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defaultThemeVersion="166925"/>
  <mc:AlternateContent xmlns:mc="http://schemas.openxmlformats.org/markup-compatibility/2006">
    <mc:Choice Requires="x15">
      <x15ac:absPath xmlns:x15ac="http://schemas.microsoft.com/office/spreadsheetml/2010/11/ac" url="/Users/dmanuel/Downloads/"/>
    </mc:Choice>
  </mc:AlternateContent>
  <xr:revisionPtr revIDLastSave="0" documentId="8_{BA627421-8186-174B-B98C-2310C78CDC00}" xr6:coauthVersionLast="47" xr6:coauthVersionMax="47" xr10:uidLastSave="{00000000-0000-0000-0000-000000000000}"/>
  <bookViews>
    <workbookView xWindow="0" yWindow="760" windowWidth="34560" windowHeight="21580" activeTab="2" xr2:uid="{6F74CB67-4E82-584D-A99D-58FBC90F2050}"/>
  </bookViews>
  <sheets>
    <sheet name="summary" sheetId="60" r:id="rId1"/>
    <sheet name="parts" sheetId="1" r:id="rId2"/>
    <sheet name="sets" sheetId="22" r:id="rId3"/>
    <sheet name="languages" sheetId="58" r:id="rId4"/>
    <sheet name="translations" sheetId="59" r:id="rId5"/>
    <sheet name="Groups_x_class_worksheet" sheetId="66" r:id="rId6"/>
    <sheet name="airportLists" sheetId="62" r:id="rId7"/>
    <sheet name="wideNames" sheetId="26" r:id="rId8"/>
    <sheet name="lists" sheetId="27" r:id="rId9"/>
    <sheet name="measureSets" sheetId="52" r:id="rId10"/>
    <sheet name="measures" sheetId="37" r:id="rId11"/>
    <sheet name="samples" sheetId="41" r:id="rId12"/>
    <sheet name="sampleRelationships" sheetId="64" r:id="rId13"/>
    <sheet name="qualityReports" sheetId="61" r:id="rId14"/>
    <sheet name="protocolSteps" sheetId="34" r:id="rId15"/>
    <sheet name="protocols" sheetId="63" r:id="rId16"/>
    <sheet name="protocolRelationships" sheetId="53" r:id="rId17"/>
    <sheet name="contacts" sheetId="49" r:id="rId18"/>
    <sheet name="sites" sheetId="45" r:id="rId19"/>
    <sheet name="addresses" sheetId="47" r:id="rId20"/>
    <sheet name="polygons" sheetId="48" r:id="rId21"/>
    <sheet name="datasets" sheetId="46" r:id="rId22"/>
    <sheet name="organizations" sheetId="50" r:id="rId23"/>
    <sheet name="instruments" sheetId="51" r:id="rId24"/>
    <sheet name="files" sheetId="65" r:id="rId25"/>
    <sheet name="Sample template - Martin" sheetId="55" r:id="rId26"/>
    <sheet name="Site template - Martin" sheetId="56" r:id="rId27"/>
    <sheet name="Method template - Martin" sheetId="57" r:id="rId28"/>
  </sheets>
  <definedNames>
    <definedName name="_xlnm._FilterDatabase" localSheetId="5" hidden="1">Groups_x_class_worksheet!$J$1:$M$1</definedName>
    <definedName name="_xlnm._FilterDatabase" localSheetId="1" hidden="1">parts!$A:$CX</definedName>
    <definedName name="_xlnm._FilterDatabase" localSheetId="11" hidden="1">samples!$A$1:$W$1</definedName>
    <definedName name="_xlnm._FilterDatabase" localSheetId="18" hidden="1">sites!$A$1:$S$2</definedName>
    <definedName name="_xlnm._FilterDatabase" localSheetId="4" hidden="1">translations!$A$1:$I$1475</definedName>
    <definedName name="aggregations">lists!$Z$2:$Z$1048576</definedName>
    <definedName name="aggregationSetID">parts!#REF!</definedName>
    <definedName name="catSetID">parts!$N:$N</definedName>
    <definedName name="classID">parts!$J:$J</definedName>
    <definedName name="compartment">lists!#REF!</definedName>
    <definedName name="domainID">parts!$F:$F</definedName>
    <definedName name="groupID">parts!$I:$I</definedName>
    <definedName name="label">parts!$B:$B</definedName>
    <definedName name="measureGroups">_xlfn.ANCHORARRAY(lists!$BV2)</definedName>
    <definedName name="MeasureReport">parts!$AE:$AE</definedName>
    <definedName name="MethodSetReportTable">parts!$AB:$AB</definedName>
    <definedName name="MethodSetReportTableOrder">parts!$AD:$AD</definedName>
    <definedName name="MethodSteps">parts!$Y:$Y</definedName>
    <definedName name="MethodStepsTable">parts!$Y:$Y</definedName>
    <definedName name="MethodStepsTableOrder">parts!$AA:$AA</definedName>
    <definedName name="nomeclature">lists!$AY:$AY</definedName>
    <definedName name="partID">parts!$A:$A</definedName>
    <definedName name="partLabel">parts!$B:$B</definedName>
    <definedName name="partName">parts!#REF!</definedName>
    <definedName name="partType">parts!#REF!</definedName>
    <definedName name="qualityFlagID">parts!#REF!</definedName>
    <definedName name="SetID">sets!$A:$A</definedName>
    <definedName name="setLabel">sets!$D:$D</definedName>
    <definedName name="setName__partID">sets!$A:$A</definedName>
    <definedName name="setPartID">sets!$A:$A</definedName>
    <definedName name="setType">sets!$B:$B</definedName>
    <definedName name="setValues">sets!$C:$C</definedName>
    <definedName name="SiteAttribute">parts!#REF!</definedName>
    <definedName name="specimen">lists!#REF!</definedName>
    <definedName name="specimenGroups">lists!$BW$2:$BW$7</definedName>
    <definedName name="specimenSet">parts!#REF!</definedName>
    <definedName name="status">parts!$T:$T</definedName>
    <definedName name="translations">parts!$BL:$BL</definedName>
    <definedName name="units">lists!$BN$2:$BN$1048576</definedName>
    <definedName name="unitSetID">parts!$O:$O</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60" l="1"/>
  <c r="B15" i="60"/>
  <c r="A1" i="46" a="1"/>
  <c r="A1" i="46" s="1"/>
  <c r="A1" i="41" a="1"/>
  <c r="A1" i="41" s="1"/>
  <c r="A1" i="37" a="1"/>
  <c r="A1" i="37" s="1"/>
  <c r="C440" i="22"/>
  <c r="C2" i="22"/>
  <c r="D479" i="22"/>
  <c r="D480" i="22"/>
  <c r="D481" i="22"/>
  <c r="D482" i="22"/>
  <c r="D483" i="22"/>
  <c r="D484" i="22"/>
  <c r="T2" i="27" l="1" a="1"/>
  <c r="T2" i="27" s="1"/>
  <c r="P2" i="27" a="1"/>
  <c r="P2" i="27" s="1"/>
  <c r="O2" i="27" a="1"/>
  <c r="O2" i="27" s="1"/>
  <c r="F2" i="27" a="1"/>
  <c r="F2" i="27" s="1"/>
  <c r="D2" i="27" a="1"/>
  <c r="D2" i="27" s="1"/>
  <c r="B2" i="27" a="1"/>
  <c r="B2" i="27" s="1"/>
  <c r="D478" i="22"/>
  <c r="A2" i="27" a="1"/>
  <c r="A2" i="27" s="1"/>
  <c r="A1" i="50" a="1"/>
  <c r="A1" i="50" s="1"/>
  <c r="WE1" i="37" a="1"/>
  <c r="WE1" i="37" s="1"/>
  <c r="AF2" i="37" a="1"/>
  <c r="AF2" i="37" s="1"/>
  <c r="WE2" i="37"/>
  <c r="WF2" i="37"/>
  <c r="WG2" i="37"/>
  <c r="WH2" i="37"/>
  <c r="WI2" i="37"/>
  <c r="WJ2" i="37"/>
  <c r="WK2" i="37"/>
  <c r="WL2" i="37"/>
  <c r="WM2" i="37"/>
  <c r="WN2" i="37"/>
  <c r="WO2" i="37"/>
  <c r="WP2" i="37"/>
  <c r="WQ2" i="37"/>
  <c r="WR2" i="37"/>
  <c r="WS2" i="37"/>
  <c r="WT2" i="37"/>
  <c r="WU2" i="37"/>
  <c r="WV2" i="37"/>
  <c r="WW2" i="37"/>
  <c r="WX2" i="37"/>
  <c r="WY2" i="37"/>
  <c r="WZ2" i="37"/>
  <c r="XA2" i="37"/>
  <c r="XB2" i="37"/>
  <c r="XC2" i="37"/>
  <c r="XD2" i="37"/>
  <c r="XE2" i="37"/>
  <c r="XF2" i="37"/>
  <c r="AF3" i="37" a="1"/>
  <c r="AF3" i="37" s="1"/>
  <c r="WE3" i="37"/>
  <c r="WF3" i="37"/>
  <c r="WG3" i="37"/>
  <c r="WH3" i="37"/>
  <c r="WI3" i="37"/>
  <c r="WJ3" i="37"/>
  <c r="WK3" i="37"/>
  <c r="WL3" i="37"/>
  <c r="WM3" i="37"/>
  <c r="WN3" i="37"/>
  <c r="WO3" i="37"/>
  <c r="WP3" i="37"/>
  <c r="WQ3" i="37"/>
  <c r="WR3" i="37"/>
  <c r="WS3" i="37"/>
  <c r="WT3" i="37"/>
  <c r="WU3" i="37"/>
  <c r="WV3" i="37"/>
  <c r="WW3" i="37"/>
  <c r="WX3" i="37"/>
  <c r="WY3" i="37"/>
  <c r="WZ3" i="37"/>
  <c r="XA3" i="37"/>
  <c r="XB3" i="37"/>
  <c r="XC3" i="37"/>
  <c r="XD3" i="37"/>
  <c r="XE3" i="37"/>
  <c r="XF3" i="37"/>
  <c r="AF4" i="37" a="1"/>
  <c r="AF4" i="37" s="1"/>
  <c r="KF4" i="37" a="1"/>
  <c r="KF4" i="37" s="1"/>
  <c r="WE4" i="37"/>
  <c r="WF4" i="37"/>
  <c r="WG4" i="37"/>
  <c r="WH4" i="37"/>
  <c r="WI4" i="37"/>
  <c r="WJ4" i="37"/>
  <c r="WK4" i="37"/>
  <c r="WL4" i="37"/>
  <c r="WM4" i="37"/>
  <c r="WN4" i="37"/>
  <c r="WO4" i="37"/>
  <c r="WP4" i="37"/>
  <c r="WQ4" i="37"/>
  <c r="WR4" i="37"/>
  <c r="WS4" i="37"/>
  <c r="WT4" i="37"/>
  <c r="WU4" i="37"/>
  <c r="WV4" i="37"/>
  <c r="WW4" i="37"/>
  <c r="WX4" i="37"/>
  <c r="WY4" i="37"/>
  <c r="WZ4" i="37"/>
  <c r="XA4" i="37"/>
  <c r="XB4" i="37"/>
  <c r="XC4" i="37"/>
  <c r="XD4" i="37"/>
  <c r="XE4" i="37"/>
  <c r="XF4" i="37"/>
  <c r="WE5" i="37"/>
  <c r="WF5" i="37"/>
  <c r="WG5" i="37"/>
  <c r="WH5" i="37"/>
  <c r="WI5" i="37"/>
  <c r="WJ5" i="37"/>
  <c r="WK5" i="37"/>
  <c r="WL5" i="37"/>
  <c r="WM5" i="37"/>
  <c r="WN5" i="37"/>
  <c r="WO5" i="37"/>
  <c r="WP5" i="37"/>
  <c r="WQ5" i="37"/>
  <c r="WR5" i="37"/>
  <c r="WS5" i="37"/>
  <c r="WT5" i="37"/>
  <c r="WU5" i="37"/>
  <c r="WV5" i="37"/>
  <c r="WW5" i="37"/>
  <c r="WX5" i="37"/>
  <c r="WY5" i="37"/>
  <c r="WZ5" i="37"/>
  <c r="XA5" i="37"/>
  <c r="XB5" i="37"/>
  <c r="XC5" i="37"/>
  <c r="XD5" i="37"/>
  <c r="XE5" i="37"/>
  <c r="XF5" i="37"/>
  <c r="WE6" i="37"/>
  <c r="WF6" i="37"/>
  <c r="WG6" i="37"/>
  <c r="WH6" i="37"/>
  <c r="WI6" i="37"/>
  <c r="WJ6" i="37"/>
  <c r="WK6" i="37"/>
  <c r="WL6" i="37"/>
  <c r="WM6" i="37"/>
  <c r="WN6" i="37"/>
  <c r="WO6" i="37"/>
  <c r="WP6" i="37"/>
  <c r="WQ6" i="37"/>
  <c r="WR6" i="37"/>
  <c r="WS6" i="37"/>
  <c r="WT6" i="37"/>
  <c r="WU6" i="37"/>
  <c r="WV6" i="37"/>
  <c r="WW6" i="37"/>
  <c r="WX6" i="37"/>
  <c r="WY6" i="37"/>
  <c r="WZ6" i="37"/>
  <c r="XA6" i="37"/>
  <c r="XB6" i="37"/>
  <c r="XC6" i="37"/>
  <c r="XD6" i="37"/>
  <c r="XE6" i="37"/>
  <c r="XF6" i="37"/>
  <c r="WE7" i="37"/>
  <c r="WF7" i="37"/>
  <c r="WG7" i="37"/>
  <c r="WH7" i="37"/>
  <c r="WI7" i="37"/>
  <c r="WJ7" i="37"/>
  <c r="WK7" i="37"/>
  <c r="WL7" i="37"/>
  <c r="WM7" i="37"/>
  <c r="WN7" i="37"/>
  <c r="WO7" i="37"/>
  <c r="WP7" i="37"/>
  <c r="WQ7" i="37"/>
  <c r="WR7" i="37"/>
  <c r="WS7" i="37"/>
  <c r="WT7" i="37"/>
  <c r="WU7" i="37"/>
  <c r="WV7" i="37"/>
  <c r="WW7" i="37"/>
  <c r="WX7" i="37"/>
  <c r="WY7" i="37"/>
  <c r="WZ7" i="37"/>
  <c r="XA7" i="37"/>
  <c r="XB7" i="37"/>
  <c r="XC7" i="37"/>
  <c r="XD7" i="37"/>
  <c r="XE7" i="37"/>
  <c r="XF7" i="37"/>
  <c r="WE8" i="37"/>
  <c r="WF8" i="37"/>
  <c r="WG8" i="37"/>
  <c r="WH8" i="37"/>
  <c r="WI8" i="37"/>
  <c r="WJ8" i="37"/>
  <c r="WK8" i="37"/>
  <c r="WL8" i="37"/>
  <c r="WM8" i="37"/>
  <c r="WN8" i="37"/>
  <c r="WO8" i="37"/>
  <c r="WP8" i="37"/>
  <c r="WQ8" i="37"/>
  <c r="WR8" i="37"/>
  <c r="WS8" i="37"/>
  <c r="WT8" i="37"/>
  <c r="WU8" i="37"/>
  <c r="WV8" i="37"/>
  <c r="WW8" i="37"/>
  <c r="WX8" i="37"/>
  <c r="WY8" i="37"/>
  <c r="WZ8" i="37"/>
  <c r="XA8" i="37"/>
  <c r="XB8" i="37"/>
  <c r="XC8" i="37"/>
  <c r="XD8" i="37"/>
  <c r="XE8" i="37"/>
  <c r="XF8" i="37"/>
  <c r="WE9" i="37"/>
  <c r="WF9" i="37"/>
  <c r="WG9" i="37"/>
  <c r="WH9" i="37"/>
  <c r="WI9" i="37"/>
  <c r="WJ9" i="37"/>
  <c r="WK9" i="37"/>
  <c r="WL9" i="37"/>
  <c r="WM9" i="37"/>
  <c r="WN9" i="37"/>
  <c r="WO9" i="37"/>
  <c r="WP9" i="37"/>
  <c r="WQ9" i="37"/>
  <c r="WR9" i="37"/>
  <c r="WS9" i="37"/>
  <c r="WT9" i="37"/>
  <c r="WU9" i="37"/>
  <c r="WV9" i="37"/>
  <c r="WW9" i="37"/>
  <c r="WX9" i="37"/>
  <c r="WY9" i="37"/>
  <c r="WZ9" i="37"/>
  <c r="XA9" i="37"/>
  <c r="XB9" i="37"/>
  <c r="XC9" i="37"/>
  <c r="XD9" i="37"/>
  <c r="XE9" i="37"/>
  <c r="XF9" i="37"/>
  <c r="WE10" i="37"/>
  <c r="WF10" i="37"/>
  <c r="WG10" i="37"/>
  <c r="WH10" i="37"/>
  <c r="WI10" i="37"/>
  <c r="WJ10" i="37"/>
  <c r="WK10" i="37"/>
  <c r="WL10" i="37"/>
  <c r="WM10" i="37"/>
  <c r="WN10" i="37"/>
  <c r="WO10" i="37"/>
  <c r="WP10" i="37"/>
  <c r="WQ10" i="37"/>
  <c r="WR10" i="37"/>
  <c r="WS10" i="37"/>
  <c r="WT10" i="37"/>
  <c r="WU10" i="37"/>
  <c r="WV10" i="37"/>
  <c r="WW10" i="37"/>
  <c r="WX10" i="37"/>
  <c r="WY10" i="37"/>
  <c r="WZ10" i="37"/>
  <c r="XA10" i="37"/>
  <c r="XB10" i="37"/>
  <c r="XC10" i="37"/>
  <c r="XD10" i="37"/>
  <c r="XE10" i="37"/>
  <c r="XF10" i="37"/>
  <c r="WE11" i="37"/>
  <c r="WF11" i="37"/>
  <c r="WG11" i="37"/>
  <c r="WH11" i="37"/>
  <c r="WI11" i="37"/>
  <c r="WJ11" i="37"/>
  <c r="WK11" i="37"/>
  <c r="WL11" i="37"/>
  <c r="WM11" i="37"/>
  <c r="WN11" i="37"/>
  <c r="WO11" i="37"/>
  <c r="WP11" i="37"/>
  <c r="WQ11" i="37"/>
  <c r="WR11" i="37"/>
  <c r="WS11" i="37"/>
  <c r="WT11" i="37"/>
  <c r="WU11" i="37"/>
  <c r="WV11" i="37"/>
  <c r="WW11" i="37"/>
  <c r="WX11" i="37"/>
  <c r="WY11" i="37"/>
  <c r="WZ11" i="37"/>
  <c r="XA11" i="37"/>
  <c r="XB11" i="37"/>
  <c r="XC11" i="37"/>
  <c r="XD11" i="37"/>
  <c r="XE11" i="37"/>
  <c r="XF11" i="37"/>
  <c r="WE12" i="37"/>
  <c r="WF12" i="37"/>
  <c r="WG12" i="37"/>
  <c r="WH12" i="37"/>
  <c r="WI12" i="37"/>
  <c r="WJ12" i="37"/>
  <c r="WK12" i="37"/>
  <c r="WL12" i="37"/>
  <c r="WM12" i="37"/>
  <c r="WN12" i="37"/>
  <c r="WO12" i="37"/>
  <c r="WP12" i="37"/>
  <c r="WQ12" i="37"/>
  <c r="WR12" i="37"/>
  <c r="WS12" i="37"/>
  <c r="WT12" i="37"/>
  <c r="WU12" i="37"/>
  <c r="WV12" i="37"/>
  <c r="WW12" i="37"/>
  <c r="WX12" i="37"/>
  <c r="WY12" i="37"/>
  <c r="WZ12" i="37"/>
  <c r="XA12" i="37"/>
  <c r="XB12" i="37"/>
  <c r="XC12" i="37"/>
  <c r="XD12" i="37"/>
  <c r="XE12" i="37"/>
  <c r="XF12" i="37"/>
  <c r="WE13" i="37"/>
  <c r="WF13" i="37"/>
  <c r="WG13" i="37"/>
  <c r="WH13" i="37"/>
  <c r="WI13" i="37"/>
  <c r="WJ13" i="37"/>
  <c r="WK13" i="37"/>
  <c r="WL13" i="37"/>
  <c r="WM13" i="37"/>
  <c r="WN13" i="37"/>
  <c r="WO13" i="37"/>
  <c r="WP13" i="37"/>
  <c r="WQ13" i="37"/>
  <c r="WR13" i="37"/>
  <c r="WS13" i="37"/>
  <c r="WT13" i="37"/>
  <c r="WU13" i="37"/>
  <c r="WV13" i="37"/>
  <c r="WW13" i="37"/>
  <c r="WX13" i="37"/>
  <c r="WY13" i="37"/>
  <c r="WZ13" i="37"/>
  <c r="XA13" i="37"/>
  <c r="XB13" i="37"/>
  <c r="XC13" i="37"/>
  <c r="XD13" i="37"/>
  <c r="XE13" i="37"/>
  <c r="XF13" i="37"/>
  <c r="WE14" i="37"/>
  <c r="WF14" i="37"/>
  <c r="WG14" i="37"/>
  <c r="WH14" i="37"/>
  <c r="WI14" i="37"/>
  <c r="WJ14" i="37"/>
  <c r="WK14" i="37"/>
  <c r="WL14" i="37"/>
  <c r="WM14" i="37"/>
  <c r="WN14" i="37"/>
  <c r="WO14" i="37"/>
  <c r="WP14" i="37"/>
  <c r="WQ14" i="37"/>
  <c r="WR14" i="37"/>
  <c r="WS14" i="37"/>
  <c r="WT14" i="37"/>
  <c r="WU14" i="37"/>
  <c r="WV14" i="37"/>
  <c r="WW14" i="37"/>
  <c r="WX14" i="37"/>
  <c r="WY14" i="37"/>
  <c r="WZ14" i="37"/>
  <c r="XA14" i="37"/>
  <c r="XB14" i="37"/>
  <c r="XC14" i="37"/>
  <c r="XD14" i="37"/>
  <c r="XE14" i="37"/>
  <c r="XF14" i="37"/>
  <c r="WE15" i="37"/>
  <c r="WF15" i="37"/>
  <c r="WG15" i="37"/>
  <c r="WH15" i="37"/>
  <c r="WI15" i="37"/>
  <c r="WJ15" i="37"/>
  <c r="WK15" i="37"/>
  <c r="WL15" i="37"/>
  <c r="WM15" i="37"/>
  <c r="WN15" i="37"/>
  <c r="WO15" i="37"/>
  <c r="WP15" i="37"/>
  <c r="WQ15" i="37"/>
  <c r="WR15" i="37"/>
  <c r="WS15" i="37"/>
  <c r="WT15" i="37"/>
  <c r="WU15" i="37"/>
  <c r="WV15" i="37"/>
  <c r="WW15" i="37"/>
  <c r="WX15" i="37"/>
  <c r="WY15" i="37"/>
  <c r="WZ15" i="37"/>
  <c r="XA15" i="37"/>
  <c r="XB15" i="37"/>
  <c r="XC15" i="37"/>
  <c r="XD15" i="37"/>
  <c r="XE15" i="37"/>
  <c r="XF15" i="37"/>
  <c r="WE16" i="37"/>
  <c r="WF16" i="37"/>
  <c r="WG16" i="37"/>
  <c r="WH16" i="37"/>
  <c r="WI16" i="37"/>
  <c r="WJ16" i="37"/>
  <c r="WK16" i="37"/>
  <c r="WL16" i="37"/>
  <c r="WM16" i="37"/>
  <c r="WN16" i="37"/>
  <c r="WO16" i="37"/>
  <c r="WP16" i="37"/>
  <c r="WQ16" i="37"/>
  <c r="WR16" i="37"/>
  <c r="WS16" i="37"/>
  <c r="WT16" i="37"/>
  <c r="WU16" i="37"/>
  <c r="WV16" i="37"/>
  <c r="WW16" i="37"/>
  <c r="WX16" i="37"/>
  <c r="WY16" i="37"/>
  <c r="WZ16" i="37"/>
  <c r="XA16" i="37"/>
  <c r="XB16" i="37"/>
  <c r="XC16" i="37"/>
  <c r="XD16" i="37"/>
  <c r="XE16" i="37"/>
  <c r="XF16" i="37"/>
  <c r="WE17" i="37"/>
  <c r="WF17" i="37"/>
  <c r="WG17" i="37"/>
  <c r="WH17" i="37"/>
  <c r="WI17" i="37"/>
  <c r="WJ17" i="37"/>
  <c r="WK17" i="37"/>
  <c r="WL17" i="37"/>
  <c r="WM17" i="37"/>
  <c r="WN17" i="37"/>
  <c r="WO17" i="37"/>
  <c r="WP17" i="37"/>
  <c r="WQ17" i="37"/>
  <c r="WR17" i="37"/>
  <c r="WS17" i="37"/>
  <c r="WT17" i="37"/>
  <c r="WU17" i="37"/>
  <c r="WV17" i="37"/>
  <c r="WW17" i="37"/>
  <c r="WX17" i="37"/>
  <c r="WY17" i="37"/>
  <c r="WZ17" i="37"/>
  <c r="XA17" i="37"/>
  <c r="XB17" i="37"/>
  <c r="XC17" i="37"/>
  <c r="XD17" i="37"/>
  <c r="XE17" i="37"/>
  <c r="XF17" i="37"/>
  <c r="WE18" i="37"/>
  <c r="WF18" i="37"/>
  <c r="WG18" i="37"/>
  <c r="WH18" i="37"/>
  <c r="WI18" i="37"/>
  <c r="WJ18" i="37"/>
  <c r="WK18" i="37"/>
  <c r="WL18" i="37"/>
  <c r="WM18" i="37"/>
  <c r="WN18" i="37"/>
  <c r="WO18" i="37"/>
  <c r="WP18" i="37"/>
  <c r="WQ18" i="37"/>
  <c r="WR18" i="37"/>
  <c r="WS18" i="37"/>
  <c r="WT18" i="37"/>
  <c r="WU18" i="37"/>
  <c r="WV18" i="37"/>
  <c r="WW18" i="37"/>
  <c r="WX18" i="37"/>
  <c r="WY18" i="37"/>
  <c r="WZ18" i="37"/>
  <c r="XA18" i="37"/>
  <c r="XB18" i="37"/>
  <c r="XC18" i="37"/>
  <c r="XD18" i="37"/>
  <c r="XE18" i="37"/>
  <c r="XF18" i="37"/>
  <c r="WE19" i="37"/>
  <c r="WF19" i="37"/>
  <c r="WG19" i="37"/>
  <c r="WH19" i="37"/>
  <c r="WI19" i="37"/>
  <c r="WJ19" i="37"/>
  <c r="WK19" i="37"/>
  <c r="WL19" i="37"/>
  <c r="WM19" i="37"/>
  <c r="WN19" i="37"/>
  <c r="WO19" i="37"/>
  <c r="WP19" i="37"/>
  <c r="WQ19" i="37"/>
  <c r="WR19" i="37"/>
  <c r="WS19" i="37"/>
  <c r="WT19" i="37"/>
  <c r="WU19" i="37"/>
  <c r="WV19" i="37"/>
  <c r="WW19" i="37"/>
  <c r="WX19" i="37"/>
  <c r="WY19" i="37"/>
  <c r="WZ19" i="37"/>
  <c r="XA19" i="37"/>
  <c r="XB19" i="37"/>
  <c r="XC19" i="37"/>
  <c r="XD19" i="37"/>
  <c r="XE19" i="37"/>
  <c r="XF19" i="37"/>
  <c r="WE20" i="37"/>
  <c r="WF20" i="37"/>
  <c r="WG20" i="37"/>
  <c r="WH20" i="37"/>
  <c r="WI20" i="37"/>
  <c r="WJ20" i="37"/>
  <c r="WK20" i="37"/>
  <c r="WL20" i="37"/>
  <c r="WM20" i="37"/>
  <c r="WN20" i="37"/>
  <c r="WO20" i="37"/>
  <c r="WP20" i="37"/>
  <c r="WQ20" i="37"/>
  <c r="WR20" i="37"/>
  <c r="WS20" i="37"/>
  <c r="WT20" i="37"/>
  <c r="WU20" i="37"/>
  <c r="WV20" i="37"/>
  <c r="WW20" i="37"/>
  <c r="WX20" i="37"/>
  <c r="WY20" i="37"/>
  <c r="WZ20" i="37"/>
  <c r="XA20" i="37"/>
  <c r="XB20" i="37"/>
  <c r="XC20" i="37"/>
  <c r="XD20" i="37"/>
  <c r="XE20" i="37"/>
  <c r="XF20" i="37"/>
  <c r="WE21" i="37"/>
  <c r="WF21" i="37"/>
  <c r="WG21" i="37"/>
  <c r="WH21" i="37"/>
  <c r="WI21" i="37"/>
  <c r="WJ21" i="37"/>
  <c r="WK21" i="37"/>
  <c r="WL21" i="37"/>
  <c r="WM21" i="37"/>
  <c r="WN21" i="37"/>
  <c r="WO21" i="37"/>
  <c r="WP21" i="37"/>
  <c r="WQ21" i="37"/>
  <c r="WR21" i="37"/>
  <c r="WS21" i="37"/>
  <c r="WT21" i="37"/>
  <c r="WU21" i="37"/>
  <c r="WV21" i="37"/>
  <c r="WW21" i="37"/>
  <c r="WX21" i="37"/>
  <c r="WY21" i="37"/>
  <c r="WZ21" i="37"/>
  <c r="XA21" i="37"/>
  <c r="XB21" i="37"/>
  <c r="XC21" i="37"/>
  <c r="XD21" i="37"/>
  <c r="XE21" i="37"/>
  <c r="XF21" i="37"/>
  <c r="WE22" i="37"/>
  <c r="WF22" i="37"/>
  <c r="WG22" i="37"/>
  <c r="WH22" i="37"/>
  <c r="WI22" i="37"/>
  <c r="WJ22" i="37"/>
  <c r="WK22" i="37"/>
  <c r="WL22" i="37"/>
  <c r="WM22" i="37"/>
  <c r="WN22" i="37"/>
  <c r="WO22" i="37"/>
  <c r="WP22" i="37"/>
  <c r="WQ22" i="37"/>
  <c r="WR22" i="37"/>
  <c r="WS22" i="37"/>
  <c r="WT22" i="37"/>
  <c r="WU22" i="37"/>
  <c r="WV22" i="37"/>
  <c r="WW22" i="37"/>
  <c r="WX22" i="37"/>
  <c r="WY22" i="37"/>
  <c r="WZ22" i="37"/>
  <c r="XA22" i="37"/>
  <c r="XB22" i="37"/>
  <c r="XC22" i="37"/>
  <c r="XD22" i="37"/>
  <c r="XE22" i="37"/>
  <c r="XF22" i="37"/>
  <c r="WE23" i="37"/>
  <c r="WF23" i="37"/>
  <c r="WG23" i="37"/>
  <c r="WH23" i="37"/>
  <c r="WI23" i="37"/>
  <c r="WJ23" i="37"/>
  <c r="WK23" i="37"/>
  <c r="WL23" i="37"/>
  <c r="WM23" i="37"/>
  <c r="WN23" i="37"/>
  <c r="WO23" i="37"/>
  <c r="WP23" i="37"/>
  <c r="WQ23" i="37"/>
  <c r="WR23" i="37"/>
  <c r="WS23" i="37"/>
  <c r="WT23" i="37"/>
  <c r="WU23" i="37"/>
  <c r="WV23" i="37"/>
  <c r="WW23" i="37"/>
  <c r="WX23" i="37"/>
  <c r="WY23" i="37"/>
  <c r="WZ23" i="37"/>
  <c r="XA23" i="37"/>
  <c r="XB23" i="37"/>
  <c r="XC23" i="37"/>
  <c r="XD23" i="37"/>
  <c r="XE23" i="37"/>
  <c r="XF23" i="37"/>
  <c r="WE24" i="37"/>
  <c r="WF24" i="37"/>
  <c r="WG24" i="37"/>
  <c r="WH24" i="37"/>
  <c r="WI24" i="37"/>
  <c r="WJ24" i="37"/>
  <c r="WK24" i="37"/>
  <c r="WL24" i="37"/>
  <c r="WM24" i="37"/>
  <c r="WN24" i="37"/>
  <c r="WO24" i="37"/>
  <c r="WP24" i="37"/>
  <c r="WQ24" i="37"/>
  <c r="WR24" i="37"/>
  <c r="WS24" i="37"/>
  <c r="WT24" i="37"/>
  <c r="WU24" i="37"/>
  <c r="WV24" i="37"/>
  <c r="WW24" i="37"/>
  <c r="WX24" i="37"/>
  <c r="WY24" i="37"/>
  <c r="WZ24" i="37"/>
  <c r="XA24" i="37"/>
  <c r="XB24" i="37"/>
  <c r="XC24" i="37"/>
  <c r="XD24" i="37"/>
  <c r="XE24" i="37"/>
  <c r="XF24" i="37"/>
  <c r="WE25" i="37"/>
  <c r="WF25" i="37"/>
  <c r="WG25" i="37"/>
  <c r="WH25" i="37"/>
  <c r="WI25" i="37"/>
  <c r="WJ25" i="37"/>
  <c r="WK25" i="37"/>
  <c r="WL25" i="37"/>
  <c r="WM25" i="37"/>
  <c r="WN25" i="37"/>
  <c r="WO25" i="37"/>
  <c r="WP25" i="37"/>
  <c r="WQ25" i="37"/>
  <c r="WR25" i="37"/>
  <c r="WS25" i="37"/>
  <c r="WT25" i="37"/>
  <c r="WU25" i="37"/>
  <c r="WV25" i="37"/>
  <c r="WW25" i="37"/>
  <c r="WX25" i="37"/>
  <c r="WY25" i="37"/>
  <c r="WZ25" i="37"/>
  <c r="XA25" i="37"/>
  <c r="XB25" i="37"/>
  <c r="XC25" i="37"/>
  <c r="XD25" i="37"/>
  <c r="XE25" i="37"/>
  <c r="XF25" i="37"/>
  <c r="WE26" i="37"/>
  <c r="WF26" i="37"/>
  <c r="WG26" i="37"/>
  <c r="WH26" i="37"/>
  <c r="WI26" i="37"/>
  <c r="WJ26" i="37"/>
  <c r="WK26" i="37"/>
  <c r="WL26" i="37"/>
  <c r="WM26" i="37"/>
  <c r="WN26" i="37"/>
  <c r="WO26" i="37"/>
  <c r="WP26" i="37"/>
  <c r="WQ26" i="37"/>
  <c r="WR26" i="37"/>
  <c r="WS26" i="37"/>
  <c r="WT26" i="37"/>
  <c r="WU26" i="37"/>
  <c r="WV26" i="37"/>
  <c r="WW26" i="37"/>
  <c r="WX26" i="37"/>
  <c r="WY26" i="37"/>
  <c r="WZ26" i="37"/>
  <c r="XA26" i="37"/>
  <c r="XB26" i="37"/>
  <c r="XC26" i="37"/>
  <c r="XD26" i="37"/>
  <c r="XE26" i="37"/>
  <c r="XF26" i="37"/>
  <c r="WE27" i="37"/>
  <c r="WF27" i="37"/>
  <c r="WG27" i="37"/>
  <c r="WH27" i="37"/>
  <c r="WI27" i="37"/>
  <c r="WJ27" i="37"/>
  <c r="WK27" i="37"/>
  <c r="WL27" i="37"/>
  <c r="WM27" i="37"/>
  <c r="WN27" i="37"/>
  <c r="WO27" i="37"/>
  <c r="WP27" i="37"/>
  <c r="WQ27" i="37"/>
  <c r="WR27" i="37"/>
  <c r="WS27" i="37"/>
  <c r="WT27" i="37"/>
  <c r="WU27" i="37"/>
  <c r="WV27" i="37"/>
  <c r="WW27" i="37"/>
  <c r="WX27" i="37"/>
  <c r="WY27" i="37"/>
  <c r="WZ27" i="37"/>
  <c r="XA27" i="37"/>
  <c r="XB27" i="37"/>
  <c r="XC27" i="37"/>
  <c r="XD27" i="37"/>
  <c r="XE27" i="37"/>
  <c r="XF27" i="37"/>
  <c r="WE28" i="37"/>
  <c r="WF28" i="37"/>
  <c r="WG28" i="37"/>
  <c r="WH28" i="37"/>
  <c r="WI28" i="37"/>
  <c r="WJ28" i="37"/>
  <c r="WK28" i="37"/>
  <c r="WL28" i="37"/>
  <c r="WM28" i="37"/>
  <c r="WN28" i="37"/>
  <c r="WO28" i="37"/>
  <c r="WP28" i="37"/>
  <c r="WQ28" i="37"/>
  <c r="WR28" i="37"/>
  <c r="WS28" i="37"/>
  <c r="WT28" i="37"/>
  <c r="WU28" i="37"/>
  <c r="WV28" i="37"/>
  <c r="WW28" i="37"/>
  <c r="WX28" i="37"/>
  <c r="WY28" i="37"/>
  <c r="WZ28" i="37"/>
  <c r="XA28" i="37"/>
  <c r="XB28" i="37"/>
  <c r="XC28" i="37"/>
  <c r="XD28" i="37"/>
  <c r="XE28" i="37"/>
  <c r="XF28" i="37"/>
  <c r="WE29" i="37"/>
  <c r="WF29" i="37"/>
  <c r="WG29" i="37"/>
  <c r="WH29" i="37"/>
  <c r="WI29" i="37"/>
  <c r="WJ29" i="37"/>
  <c r="WK29" i="37"/>
  <c r="WL29" i="37"/>
  <c r="WM29" i="37"/>
  <c r="WN29" i="37"/>
  <c r="WO29" i="37"/>
  <c r="WP29" i="37"/>
  <c r="WQ29" i="37"/>
  <c r="WR29" i="37"/>
  <c r="WS29" i="37"/>
  <c r="WT29" i="37"/>
  <c r="WU29" i="37"/>
  <c r="WV29" i="37"/>
  <c r="WW29" i="37"/>
  <c r="WX29" i="37"/>
  <c r="WY29" i="37"/>
  <c r="WZ29" i="37"/>
  <c r="XA29" i="37"/>
  <c r="XB29" i="37"/>
  <c r="XC29" i="37"/>
  <c r="XD29" i="37"/>
  <c r="XE29" i="37"/>
  <c r="XF29" i="37"/>
  <c r="WE30" i="37"/>
  <c r="WF30" i="37"/>
  <c r="WG30" i="37"/>
  <c r="WH30" i="37"/>
  <c r="WI30" i="37"/>
  <c r="WJ30" i="37"/>
  <c r="WK30" i="37"/>
  <c r="WL30" i="37"/>
  <c r="WM30" i="37"/>
  <c r="WN30" i="37"/>
  <c r="WO30" i="37"/>
  <c r="WP30" i="37"/>
  <c r="WQ30" i="37"/>
  <c r="WR30" i="37"/>
  <c r="WS30" i="37"/>
  <c r="WT30" i="37"/>
  <c r="WU30" i="37"/>
  <c r="WV30" i="37"/>
  <c r="WW30" i="37"/>
  <c r="WX30" i="37"/>
  <c r="WY30" i="37"/>
  <c r="WZ30" i="37"/>
  <c r="XA30" i="37"/>
  <c r="XB30" i="37"/>
  <c r="XC30" i="37"/>
  <c r="XD30" i="37"/>
  <c r="XE30" i="37"/>
  <c r="XF30" i="37"/>
  <c r="WE31" i="37"/>
  <c r="WF31" i="37"/>
  <c r="WG31" i="37"/>
  <c r="WH31" i="37"/>
  <c r="WI31" i="37"/>
  <c r="WJ31" i="37"/>
  <c r="WK31" i="37"/>
  <c r="WL31" i="37"/>
  <c r="WM31" i="37"/>
  <c r="WN31" i="37"/>
  <c r="WO31" i="37"/>
  <c r="WP31" i="37"/>
  <c r="WQ31" i="37"/>
  <c r="WR31" i="37"/>
  <c r="WS31" i="37"/>
  <c r="WT31" i="37"/>
  <c r="WU31" i="37"/>
  <c r="WV31" i="37"/>
  <c r="WW31" i="37"/>
  <c r="WX31" i="37"/>
  <c r="WY31" i="37"/>
  <c r="WZ31" i="37"/>
  <c r="XA31" i="37"/>
  <c r="XB31" i="37"/>
  <c r="XC31" i="37"/>
  <c r="XD31" i="37"/>
  <c r="XE31" i="37"/>
  <c r="XF31" i="37"/>
  <c r="WE32" i="37"/>
  <c r="WF32" i="37"/>
  <c r="WG32" i="37"/>
  <c r="WH32" i="37"/>
  <c r="WI32" i="37"/>
  <c r="WJ32" i="37"/>
  <c r="WK32" i="37"/>
  <c r="WL32" i="37"/>
  <c r="WM32" i="37"/>
  <c r="WN32" i="37"/>
  <c r="WO32" i="37"/>
  <c r="WP32" i="37"/>
  <c r="WQ32" i="37"/>
  <c r="WR32" i="37"/>
  <c r="WS32" i="37"/>
  <c r="WT32" i="37"/>
  <c r="WU32" i="37"/>
  <c r="WV32" i="37"/>
  <c r="WW32" i="37"/>
  <c r="WX32" i="37"/>
  <c r="WY32" i="37"/>
  <c r="WZ32" i="37"/>
  <c r="XA32" i="37"/>
  <c r="XB32" i="37"/>
  <c r="XC32" i="37"/>
  <c r="XD32" i="37"/>
  <c r="XE32" i="37"/>
  <c r="XF32" i="37"/>
  <c r="WE33" i="37"/>
  <c r="WF33" i="37"/>
  <c r="WG33" i="37"/>
  <c r="WH33" i="37"/>
  <c r="WI33" i="37"/>
  <c r="WJ33" i="37"/>
  <c r="WK33" i="37"/>
  <c r="WL33" i="37"/>
  <c r="WM33" i="37"/>
  <c r="WN33" i="37"/>
  <c r="WO33" i="37"/>
  <c r="WP33" i="37"/>
  <c r="WQ33" i="37"/>
  <c r="WR33" i="37"/>
  <c r="WS33" i="37"/>
  <c r="WT33" i="37"/>
  <c r="WU33" i="37"/>
  <c r="WV33" i="37"/>
  <c r="WW33" i="37"/>
  <c r="WX33" i="37"/>
  <c r="WY33" i="37"/>
  <c r="WZ33" i="37"/>
  <c r="XA33" i="37"/>
  <c r="XB33" i="37"/>
  <c r="XC33" i="37"/>
  <c r="XD33" i="37"/>
  <c r="XE33" i="37"/>
  <c r="XF33" i="37"/>
  <c r="WE34" i="37"/>
  <c r="WF34" i="37"/>
  <c r="WG34" i="37"/>
  <c r="WH34" i="37"/>
  <c r="WI34" i="37"/>
  <c r="WJ34" i="37"/>
  <c r="WK34" i="37"/>
  <c r="WL34" i="37"/>
  <c r="WM34" i="37"/>
  <c r="WN34" i="37"/>
  <c r="WO34" i="37"/>
  <c r="WP34" i="37"/>
  <c r="WQ34" i="37"/>
  <c r="WR34" i="37"/>
  <c r="WS34" i="37"/>
  <c r="WT34" i="37"/>
  <c r="WU34" i="37"/>
  <c r="WV34" i="37"/>
  <c r="WW34" i="37"/>
  <c r="WX34" i="37"/>
  <c r="WY34" i="37"/>
  <c r="WZ34" i="37"/>
  <c r="XA34" i="37"/>
  <c r="XB34" i="37"/>
  <c r="XC34" i="37"/>
  <c r="XD34" i="37"/>
  <c r="XE34" i="37"/>
  <c r="XF34" i="37"/>
  <c r="WE35" i="37"/>
  <c r="WF35" i="37"/>
  <c r="WG35" i="37"/>
  <c r="WH35" i="37"/>
  <c r="WI35" i="37"/>
  <c r="WJ35" i="37"/>
  <c r="WK35" i="37"/>
  <c r="WL35" i="37"/>
  <c r="WM35" i="37"/>
  <c r="WN35" i="37"/>
  <c r="WO35" i="37"/>
  <c r="WP35" i="37"/>
  <c r="WQ35" i="37"/>
  <c r="WR35" i="37"/>
  <c r="WS35" i="37"/>
  <c r="WT35" i="37"/>
  <c r="WU35" i="37"/>
  <c r="WV35" i="37"/>
  <c r="WW35" i="37"/>
  <c r="WX35" i="37"/>
  <c r="WY35" i="37"/>
  <c r="WZ35" i="37"/>
  <c r="XA35" i="37"/>
  <c r="XB35" i="37"/>
  <c r="XC35" i="37"/>
  <c r="XD35" i="37"/>
  <c r="XE35" i="37"/>
  <c r="XF35" i="37"/>
  <c r="WE36" i="37"/>
  <c r="WF36" i="37"/>
  <c r="WG36" i="37"/>
  <c r="WH36" i="37"/>
  <c r="WI36" i="37"/>
  <c r="WJ36" i="37"/>
  <c r="WK36" i="37"/>
  <c r="WL36" i="37"/>
  <c r="WM36" i="37"/>
  <c r="WN36" i="37"/>
  <c r="WO36" i="37"/>
  <c r="WP36" i="37"/>
  <c r="WQ36" i="37"/>
  <c r="WR36" i="37"/>
  <c r="WS36" i="37"/>
  <c r="WT36" i="37"/>
  <c r="WU36" i="37"/>
  <c r="WV36" i="37"/>
  <c r="WW36" i="37"/>
  <c r="WX36" i="37"/>
  <c r="WY36" i="37"/>
  <c r="WZ36" i="37"/>
  <c r="XA36" i="37"/>
  <c r="XB36" i="37"/>
  <c r="XC36" i="37"/>
  <c r="XD36" i="37"/>
  <c r="XE36" i="37"/>
  <c r="XF36" i="37"/>
  <c r="WE37" i="37"/>
  <c r="WF37" i="37"/>
  <c r="WG37" i="37"/>
  <c r="WH37" i="37"/>
  <c r="WI37" i="37"/>
  <c r="WJ37" i="37"/>
  <c r="WK37" i="37"/>
  <c r="WL37" i="37"/>
  <c r="WM37" i="37"/>
  <c r="WN37" i="37"/>
  <c r="WO37" i="37"/>
  <c r="WP37" i="37"/>
  <c r="WQ37" i="37"/>
  <c r="WR37" i="37"/>
  <c r="WS37" i="37"/>
  <c r="WT37" i="37"/>
  <c r="WU37" i="37"/>
  <c r="WV37" i="37"/>
  <c r="WW37" i="37"/>
  <c r="WX37" i="37"/>
  <c r="WY37" i="37"/>
  <c r="WZ37" i="37"/>
  <c r="XA37" i="37"/>
  <c r="XB37" i="37"/>
  <c r="XC37" i="37"/>
  <c r="XD37" i="37"/>
  <c r="XE37" i="37"/>
  <c r="XF37" i="37"/>
  <c r="WE38" i="37"/>
  <c r="WF38" i="37"/>
  <c r="WG38" i="37"/>
  <c r="WH38" i="37"/>
  <c r="WI38" i="37"/>
  <c r="WJ38" i="37"/>
  <c r="WK38" i="37"/>
  <c r="WL38" i="37"/>
  <c r="WM38" i="37"/>
  <c r="WN38" i="37"/>
  <c r="WO38" i="37"/>
  <c r="WP38" i="37"/>
  <c r="WQ38" i="37"/>
  <c r="WR38" i="37"/>
  <c r="WS38" i="37"/>
  <c r="WT38" i="37"/>
  <c r="WU38" i="37"/>
  <c r="WV38" i="37"/>
  <c r="WW38" i="37"/>
  <c r="WX38" i="37"/>
  <c r="WY38" i="37"/>
  <c r="WZ38" i="37"/>
  <c r="XA38" i="37"/>
  <c r="XB38" i="37"/>
  <c r="XC38" i="37"/>
  <c r="XD38" i="37"/>
  <c r="XE38" i="37"/>
  <c r="XF38" i="37"/>
  <c r="WE39" i="37"/>
  <c r="WF39" i="37"/>
  <c r="WG39" i="37"/>
  <c r="WH39" i="37"/>
  <c r="WI39" i="37"/>
  <c r="WJ39" i="37"/>
  <c r="WK39" i="37"/>
  <c r="WL39" i="37"/>
  <c r="WM39" i="37"/>
  <c r="WN39" i="37"/>
  <c r="WO39" i="37"/>
  <c r="WP39" i="37"/>
  <c r="WQ39" i="37"/>
  <c r="WR39" i="37"/>
  <c r="WS39" i="37"/>
  <c r="WT39" i="37"/>
  <c r="WU39" i="37"/>
  <c r="WV39" i="37"/>
  <c r="WW39" i="37"/>
  <c r="WX39" i="37"/>
  <c r="WY39" i="37"/>
  <c r="WZ39" i="37"/>
  <c r="XA39" i="37"/>
  <c r="XB39" i="37"/>
  <c r="XC39" i="37"/>
  <c r="XD39" i="37"/>
  <c r="XE39" i="37"/>
  <c r="XF39" i="37"/>
  <c r="WE40" i="37"/>
  <c r="WF40" i="37"/>
  <c r="WG40" i="37"/>
  <c r="WH40" i="37"/>
  <c r="WI40" i="37"/>
  <c r="WJ40" i="37"/>
  <c r="WK40" i="37"/>
  <c r="WL40" i="37"/>
  <c r="WM40" i="37"/>
  <c r="WN40" i="37"/>
  <c r="WO40" i="37"/>
  <c r="WP40" i="37"/>
  <c r="WQ40" i="37"/>
  <c r="WR40" i="37"/>
  <c r="WS40" i="37"/>
  <c r="WT40" i="37"/>
  <c r="WU40" i="37"/>
  <c r="WV40" i="37"/>
  <c r="WW40" i="37"/>
  <c r="WX40" i="37"/>
  <c r="WY40" i="37"/>
  <c r="WZ40" i="37"/>
  <c r="XA40" i="37"/>
  <c r="XB40" i="37"/>
  <c r="XC40" i="37"/>
  <c r="XD40" i="37"/>
  <c r="XE40" i="37"/>
  <c r="XF40" i="37"/>
  <c r="WE41" i="37"/>
  <c r="WF41" i="37"/>
  <c r="WG41" i="37"/>
  <c r="WH41" i="37"/>
  <c r="WI41" i="37"/>
  <c r="WJ41" i="37"/>
  <c r="WK41" i="37"/>
  <c r="WL41" i="37"/>
  <c r="WM41" i="37"/>
  <c r="WN41" i="37"/>
  <c r="WO41" i="37"/>
  <c r="WP41" i="37"/>
  <c r="WQ41" i="37"/>
  <c r="WR41" i="37"/>
  <c r="WS41" i="37"/>
  <c r="WT41" i="37"/>
  <c r="WU41" i="37"/>
  <c r="WV41" i="37"/>
  <c r="WW41" i="37"/>
  <c r="WX41" i="37"/>
  <c r="WY41" i="37"/>
  <c r="WZ41" i="37"/>
  <c r="XA41" i="37"/>
  <c r="XB41" i="37"/>
  <c r="XC41" i="37"/>
  <c r="XD41" i="37"/>
  <c r="XE41" i="37"/>
  <c r="XF41" i="37"/>
  <c r="WE42" i="37"/>
  <c r="WF42" i="37"/>
  <c r="WG42" i="37"/>
  <c r="WH42" i="37"/>
  <c r="WI42" i="37"/>
  <c r="WJ42" i="37"/>
  <c r="WK42" i="37"/>
  <c r="WL42" i="37"/>
  <c r="WM42" i="37"/>
  <c r="WN42" i="37"/>
  <c r="WO42" i="37"/>
  <c r="WP42" i="37"/>
  <c r="WQ42" i="37"/>
  <c r="WR42" i="37"/>
  <c r="WS42" i="37"/>
  <c r="WT42" i="37"/>
  <c r="WU42" i="37"/>
  <c r="WV42" i="37"/>
  <c r="WW42" i="37"/>
  <c r="WX42" i="37"/>
  <c r="WY42" i="37"/>
  <c r="WZ42" i="37"/>
  <c r="XA42" i="37"/>
  <c r="XB42" i="37"/>
  <c r="XC42" i="37"/>
  <c r="XD42" i="37"/>
  <c r="XE42" i="37"/>
  <c r="XF42" i="37"/>
  <c r="WE43" i="37"/>
  <c r="WF43" i="37"/>
  <c r="WG43" i="37"/>
  <c r="WH43" i="37"/>
  <c r="WI43" i="37"/>
  <c r="WJ43" i="37"/>
  <c r="WK43" i="37"/>
  <c r="WL43" i="37"/>
  <c r="WM43" i="37"/>
  <c r="WN43" i="37"/>
  <c r="WO43" i="37"/>
  <c r="WP43" i="37"/>
  <c r="WQ43" i="37"/>
  <c r="WR43" i="37"/>
  <c r="WS43" i="37"/>
  <c r="WT43" i="37"/>
  <c r="WU43" i="37"/>
  <c r="WV43" i="37"/>
  <c r="WW43" i="37"/>
  <c r="WX43" i="37"/>
  <c r="WY43" i="37"/>
  <c r="WZ43" i="37"/>
  <c r="XA43" i="37"/>
  <c r="XB43" i="37"/>
  <c r="XC43" i="37"/>
  <c r="XD43" i="37"/>
  <c r="XE43" i="37"/>
  <c r="XF43" i="37"/>
  <c r="WE44" i="37"/>
  <c r="WF44" i="37"/>
  <c r="WG44" i="37"/>
  <c r="WH44" i="37"/>
  <c r="WI44" i="37"/>
  <c r="WJ44" i="37"/>
  <c r="WK44" i="37"/>
  <c r="WL44" i="37"/>
  <c r="WM44" i="37"/>
  <c r="WN44" i="37"/>
  <c r="WO44" i="37"/>
  <c r="WP44" i="37"/>
  <c r="WQ44" i="37"/>
  <c r="WR44" i="37"/>
  <c r="WS44" i="37"/>
  <c r="WT44" i="37"/>
  <c r="WU44" i="37"/>
  <c r="WV44" i="37"/>
  <c r="WW44" i="37"/>
  <c r="WX44" i="37"/>
  <c r="WY44" i="37"/>
  <c r="WZ44" i="37"/>
  <c r="XA44" i="37"/>
  <c r="XB44" i="37"/>
  <c r="XC44" i="37"/>
  <c r="XD44" i="37"/>
  <c r="XE44" i="37"/>
  <c r="XF44" i="37"/>
  <c r="WE45" i="37"/>
  <c r="WF45" i="37"/>
  <c r="WG45" i="37"/>
  <c r="WH45" i="37"/>
  <c r="WI45" i="37"/>
  <c r="WJ45" i="37"/>
  <c r="WK45" i="37"/>
  <c r="WL45" i="37"/>
  <c r="WM45" i="37"/>
  <c r="WN45" i="37"/>
  <c r="WO45" i="37"/>
  <c r="WP45" i="37"/>
  <c r="WQ45" i="37"/>
  <c r="WR45" i="37"/>
  <c r="WS45" i="37"/>
  <c r="WT45" i="37"/>
  <c r="WU45" i="37"/>
  <c r="WV45" i="37"/>
  <c r="WW45" i="37"/>
  <c r="WX45" i="37"/>
  <c r="WY45" i="37"/>
  <c r="WZ45" i="37"/>
  <c r="XA45" i="37"/>
  <c r="XB45" i="37"/>
  <c r="XC45" i="37"/>
  <c r="XD45" i="37"/>
  <c r="XE45" i="37"/>
  <c r="XF45" i="37"/>
  <c r="WE46" i="37"/>
  <c r="WF46" i="37"/>
  <c r="WG46" i="37"/>
  <c r="WH46" i="37"/>
  <c r="WI46" i="37"/>
  <c r="WJ46" i="37"/>
  <c r="WK46" i="37"/>
  <c r="WL46" i="37"/>
  <c r="WM46" i="37"/>
  <c r="WN46" i="37"/>
  <c r="WO46" i="37"/>
  <c r="WP46" i="37"/>
  <c r="WQ46" i="37"/>
  <c r="WR46" i="37"/>
  <c r="WS46" i="37"/>
  <c r="WT46" i="37"/>
  <c r="WU46" i="37"/>
  <c r="WV46" i="37"/>
  <c r="WW46" i="37"/>
  <c r="WX46" i="37"/>
  <c r="WY46" i="37"/>
  <c r="WZ46" i="37"/>
  <c r="XA46" i="37"/>
  <c r="XB46" i="37"/>
  <c r="XC46" i="37"/>
  <c r="XD46" i="37"/>
  <c r="XE46" i="37"/>
  <c r="XF46" i="37"/>
  <c r="WE47" i="37"/>
  <c r="WF47" i="37"/>
  <c r="WG47" i="37"/>
  <c r="WH47" i="37"/>
  <c r="WI47" i="37"/>
  <c r="WJ47" i="37"/>
  <c r="WK47" i="37"/>
  <c r="WL47" i="37"/>
  <c r="WM47" i="37"/>
  <c r="WN47" i="37"/>
  <c r="WO47" i="37"/>
  <c r="WP47" i="37"/>
  <c r="WQ47" i="37"/>
  <c r="WR47" i="37"/>
  <c r="WS47" i="37"/>
  <c r="WT47" i="37"/>
  <c r="WU47" i="37"/>
  <c r="WV47" i="37"/>
  <c r="WW47" i="37"/>
  <c r="WX47" i="37"/>
  <c r="WY47" i="37"/>
  <c r="WZ47" i="37"/>
  <c r="XA47" i="37"/>
  <c r="XB47" i="37"/>
  <c r="XC47" i="37"/>
  <c r="XD47" i="37"/>
  <c r="XE47" i="37"/>
  <c r="XF47" i="37"/>
  <c r="WE48" i="37"/>
  <c r="WF48" i="37"/>
  <c r="WG48" i="37"/>
  <c r="WH48" i="37"/>
  <c r="WI48" i="37"/>
  <c r="WJ48" i="37"/>
  <c r="WK48" i="37"/>
  <c r="WL48" i="37"/>
  <c r="WM48" i="37"/>
  <c r="WN48" i="37"/>
  <c r="WO48" i="37"/>
  <c r="WP48" i="37"/>
  <c r="WQ48" i="37"/>
  <c r="WR48" i="37"/>
  <c r="WS48" i="37"/>
  <c r="WT48" i="37"/>
  <c r="WU48" i="37"/>
  <c r="WV48" i="37"/>
  <c r="WW48" i="37"/>
  <c r="WX48" i="37"/>
  <c r="WY48" i="37"/>
  <c r="WZ48" i="37"/>
  <c r="XA48" i="37"/>
  <c r="XB48" i="37"/>
  <c r="XC48" i="37"/>
  <c r="XD48" i="37"/>
  <c r="XE48" i="37"/>
  <c r="XF48" i="37"/>
  <c r="WE49" i="37"/>
  <c r="WF49" i="37"/>
  <c r="WG49" i="37"/>
  <c r="WH49" i="37"/>
  <c r="WI49" i="37"/>
  <c r="WJ49" i="37"/>
  <c r="WK49" i="37"/>
  <c r="WL49" i="37"/>
  <c r="WM49" i="37"/>
  <c r="WN49" i="37"/>
  <c r="WO49" i="37"/>
  <c r="WP49" i="37"/>
  <c r="WQ49" i="37"/>
  <c r="WR49" i="37"/>
  <c r="WS49" i="37"/>
  <c r="WT49" i="37"/>
  <c r="WU49" i="37"/>
  <c r="WV49" i="37"/>
  <c r="WW49" i="37"/>
  <c r="WX49" i="37"/>
  <c r="WY49" i="37"/>
  <c r="WZ49" i="37"/>
  <c r="XA49" i="37"/>
  <c r="XB49" i="37"/>
  <c r="XC49" i="37"/>
  <c r="XD49" i="37"/>
  <c r="XE49" i="37"/>
  <c r="XF49" i="37"/>
  <c r="WE50" i="37"/>
  <c r="WF50" i="37"/>
  <c r="WG50" i="37"/>
  <c r="WH50" i="37"/>
  <c r="WI50" i="37"/>
  <c r="WJ50" i="37"/>
  <c r="WK50" i="37"/>
  <c r="WL50" i="37"/>
  <c r="WM50" i="37"/>
  <c r="WN50" i="37"/>
  <c r="WO50" i="37"/>
  <c r="WP50" i="37"/>
  <c r="WQ50" i="37"/>
  <c r="WR50" i="37"/>
  <c r="WS50" i="37"/>
  <c r="WT50" i="37"/>
  <c r="WU50" i="37"/>
  <c r="WV50" i="37"/>
  <c r="WW50" i="37"/>
  <c r="WX50" i="37"/>
  <c r="WY50" i="37"/>
  <c r="WZ50" i="37"/>
  <c r="XA50" i="37"/>
  <c r="XB50" i="37"/>
  <c r="XC50" i="37"/>
  <c r="XD50" i="37"/>
  <c r="XE50" i="37"/>
  <c r="XF50" i="37"/>
  <c r="WE51" i="37"/>
  <c r="WF51" i="37"/>
  <c r="WG51" i="37"/>
  <c r="WH51" i="37"/>
  <c r="WI51" i="37"/>
  <c r="WJ51" i="37"/>
  <c r="WK51" i="37"/>
  <c r="WL51" i="37"/>
  <c r="WM51" i="37"/>
  <c r="WN51" i="37"/>
  <c r="WO51" i="37"/>
  <c r="WP51" i="37"/>
  <c r="WQ51" i="37"/>
  <c r="WR51" i="37"/>
  <c r="WS51" i="37"/>
  <c r="WT51" i="37"/>
  <c r="WU51" i="37"/>
  <c r="WV51" i="37"/>
  <c r="WW51" i="37"/>
  <c r="WX51" i="37"/>
  <c r="WY51" i="37"/>
  <c r="WZ51" i="37"/>
  <c r="XA51" i="37"/>
  <c r="XB51" i="37"/>
  <c r="XC51" i="37"/>
  <c r="XD51" i="37"/>
  <c r="XE51" i="37"/>
  <c r="XF51" i="37"/>
  <c r="WE52" i="37"/>
  <c r="WF52" i="37"/>
  <c r="WG52" i="37"/>
  <c r="WH52" i="37"/>
  <c r="WI52" i="37"/>
  <c r="WJ52" i="37"/>
  <c r="WK52" i="37"/>
  <c r="WL52" i="37"/>
  <c r="WM52" i="37"/>
  <c r="WN52" i="37"/>
  <c r="WO52" i="37"/>
  <c r="WP52" i="37"/>
  <c r="WQ52" i="37"/>
  <c r="WR52" i="37"/>
  <c r="WS52" i="37"/>
  <c r="WT52" i="37"/>
  <c r="WU52" i="37"/>
  <c r="WV52" i="37"/>
  <c r="WW52" i="37"/>
  <c r="WX52" i="37"/>
  <c r="WY52" i="37"/>
  <c r="WZ52" i="37"/>
  <c r="XA52" i="37"/>
  <c r="XB52" i="37"/>
  <c r="XC52" i="37"/>
  <c r="XD52" i="37"/>
  <c r="XE52" i="37"/>
  <c r="XF52" i="37"/>
  <c r="WE53" i="37"/>
  <c r="WF53" i="37"/>
  <c r="WG53" i="37"/>
  <c r="WH53" i="37"/>
  <c r="WI53" i="37"/>
  <c r="WJ53" i="37"/>
  <c r="WK53" i="37"/>
  <c r="WL53" i="37"/>
  <c r="WM53" i="37"/>
  <c r="WN53" i="37"/>
  <c r="WO53" i="37"/>
  <c r="WP53" i="37"/>
  <c r="WQ53" i="37"/>
  <c r="WR53" i="37"/>
  <c r="WS53" i="37"/>
  <c r="WT53" i="37"/>
  <c r="WU53" i="37"/>
  <c r="WV53" i="37"/>
  <c r="WW53" i="37"/>
  <c r="WX53" i="37"/>
  <c r="WY53" i="37"/>
  <c r="WZ53" i="37"/>
  <c r="XA53" i="37"/>
  <c r="XB53" i="37"/>
  <c r="XC53" i="37"/>
  <c r="XD53" i="37"/>
  <c r="XE53" i="37"/>
  <c r="XF53" i="37"/>
  <c r="WE54" i="37"/>
  <c r="WF54" i="37"/>
  <c r="WG54" i="37"/>
  <c r="WH54" i="37"/>
  <c r="WI54" i="37"/>
  <c r="WJ54" i="37"/>
  <c r="WK54" i="37"/>
  <c r="WL54" i="37"/>
  <c r="WM54" i="37"/>
  <c r="WN54" i="37"/>
  <c r="WO54" i="37"/>
  <c r="WP54" i="37"/>
  <c r="WQ54" i="37"/>
  <c r="WR54" i="37"/>
  <c r="WS54" i="37"/>
  <c r="WT54" i="37"/>
  <c r="WU54" i="37"/>
  <c r="WV54" i="37"/>
  <c r="WW54" i="37"/>
  <c r="WX54" i="37"/>
  <c r="WY54" i="37"/>
  <c r="WZ54" i="37"/>
  <c r="XA54" i="37"/>
  <c r="XB54" i="37"/>
  <c r="XC54" i="37"/>
  <c r="XD54" i="37"/>
  <c r="XE54" i="37"/>
  <c r="XF54" i="37"/>
  <c r="WE55" i="37"/>
  <c r="WF55" i="37"/>
  <c r="WG55" i="37"/>
  <c r="WH55" i="37"/>
  <c r="WI55" i="37"/>
  <c r="WJ55" i="37"/>
  <c r="WK55" i="37"/>
  <c r="WL55" i="37"/>
  <c r="WM55" i="37"/>
  <c r="WN55" i="37"/>
  <c r="WO55" i="37"/>
  <c r="WP55" i="37"/>
  <c r="WQ55" i="37"/>
  <c r="WR55" i="37"/>
  <c r="WS55" i="37"/>
  <c r="WT55" i="37"/>
  <c r="WU55" i="37"/>
  <c r="WV55" i="37"/>
  <c r="WW55" i="37"/>
  <c r="WX55" i="37"/>
  <c r="WY55" i="37"/>
  <c r="WZ55" i="37"/>
  <c r="XA55" i="37"/>
  <c r="XB55" i="37"/>
  <c r="XC55" i="37"/>
  <c r="XD55" i="37"/>
  <c r="XE55" i="37"/>
  <c r="XF55" i="37"/>
  <c r="WE56" i="37"/>
  <c r="WF56" i="37"/>
  <c r="WG56" i="37"/>
  <c r="WH56" i="37"/>
  <c r="WI56" i="37"/>
  <c r="WJ56" i="37"/>
  <c r="WK56" i="37"/>
  <c r="WL56" i="37"/>
  <c r="WM56" i="37"/>
  <c r="WN56" i="37"/>
  <c r="WO56" i="37"/>
  <c r="WP56" i="37"/>
  <c r="WQ56" i="37"/>
  <c r="WR56" i="37"/>
  <c r="WS56" i="37"/>
  <c r="WT56" i="37"/>
  <c r="WU56" i="37"/>
  <c r="WV56" i="37"/>
  <c r="WW56" i="37"/>
  <c r="WX56" i="37"/>
  <c r="WY56" i="37"/>
  <c r="WZ56" i="37"/>
  <c r="XA56" i="37"/>
  <c r="XB56" i="37"/>
  <c r="XC56" i="37"/>
  <c r="XD56" i="37"/>
  <c r="XE56" i="37"/>
  <c r="XF56" i="37"/>
  <c r="WE57" i="37"/>
  <c r="WF57" i="37"/>
  <c r="WG57" i="37"/>
  <c r="WH57" i="37"/>
  <c r="WI57" i="37"/>
  <c r="WJ57" i="37"/>
  <c r="WK57" i="37"/>
  <c r="WL57" i="37"/>
  <c r="WM57" i="37"/>
  <c r="WN57" i="37"/>
  <c r="WO57" i="37"/>
  <c r="WP57" i="37"/>
  <c r="WQ57" i="37"/>
  <c r="WR57" i="37"/>
  <c r="WS57" i="37"/>
  <c r="WT57" i="37"/>
  <c r="WU57" i="37"/>
  <c r="WV57" i="37"/>
  <c r="WW57" i="37"/>
  <c r="WX57" i="37"/>
  <c r="WY57" i="37"/>
  <c r="WZ57" i="37"/>
  <c r="XA57" i="37"/>
  <c r="XB57" i="37"/>
  <c r="XC57" i="37"/>
  <c r="XD57" i="37"/>
  <c r="XE57" i="37"/>
  <c r="XF57" i="37"/>
  <c r="WE58" i="37"/>
  <c r="WF58" i="37"/>
  <c r="WG58" i="37"/>
  <c r="WH58" i="37"/>
  <c r="WI58" i="37"/>
  <c r="WJ58" i="37"/>
  <c r="WK58" i="37"/>
  <c r="WL58" i="37"/>
  <c r="WM58" i="37"/>
  <c r="WN58" i="37"/>
  <c r="WO58" i="37"/>
  <c r="WP58" i="37"/>
  <c r="WQ58" i="37"/>
  <c r="WR58" i="37"/>
  <c r="WS58" i="37"/>
  <c r="WT58" i="37"/>
  <c r="WU58" i="37"/>
  <c r="WV58" i="37"/>
  <c r="WW58" i="37"/>
  <c r="WX58" i="37"/>
  <c r="WY58" i="37"/>
  <c r="WZ58" i="37"/>
  <c r="XA58" i="37"/>
  <c r="XB58" i="37"/>
  <c r="XC58" i="37"/>
  <c r="XD58" i="37"/>
  <c r="XE58" i="37"/>
  <c r="XF58" i="37"/>
  <c r="WE59" i="37"/>
  <c r="WF59" i="37"/>
  <c r="WG59" i="37"/>
  <c r="WH59" i="37"/>
  <c r="WI59" i="37"/>
  <c r="WJ59" i="37"/>
  <c r="WK59" i="37"/>
  <c r="WL59" i="37"/>
  <c r="WM59" i="37"/>
  <c r="WN59" i="37"/>
  <c r="WO59" i="37"/>
  <c r="WP59" i="37"/>
  <c r="WQ59" i="37"/>
  <c r="WR59" i="37"/>
  <c r="WS59" i="37"/>
  <c r="WT59" i="37"/>
  <c r="WU59" i="37"/>
  <c r="WV59" i="37"/>
  <c r="WW59" i="37"/>
  <c r="WX59" i="37"/>
  <c r="WY59" i="37"/>
  <c r="WZ59" i="37"/>
  <c r="XA59" i="37"/>
  <c r="XB59" i="37"/>
  <c r="XC59" i="37"/>
  <c r="XD59" i="37"/>
  <c r="XE59" i="37"/>
  <c r="XF59" i="37"/>
  <c r="WE60" i="37"/>
  <c r="WF60" i="37"/>
  <c r="WG60" i="37"/>
  <c r="WH60" i="37"/>
  <c r="WI60" i="37"/>
  <c r="WJ60" i="37"/>
  <c r="WK60" i="37"/>
  <c r="WL60" i="37"/>
  <c r="WM60" i="37"/>
  <c r="WN60" i="37"/>
  <c r="WO60" i="37"/>
  <c r="WP60" i="37"/>
  <c r="WQ60" i="37"/>
  <c r="WR60" i="37"/>
  <c r="WS60" i="37"/>
  <c r="WT60" i="37"/>
  <c r="WU60" i="37"/>
  <c r="WV60" i="37"/>
  <c r="WW60" i="37"/>
  <c r="WX60" i="37"/>
  <c r="WY60" i="37"/>
  <c r="WZ60" i="37"/>
  <c r="XA60" i="37"/>
  <c r="XB60" i="37"/>
  <c r="XC60" i="37"/>
  <c r="XD60" i="37"/>
  <c r="XE60" i="37"/>
  <c r="XF60" i="37"/>
  <c r="WE61" i="37"/>
  <c r="WF61" i="37"/>
  <c r="WG61" i="37"/>
  <c r="WH61" i="37"/>
  <c r="WI61" i="37"/>
  <c r="WJ61" i="37"/>
  <c r="WK61" i="37"/>
  <c r="WL61" i="37"/>
  <c r="WM61" i="37"/>
  <c r="WN61" i="37"/>
  <c r="WO61" i="37"/>
  <c r="WP61" i="37"/>
  <c r="WQ61" i="37"/>
  <c r="WR61" i="37"/>
  <c r="WS61" i="37"/>
  <c r="WT61" i="37"/>
  <c r="WU61" i="37"/>
  <c r="WV61" i="37"/>
  <c r="WW61" i="37"/>
  <c r="WX61" i="37"/>
  <c r="WY61" i="37"/>
  <c r="WZ61" i="37"/>
  <c r="XA61" i="37"/>
  <c r="XB61" i="37"/>
  <c r="XC61" i="37"/>
  <c r="XD61" i="37"/>
  <c r="XE61" i="37"/>
  <c r="XF61" i="37"/>
  <c r="WE62" i="37"/>
  <c r="WF62" i="37"/>
  <c r="WG62" i="37"/>
  <c r="WH62" i="37"/>
  <c r="WI62" i="37"/>
  <c r="WJ62" i="37"/>
  <c r="WK62" i="37"/>
  <c r="WL62" i="37"/>
  <c r="WM62" i="37"/>
  <c r="WN62" i="37"/>
  <c r="WO62" i="37"/>
  <c r="WP62" i="37"/>
  <c r="WQ62" i="37"/>
  <c r="WR62" i="37"/>
  <c r="WS62" i="37"/>
  <c r="WT62" i="37"/>
  <c r="WU62" i="37"/>
  <c r="WV62" i="37"/>
  <c r="WW62" i="37"/>
  <c r="WX62" i="37"/>
  <c r="WY62" i="37"/>
  <c r="WZ62" i="37"/>
  <c r="XA62" i="37"/>
  <c r="XB62" i="37"/>
  <c r="XC62" i="37"/>
  <c r="XD62" i="37"/>
  <c r="XE62" i="37"/>
  <c r="XF62" i="37"/>
  <c r="WE63" i="37"/>
  <c r="WF63" i="37"/>
  <c r="WG63" i="37"/>
  <c r="WH63" i="37"/>
  <c r="WI63" i="37"/>
  <c r="WJ63" i="37"/>
  <c r="WK63" i="37"/>
  <c r="WL63" i="37"/>
  <c r="WM63" i="37"/>
  <c r="WN63" i="37"/>
  <c r="WO63" i="37"/>
  <c r="WP63" i="37"/>
  <c r="WQ63" i="37"/>
  <c r="WR63" i="37"/>
  <c r="WS63" i="37"/>
  <c r="WT63" i="37"/>
  <c r="WU63" i="37"/>
  <c r="WV63" i="37"/>
  <c r="WW63" i="37"/>
  <c r="WX63" i="37"/>
  <c r="WY63" i="37"/>
  <c r="WZ63" i="37"/>
  <c r="XA63" i="37"/>
  <c r="XB63" i="37"/>
  <c r="XC63" i="37"/>
  <c r="XD63" i="37"/>
  <c r="XE63" i="37"/>
  <c r="XF63" i="37"/>
  <c r="WE64" i="37"/>
  <c r="WF64" i="37"/>
  <c r="WG64" i="37"/>
  <c r="WH64" i="37"/>
  <c r="WI64" i="37"/>
  <c r="WJ64" i="37"/>
  <c r="WK64" i="37"/>
  <c r="WL64" i="37"/>
  <c r="WM64" i="37"/>
  <c r="WN64" i="37"/>
  <c r="WO64" i="37"/>
  <c r="WP64" i="37"/>
  <c r="WQ64" i="37"/>
  <c r="WR64" i="37"/>
  <c r="WS64" i="37"/>
  <c r="WT64" i="37"/>
  <c r="WU64" i="37"/>
  <c r="WV64" i="37"/>
  <c r="WW64" i="37"/>
  <c r="WX64" i="37"/>
  <c r="WY64" i="37"/>
  <c r="WZ64" i="37"/>
  <c r="XA64" i="37"/>
  <c r="XB64" i="37"/>
  <c r="XC64" i="37"/>
  <c r="XD64" i="37"/>
  <c r="XE64" i="37"/>
  <c r="XF64" i="37"/>
  <c r="WE65" i="37"/>
  <c r="WF65" i="37"/>
  <c r="WG65" i="37"/>
  <c r="WH65" i="37"/>
  <c r="WI65" i="37"/>
  <c r="WJ65" i="37"/>
  <c r="WK65" i="37"/>
  <c r="WL65" i="37"/>
  <c r="WM65" i="37"/>
  <c r="WN65" i="37"/>
  <c r="WO65" i="37"/>
  <c r="WP65" i="37"/>
  <c r="WQ65" i="37"/>
  <c r="WR65" i="37"/>
  <c r="WS65" i="37"/>
  <c r="WT65" i="37"/>
  <c r="WU65" i="37"/>
  <c r="WV65" i="37"/>
  <c r="WW65" i="37"/>
  <c r="WX65" i="37"/>
  <c r="WY65" i="37"/>
  <c r="WZ65" i="37"/>
  <c r="XA65" i="37"/>
  <c r="XB65" i="37"/>
  <c r="XC65" i="37"/>
  <c r="XD65" i="37"/>
  <c r="XE65" i="37"/>
  <c r="XF65" i="37"/>
  <c r="WE66" i="37"/>
  <c r="WF66" i="37"/>
  <c r="WG66" i="37"/>
  <c r="WH66" i="37"/>
  <c r="WI66" i="37"/>
  <c r="WJ66" i="37"/>
  <c r="WK66" i="37"/>
  <c r="WL66" i="37"/>
  <c r="WM66" i="37"/>
  <c r="WN66" i="37"/>
  <c r="WO66" i="37"/>
  <c r="WP66" i="37"/>
  <c r="WQ66" i="37"/>
  <c r="WR66" i="37"/>
  <c r="WS66" i="37"/>
  <c r="WT66" i="37"/>
  <c r="WU66" i="37"/>
  <c r="WV66" i="37"/>
  <c r="WW66" i="37"/>
  <c r="WX66" i="37"/>
  <c r="WY66" i="37"/>
  <c r="WZ66" i="37"/>
  <c r="XA66" i="37"/>
  <c r="XB66" i="37"/>
  <c r="XC66" i="37"/>
  <c r="XD66" i="37"/>
  <c r="XE66" i="37"/>
  <c r="XF66" i="37"/>
  <c r="WE67" i="37"/>
  <c r="WF67" i="37"/>
  <c r="WG67" i="37"/>
  <c r="WH67" i="37"/>
  <c r="WI67" i="37"/>
  <c r="WJ67" i="37"/>
  <c r="WK67" i="37"/>
  <c r="WL67" i="37"/>
  <c r="WM67" i="37"/>
  <c r="WN67" i="37"/>
  <c r="WO67" i="37"/>
  <c r="WP67" i="37"/>
  <c r="WQ67" i="37"/>
  <c r="WR67" i="37"/>
  <c r="WS67" i="37"/>
  <c r="WT67" i="37"/>
  <c r="WU67" i="37"/>
  <c r="WV67" i="37"/>
  <c r="WW67" i="37"/>
  <c r="WX67" i="37"/>
  <c r="WY67" i="37"/>
  <c r="WZ67" i="37"/>
  <c r="XA67" i="37"/>
  <c r="XB67" i="37"/>
  <c r="XC67" i="37"/>
  <c r="XD67" i="37"/>
  <c r="XE67" i="37"/>
  <c r="XF67" i="37"/>
  <c r="WE68" i="37"/>
  <c r="WF68" i="37"/>
  <c r="WG68" i="37"/>
  <c r="WH68" i="37"/>
  <c r="WI68" i="37"/>
  <c r="WJ68" i="37"/>
  <c r="WK68" i="37"/>
  <c r="WL68" i="37"/>
  <c r="WM68" i="37"/>
  <c r="WN68" i="37"/>
  <c r="WO68" i="37"/>
  <c r="WP68" i="37"/>
  <c r="WQ68" i="37"/>
  <c r="WR68" i="37"/>
  <c r="WS68" i="37"/>
  <c r="WT68" i="37"/>
  <c r="WU68" i="37"/>
  <c r="WV68" i="37"/>
  <c r="WW68" i="37"/>
  <c r="WX68" i="37"/>
  <c r="WY68" i="37"/>
  <c r="WZ68" i="37"/>
  <c r="XA68" i="37"/>
  <c r="XB68" i="37"/>
  <c r="XC68" i="37"/>
  <c r="XD68" i="37"/>
  <c r="XE68" i="37"/>
  <c r="XF68" i="37"/>
  <c r="WE69" i="37"/>
  <c r="WF69" i="37"/>
  <c r="WG69" i="37"/>
  <c r="WH69" i="37"/>
  <c r="WI69" i="37"/>
  <c r="WJ69" i="37"/>
  <c r="WK69" i="37"/>
  <c r="WL69" i="37"/>
  <c r="WM69" i="37"/>
  <c r="WN69" i="37"/>
  <c r="WO69" i="37"/>
  <c r="WP69" i="37"/>
  <c r="WQ69" i="37"/>
  <c r="WR69" i="37"/>
  <c r="WS69" i="37"/>
  <c r="WT69" i="37"/>
  <c r="WU69" i="37"/>
  <c r="WV69" i="37"/>
  <c r="WW69" i="37"/>
  <c r="WX69" i="37"/>
  <c r="WY69" i="37"/>
  <c r="WZ69" i="37"/>
  <c r="XA69" i="37"/>
  <c r="XB69" i="37"/>
  <c r="XC69" i="37"/>
  <c r="XD69" i="37"/>
  <c r="XE69" i="37"/>
  <c r="XF69" i="37"/>
  <c r="WE70" i="37"/>
  <c r="WF70" i="37"/>
  <c r="WG70" i="37"/>
  <c r="WH70" i="37"/>
  <c r="WI70" i="37"/>
  <c r="WJ70" i="37"/>
  <c r="WK70" i="37"/>
  <c r="WL70" i="37"/>
  <c r="WM70" i="37"/>
  <c r="WN70" i="37"/>
  <c r="WO70" i="37"/>
  <c r="WP70" i="37"/>
  <c r="WQ70" i="37"/>
  <c r="WR70" i="37"/>
  <c r="WS70" i="37"/>
  <c r="WT70" i="37"/>
  <c r="WU70" i="37"/>
  <c r="WV70" i="37"/>
  <c r="WW70" i="37"/>
  <c r="WX70" i="37"/>
  <c r="WY70" i="37"/>
  <c r="WZ70" i="37"/>
  <c r="XA70" i="37"/>
  <c r="XB70" i="37"/>
  <c r="XC70" i="37"/>
  <c r="XD70" i="37"/>
  <c r="XE70" i="37"/>
  <c r="XF70" i="37"/>
  <c r="WE71" i="37"/>
  <c r="WF71" i="37"/>
  <c r="WG71" i="37"/>
  <c r="WH71" i="37"/>
  <c r="WI71" i="37"/>
  <c r="WJ71" i="37"/>
  <c r="WK71" i="37"/>
  <c r="WL71" i="37"/>
  <c r="WM71" i="37"/>
  <c r="WN71" i="37"/>
  <c r="WO71" i="37"/>
  <c r="WP71" i="37"/>
  <c r="WQ71" i="37"/>
  <c r="WR71" i="37"/>
  <c r="WS71" i="37"/>
  <c r="WT71" i="37"/>
  <c r="WU71" i="37"/>
  <c r="WV71" i="37"/>
  <c r="WW71" i="37"/>
  <c r="WX71" i="37"/>
  <c r="WY71" i="37"/>
  <c r="WZ71" i="37"/>
  <c r="XA71" i="37"/>
  <c r="XB71" i="37"/>
  <c r="XC71" i="37"/>
  <c r="XD71" i="37"/>
  <c r="XE71" i="37"/>
  <c r="XF71" i="37"/>
  <c r="WE72" i="37"/>
  <c r="WF72" i="37"/>
  <c r="WG72" i="37"/>
  <c r="WH72" i="37"/>
  <c r="WI72" i="37"/>
  <c r="WJ72" i="37"/>
  <c r="WK72" i="37"/>
  <c r="WL72" i="37"/>
  <c r="WM72" i="37"/>
  <c r="WN72" i="37"/>
  <c r="WO72" i="37"/>
  <c r="WP72" i="37"/>
  <c r="WQ72" i="37"/>
  <c r="WR72" i="37"/>
  <c r="WS72" i="37"/>
  <c r="WT72" i="37"/>
  <c r="WU72" i="37"/>
  <c r="WV72" i="37"/>
  <c r="WW72" i="37"/>
  <c r="WX72" i="37"/>
  <c r="WY72" i="37"/>
  <c r="WZ72" i="37"/>
  <c r="XA72" i="37"/>
  <c r="XB72" i="37"/>
  <c r="XC72" i="37"/>
  <c r="XD72" i="37"/>
  <c r="XE72" i="37"/>
  <c r="XF72" i="37"/>
  <c r="WE73" i="37"/>
  <c r="WF73" i="37"/>
  <c r="WG73" i="37"/>
  <c r="WH73" i="37"/>
  <c r="WI73" i="37"/>
  <c r="WJ73" i="37"/>
  <c r="WK73" i="37"/>
  <c r="WL73" i="37"/>
  <c r="WM73" i="37"/>
  <c r="WN73" i="37"/>
  <c r="WO73" i="37"/>
  <c r="WP73" i="37"/>
  <c r="WQ73" i="37"/>
  <c r="WR73" i="37"/>
  <c r="WS73" i="37"/>
  <c r="WT73" i="37"/>
  <c r="WU73" i="37"/>
  <c r="WV73" i="37"/>
  <c r="WW73" i="37"/>
  <c r="WX73" i="37"/>
  <c r="WY73" i="37"/>
  <c r="WZ73" i="37"/>
  <c r="XA73" i="37"/>
  <c r="XB73" i="37"/>
  <c r="XC73" i="37"/>
  <c r="XD73" i="37"/>
  <c r="XE73" i="37"/>
  <c r="XF73" i="37"/>
  <c r="WE74" i="37"/>
  <c r="WF74" i="37"/>
  <c r="WG74" i="37"/>
  <c r="WH74" i="37"/>
  <c r="WI74" i="37"/>
  <c r="WJ74" i="37"/>
  <c r="WK74" i="37"/>
  <c r="WL74" i="37"/>
  <c r="WM74" i="37"/>
  <c r="WN74" i="37"/>
  <c r="WO74" i="37"/>
  <c r="WP74" i="37"/>
  <c r="WQ74" i="37"/>
  <c r="WR74" i="37"/>
  <c r="WS74" i="37"/>
  <c r="WT74" i="37"/>
  <c r="WU74" i="37"/>
  <c r="WV74" i="37"/>
  <c r="WW74" i="37"/>
  <c r="WX74" i="37"/>
  <c r="WY74" i="37"/>
  <c r="WZ74" i="37"/>
  <c r="XA74" i="37"/>
  <c r="XB74" i="37"/>
  <c r="XC74" i="37"/>
  <c r="XD74" i="37"/>
  <c r="XE74" i="37"/>
  <c r="XF74" i="37"/>
  <c r="WE75" i="37"/>
  <c r="WF75" i="37"/>
  <c r="WG75" i="37"/>
  <c r="WH75" i="37"/>
  <c r="WI75" i="37"/>
  <c r="WJ75" i="37"/>
  <c r="WK75" i="37"/>
  <c r="WL75" i="37"/>
  <c r="WM75" i="37"/>
  <c r="WN75" i="37"/>
  <c r="WO75" i="37"/>
  <c r="WP75" i="37"/>
  <c r="WQ75" i="37"/>
  <c r="WR75" i="37"/>
  <c r="WS75" i="37"/>
  <c r="WT75" i="37"/>
  <c r="WU75" i="37"/>
  <c r="WV75" i="37"/>
  <c r="WW75" i="37"/>
  <c r="WX75" i="37"/>
  <c r="WY75" i="37"/>
  <c r="WZ75" i="37"/>
  <c r="XA75" i="37"/>
  <c r="XB75" i="37"/>
  <c r="XC75" i="37"/>
  <c r="XD75" i="37"/>
  <c r="XE75" i="37"/>
  <c r="XF75" i="37"/>
  <c r="WE76" i="37"/>
  <c r="WF76" i="37"/>
  <c r="WG76" i="37"/>
  <c r="WH76" i="37"/>
  <c r="WI76" i="37"/>
  <c r="WJ76" i="37"/>
  <c r="WK76" i="37"/>
  <c r="WL76" i="37"/>
  <c r="WM76" i="37"/>
  <c r="WN76" i="37"/>
  <c r="WO76" i="37"/>
  <c r="WP76" i="37"/>
  <c r="WQ76" i="37"/>
  <c r="WR76" i="37"/>
  <c r="WS76" i="37"/>
  <c r="WT76" i="37"/>
  <c r="WU76" i="37"/>
  <c r="WV76" i="37"/>
  <c r="WW76" i="37"/>
  <c r="WX76" i="37"/>
  <c r="WY76" i="37"/>
  <c r="WZ76" i="37"/>
  <c r="XA76" i="37"/>
  <c r="XB76" i="37"/>
  <c r="XC76" i="37"/>
  <c r="XD76" i="37"/>
  <c r="XE76" i="37"/>
  <c r="XF76" i="37"/>
  <c r="WE77" i="37"/>
  <c r="WF77" i="37"/>
  <c r="WG77" i="37"/>
  <c r="WH77" i="37"/>
  <c r="WI77" i="37"/>
  <c r="WJ77" i="37"/>
  <c r="WK77" i="37"/>
  <c r="WL77" i="37"/>
  <c r="WM77" i="37"/>
  <c r="WN77" i="37"/>
  <c r="WO77" i="37"/>
  <c r="WP77" i="37"/>
  <c r="WQ77" i="37"/>
  <c r="WR77" i="37"/>
  <c r="WS77" i="37"/>
  <c r="WT77" i="37"/>
  <c r="WU77" i="37"/>
  <c r="WV77" i="37"/>
  <c r="WW77" i="37"/>
  <c r="WX77" i="37"/>
  <c r="WY77" i="37"/>
  <c r="WZ77" i="37"/>
  <c r="XA77" i="37"/>
  <c r="XB77" i="37"/>
  <c r="XC77" i="37"/>
  <c r="XD77" i="37"/>
  <c r="XE77" i="37"/>
  <c r="XF77" i="37"/>
  <c r="WE78" i="37"/>
  <c r="WF78" i="37"/>
  <c r="WG78" i="37"/>
  <c r="WH78" i="37"/>
  <c r="WI78" i="37"/>
  <c r="WJ78" i="37"/>
  <c r="WK78" i="37"/>
  <c r="WL78" i="37"/>
  <c r="WM78" i="37"/>
  <c r="WN78" i="37"/>
  <c r="WO78" i="37"/>
  <c r="WP78" i="37"/>
  <c r="WQ78" i="37"/>
  <c r="WR78" i="37"/>
  <c r="WS78" i="37"/>
  <c r="WT78" i="37"/>
  <c r="WU78" i="37"/>
  <c r="WV78" i="37"/>
  <c r="WW78" i="37"/>
  <c r="WX78" i="37"/>
  <c r="WY78" i="37"/>
  <c r="WZ78" i="37"/>
  <c r="XA78" i="37"/>
  <c r="XB78" i="37"/>
  <c r="XC78" i="37"/>
  <c r="XD78" i="37"/>
  <c r="XE78" i="37"/>
  <c r="XF78" i="37"/>
  <c r="WE79" i="37"/>
  <c r="WF79" i="37"/>
  <c r="WG79" i="37"/>
  <c r="WH79" i="37"/>
  <c r="WI79" i="37"/>
  <c r="WJ79" i="37"/>
  <c r="WK79" i="37"/>
  <c r="WL79" i="37"/>
  <c r="WM79" i="37"/>
  <c r="WN79" i="37"/>
  <c r="WO79" i="37"/>
  <c r="WP79" i="37"/>
  <c r="WQ79" i="37"/>
  <c r="WR79" i="37"/>
  <c r="WS79" i="37"/>
  <c r="WT79" i="37"/>
  <c r="WU79" i="37"/>
  <c r="WV79" i="37"/>
  <c r="WW79" i="37"/>
  <c r="WX79" i="37"/>
  <c r="WY79" i="37"/>
  <c r="WZ79" i="37"/>
  <c r="XA79" i="37"/>
  <c r="XB79" i="37"/>
  <c r="XC79" i="37"/>
  <c r="XD79" i="37"/>
  <c r="XE79" i="37"/>
  <c r="XF79" i="37"/>
  <c r="WE80" i="37"/>
  <c r="WF80" i="37"/>
  <c r="WG80" i="37"/>
  <c r="WH80" i="37"/>
  <c r="WI80" i="37"/>
  <c r="WJ80" i="37"/>
  <c r="WK80" i="37"/>
  <c r="WL80" i="37"/>
  <c r="WM80" i="37"/>
  <c r="WN80" i="37"/>
  <c r="WO80" i="37"/>
  <c r="WP80" i="37"/>
  <c r="WQ80" i="37"/>
  <c r="WR80" i="37"/>
  <c r="WS80" i="37"/>
  <c r="WT80" i="37"/>
  <c r="WU80" i="37"/>
  <c r="WV80" i="37"/>
  <c r="WW80" i="37"/>
  <c r="WX80" i="37"/>
  <c r="WY80" i="37"/>
  <c r="WZ80" i="37"/>
  <c r="XA80" i="37"/>
  <c r="XB80" i="37"/>
  <c r="XC80" i="37"/>
  <c r="XD80" i="37"/>
  <c r="XE80" i="37"/>
  <c r="XF80" i="37"/>
  <c r="WE81" i="37"/>
  <c r="WF81" i="37"/>
  <c r="WG81" i="37"/>
  <c r="WH81" i="37"/>
  <c r="WI81" i="37"/>
  <c r="WJ81" i="37"/>
  <c r="WK81" i="37"/>
  <c r="WL81" i="37"/>
  <c r="WM81" i="37"/>
  <c r="WN81" i="37"/>
  <c r="WO81" i="37"/>
  <c r="WP81" i="37"/>
  <c r="WQ81" i="37"/>
  <c r="WR81" i="37"/>
  <c r="WS81" i="37"/>
  <c r="WT81" i="37"/>
  <c r="WU81" i="37"/>
  <c r="WV81" i="37"/>
  <c r="WW81" i="37"/>
  <c r="WX81" i="37"/>
  <c r="WY81" i="37"/>
  <c r="WZ81" i="37"/>
  <c r="XA81" i="37"/>
  <c r="XB81" i="37"/>
  <c r="XC81" i="37"/>
  <c r="XD81" i="37"/>
  <c r="XE81" i="37"/>
  <c r="XF81" i="37"/>
  <c r="WE82" i="37"/>
  <c r="WF82" i="37"/>
  <c r="WG82" i="37"/>
  <c r="WH82" i="37"/>
  <c r="WI82" i="37"/>
  <c r="WJ82" i="37"/>
  <c r="WK82" i="37"/>
  <c r="WL82" i="37"/>
  <c r="WM82" i="37"/>
  <c r="WN82" i="37"/>
  <c r="WO82" i="37"/>
  <c r="WP82" i="37"/>
  <c r="WQ82" i="37"/>
  <c r="WR82" i="37"/>
  <c r="WS82" i="37"/>
  <c r="WT82" i="37"/>
  <c r="WU82" i="37"/>
  <c r="WV82" i="37"/>
  <c r="WW82" i="37"/>
  <c r="WX82" i="37"/>
  <c r="WY82" i="37"/>
  <c r="WZ82" i="37"/>
  <c r="XA82" i="37"/>
  <c r="XB82" i="37"/>
  <c r="XC82" i="37"/>
  <c r="XD82" i="37"/>
  <c r="XE82" i="37"/>
  <c r="XF82" i="37"/>
  <c r="WE83" i="37"/>
  <c r="WF83" i="37"/>
  <c r="WG83" i="37"/>
  <c r="WH83" i="37"/>
  <c r="WI83" i="37"/>
  <c r="WJ83" i="37"/>
  <c r="WK83" i="37"/>
  <c r="WL83" i="37"/>
  <c r="WM83" i="37"/>
  <c r="WN83" i="37"/>
  <c r="WO83" i="37"/>
  <c r="WP83" i="37"/>
  <c r="WQ83" i="37"/>
  <c r="WR83" i="37"/>
  <c r="WS83" i="37"/>
  <c r="WT83" i="37"/>
  <c r="WU83" i="37"/>
  <c r="WV83" i="37"/>
  <c r="WW83" i="37"/>
  <c r="WX83" i="37"/>
  <c r="WY83" i="37"/>
  <c r="WZ83" i="37"/>
  <c r="XA83" i="37"/>
  <c r="XB83" i="37"/>
  <c r="XC83" i="37"/>
  <c r="XD83" i="37"/>
  <c r="XE83" i="37"/>
  <c r="XF83" i="37"/>
  <c r="WE84" i="37"/>
  <c r="WF84" i="37"/>
  <c r="WG84" i="37"/>
  <c r="WH84" i="37"/>
  <c r="WI84" i="37"/>
  <c r="WJ84" i="37"/>
  <c r="WK84" i="37"/>
  <c r="WL84" i="37"/>
  <c r="WM84" i="37"/>
  <c r="WN84" i="37"/>
  <c r="WO84" i="37"/>
  <c r="WP84" i="37"/>
  <c r="WQ84" i="37"/>
  <c r="WR84" i="37"/>
  <c r="WS84" i="37"/>
  <c r="WT84" i="37"/>
  <c r="WU84" i="37"/>
  <c r="WV84" i="37"/>
  <c r="WW84" i="37"/>
  <c r="WX84" i="37"/>
  <c r="WY84" i="37"/>
  <c r="WZ84" i="37"/>
  <c r="XA84" i="37"/>
  <c r="XB84" i="37"/>
  <c r="XC84" i="37"/>
  <c r="XD84" i="37"/>
  <c r="XE84" i="37"/>
  <c r="XF84" i="37"/>
  <c r="WE85" i="37"/>
  <c r="WF85" i="37"/>
  <c r="WG85" i="37"/>
  <c r="WH85" i="37"/>
  <c r="WI85" i="37"/>
  <c r="WJ85" i="37"/>
  <c r="WK85" i="37"/>
  <c r="WL85" i="37"/>
  <c r="WM85" i="37"/>
  <c r="WN85" i="37"/>
  <c r="WO85" i="37"/>
  <c r="WP85" i="37"/>
  <c r="WQ85" i="37"/>
  <c r="WR85" i="37"/>
  <c r="WS85" i="37"/>
  <c r="WT85" i="37"/>
  <c r="WU85" i="37"/>
  <c r="WV85" i="37"/>
  <c r="WW85" i="37"/>
  <c r="WX85" i="37"/>
  <c r="WY85" i="37"/>
  <c r="WZ85" i="37"/>
  <c r="XA85" i="37"/>
  <c r="XB85" i="37"/>
  <c r="XC85" i="37"/>
  <c r="XD85" i="37"/>
  <c r="XE85" i="37"/>
  <c r="XF85" i="37"/>
  <c r="WE86" i="37"/>
  <c r="WF86" i="37"/>
  <c r="WG86" i="37"/>
  <c r="WH86" i="37"/>
  <c r="WI86" i="37"/>
  <c r="WJ86" i="37"/>
  <c r="WK86" i="37"/>
  <c r="WL86" i="37"/>
  <c r="WM86" i="37"/>
  <c r="WN86" i="37"/>
  <c r="WO86" i="37"/>
  <c r="WP86" i="37"/>
  <c r="WQ86" i="37"/>
  <c r="WR86" i="37"/>
  <c r="WS86" i="37"/>
  <c r="WT86" i="37"/>
  <c r="WU86" i="37"/>
  <c r="WV86" i="37"/>
  <c r="WW86" i="37"/>
  <c r="WX86" i="37"/>
  <c r="WY86" i="37"/>
  <c r="WZ86" i="37"/>
  <c r="XA86" i="37"/>
  <c r="XB86" i="37"/>
  <c r="XC86" i="37"/>
  <c r="XD86" i="37"/>
  <c r="XE86" i="37"/>
  <c r="XF86" i="37"/>
  <c r="WE87" i="37"/>
  <c r="WF87" i="37"/>
  <c r="WG87" i="37"/>
  <c r="WH87" i="37"/>
  <c r="WI87" i="37"/>
  <c r="WJ87" i="37"/>
  <c r="WK87" i="37"/>
  <c r="WL87" i="37"/>
  <c r="WM87" i="37"/>
  <c r="WN87" i="37"/>
  <c r="WO87" i="37"/>
  <c r="WP87" i="37"/>
  <c r="WQ87" i="37"/>
  <c r="WR87" i="37"/>
  <c r="WS87" i="37"/>
  <c r="WT87" i="37"/>
  <c r="WU87" i="37"/>
  <c r="WV87" i="37"/>
  <c r="WW87" i="37"/>
  <c r="WX87" i="37"/>
  <c r="WY87" i="37"/>
  <c r="WZ87" i="37"/>
  <c r="XA87" i="37"/>
  <c r="XB87" i="37"/>
  <c r="XC87" i="37"/>
  <c r="XD87" i="37"/>
  <c r="XE87" i="37"/>
  <c r="XF87" i="37"/>
  <c r="WE88" i="37"/>
  <c r="WF88" i="37"/>
  <c r="WG88" i="37"/>
  <c r="WH88" i="37"/>
  <c r="WI88" i="37"/>
  <c r="WJ88" i="37"/>
  <c r="WK88" i="37"/>
  <c r="WL88" i="37"/>
  <c r="WM88" i="37"/>
  <c r="WN88" i="37"/>
  <c r="WO88" i="37"/>
  <c r="WP88" i="37"/>
  <c r="WQ88" i="37"/>
  <c r="WR88" i="37"/>
  <c r="WS88" i="37"/>
  <c r="WT88" i="37"/>
  <c r="WU88" i="37"/>
  <c r="WV88" i="37"/>
  <c r="WW88" i="37"/>
  <c r="WX88" i="37"/>
  <c r="WY88" i="37"/>
  <c r="WZ88" i="37"/>
  <c r="XA88" i="37"/>
  <c r="XB88" i="37"/>
  <c r="XC88" i="37"/>
  <c r="XD88" i="37"/>
  <c r="XE88" i="37"/>
  <c r="XF88" i="37"/>
  <c r="WE89" i="37"/>
  <c r="WF89" i="37"/>
  <c r="WG89" i="37"/>
  <c r="WH89" i="37"/>
  <c r="WI89" i="37"/>
  <c r="WJ89" i="37"/>
  <c r="WK89" i="37"/>
  <c r="WL89" i="37"/>
  <c r="WM89" i="37"/>
  <c r="WN89" i="37"/>
  <c r="WO89" i="37"/>
  <c r="WP89" i="37"/>
  <c r="WQ89" i="37"/>
  <c r="WR89" i="37"/>
  <c r="WS89" i="37"/>
  <c r="WT89" i="37"/>
  <c r="WU89" i="37"/>
  <c r="WV89" i="37"/>
  <c r="WW89" i="37"/>
  <c r="WX89" i="37"/>
  <c r="WY89" i="37"/>
  <c r="WZ89" i="37"/>
  <c r="XA89" i="37"/>
  <c r="XB89" i="37"/>
  <c r="XC89" i="37"/>
  <c r="XD89" i="37"/>
  <c r="XE89" i="37"/>
  <c r="XF89" i="37"/>
  <c r="WE90" i="37"/>
  <c r="WF90" i="37"/>
  <c r="WG90" i="37"/>
  <c r="WH90" i="37"/>
  <c r="WI90" i="37"/>
  <c r="WJ90" i="37"/>
  <c r="WK90" i="37"/>
  <c r="WL90" i="37"/>
  <c r="WM90" i="37"/>
  <c r="WN90" i="37"/>
  <c r="WO90" i="37"/>
  <c r="WP90" i="37"/>
  <c r="WQ90" i="37"/>
  <c r="WR90" i="37"/>
  <c r="WS90" i="37"/>
  <c r="WT90" i="37"/>
  <c r="WU90" i="37"/>
  <c r="WV90" i="37"/>
  <c r="WW90" i="37"/>
  <c r="WX90" i="37"/>
  <c r="WY90" i="37"/>
  <c r="WZ90" i="37"/>
  <c r="XA90" i="37"/>
  <c r="XB90" i="37"/>
  <c r="XC90" i="37"/>
  <c r="XD90" i="37"/>
  <c r="XE90" i="37"/>
  <c r="XF90" i="37"/>
  <c r="WE91" i="37"/>
  <c r="WF91" i="37"/>
  <c r="WG91" i="37"/>
  <c r="WH91" i="37"/>
  <c r="WI91" i="37"/>
  <c r="WJ91" i="37"/>
  <c r="WK91" i="37"/>
  <c r="WL91" i="37"/>
  <c r="WM91" i="37"/>
  <c r="WN91" i="37"/>
  <c r="WO91" i="37"/>
  <c r="WP91" i="37"/>
  <c r="WQ91" i="37"/>
  <c r="WR91" i="37"/>
  <c r="WS91" i="37"/>
  <c r="WT91" i="37"/>
  <c r="WU91" i="37"/>
  <c r="WV91" i="37"/>
  <c r="WW91" i="37"/>
  <c r="WX91" i="37"/>
  <c r="WY91" i="37"/>
  <c r="WZ91" i="37"/>
  <c r="XA91" i="37"/>
  <c r="XB91" i="37"/>
  <c r="XC91" i="37"/>
  <c r="XD91" i="37"/>
  <c r="XE91" i="37"/>
  <c r="XF91" i="37"/>
  <c r="WE92" i="37"/>
  <c r="WF92" i="37"/>
  <c r="WG92" i="37"/>
  <c r="WH92" i="37"/>
  <c r="WI92" i="37"/>
  <c r="WJ92" i="37"/>
  <c r="WK92" i="37"/>
  <c r="WL92" i="37"/>
  <c r="WM92" i="37"/>
  <c r="WN92" i="37"/>
  <c r="WO92" i="37"/>
  <c r="WP92" i="37"/>
  <c r="WQ92" i="37"/>
  <c r="WR92" i="37"/>
  <c r="WS92" i="37"/>
  <c r="WT92" i="37"/>
  <c r="WU92" i="37"/>
  <c r="WV92" i="37"/>
  <c r="WW92" i="37"/>
  <c r="WX92" i="37"/>
  <c r="WY92" i="37"/>
  <c r="WZ92" i="37"/>
  <c r="XA92" i="37"/>
  <c r="XB92" i="37"/>
  <c r="XC92" i="37"/>
  <c r="XD92" i="37"/>
  <c r="XE92" i="37"/>
  <c r="XF92" i="37"/>
  <c r="WE93" i="37"/>
  <c r="WF93" i="37"/>
  <c r="WG93" i="37"/>
  <c r="WH93" i="37"/>
  <c r="WI93" i="37"/>
  <c r="WJ93" i="37"/>
  <c r="WK93" i="37"/>
  <c r="WL93" i="37"/>
  <c r="WM93" i="37"/>
  <c r="WN93" i="37"/>
  <c r="WO93" i="37"/>
  <c r="WP93" i="37"/>
  <c r="WQ93" i="37"/>
  <c r="WR93" i="37"/>
  <c r="WS93" i="37"/>
  <c r="WT93" i="37"/>
  <c r="WU93" i="37"/>
  <c r="WV93" i="37"/>
  <c r="WW93" i="37"/>
  <c r="WX93" i="37"/>
  <c r="WY93" i="37"/>
  <c r="WZ93" i="37"/>
  <c r="XA93" i="37"/>
  <c r="XB93" i="37"/>
  <c r="XC93" i="37"/>
  <c r="XD93" i="37"/>
  <c r="XE93" i="37"/>
  <c r="XF93" i="37"/>
  <c r="WE94" i="37"/>
  <c r="WF94" i="37"/>
  <c r="WG94" i="37"/>
  <c r="WH94" i="37"/>
  <c r="WI94" i="37"/>
  <c r="WJ94" i="37"/>
  <c r="WK94" i="37"/>
  <c r="WL94" i="37"/>
  <c r="WM94" i="37"/>
  <c r="WN94" i="37"/>
  <c r="WO94" i="37"/>
  <c r="WP94" i="37"/>
  <c r="WQ94" i="37"/>
  <c r="WR94" i="37"/>
  <c r="WS94" i="37"/>
  <c r="WT94" i="37"/>
  <c r="WU94" i="37"/>
  <c r="WV94" i="37"/>
  <c r="WW94" i="37"/>
  <c r="WX94" i="37"/>
  <c r="WY94" i="37"/>
  <c r="WZ94" i="37"/>
  <c r="XA94" i="37"/>
  <c r="XB94" i="37"/>
  <c r="XC94" i="37"/>
  <c r="XD94" i="37"/>
  <c r="XE94" i="37"/>
  <c r="XF94" i="37"/>
  <c r="WE95" i="37"/>
  <c r="WF95" i="37"/>
  <c r="WG95" i="37"/>
  <c r="WH95" i="37"/>
  <c r="WI95" i="37"/>
  <c r="WJ95" i="37"/>
  <c r="WK95" i="37"/>
  <c r="WL95" i="37"/>
  <c r="WM95" i="37"/>
  <c r="WN95" i="37"/>
  <c r="WO95" i="37"/>
  <c r="WP95" i="37"/>
  <c r="WQ95" i="37"/>
  <c r="WR95" i="37"/>
  <c r="WS95" i="37"/>
  <c r="WT95" i="37"/>
  <c r="WU95" i="37"/>
  <c r="WV95" i="37"/>
  <c r="WW95" i="37"/>
  <c r="WX95" i="37"/>
  <c r="WY95" i="37"/>
  <c r="WZ95" i="37"/>
  <c r="XA95" i="37"/>
  <c r="XB95" i="37"/>
  <c r="XC95" i="37"/>
  <c r="XD95" i="37"/>
  <c r="XE95" i="37"/>
  <c r="XF95" i="37"/>
  <c r="WE96" i="37"/>
  <c r="WF96" i="37"/>
  <c r="WG96" i="37"/>
  <c r="WH96" i="37"/>
  <c r="WI96" i="37"/>
  <c r="WJ96" i="37"/>
  <c r="WK96" i="37"/>
  <c r="WL96" i="37"/>
  <c r="WM96" i="37"/>
  <c r="WN96" i="37"/>
  <c r="WO96" i="37"/>
  <c r="WP96" i="37"/>
  <c r="WQ96" i="37"/>
  <c r="WR96" i="37"/>
  <c r="WS96" i="37"/>
  <c r="WT96" i="37"/>
  <c r="WU96" i="37"/>
  <c r="WV96" i="37"/>
  <c r="WW96" i="37"/>
  <c r="WX96" i="37"/>
  <c r="WY96" i="37"/>
  <c r="WZ96" i="37"/>
  <c r="XA96" i="37"/>
  <c r="XB96" i="37"/>
  <c r="XC96" i="37"/>
  <c r="XD96" i="37"/>
  <c r="XE96" i="37"/>
  <c r="XF96" i="37"/>
  <c r="WE97" i="37"/>
  <c r="WF97" i="37"/>
  <c r="WG97" i="37"/>
  <c r="WH97" i="37"/>
  <c r="WI97" i="37"/>
  <c r="WJ97" i="37"/>
  <c r="WK97" i="37"/>
  <c r="WL97" i="37"/>
  <c r="WM97" i="37"/>
  <c r="WN97" i="37"/>
  <c r="WO97" i="37"/>
  <c r="WP97" i="37"/>
  <c r="WQ97" i="37"/>
  <c r="WR97" i="37"/>
  <c r="WS97" i="37"/>
  <c r="WT97" i="37"/>
  <c r="WU97" i="37"/>
  <c r="WV97" i="37"/>
  <c r="WW97" i="37"/>
  <c r="WX97" i="37"/>
  <c r="WY97" i="37"/>
  <c r="WZ97" i="37"/>
  <c r="XA97" i="37"/>
  <c r="XB97" i="37"/>
  <c r="XC97" i="37"/>
  <c r="XD97" i="37"/>
  <c r="XE97" i="37"/>
  <c r="XF97" i="37"/>
  <c r="WE98" i="37"/>
  <c r="WF98" i="37"/>
  <c r="WG98" i="37"/>
  <c r="WH98" i="37"/>
  <c r="WI98" i="37"/>
  <c r="WJ98" i="37"/>
  <c r="WK98" i="37"/>
  <c r="WL98" i="37"/>
  <c r="WM98" i="37"/>
  <c r="WN98" i="37"/>
  <c r="WO98" i="37"/>
  <c r="WP98" i="37"/>
  <c r="WQ98" i="37"/>
  <c r="WR98" i="37"/>
  <c r="WS98" i="37"/>
  <c r="WT98" i="37"/>
  <c r="WU98" i="37"/>
  <c r="WV98" i="37"/>
  <c r="WW98" i="37"/>
  <c r="WX98" i="37"/>
  <c r="WY98" i="37"/>
  <c r="WZ98" i="37"/>
  <c r="XA98" i="37"/>
  <c r="XB98" i="37"/>
  <c r="XC98" i="37"/>
  <c r="XD98" i="37"/>
  <c r="XE98" i="37"/>
  <c r="XF98" i="37"/>
  <c r="WE99" i="37"/>
  <c r="WF99" i="37"/>
  <c r="WG99" i="37"/>
  <c r="WH99" i="37"/>
  <c r="WI99" i="37"/>
  <c r="WJ99" i="37"/>
  <c r="WK99" i="37"/>
  <c r="WL99" i="37"/>
  <c r="WM99" i="37"/>
  <c r="WN99" i="37"/>
  <c r="WO99" i="37"/>
  <c r="WP99" i="37"/>
  <c r="WQ99" i="37"/>
  <c r="WR99" i="37"/>
  <c r="WS99" i="37"/>
  <c r="WT99" i="37"/>
  <c r="WU99" i="37"/>
  <c r="WV99" i="37"/>
  <c r="WW99" i="37"/>
  <c r="WX99" i="37"/>
  <c r="WY99" i="37"/>
  <c r="WZ99" i="37"/>
  <c r="XA99" i="37"/>
  <c r="XB99" i="37"/>
  <c r="XC99" i="37"/>
  <c r="XD99" i="37"/>
  <c r="XE99" i="37"/>
  <c r="XF99" i="37"/>
  <c r="WE100" i="37"/>
  <c r="WF100" i="37"/>
  <c r="WG100" i="37"/>
  <c r="WH100" i="37"/>
  <c r="WI100" i="37"/>
  <c r="WJ100" i="37"/>
  <c r="WK100" i="37"/>
  <c r="WL100" i="37"/>
  <c r="WM100" i="37"/>
  <c r="WN100" i="37"/>
  <c r="WO100" i="37"/>
  <c r="WP100" i="37"/>
  <c r="WQ100" i="37"/>
  <c r="WR100" i="37"/>
  <c r="WS100" i="37"/>
  <c r="WT100" i="37"/>
  <c r="WU100" i="37"/>
  <c r="WV100" i="37"/>
  <c r="WW100" i="37"/>
  <c r="WX100" i="37"/>
  <c r="WY100" i="37"/>
  <c r="WZ100" i="37"/>
  <c r="XA100" i="37"/>
  <c r="XB100" i="37"/>
  <c r="XC100" i="37"/>
  <c r="XD100" i="37"/>
  <c r="XE100" i="37"/>
  <c r="XF100" i="37"/>
  <c r="T1" i="51" a="1"/>
  <c r="T1" i="51" s="1"/>
  <c r="N1" i="50" a="1"/>
  <c r="N1" i="50" s="1"/>
  <c r="S1" i="48" a="1"/>
  <c r="S1" i="48" s="1"/>
  <c r="Y1" i="45" a="1"/>
  <c r="Y1" i="45" s="1"/>
  <c r="L1" i="53" a="1"/>
  <c r="L1" i="53" s="1"/>
  <c r="D461" i="22"/>
  <c r="D462" i="22"/>
  <c r="D463" i="22"/>
  <c r="D464" i="22"/>
  <c r="D465" i="22"/>
  <c r="D466" i="22"/>
  <c r="D467" i="22"/>
  <c r="D468" i="22"/>
  <c r="D469" i="22"/>
  <c r="D470" i="22"/>
  <c r="D471" i="22"/>
  <c r="D472" i="22"/>
  <c r="D473" i="22"/>
  <c r="S2" i="48"/>
  <c r="DS1" i="34" a="1"/>
  <c r="DS1" i="34" s="1"/>
  <c r="AC1" i="41" a="1"/>
  <c r="AC1" i="41" s="1"/>
  <c r="D460" i="22"/>
  <c r="D459" i="22"/>
  <c r="Z2" i="27" a="1"/>
  <c r="Z2" i="27" s="1"/>
  <c r="AB2" i="27" a="1"/>
  <c r="AB2" i="27" s="1"/>
  <c r="AC2" i="27" a="1"/>
  <c r="AC2" i="27" s="1"/>
  <c r="AD2" i="27" a="1"/>
  <c r="AD2" i="27" s="1"/>
  <c r="AE2" i="27" a="1"/>
  <c r="AE2" i="27" s="1"/>
  <c r="AF2" i="27" a="1"/>
  <c r="AF2" i="27" s="1"/>
  <c r="AG2" i="27" a="1"/>
  <c r="AG2" i="27" s="1"/>
  <c r="AH2" i="27" a="1"/>
  <c r="AH2" i="27" s="1"/>
  <c r="AI2" i="27" a="1"/>
  <c r="AI2" i="27" s="1"/>
  <c r="AJ2" i="27" a="1"/>
  <c r="AJ2" i="27" s="1"/>
  <c r="AK2" i="27" a="1"/>
  <c r="AK2" i="27" s="1"/>
  <c r="HK2" i="27" s="1" a="1"/>
  <c r="HK2" i="27" s="1"/>
  <c r="AL2" i="27" a="1"/>
  <c r="AL2" i="27" s="1"/>
  <c r="AM2" i="27" a="1"/>
  <c r="AM2" i="27" s="1"/>
  <c r="AO2" i="27" a="1"/>
  <c r="AO2" i="27" s="1"/>
  <c r="AP2" i="27" a="1"/>
  <c r="AP2" i="27" s="1"/>
  <c r="AQ2" i="27" a="1"/>
  <c r="AQ2" i="27" s="1"/>
  <c r="AR2" i="27" a="1"/>
  <c r="AR2" i="27" s="1"/>
  <c r="AS2" i="27" a="1"/>
  <c r="AS2" i="27" s="1"/>
  <c r="AT2" i="27" a="1"/>
  <c r="AT2" i="27" s="1"/>
  <c r="AU2" i="27" a="1"/>
  <c r="AU2" i="27" s="1"/>
  <c r="AV2" i="27" a="1"/>
  <c r="AV2" i="27" s="1"/>
  <c r="AW2" i="27" a="1"/>
  <c r="AW2" i="27" s="1"/>
  <c r="AY2" i="27" a="1"/>
  <c r="AY2" i="27" s="1"/>
  <c r="AZ2" i="27" a="1"/>
  <c r="AZ2" i="27" s="1"/>
  <c r="BA2" i="27" a="1"/>
  <c r="BA2" i="27" s="1"/>
  <c r="BC2" i="27" a="1"/>
  <c r="BC2" i="27" s="1"/>
  <c r="BD2" i="27" a="1"/>
  <c r="BD2" i="27" s="1"/>
  <c r="BE2" i="27" a="1"/>
  <c r="BE2" i="27" s="1"/>
  <c r="BF2" i="27" a="1"/>
  <c r="BF2" i="27" s="1"/>
  <c r="BG2" i="27" a="1"/>
  <c r="BG2" i="27" s="1"/>
  <c r="BI2" i="27" a="1"/>
  <c r="BI2" i="27" s="1"/>
  <c r="BJ2" i="27" a="1"/>
  <c r="BJ2" i="27" s="1"/>
  <c r="BK2" i="27" a="1"/>
  <c r="BK2" i="27" s="1"/>
  <c r="BM2" i="27" a="1"/>
  <c r="BM2" i="27" s="1"/>
  <c r="BN2" i="27" a="1"/>
  <c r="BN2" i="27" s="1"/>
  <c r="BO2" i="27" a="1"/>
  <c r="BO2" i="27" s="1"/>
  <c r="BR2" i="27" a="1"/>
  <c r="BR2" i="27" s="1"/>
  <c r="BS2" i="27" a="1"/>
  <c r="BS2" i="27" s="1"/>
  <c r="BX2" i="27" a="1"/>
  <c r="BX2" i="27" s="1"/>
  <c r="BY2" i="27" a="1"/>
  <c r="BY2" i="27" s="1"/>
  <c r="BZ2" i="27" a="1"/>
  <c r="BZ2" i="27" s="1"/>
  <c r="CA2" i="27" a="1"/>
  <c r="CA2" i="27" s="1"/>
  <c r="CH2" i="27" a="1"/>
  <c r="CH2" i="27" s="1"/>
  <c r="CI2" i="27" a="1"/>
  <c r="CI2" i="27" s="1"/>
  <c r="CJ2" i="27" a="1"/>
  <c r="CJ2" i="27" s="1"/>
  <c r="CK2" i="27" a="1"/>
  <c r="CK2" i="27" s="1"/>
  <c r="GL2" i="27" a="1"/>
  <c r="GL2" i="27" s="1"/>
  <c r="A1" i="52" a="1"/>
  <c r="A1" i="52" s="1"/>
  <c r="A1" i="51" a="1"/>
  <c r="A1" i="51" s="1"/>
  <c r="T2" i="51"/>
  <c r="U2" i="51"/>
  <c r="V2" i="51"/>
  <c r="W2" i="51"/>
  <c r="X2" i="51"/>
  <c r="Y2" i="51"/>
  <c r="Z2" i="51"/>
  <c r="AA2" i="51"/>
  <c r="AB2" i="51"/>
  <c r="AC2" i="51"/>
  <c r="AD2" i="51"/>
  <c r="AE2" i="51"/>
  <c r="AF2" i="51"/>
  <c r="AG2" i="51"/>
  <c r="T3" i="51"/>
  <c r="U3" i="51"/>
  <c r="V3" i="51"/>
  <c r="W3" i="51"/>
  <c r="X3" i="51"/>
  <c r="Y3" i="51"/>
  <c r="Z3" i="51"/>
  <c r="AA3" i="51"/>
  <c r="AB3" i="51"/>
  <c r="AC3" i="51"/>
  <c r="AD3" i="51"/>
  <c r="AE3" i="51"/>
  <c r="AF3" i="51"/>
  <c r="AG3" i="51"/>
  <c r="T4" i="51"/>
  <c r="U4" i="51"/>
  <c r="V4" i="51"/>
  <c r="W4" i="51"/>
  <c r="X4" i="51"/>
  <c r="Y4" i="51"/>
  <c r="Z4" i="51"/>
  <c r="AA4" i="51"/>
  <c r="AB4" i="51"/>
  <c r="AC4" i="51"/>
  <c r="AD4" i="51"/>
  <c r="AE4" i="51"/>
  <c r="AF4" i="51"/>
  <c r="AG4" i="51"/>
  <c r="T5" i="51"/>
  <c r="U5" i="51"/>
  <c r="V5" i="51"/>
  <c r="W5" i="51"/>
  <c r="X5" i="51"/>
  <c r="Y5" i="51"/>
  <c r="Z5" i="51"/>
  <c r="AA5" i="51"/>
  <c r="AB5" i="51"/>
  <c r="AC5" i="51"/>
  <c r="AD5" i="51"/>
  <c r="AE5" i="51"/>
  <c r="AF5" i="51"/>
  <c r="AG5" i="51"/>
  <c r="T6" i="51"/>
  <c r="U6" i="51"/>
  <c r="V6" i="51"/>
  <c r="W6" i="51"/>
  <c r="X6" i="51"/>
  <c r="Y6" i="51"/>
  <c r="Z6" i="51"/>
  <c r="AA6" i="51"/>
  <c r="AB6" i="51"/>
  <c r="AC6" i="51"/>
  <c r="AD6" i="51"/>
  <c r="AE6" i="51"/>
  <c r="AF6" i="51"/>
  <c r="AG6" i="51"/>
  <c r="T7" i="51"/>
  <c r="U7" i="51"/>
  <c r="V7" i="51"/>
  <c r="W7" i="51"/>
  <c r="X7" i="51"/>
  <c r="Y7" i="51"/>
  <c r="Z7" i="51"/>
  <c r="AA7" i="51"/>
  <c r="AB7" i="51"/>
  <c r="AC7" i="51"/>
  <c r="AD7" i="51"/>
  <c r="AE7" i="51"/>
  <c r="AF7" i="51"/>
  <c r="AG7" i="51"/>
  <c r="T8" i="51"/>
  <c r="U8" i="51"/>
  <c r="V8" i="51"/>
  <c r="W8" i="51"/>
  <c r="X8" i="51"/>
  <c r="Y8" i="51"/>
  <c r="Z8" i="51"/>
  <c r="AA8" i="51"/>
  <c r="AB8" i="51"/>
  <c r="AC8" i="51"/>
  <c r="AD8" i="51"/>
  <c r="AE8" i="51"/>
  <c r="AF8" i="51"/>
  <c r="AG8" i="51"/>
  <c r="T9" i="51"/>
  <c r="U9" i="51"/>
  <c r="V9" i="51"/>
  <c r="W9" i="51"/>
  <c r="X9" i="51"/>
  <c r="Y9" i="51"/>
  <c r="Z9" i="51"/>
  <c r="AA9" i="51"/>
  <c r="AB9" i="51"/>
  <c r="AC9" i="51"/>
  <c r="AD9" i="51"/>
  <c r="AE9" i="51"/>
  <c r="AF9" i="51"/>
  <c r="AG9" i="51"/>
  <c r="T10" i="51"/>
  <c r="U10" i="51"/>
  <c r="V10" i="51"/>
  <c r="W10" i="51"/>
  <c r="X10" i="51"/>
  <c r="Y10" i="51"/>
  <c r="Z10" i="51"/>
  <c r="AA10" i="51"/>
  <c r="AB10" i="51"/>
  <c r="AC10" i="51"/>
  <c r="AD10" i="51"/>
  <c r="AE10" i="51"/>
  <c r="AF10" i="51"/>
  <c r="AG10" i="51"/>
  <c r="T11" i="51"/>
  <c r="U11" i="51"/>
  <c r="V11" i="51"/>
  <c r="W11" i="51"/>
  <c r="X11" i="51"/>
  <c r="Y11" i="51"/>
  <c r="Z11" i="51"/>
  <c r="AA11" i="51"/>
  <c r="AB11" i="51"/>
  <c r="AC11" i="51"/>
  <c r="AD11" i="51"/>
  <c r="AE11" i="51"/>
  <c r="AF11" i="51"/>
  <c r="AG11" i="51"/>
  <c r="T12" i="51"/>
  <c r="U12" i="51"/>
  <c r="V12" i="51"/>
  <c r="W12" i="51"/>
  <c r="X12" i="51"/>
  <c r="Y12" i="51"/>
  <c r="Z12" i="51"/>
  <c r="AA12" i="51"/>
  <c r="AB12" i="51"/>
  <c r="AC12" i="51"/>
  <c r="AD12" i="51"/>
  <c r="AE12" i="51"/>
  <c r="AF12" i="51"/>
  <c r="AG12" i="51"/>
  <c r="T13" i="51"/>
  <c r="U13" i="51"/>
  <c r="V13" i="51"/>
  <c r="W13" i="51"/>
  <c r="X13" i="51"/>
  <c r="Y13" i="51"/>
  <c r="Z13" i="51"/>
  <c r="AA13" i="51"/>
  <c r="AB13" i="51"/>
  <c r="AC13" i="51"/>
  <c r="AD13" i="51"/>
  <c r="AE13" i="51"/>
  <c r="AF13" i="51"/>
  <c r="AG13" i="51"/>
  <c r="T14" i="51"/>
  <c r="U14" i="51"/>
  <c r="V14" i="51"/>
  <c r="W14" i="51"/>
  <c r="X14" i="51"/>
  <c r="Y14" i="51"/>
  <c r="Z14" i="51"/>
  <c r="AA14" i="51"/>
  <c r="AB14" i="51"/>
  <c r="AC14" i="51"/>
  <c r="AD14" i="51"/>
  <c r="AE14" i="51"/>
  <c r="AF14" i="51"/>
  <c r="AG14" i="51"/>
  <c r="T15" i="51"/>
  <c r="U15" i="51"/>
  <c r="V15" i="51"/>
  <c r="W15" i="51"/>
  <c r="X15" i="51"/>
  <c r="Y15" i="51"/>
  <c r="Z15" i="51"/>
  <c r="AA15" i="51"/>
  <c r="AB15" i="51"/>
  <c r="AC15" i="51"/>
  <c r="AD15" i="51"/>
  <c r="AE15" i="51"/>
  <c r="AF15" i="51"/>
  <c r="AG15" i="51"/>
  <c r="T16" i="51"/>
  <c r="U16" i="51"/>
  <c r="V16" i="51"/>
  <c r="W16" i="51"/>
  <c r="X16" i="51"/>
  <c r="Y16" i="51"/>
  <c r="Z16" i="51"/>
  <c r="AA16" i="51"/>
  <c r="AB16" i="51"/>
  <c r="AC16" i="51"/>
  <c r="AD16" i="51"/>
  <c r="AE16" i="51"/>
  <c r="AF16" i="51"/>
  <c r="AG16" i="51"/>
  <c r="T17" i="51"/>
  <c r="U17" i="51"/>
  <c r="V17" i="51"/>
  <c r="W17" i="51"/>
  <c r="X17" i="51"/>
  <c r="Y17" i="51"/>
  <c r="Z17" i="51"/>
  <c r="AA17" i="51"/>
  <c r="AB17" i="51"/>
  <c r="AC17" i="51"/>
  <c r="AD17" i="51"/>
  <c r="AE17" i="51"/>
  <c r="AF17" i="51"/>
  <c r="AG17" i="51"/>
  <c r="T18" i="51"/>
  <c r="U18" i="51"/>
  <c r="V18" i="51"/>
  <c r="W18" i="51"/>
  <c r="X18" i="51"/>
  <c r="Y18" i="51"/>
  <c r="Z18" i="51"/>
  <c r="AA18" i="51"/>
  <c r="AB18" i="51"/>
  <c r="AC18" i="51"/>
  <c r="AD18" i="51"/>
  <c r="AE18" i="51"/>
  <c r="AF18" i="51"/>
  <c r="AG18" i="51"/>
  <c r="T19" i="51"/>
  <c r="U19" i="51"/>
  <c r="V19" i="51"/>
  <c r="W19" i="51"/>
  <c r="X19" i="51"/>
  <c r="Y19" i="51"/>
  <c r="Z19" i="51"/>
  <c r="AA19" i="51"/>
  <c r="AB19" i="51"/>
  <c r="AC19" i="51"/>
  <c r="AD19" i="51"/>
  <c r="AE19" i="51"/>
  <c r="AF19" i="51"/>
  <c r="AG19" i="51"/>
  <c r="T20" i="51"/>
  <c r="U20" i="51"/>
  <c r="V20" i="51"/>
  <c r="W20" i="51"/>
  <c r="X20" i="51"/>
  <c r="Y20" i="51"/>
  <c r="Z20" i="51"/>
  <c r="AA20" i="51"/>
  <c r="AB20" i="51"/>
  <c r="AC20" i="51"/>
  <c r="AD20" i="51"/>
  <c r="AE20" i="51"/>
  <c r="AF20" i="51"/>
  <c r="AG20" i="51"/>
  <c r="T21" i="51"/>
  <c r="U21" i="51"/>
  <c r="V21" i="51"/>
  <c r="W21" i="51"/>
  <c r="X21" i="51"/>
  <c r="Y21" i="51"/>
  <c r="Z21" i="51"/>
  <c r="AA21" i="51"/>
  <c r="AB21" i="51"/>
  <c r="AC21" i="51"/>
  <c r="AD21" i="51"/>
  <c r="AE21" i="51"/>
  <c r="AF21" i="51"/>
  <c r="AG21" i="51"/>
  <c r="T22" i="51"/>
  <c r="U22" i="51"/>
  <c r="V22" i="51"/>
  <c r="W22" i="51"/>
  <c r="X22" i="51"/>
  <c r="Y22" i="51"/>
  <c r="Z22" i="51"/>
  <c r="AA22" i="51"/>
  <c r="AB22" i="51"/>
  <c r="AC22" i="51"/>
  <c r="AD22" i="51"/>
  <c r="AE22" i="51"/>
  <c r="AF22" i="51"/>
  <c r="AG22" i="51"/>
  <c r="T23" i="51"/>
  <c r="U23" i="51"/>
  <c r="V23" i="51"/>
  <c r="W23" i="51"/>
  <c r="X23" i="51"/>
  <c r="Y23" i="51"/>
  <c r="Z23" i="51"/>
  <c r="AA23" i="51"/>
  <c r="AB23" i="51"/>
  <c r="AC23" i="51"/>
  <c r="AD23" i="51"/>
  <c r="AE23" i="51"/>
  <c r="AF23" i="51"/>
  <c r="AG23" i="51"/>
  <c r="T24" i="51"/>
  <c r="U24" i="51"/>
  <c r="V24" i="51"/>
  <c r="W24" i="51"/>
  <c r="X24" i="51"/>
  <c r="Y24" i="51"/>
  <c r="Z24" i="51"/>
  <c r="AA24" i="51"/>
  <c r="AB24" i="51"/>
  <c r="AC24" i="51"/>
  <c r="AD24" i="51"/>
  <c r="AE24" i="51"/>
  <c r="AF24" i="51"/>
  <c r="AG24" i="51"/>
  <c r="T25" i="51"/>
  <c r="U25" i="51"/>
  <c r="V25" i="51"/>
  <c r="W25" i="51"/>
  <c r="X25" i="51"/>
  <c r="Y25" i="51"/>
  <c r="Z25" i="51"/>
  <c r="AA25" i="51"/>
  <c r="AB25" i="51"/>
  <c r="AC25" i="51"/>
  <c r="AD25" i="51"/>
  <c r="AE25" i="51"/>
  <c r="AF25" i="51"/>
  <c r="AG25" i="51"/>
  <c r="T26" i="51"/>
  <c r="U26" i="51"/>
  <c r="V26" i="51"/>
  <c r="W26" i="51"/>
  <c r="X26" i="51"/>
  <c r="Y26" i="51"/>
  <c r="Z26" i="51"/>
  <c r="AA26" i="51"/>
  <c r="AB26" i="51"/>
  <c r="AC26" i="51"/>
  <c r="AD26" i="51"/>
  <c r="AE26" i="51"/>
  <c r="AF26" i="51"/>
  <c r="AG26" i="51"/>
  <c r="T27" i="51"/>
  <c r="U27" i="51"/>
  <c r="V27" i="51"/>
  <c r="W27" i="51"/>
  <c r="X27" i="51"/>
  <c r="Y27" i="51"/>
  <c r="Z27" i="51"/>
  <c r="AA27" i="51"/>
  <c r="AB27" i="51"/>
  <c r="AC27" i="51"/>
  <c r="AD27" i="51"/>
  <c r="AE27" i="51"/>
  <c r="AF27" i="51"/>
  <c r="AG27" i="51"/>
  <c r="T28" i="51"/>
  <c r="U28" i="51"/>
  <c r="V28" i="51"/>
  <c r="W28" i="51"/>
  <c r="X28" i="51"/>
  <c r="Y28" i="51"/>
  <c r="Z28" i="51"/>
  <c r="AA28" i="51"/>
  <c r="AB28" i="51"/>
  <c r="AC28" i="51"/>
  <c r="AD28" i="51"/>
  <c r="AE28" i="51"/>
  <c r="AF28" i="51"/>
  <c r="AG28" i="51"/>
  <c r="T29" i="51"/>
  <c r="U29" i="51"/>
  <c r="V29" i="51"/>
  <c r="W29" i="51"/>
  <c r="X29" i="51"/>
  <c r="Y29" i="51"/>
  <c r="Z29" i="51"/>
  <c r="AA29" i="51"/>
  <c r="AB29" i="51"/>
  <c r="AC29" i="51"/>
  <c r="AD29" i="51"/>
  <c r="AE29" i="51"/>
  <c r="AF29" i="51"/>
  <c r="AG29" i="51"/>
  <c r="T30" i="51"/>
  <c r="U30" i="51"/>
  <c r="V30" i="51"/>
  <c r="W30" i="51"/>
  <c r="X30" i="51"/>
  <c r="Y30" i="51"/>
  <c r="Z30" i="51"/>
  <c r="AA30" i="51"/>
  <c r="AB30" i="51"/>
  <c r="AC30" i="51"/>
  <c r="AD30" i="51"/>
  <c r="AE30" i="51"/>
  <c r="AF30" i="51"/>
  <c r="AG30" i="51"/>
  <c r="T31" i="51"/>
  <c r="U31" i="51"/>
  <c r="V31" i="51"/>
  <c r="W31" i="51"/>
  <c r="X31" i="51"/>
  <c r="Y31" i="51"/>
  <c r="Z31" i="51"/>
  <c r="AA31" i="51"/>
  <c r="AB31" i="51"/>
  <c r="AC31" i="51"/>
  <c r="AD31" i="51"/>
  <c r="AE31" i="51"/>
  <c r="AF31" i="51"/>
  <c r="AG31" i="51"/>
  <c r="T32" i="51"/>
  <c r="U32" i="51"/>
  <c r="V32" i="51"/>
  <c r="W32" i="51"/>
  <c r="X32" i="51"/>
  <c r="Y32" i="51"/>
  <c r="Z32" i="51"/>
  <c r="AA32" i="51"/>
  <c r="AB32" i="51"/>
  <c r="AC32" i="51"/>
  <c r="AD32" i="51"/>
  <c r="AE32" i="51"/>
  <c r="AF32" i="51"/>
  <c r="AG32" i="51"/>
  <c r="T33" i="51"/>
  <c r="U33" i="51"/>
  <c r="V33" i="51"/>
  <c r="W33" i="51"/>
  <c r="X33" i="51"/>
  <c r="Y33" i="51"/>
  <c r="Z33" i="51"/>
  <c r="AA33" i="51"/>
  <c r="AB33" i="51"/>
  <c r="AC33" i="51"/>
  <c r="AD33" i="51"/>
  <c r="AE33" i="51"/>
  <c r="AF33" i="51"/>
  <c r="AG33" i="51"/>
  <c r="T34" i="51"/>
  <c r="U34" i="51"/>
  <c r="V34" i="51"/>
  <c r="W34" i="51"/>
  <c r="X34" i="51"/>
  <c r="Y34" i="51"/>
  <c r="Z34" i="51"/>
  <c r="AA34" i="51"/>
  <c r="AB34" i="51"/>
  <c r="AC34" i="51"/>
  <c r="AD34" i="51"/>
  <c r="AE34" i="51"/>
  <c r="AF34" i="51"/>
  <c r="AG34" i="51"/>
  <c r="T35" i="51"/>
  <c r="U35" i="51"/>
  <c r="V35" i="51"/>
  <c r="W35" i="51"/>
  <c r="X35" i="51"/>
  <c r="Y35" i="51"/>
  <c r="Z35" i="51"/>
  <c r="AA35" i="51"/>
  <c r="AB35" i="51"/>
  <c r="AC35" i="51"/>
  <c r="AD35" i="51"/>
  <c r="AE35" i="51"/>
  <c r="AF35" i="51"/>
  <c r="AG35" i="51"/>
  <c r="T36" i="51"/>
  <c r="U36" i="51"/>
  <c r="V36" i="51"/>
  <c r="W36" i="51"/>
  <c r="X36" i="51"/>
  <c r="Y36" i="51"/>
  <c r="Z36" i="51"/>
  <c r="AA36" i="51"/>
  <c r="AB36" i="51"/>
  <c r="AC36" i="51"/>
  <c r="AD36" i="51"/>
  <c r="AE36" i="51"/>
  <c r="AF36" i="51"/>
  <c r="AG36" i="51"/>
  <c r="T37" i="51"/>
  <c r="U37" i="51"/>
  <c r="V37" i="51"/>
  <c r="W37" i="51"/>
  <c r="X37" i="51"/>
  <c r="Y37" i="51"/>
  <c r="Z37" i="51"/>
  <c r="AA37" i="51"/>
  <c r="AB37" i="51"/>
  <c r="AC37" i="51"/>
  <c r="AD37" i="51"/>
  <c r="AE37" i="51"/>
  <c r="AF37" i="51"/>
  <c r="AG37" i="51"/>
  <c r="T38" i="51"/>
  <c r="U38" i="51"/>
  <c r="V38" i="51"/>
  <c r="W38" i="51"/>
  <c r="X38" i="51"/>
  <c r="Y38" i="51"/>
  <c r="Z38" i="51"/>
  <c r="AA38" i="51"/>
  <c r="AB38" i="51"/>
  <c r="AC38" i="51"/>
  <c r="AD38" i="51"/>
  <c r="AE38" i="51"/>
  <c r="AF38" i="51"/>
  <c r="AG38" i="51"/>
  <c r="T39" i="51"/>
  <c r="U39" i="51"/>
  <c r="V39" i="51"/>
  <c r="W39" i="51"/>
  <c r="X39" i="51"/>
  <c r="Y39" i="51"/>
  <c r="Z39" i="51"/>
  <c r="AA39" i="51"/>
  <c r="AB39" i="51"/>
  <c r="AC39" i="51"/>
  <c r="AD39" i="51"/>
  <c r="AE39" i="51"/>
  <c r="AF39" i="51"/>
  <c r="AG39" i="51"/>
  <c r="T40" i="51"/>
  <c r="U40" i="51"/>
  <c r="V40" i="51"/>
  <c r="W40" i="51"/>
  <c r="X40" i="51"/>
  <c r="Y40" i="51"/>
  <c r="Z40" i="51"/>
  <c r="AA40" i="51"/>
  <c r="AB40" i="51"/>
  <c r="AC40" i="51"/>
  <c r="AD40" i="51"/>
  <c r="AE40" i="51"/>
  <c r="AF40" i="51"/>
  <c r="AG40" i="51"/>
  <c r="T41" i="51"/>
  <c r="U41" i="51"/>
  <c r="V41" i="51"/>
  <c r="W41" i="51"/>
  <c r="X41" i="51"/>
  <c r="Y41" i="51"/>
  <c r="Z41" i="51"/>
  <c r="AA41" i="51"/>
  <c r="AB41" i="51"/>
  <c r="AC41" i="51"/>
  <c r="AD41" i="51"/>
  <c r="AE41" i="51"/>
  <c r="AF41" i="51"/>
  <c r="AG41" i="51"/>
  <c r="T42" i="51"/>
  <c r="U42" i="51"/>
  <c r="V42" i="51"/>
  <c r="W42" i="51"/>
  <c r="X42" i="51"/>
  <c r="Y42" i="51"/>
  <c r="Z42" i="51"/>
  <c r="AA42" i="51"/>
  <c r="AB42" i="51"/>
  <c r="AC42" i="51"/>
  <c r="AD42" i="51"/>
  <c r="AE42" i="51"/>
  <c r="AF42" i="51"/>
  <c r="AG42" i="51"/>
  <c r="T43" i="51"/>
  <c r="U43" i="51"/>
  <c r="V43" i="51"/>
  <c r="W43" i="51"/>
  <c r="X43" i="51"/>
  <c r="Y43" i="51"/>
  <c r="Z43" i="51"/>
  <c r="AA43" i="51"/>
  <c r="AB43" i="51"/>
  <c r="AC43" i="51"/>
  <c r="AD43" i="51"/>
  <c r="AE43" i="51"/>
  <c r="AF43" i="51"/>
  <c r="AG43" i="51"/>
  <c r="T44" i="51"/>
  <c r="U44" i="51"/>
  <c r="V44" i="51"/>
  <c r="W44" i="51"/>
  <c r="X44" i="51"/>
  <c r="Y44" i="51"/>
  <c r="Z44" i="51"/>
  <c r="AA44" i="51"/>
  <c r="AB44" i="51"/>
  <c r="AC44" i="51"/>
  <c r="AD44" i="51"/>
  <c r="AE44" i="51"/>
  <c r="AF44" i="51"/>
  <c r="AG44" i="51"/>
  <c r="T45" i="51"/>
  <c r="U45" i="51"/>
  <c r="V45" i="51"/>
  <c r="W45" i="51"/>
  <c r="X45" i="51"/>
  <c r="Y45" i="51"/>
  <c r="Z45" i="51"/>
  <c r="AA45" i="51"/>
  <c r="AB45" i="51"/>
  <c r="AC45" i="51"/>
  <c r="AD45" i="51"/>
  <c r="AE45" i="51"/>
  <c r="AF45" i="51"/>
  <c r="AG45" i="51"/>
  <c r="T46" i="51"/>
  <c r="U46" i="51"/>
  <c r="V46" i="51"/>
  <c r="W46" i="51"/>
  <c r="X46" i="51"/>
  <c r="Y46" i="51"/>
  <c r="Z46" i="51"/>
  <c r="AA46" i="51"/>
  <c r="AB46" i="51"/>
  <c r="AC46" i="51"/>
  <c r="AD46" i="51"/>
  <c r="AE46" i="51"/>
  <c r="AF46" i="51"/>
  <c r="AG46" i="51"/>
  <c r="T47" i="51"/>
  <c r="U47" i="51"/>
  <c r="V47" i="51"/>
  <c r="W47" i="51"/>
  <c r="X47" i="51"/>
  <c r="Y47" i="51"/>
  <c r="Z47" i="51"/>
  <c r="AA47" i="51"/>
  <c r="AB47" i="51"/>
  <c r="AC47" i="51"/>
  <c r="AD47" i="51"/>
  <c r="AE47" i="51"/>
  <c r="AF47" i="51"/>
  <c r="AG47" i="51"/>
  <c r="T48" i="51"/>
  <c r="U48" i="51"/>
  <c r="V48" i="51"/>
  <c r="W48" i="51"/>
  <c r="X48" i="51"/>
  <c r="Y48" i="51"/>
  <c r="Z48" i="51"/>
  <c r="AA48" i="51"/>
  <c r="AB48" i="51"/>
  <c r="AC48" i="51"/>
  <c r="AD48" i="51"/>
  <c r="AE48" i="51"/>
  <c r="AF48" i="51"/>
  <c r="AG48" i="51"/>
  <c r="T49" i="51"/>
  <c r="U49" i="51"/>
  <c r="V49" i="51"/>
  <c r="W49" i="51"/>
  <c r="X49" i="51"/>
  <c r="Y49" i="51"/>
  <c r="Z49" i="51"/>
  <c r="AA49" i="51"/>
  <c r="AB49" i="51"/>
  <c r="AC49" i="51"/>
  <c r="AD49" i="51"/>
  <c r="AE49" i="51"/>
  <c r="AF49" i="51"/>
  <c r="AG49" i="51"/>
  <c r="T50" i="51"/>
  <c r="U50" i="51"/>
  <c r="V50" i="51"/>
  <c r="W50" i="51"/>
  <c r="X50" i="51"/>
  <c r="Y50" i="51"/>
  <c r="Z50" i="51"/>
  <c r="AA50" i="51"/>
  <c r="AB50" i="51"/>
  <c r="AC50" i="51"/>
  <c r="AD50" i="51"/>
  <c r="AE50" i="51"/>
  <c r="AF50" i="51"/>
  <c r="AG50" i="51"/>
  <c r="T51" i="51"/>
  <c r="U51" i="51"/>
  <c r="V51" i="51"/>
  <c r="W51" i="51"/>
  <c r="X51" i="51"/>
  <c r="Y51" i="51"/>
  <c r="Z51" i="51"/>
  <c r="AA51" i="51"/>
  <c r="AB51" i="51"/>
  <c r="AC51" i="51"/>
  <c r="AD51" i="51"/>
  <c r="AE51" i="51"/>
  <c r="AF51" i="51"/>
  <c r="AG51" i="51"/>
  <c r="T52" i="51"/>
  <c r="U52" i="51"/>
  <c r="V52" i="51"/>
  <c r="W52" i="51"/>
  <c r="X52" i="51"/>
  <c r="Y52" i="51"/>
  <c r="Z52" i="51"/>
  <c r="AA52" i="51"/>
  <c r="AB52" i="51"/>
  <c r="AC52" i="51"/>
  <c r="AD52" i="51"/>
  <c r="AE52" i="51"/>
  <c r="AF52" i="51"/>
  <c r="AG52" i="51"/>
  <c r="T53" i="51"/>
  <c r="U53" i="51"/>
  <c r="V53" i="51"/>
  <c r="W53" i="51"/>
  <c r="X53" i="51"/>
  <c r="Y53" i="51"/>
  <c r="Z53" i="51"/>
  <c r="AA53" i="51"/>
  <c r="AB53" i="51"/>
  <c r="AC53" i="51"/>
  <c r="AD53" i="51"/>
  <c r="AE53" i="51"/>
  <c r="AF53" i="51"/>
  <c r="AG53" i="51"/>
  <c r="T54" i="51"/>
  <c r="U54" i="51"/>
  <c r="V54" i="51"/>
  <c r="W54" i="51"/>
  <c r="X54" i="51"/>
  <c r="Y54" i="51"/>
  <c r="Z54" i="51"/>
  <c r="AA54" i="51"/>
  <c r="AB54" i="51"/>
  <c r="AC54" i="51"/>
  <c r="AD54" i="51"/>
  <c r="AE54" i="51"/>
  <c r="AF54" i="51"/>
  <c r="AG54" i="51"/>
  <c r="T55" i="51"/>
  <c r="U55" i="51"/>
  <c r="V55" i="51"/>
  <c r="W55" i="51"/>
  <c r="X55" i="51"/>
  <c r="Y55" i="51"/>
  <c r="Z55" i="51"/>
  <c r="AA55" i="51"/>
  <c r="AB55" i="51"/>
  <c r="AC55" i="51"/>
  <c r="AD55" i="51"/>
  <c r="AE55" i="51"/>
  <c r="AF55" i="51"/>
  <c r="AG55" i="51"/>
  <c r="T56" i="51"/>
  <c r="U56" i="51"/>
  <c r="V56" i="51"/>
  <c r="W56" i="51"/>
  <c r="X56" i="51"/>
  <c r="Y56" i="51"/>
  <c r="Z56" i="51"/>
  <c r="AA56" i="51"/>
  <c r="AB56" i="51"/>
  <c r="AC56" i="51"/>
  <c r="AD56" i="51"/>
  <c r="AE56" i="51"/>
  <c r="AF56" i="51"/>
  <c r="AG56" i="51"/>
  <c r="T57" i="51"/>
  <c r="U57" i="51"/>
  <c r="V57" i="51"/>
  <c r="W57" i="51"/>
  <c r="X57" i="51"/>
  <c r="Y57" i="51"/>
  <c r="Z57" i="51"/>
  <c r="AA57" i="51"/>
  <c r="AB57" i="51"/>
  <c r="AC57" i="51"/>
  <c r="AD57" i="51"/>
  <c r="AE57" i="51"/>
  <c r="AF57" i="51"/>
  <c r="AG57" i="51"/>
  <c r="T58" i="51"/>
  <c r="U58" i="51"/>
  <c r="V58" i="51"/>
  <c r="W58" i="51"/>
  <c r="X58" i="51"/>
  <c r="Y58" i="51"/>
  <c r="Z58" i="51"/>
  <c r="AA58" i="51"/>
  <c r="AB58" i="51"/>
  <c r="AC58" i="51"/>
  <c r="AD58" i="51"/>
  <c r="AE58" i="51"/>
  <c r="AF58" i="51"/>
  <c r="AG58" i="51"/>
  <c r="T59" i="51"/>
  <c r="U59" i="51"/>
  <c r="V59" i="51"/>
  <c r="W59" i="51"/>
  <c r="X59" i="51"/>
  <c r="Y59" i="51"/>
  <c r="Z59" i="51"/>
  <c r="AA59" i="51"/>
  <c r="AB59" i="51"/>
  <c r="AC59" i="51"/>
  <c r="AD59" i="51"/>
  <c r="AE59" i="51"/>
  <c r="AF59" i="51"/>
  <c r="AG59" i="51"/>
  <c r="T60" i="51"/>
  <c r="U60" i="51"/>
  <c r="V60" i="51"/>
  <c r="W60" i="51"/>
  <c r="X60" i="51"/>
  <c r="Y60" i="51"/>
  <c r="Z60" i="51"/>
  <c r="AA60" i="51"/>
  <c r="AB60" i="51"/>
  <c r="AC60" i="51"/>
  <c r="AD60" i="51"/>
  <c r="AE60" i="51"/>
  <c r="AF60" i="51"/>
  <c r="AG60" i="51"/>
  <c r="T61" i="51"/>
  <c r="U61" i="51"/>
  <c r="V61" i="51"/>
  <c r="W61" i="51"/>
  <c r="X61" i="51"/>
  <c r="Y61" i="51"/>
  <c r="Z61" i="51"/>
  <c r="AA61" i="51"/>
  <c r="AB61" i="51"/>
  <c r="AC61" i="51"/>
  <c r="AD61" i="51"/>
  <c r="AE61" i="51"/>
  <c r="AF61" i="51"/>
  <c r="AG61" i="51"/>
  <c r="T62" i="51"/>
  <c r="U62" i="51"/>
  <c r="V62" i="51"/>
  <c r="W62" i="51"/>
  <c r="X62" i="51"/>
  <c r="Y62" i="51"/>
  <c r="Z62" i="51"/>
  <c r="AA62" i="51"/>
  <c r="AB62" i="51"/>
  <c r="AC62" i="51"/>
  <c r="AD62" i="51"/>
  <c r="AE62" i="51"/>
  <c r="AF62" i="51"/>
  <c r="AG62" i="51"/>
  <c r="T63" i="51"/>
  <c r="U63" i="51"/>
  <c r="V63" i="51"/>
  <c r="W63" i="51"/>
  <c r="X63" i="51"/>
  <c r="Y63" i="51"/>
  <c r="Z63" i="51"/>
  <c r="AA63" i="51"/>
  <c r="AB63" i="51"/>
  <c r="AC63" i="51"/>
  <c r="AD63" i="51"/>
  <c r="AE63" i="51"/>
  <c r="AF63" i="51"/>
  <c r="AG63" i="51"/>
  <c r="T64" i="51"/>
  <c r="U64" i="51"/>
  <c r="V64" i="51"/>
  <c r="W64" i="51"/>
  <c r="X64" i="51"/>
  <c r="Y64" i="51"/>
  <c r="Z64" i="51"/>
  <c r="AA64" i="51"/>
  <c r="AB64" i="51"/>
  <c r="AC64" i="51"/>
  <c r="AD64" i="51"/>
  <c r="AE64" i="51"/>
  <c r="AF64" i="51"/>
  <c r="AG64" i="51"/>
  <c r="T65" i="51"/>
  <c r="U65" i="51"/>
  <c r="V65" i="51"/>
  <c r="W65" i="51"/>
  <c r="X65" i="51"/>
  <c r="Y65" i="51"/>
  <c r="Z65" i="51"/>
  <c r="AA65" i="51"/>
  <c r="AB65" i="51"/>
  <c r="AC65" i="51"/>
  <c r="AD65" i="51"/>
  <c r="AE65" i="51"/>
  <c r="AF65" i="51"/>
  <c r="AG65" i="51"/>
  <c r="T66" i="51"/>
  <c r="U66" i="51"/>
  <c r="V66" i="51"/>
  <c r="W66" i="51"/>
  <c r="X66" i="51"/>
  <c r="Y66" i="51"/>
  <c r="Z66" i="51"/>
  <c r="AA66" i="51"/>
  <c r="AB66" i="51"/>
  <c r="AC66" i="51"/>
  <c r="AD66" i="51"/>
  <c r="AE66" i="51"/>
  <c r="AF66" i="51"/>
  <c r="AG66" i="51"/>
  <c r="T67" i="51"/>
  <c r="U67" i="51"/>
  <c r="V67" i="51"/>
  <c r="W67" i="51"/>
  <c r="X67" i="51"/>
  <c r="Y67" i="51"/>
  <c r="Z67" i="51"/>
  <c r="AA67" i="51"/>
  <c r="AB67" i="51"/>
  <c r="AC67" i="51"/>
  <c r="AD67" i="51"/>
  <c r="AE67" i="51"/>
  <c r="AF67" i="51"/>
  <c r="AG67" i="51"/>
  <c r="T68" i="51"/>
  <c r="U68" i="51"/>
  <c r="V68" i="51"/>
  <c r="W68" i="51"/>
  <c r="X68" i="51"/>
  <c r="Y68" i="51"/>
  <c r="Z68" i="51"/>
  <c r="AA68" i="51"/>
  <c r="AB68" i="51"/>
  <c r="AC68" i="51"/>
  <c r="AD68" i="51"/>
  <c r="AE68" i="51"/>
  <c r="AF68" i="51"/>
  <c r="AG68" i="51"/>
  <c r="T69" i="51"/>
  <c r="U69" i="51"/>
  <c r="V69" i="51"/>
  <c r="W69" i="51"/>
  <c r="X69" i="51"/>
  <c r="Y69" i="51"/>
  <c r="Z69" i="51"/>
  <c r="AA69" i="51"/>
  <c r="AB69" i="51"/>
  <c r="AC69" i="51"/>
  <c r="AD69" i="51"/>
  <c r="AE69" i="51"/>
  <c r="AF69" i="51"/>
  <c r="AG69" i="51"/>
  <c r="T70" i="51"/>
  <c r="U70" i="51"/>
  <c r="V70" i="51"/>
  <c r="W70" i="51"/>
  <c r="X70" i="51"/>
  <c r="Y70" i="51"/>
  <c r="Z70" i="51"/>
  <c r="AA70" i="51"/>
  <c r="AB70" i="51"/>
  <c r="AC70" i="51"/>
  <c r="AD70" i="51"/>
  <c r="AE70" i="51"/>
  <c r="AF70" i="51"/>
  <c r="AG70" i="51"/>
  <c r="T71" i="51"/>
  <c r="U71" i="51"/>
  <c r="V71" i="51"/>
  <c r="W71" i="51"/>
  <c r="X71" i="51"/>
  <c r="Y71" i="51"/>
  <c r="Z71" i="51"/>
  <c r="AA71" i="51"/>
  <c r="AB71" i="51"/>
  <c r="AC71" i="51"/>
  <c r="AD71" i="51"/>
  <c r="AE71" i="51"/>
  <c r="AF71" i="51"/>
  <c r="AG71" i="51"/>
  <c r="T72" i="51"/>
  <c r="U72" i="51"/>
  <c r="V72" i="51"/>
  <c r="W72" i="51"/>
  <c r="X72" i="51"/>
  <c r="Y72" i="51"/>
  <c r="Z72" i="51"/>
  <c r="AA72" i="51"/>
  <c r="AB72" i="51"/>
  <c r="AC72" i="51"/>
  <c r="AD72" i="51"/>
  <c r="AE72" i="51"/>
  <c r="AF72" i="51"/>
  <c r="AG72" i="51"/>
  <c r="T73" i="51"/>
  <c r="U73" i="51"/>
  <c r="V73" i="51"/>
  <c r="W73" i="51"/>
  <c r="X73" i="51"/>
  <c r="Y73" i="51"/>
  <c r="Z73" i="51"/>
  <c r="AA73" i="51"/>
  <c r="AB73" i="51"/>
  <c r="AC73" i="51"/>
  <c r="AD73" i="51"/>
  <c r="AE73" i="51"/>
  <c r="AF73" i="51"/>
  <c r="AG73" i="51"/>
  <c r="T74" i="51"/>
  <c r="U74" i="51"/>
  <c r="V74" i="51"/>
  <c r="W74" i="51"/>
  <c r="X74" i="51"/>
  <c r="Y74" i="51"/>
  <c r="Z74" i="51"/>
  <c r="AA74" i="51"/>
  <c r="AB74" i="51"/>
  <c r="AC74" i="51"/>
  <c r="AD74" i="51"/>
  <c r="AE74" i="51"/>
  <c r="AF74" i="51"/>
  <c r="AG74" i="51"/>
  <c r="T75" i="51"/>
  <c r="U75" i="51"/>
  <c r="V75" i="51"/>
  <c r="W75" i="51"/>
  <c r="X75" i="51"/>
  <c r="Y75" i="51"/>
  <c r="Z75" i="51"/>
  <c r="AA75" i="51"/>
  <c r="AB75" i="51"/>
  <c r="AC75" i="51"/>
  <c r="AD75" i="51"/>
  <c r="AE75" i="51"/>
  <c r="AF75" i="51"/>
  <c r="AG75" i="51"/>
  <c r="T76" i="51"/>
  <c r="U76" i="51"/>
  <c r="V76" i="51"/>
  <c r="W76" i="51"/>
  <c r="X76" i="51"/>
  <c r="Y76" i="51"/>
  <c r="Z76" i="51"/>
  <c r="AA76" i="51"/>
  <c r="AB76" i="51"/>
  <c r="AC76" i="51"/>
  <c r="AD76" i="51"/>
  <c r="AE76" i="51"/>
  <c r="AF76" i="51"/>
  <c r="AG76" i="51"/>
  <c r="T77" i="51"/>
  <c r="U77" i="51"/>
  <c r="V77" i="51"/>
  <c r="W77" i="51"/>
  <c r="X77" i="51"/>
  <c r="Y77" i="51"/>
  <c r="Z77" i="51"/>
  <c r="AA77" i="51"/>
  <c r="AB77" i="51"/>
  <c r="AC77" i="51"/>
  <c r="AD77" i="51"/>
  <c r="AE77" i="51"/>
  <c r="AF77" i="51"/>
  <c r="AG77" i="51"/>
  <c r="T78" i="51"/>
  <c r="U78" i="51"/>
  <c r="V78" i="51"/>
  <c r="W78" i="51"/>
  <c r="X78" i="51"/>
  <c r="Y78" i="51"/>
  <c r="Z78" i="51"/>
  <c r="AA78" i="51"/>
  <c r="AB78" i="51"/>
  <c r="AC78" i="51"/>
  <c r="AD78" i="51"/>
  <c r="AE78" i="51"/>
  <c r="AF78" i="51"/>
  <c r="AG78" i="51"/>
  <c r="T79" i="51"/>
  <c r="U79" i="51"/>
  <c r="V79" i="51"/>
  <c r="W79" i="51"/>
  <c r="X79" i="51"/>
  <c r="Y79" i="51"/>
  <c r="Z79" i="51"/>
  <c r="AA79" i="51"/>
  <c r="AB79" i="51"/>
  <c r="AC79" i="51"/>
  <c r="AD79" i="51"/>
  <c r="AE79" i="51"/>
  <c r="AF79" i="51"/>
  <c r="AG79" i="51"/>
  <c r="T80" i="51"/>
  <c r="U80" i="51"/>
  <c r="V80" i="51"/>
  <c r="W80" i="51"/>
  <c r="X80" i="51"/>
  <c r="Y80" i="51"/>
  <c r="Z80" i="51"/>
  <c r="AA80" i="51"/>
  <c r="AB80" i="51"/>
  <c r="AC80" i="51"/>
  <c r="AD80" i="51"/>
  <c r="AE80" i="51"/>
  <c r="AF80" i="51"/>
  <c r="AG80" i="51"/>
  <c r="T81" i="51"/>
  <c r="U81" i="51"/>
  <c r="V81" i="51"/>
  <c r="W81" i="51"/>
  <c r="X81" i="51"/>
  <c r="Y81" i="51"/>
  <c r="Z81" i="51"/>
  <c r="AA81" i="51"/>
  <c r="AB81" i="51"/>
  <c r="AC81" i="51"/>
  <c r="AD81" i="51"/>
  <c r="AE81" i="51"/>
  <c r="AF81" i="51"/>
  <c r="AG81" i="51"/>
  <c r="T82" i="51"/>
  <c r="U82" i="51"/>
  <c r="V82" i="51"/>
  <c r="W82" i="51"/>
  <c r="X82" i="51"/>
  <c r="Y82" i="51"/>
  <c r="Z82" i="51"/>
  <c r="AA82" i="51"/>
  <c r="AB82" i="51"/>
  <c r="AC82" i="51"/>
  <c r="AD82" i="51"/>
  <c r="AE82" i="51"/>
  <c r="AF82" i="51"/>
  <c r="AG82" i="51"/>
  <c r="T83" i="51"/>
  <c r="U83" i="51"/>
  <c r="V83" i="51"/>
  <c r="W83" i="51"/>
  <c r="X83" i="51"/>
  <c r="Y83" i="51"/>
  <c r="Z83" i="51"/>
  <c r="AA83" i="51"/>
  <c r="AB83" i="51"/>
  <c r="AC83" i="51"/>
  <c r="AD83" i="51"/>
  <c r="AE83" i="51"/>
  <c r="AF83" i="51"/>
  <c r="AG83" i="51"/>
  <c r="T84" i="51"/>
  <c r="U84" i="51"/>
  <c r="V84" i="51"/>
  <c r="W84" i="51"/>
  <c r="X84" i="51"/>
  <c r="Y84" i="51"/>
  <c r="Z84" i="51"/>
  <c r="AA84" i="51"/>
  <c r="AB84" i="51"/>
  <c r="AC84" i="51"/>
  <c r="AD84" i="51"/>
  <c r="AE84" i="51"/>
  <c r="AF84" i="51"/>
  <c r="AG84" i="51"/>
  <c r="T85" i="51"/>
  <c r="U85" i="51"/>
  <c r="V85" i="51"/>
  <c r="W85" i="51"/>
  <c r="X85" i="51"/>
  <c r="Y85" i="51"/>
  <c r="Z85" i="51"/>
  <c r="AA85" i="51"/>
  <c r="AB85" i="51"/>
  <c r="AC85" i="51"/>
  <c r="AD85" i="51"/>
  <c r="AE85" i="51"/>
  <c r="AF85" i="51"/>
  <c r="AG85" i="51"/>
  <c r="T86" i="51"/>
  <c r="U86" i="51"/>
  <c r="V86" i="51"/>
  <c r="W86" i="51"/>
  <c r="X86" i="51"/>
  <c r="Y86" i="51"/>
  <c r="Z86" i="51"/>
  <c r="AA86" i="51"/>
  <c r="AB86" i="51"/>
  <c r="AC86" i="51"/>
  <c r="AD86" i="51"/>
  <c r="AE86" i="51"/>
  <c r="AF86" i="51"/>
  <c r="AG86" i="51"/>
  <c r="T87" i="51"/>
  <c r="U87" i="51"/>
  <c r="V87" i="51"/>
  <c r="W87" i="51"/>
  <c r="X87" i="51"/>
  <c r="Y87" i="51"/>
  <c r="Z87" i="51"/>
  <c r="AA87" i="51"/>
  <c r="AB87" i="51"/>
  <c r="AC87" i="51"/>
  <c r="AD87" i="51"/>
  <c r="AE87" i="51"/>
  <c r="AF87" i="51"/>
  <c r="AG87" i="51"/>
  <c r="T88" i="51"/>
  <c r="U88" i="51"/>
  <c r="V88" i="51"/>
  <c r="W88" i="51"/>
  <c r="X88" i="51"/>
  <c r="Y88" i="51"/>
  <c r="Z88" i="51"/>
  <c r="AA88" i="51"/>
  <c r="AB88" i="51"/>
  <c r="AC88" i="51"/>
  <c r="AD88" i="51"/>
  <c r="AE88" i="51"/>
  <c r="AF88" i="51"/>
  <c r="AG88" i="51"/>
  <c r="T89" i="51"/>
  <c r="U89" i="51"/>
  <c r="V89" i="51"/>
  <c r="W89" i="51"/>
  <c r="X89" i="51"/>
  <c r="Y89" i="51"/>
  <c r="Z89" i="51"/>
  <c r="AA89" i="51"/>
  <c r="AB89" i="51"/>
  <c r="AC89" i="51"/>
  <c r="AD89" i="51"/>
  <c r="AE89" i="51"/>
  <c r="AF89" i="51"/>
  <c r="AG89" i="51"/>
  <c r="T90" i="51"/>
  <c r="U90" i="51"/>
  <c r="V90" i="51"/>
  <c r="W90" i="51"/>
  <c r="X90" i="51"/>
  <c r="Y90" i="51"/>
  <c r="Z90" i="51"/>
  <c r="AA90" i="51"/>
  <c r="AB90" i="51"/>
  <c r="AC90" i="51"/>
  <c r="AD90" i="51"/>
  <c r="AE90" i="51"/>
  <c r="AF90" i="51"/>
  <c r="AG90" i="51"/>
  <c r="T91" i="51"/>
  <c r="U91" i="51"/>
  <c r="V91" i="51"/>
  <c r="W91" i="51"/>
  <c r="X91" i="51"/>
  <c r="Y91" i="51"/>
  <c r="Z91" i="51"/>
  <c r="AA91" i="51"/>
  <c r="AB91" i="51"/>
  <c r="AC91" i="51"/>
  <c r="AD91" i="51"/>
  <c r="AE91" i="51"/>
  <c r="AF91" i="51"/>
  <c r="AG91" i="51"/>
  <c r="T92" i="51"/>
  <c r="U92" i="51"/>
  <c r="V92" i="51"/>
  <c r="W92" i="51"/>
  <c r="X92" i="51"/>
  <c r="Y92" i="51"/>
  <c r="Z92" i="51"/>
  <c r="AA92" i="51"/>
  <c r="AB92" i="51"/>
  <c r="AC92" i="51"/>
  <c r="AD92" i="51"/>
  <c r="AE92" i="51"/>
  <c r="AF92" i="51"/>
  <c r="AG92" i="51"/>
  <c r="T93" i="51"/>
  <c r="U93" i="51"/>
  <c r="V93" i="51"/>
  <c r="W93" i="51"/>
  <c r="X93" i="51"/>
  <c r="Y93" i="51"/>
  <c r="Z93" i="51"/>
  <c r="AA93" i="51"/>
  <c r="AB93" i="51"/>
  <c r="AC93" i="51"/>
  <c r="AD93" i="51"/>
  <c r="AE93" i="51"/>
  <c r="AF93" i="51"/>
  <c r="AG93" i="51"/>
  <c r="T94" i="51"/>
  <c r="U94" i="51"/>
  <c r="V94" i="51"/>
  <c r="W94" i="51"/>
  <c r="X94" i="51"/>
  <c r="Y94" i="51"/>
  <c r="Z94" i="51"/>
  <c r="AA94" i="51"/>
  <c r="AB94" i="51"/>
  <c r="AC94" i="51"/>
  <c r="AD94" i="51"/>
  <c r="AE94" i="51"/>
  <c r="AF94" i="51"/>
  <c r="AG94" i="51"/>
  <c r="T95" i="51"/>
  <c r="U95" i="51"/>
  <c r="V95" i="51"/>
  <c r="W95" i="51"/>
  <c r="X95" i="51"/>
  <c r="Y95" i="51"/>
  <c r="Z95" i="51"/>
  <c r="AA95" i="51"/>
  <c r="AB95" i="51"/>
  <c r="AC95" i="51"/>
  <c r="AD95" i="51"/>
  <c r="AE95" i="51"/>
  <c r="AF95" i="51"/>
  <c r="AG95" i="51"/>
  <c r="T96" i="51"/>
  <c r="U96" i="51"/>
  <c r="V96" i="51"/>
  <c r="W96" i="51"/>
  <c r="X96" i="51"/>
  <c r="Y96" i="51"/>
  <c r="Z96" i="51"/>
  <c r="AA96" i="51"/>
  <c r="AB96" i="51"/>
  <c r="AC96" i="51"/>
  <c r="AD96" i="51"/>
  <c r="AE96" i="51"/>
  <c r="AF96" i="51"/>
  <c r="AG96" i="51"/>
  <c r="T97" i="51"/>
  <c r="U97" i="51"/>
  <c r="V97" i="51"/>
  <c r="W97" i="51"/>
  <c r="X97" i="51"/>
  <c r="Y97" i="51"/>
  <c r="Z97" i="51"/>
  <c r="AA97" i="51"/>
  <c r="AB97" i="51"/>
  <c r="AC97" i="51"/>
  <c r="AD97" i="51"/>
  <c r="AE97" i="51"/>
  <c r="AF97" i="51"/>
  <c r="AG97" i="51"/>
  <c r="T98" i="51"/>
  <c r="U98" i="51"/>
  <c r="V98" i="51"/>
  <c r="W98" i="51"/>
  <c r="X98" i="51"/>
  <c r="Y98" i="51"/>
  <c r="Z98" i="51"/>
  <c r="AA98" i="51"/>
  <c r="AB98" i="51"/>
  <c r="AC98" i="51"/>
  <c r="AD98" i="51"/>
  <c r="AE98" i="51"/>
  <c r="AF98" i="51"/>
  <c r="AG98" i="51"/>
  <c r="T99" i="51"/>
  <c r="U99" i="51"/>
  <c r="V99" i="51"/>
  <c r="W99" i="51"/>
  <c r="X99" i="51"/>
  <c r="Y99" i="51"/>
  <c r="Z99" i="51"/>
  <c r="AA99" i="51"/>
  <c r="AB99" i="51"/>
  <c r="AC99" i="51"/>
  <c r="AD99" i="51"/>
  <c r="AE99" i="51"/>
  <c r="AF99" i="51"/>
  <c r="AG99" i="51"/>
  <c r="T100" i="51"/>
  <c r="U100" i="51"/>
  <c r="V100" i="51"/>
  <c r="W100" i="51"/>
  <c r="X100" i="51"/>
  <c r="Y100" i="51"/>
  <c r="Z100" i="51"/>
  <c r="AA100" i="51"/>
  <c r="AB100" i="51"/>
  <c r="AC100" i="51"/>
  <c r="AD100" i="51"/>
  <c r="AE100" i="51"/>
  <c r="AF100" i="51"/>
  <c r="AG100" i="51"/>
  <c r="Q2" i="50"/>
  <c r="N2" i="50"/>
  <c r="O2" i="50"/>
  <c r="P2" i="50"/>
  <c r="R2" i="50"/>
  <c r="S2" i="50"/>
  <c r="T2" i="50"/>
  <c r="N3" i="50"/>
  <c r="O3" i="50"/>
  <c r="P3" i="50"/>
  <c r="Q3" i="50"/>
  <c r="R3" i="50"/>
  <c r="S3" i="50"/>
  <c r="T3" i="50"/>
  <c r="N4" i="50"/>
  <c r="O4" i="50"/>
  <c r="P4" i="50"/>
  <c r="Q4" i="50"/>
  <c r="R4" i="50"/>
  <c r="S4" i="50"/>
  <c r="T4" i="50"/>
  <c r="N5" i="50"/>
  <c r="O5" i="50"/>
  <c r="P5" i="50"/>
  <c r="Q5" i="50"/>
  <c r="R5" i="50"/>
  <c r="S5" i="50"/>
  <c r="T5" i="50"/>
  <c r="N6" i="50"/>
  <c r="O6" i="50"/>
  <c r="P6" i="50"/>
  <c r="Q6" i="50"/>
  <c r="R6" i="50"/>
  <c r="S6" i="50"/>
  <c r="T6" i="50"/>
  <c r="N7" i="50"/>
  <c r="O7" i="50"/>
  <c r="P7" i="50"/>
  <c r="Q7" i="50"/>
  <c r="R7" i="50"/>
  <c r="S7" i="50"/>
  <c r="T7" i="50"/>
  <c r="N8" i="50"/>
  <c r="O8" i="50"/>
  <c r="P8" i="50"/>
  <c r="Q8" i="50"/>
  <c r="R8" i="50"/>
  <c r="S8" i="50"/>
  <c r="T8" i="50"/>
  <c r="N9" i="50"/>
  <c r="O9" i="50"/>
  <c r="P9" i="50"/>
  <c r="Q9" i="50"/>
  <c r="R9" i="50"/>
  <c r="S9" i="50"/>
  <c r="T9" i="50"/>
  <c r="N10" i="50"/>
  <c r="O10" i="50"/>
  <c r="P10" i="50"/>
  <c r="Q10" i="50"/>
  <c r="R10" i="50"/>
  <c r="S10" i="50"/>
  <c r="T10" i="50"/>
  <c r="N11" i="50"/>
  <c r="O11" i="50"/>
  <c r="P11" i="50"/>
  <c r="Q11" i="50"/>
  <c r="R11" i="50"/>
  <c r="S11" i="50"/>
  <c r="T11" i="50"/>
  <c r="N12" i="50"/>
  <c r="O12" i="50"/>
  <c r="P12" i="50"/>
  <c r="Q12" i="50"/>
  <c r="R12" i="50"/>
  <c r="S12" i="50"/>
  <c r="T12" i="50"/>
  <c r="N13" i="50"/>
  <c r="O13" i="50"/>
  <c r="P13" i="50"/>
  <c r="Q13" i="50"/>
  <c r="R13" i="50"/>
  <c r="S13" i="50"/>
  <c r="T13" i="50"/>
  <c r="N14" i="50"/>
  <c r="O14" i="50"/>
  <c r="P14" i="50"/>
  <c r="Q14" i="50"/>
  <c r="R14" i="50"/>
  <c r="S14" i="50"/>
  <c r="T14" i="50"/>
  <c r="N15" i="50"/>
  <c r="O15" i="50"/>
  <c r="P15" i="50"/>
  <c r="Q15" i="50"/>
  <c r="R15" i="50"/>
  <c r="S15" i="50"/>
  <c r="T15" i="50"/>
  <c r="N16" i="50"/>
  <c r="O16" i="50"/>
  <c r="P16" i="50"/>
  <c r="Q16" i="50"/>
  <c r="R16" i="50"/>
  <c r="S16" i="50"/>
  <c r="T16" i="50"/>
  <c r="N17" i="50"/>
  <c r="O17" i="50"/>
  <c r="P17" i="50"/>
  <c r="Q17" i="50"/>
  <c r="R17" i="50"/>
  <c r="S17" i="50"/>
  <c r="T17" i="50"/>
  <c r="N18" i="50"/>
  <c r="O18" i="50"/>
  <c r="P18" i="50"/>
  <c r="Q18" i="50"/>
  <c r="R18" i="50"/>
  <c r="S18" i="50"/>
  <c r="T18" i="50"/>
  <c r="N19" i="50"/>
  <c r="O19" i="50"/>
  <c r="P19" i="50"/>
  <c r="Q19" i="50"/>
  <c r="R19" i="50"/>
  <c r="S19" i="50"/>
  <c r="T19" i="50"/>
  <c r="N20" i="50"/>
  <c r="O20" i="50"/>
  <c r="P20" i="50"/>
  <c r="Q20" i="50"/>
  <c r="R20" i="50"/>
  <c r="S20" i="50"/>
  <c r="T20" i="50"/>
  <c r="N21" i="50"/>
  <c r="O21" i="50"/>
  <c r="P21" i="50"/>
  <c r="Q21" i="50"/>
  <c r="R21" i="50"/>
  <c r="S21" i="50"/>
  <c r="T21" i="50"/>
  <c r="N22" i="50"/>
  <c r="O22" i="50"/>
  <c r="P22" i="50"/>
  <c r="Q22" i="50"/>
  <c r="R22" i="50"/>
  <c r="S22" i="50"/>
  <c r="T22" i="50"/>
  <c r="N23" i="50"/>
  <c r="O23" i="50"/>
  <c r="P23" i="50"/>
  <c r="Q23" i="50"/>
  <c r="R23" i="50"/>
  <c r="S23" i="50"/>
  <c r="T23" i="50"/>
  <c r="N24" i="50"/>
  <c r="O24" i="50"/>
  <c r="P24" i="50"/>
  <c r="Q24" i="50"/>
  <c r="R24" i="50"/>
  <c r="S24" i="50"/>
  <c r="T24" i="50"/>
  <c r="N25" i="50"/>
  <c r="O25" i="50"/>
  <c r="P25" i="50"/>
  <c r="Q25" i="50"/>
  <c r="R25" i="50"/>
  <c r="S25" i="50"/>
  <c r="T25" i="50"/>
  <c r="N26" i="50"/>
  <c r="O26" i="50"/>
  <c r="P26" i="50"/>
  <c r="Q26" i="50"/>
  <c r="R26" i="50"/>
  <c r="S26" i="50"/>
  <c r="T26" i="50"/>
  <c r="N27" i="50"/>
  <c r="O27" i="50"/>
  <c r="P27" i="50"/>
  <c r="Q27" i="50"/>
  <c r="R27" i="50"/>
  <c r="S27" i="50"/>
  <c r="T27" i="50"/>
  <c r="N28" i="50"/>
  <c r="O28" i="50"/>
  <c r="P28" i="50"/>
  <c r="Q28" i="50"/>
  <c r="R28" i="50"/>
  <c r="S28" i="50"/>
  <c r="T28" i="50"/>
  <c r="N29" i="50"/>
  <c r="O29" i="50"/>
  <c r="P29" i="50"/>
  <c r="Q29" i="50"/>
  <c r="R29" i="50"/>
  <c r="S29" i="50"/>
  <c r="T29" i="50"/>
  <c r="N30" i="50"/>
  <c r="O30" i="50"/>
  <c r="P30" i="50"/>
  <c r="Q30" i="50"/>
  <c r="R30" i="50"/>
  <c r="S30" i="50"/>
  <c r="T30" i="50"/>
  <c r="N31" i="50"/>
  <c r="O31" i="50"/>
  <c r="P31" i="50"/>
  <c r="Q31" i="50"/>
  <c r="R31" i="50"/>
  <c r="S31" i="50"/>
  <c r="T31" i="50"/>
  <c r="N32" i="50"/>
  <c r="O32" i="50"/>
  <c r="P32" i="50"/>
  <c r="Q32" i="50"/>
  <c r="R32" i="50"/>
  <c r="S32" i="50"/>
  <c r="T32" i="50"/>
  <c r="N33" i="50"/>
  <c r="O33" i="50"/>
  <c r="P33" i="50"/>
  <c r="Q33" i="50"/>
  <c r="R33" i="50"/>
  <c r="S33" i="50"/>
  <c r="T33" i="50"/>
  <c r="N34" i="50"/>
  <c r="O34" i="50"/>
  <c r="P34" i="50"/>
  <c r="Q34" i="50"/>
  <c r="R34" i="50"/>
  <c r="S34" i="50"/>
  <c r="T34" i="50"/>
  <c r="N35" i="50"/>
  <c r="O35" i="50"/>
  <c r="P35" i="50"/>
  <c r="Q35" i="50"/>
  <c r="R35" i="50"/>
  <c r="S35" i="50"/>
  <c r="T35" i="50"/>
  <c r="N36" i="50"/>
  <c r="O36" i="50"/>
  <c r="P36" i="50"/>
  <c r="Q36" i="50"/>
  <c r="R36" i="50"/>
  <c r="S36" i="50"/>
  <c r="T36" i="50"/>
  <c r="N37" i="50"/>
  <c r="O37" i="50"/>
  <c r="P37" i="50"/>
  <c r="Q37" i="50"/>
  <c r="R37" i="50"/>
  <c r="S37" i="50"/>
  <c r="T37" i="50"/>
  <c r="N38" i="50"/>
  <c r="O38" i="50"/>
  <c r="P38" i="50"/>
  <c r="Q38" i="50"/>
  <c r="R38" i="50"/>
  <c r="S38" i="50"/>
  <c r="T38" i="50"/>
  <c r="N39" i="50"/>
  <c r="O39" i="50"/>
  <c r="P39" i="50"/>
  <c r="Q39" i="50"/>
  <c r="R39" i="50"/>
  <c r="S39" i="50"/>
  <c r="T39" i="50"/>
  <c r="N40" i="50"/>
  <c r="O40" i="50"/>
  <c r="P40" i="50"/>
  <c r="Q40" i="50"/>
  <c r="R40" i="50"/>
  <c r="S40" i="50"/>
  <c r="T40" i="50"/>
  <c r="N41" i="50"/>
  <c r="O41" i="50"/>
  <c r="P41" i="50"/>
  <c r="Q41" i="50"/>
  <c r="R41" i="50"/>
  <c r="S41" i="50"/>
  <c r="T41" i="50"/>
  <c r="N42" i="50"/>
  <c r="O42" i="50"/>
  <c r="P42" i="50"/>
  <c r="Q42" i="50"/>
  <c r="R42" i="50"/>
  <c r="S42" i="50"/>
  <c r="T42" i="50"/>
  <c r="N43" i="50"/>
  <c r="O43" i="50"/>
  <c r="P43" i="50"/>
  <c r="Q43" i="50"/>
  <c r="R43" i="50"/>
  <c r="S43" i="50"/>
  <c r="T43" i="50"/>
  <c r="N44" i="50"/>
  <c r="O44" i="50"/>
  <c r="P44" i="50"/>
  <c r="Q44" i="50"/>
  <c r="R44" i="50"/>
  <c r="S44" i="50"/>
  <c r="T44" i="50"/>
  <c r="N45" i="50"/>
  <c r="O45" i="50"/>
  <c r="P45" i="50"/>
  <c r="Q45" i="50"/>
  <c r="R45" i="50"/>
  <c r="S45" i="50"/>
  <c r="T45" i="50"/>
  <c r="N46" i="50"/>
  <c r="O46" i="50"/>
  <c r="P46" i="50"/>
  <c r="Q46" i="50"/>
  <c r="R46" i="50"/>
  <c r="S46" i="50"/>
  <c r="T46" i="50"/>
  <c r="N47" i="50"/>
  <c r="O47" i="50"/>
  <c r="P47" i="50"/>
  <c r="Q47" i="50"/>
  <c r="R47" i="50"/>
  <c r="S47" i="50"/>
  <c r="T47" i="50"/>
  <c r="N48" i="50"/>
  <c r="O48" i="50"/>
  <c r="P48" i="50"/>
  <c r="Q48" i="50"/>
  <c r="R48" i="50"/>
  <c r="S48" i="50"/>
  <c r="T48" i="50"/>
  <c r="N49" i="50"/>
  <c r="O49" i="50"/>
  <c r="P49" i="50"/>
  <c r="Q49" i="50"/>
  <c r="R49" i="50"/>
  <c r="S49" i="50"/>
  <c r="T49" i="50"/>
  <c r="N50" i="50"/>
  <c r="O50" i="50"/>
  <c r="P50" i="50"/>
  <c r="Q50" i="50"/>
  <c r="R50" i="50"/>
  <c r="S50" i="50"/>
  <c r="T50" i="50"/>
  <c r="N51" i="50"/>
  <c r="O51" i="50"/>
  <c r="P51" i="50"/>
  <c r="Q51" i="50"/>
  <c r="R51" i="50"/>
  <c r="S51" i="50"/>
  <c r="T51" i="50"/>
  <c r="N52" i="50"/>
  <c r="O52" i="50"/>
  <c r="P52" i="50"/>
  <c r="Q52" i="50"/>
  <c r="R52" i="50"/>
  <c r="S52" i="50"/>
  <c r="T52" i="50"/>
  <c r="N53" i="50"/>
  <c r="O53" i="50"/>
  <c r="P53" i="50"/>
  <c r="Q53" i="50"/>
  <c r="R53" i="50"/>
  <c r="S53" i="50"/>
  <c r="T53" i="50"/>
  <c r="N54" i="50"/>
  <c r="O54" i="50"/>
  <c r="P54" i="50"/>
  <c r="Q54" i="50"/>
  <c r="R54" i="50"/>
  <c r="S54" i="50"/>
  <c r="T54" i="50"/>
  <c r="N55" i="50"/>
  <c r="O55" i="50"/>
  <c r="P55" i="50"/>
  <c r="Q55" i="50"/>
  <c r="R55" i="50"/>
  <c r="S55" i="50"/>
  <c r="T55" i="50"/>
  <c r="N56" i="50"/>
  <c r="O56" i="50"/>
  <c r="P56" i="50"/>
  <c r="Q56" i="50"/>
  <c r="R56" i="50"/>
  <c r="S56" i="50"/>
  <c r="T56" i="50"/>
  <c r="N57" i="50"/>
  <c r="O57" i="50"/>
  <c r="P57" i="50"/>
  <c r="Q57" i="50"/>
  <c r="R57" i="50"/>
  <c r="S57" i="50"/>
  <c r="T57" i="50"/>
  <c r="N58" i="50"/>
  <c r="O58" i="50"/>
  <c r="P58" i="50"/>
  <c r="Q58" i="50"/>
  <c r="R58" i="50"/>
  <c r="S58" i="50"/>
  <c r="T58" i="50"/>
  <c r="N59" i="50"/>
  <c r="O59" i="50"/>
  <c r="P59" i="50"/>
  <c r="Q59" i="50"/>
  <c r="R59" i="50"/>
  <c r="S59" i="50"/>
  <c r="T59" i="50"/>
  <c r="N60" i="50"/>
  <c r="O60" i="50"/>
  <c r="P60" i="50"/>
  <c r="Q60" i="50"/>
  <c r="R60" i="50"/>
  <c r="S60" i="50"/>
  <c r="T60" i="50"/>
  <c r="N61" i="50"/>
  <c r="O61" i="50"/>
  <c r="P61" i="50"/>
  <c r="Q61" i="50"/>
  <c r="R61" i="50"/>
  <c r="S61" i="50"/>
  <c r="T61" i="50"/>
  <c r="N62" i="50"/>
  <c r="O62" i="50"/>
  <c r="P62" i="50"/>
  <c r="Q62" i="50"/>
  <c r="R62" i="50"/>
  <c r="S62" i="50"/>
  <c r="T62" i="50"/>
  <c r="N63" i="50"/>
  <c r="O63" i="50"/>
  <c r="P63" i="50"/>
  <c r="Q63" i="50"/>
  <c r="R63" i="50"/>
  <c r="S63" i="50"/>
  <c r="T63" i="50"/>
  <c r="N64" i="50"/>
  <c r="O64" i="50"/>
  <c r="P64" i="50"/>
  <c r="Q64" i="50"/>
  <c r="R64" i="50"/>
  <c r="S64" i="50"/>
  <c r="T64" i="50"/>
  <c r="N65" i="50"/>
  <c r="O65" i="50"/>
  <c r="P65" i="50"/>
  <c r="Q65" i="50"/>
  <c r="R65" i="50"/>
  <c r="S65" i="50"/>
  <c r="T65" i="50"/>
  <c r="N66" i="50"/>
  <c r="O66" i="50"/>
  <c r="P66" i="50"/>
  <c r="Q66" i="50"/>
  <c r="R66" i="50"/>
  <c r="S66" i="50"/>
  <c r="T66" i="50"/>
  <c r="N67" i="50"/>
  <c r="O67" i="50"/>
  <c r="P67" i="50"/>
  <c r="Q67" i="50"/>
  <c r="R67" i="50"/>
  <c r="S67" i="50"/>
  <c r="T67" i="50"/>
  <c r="N68" i="50"/>
  <c r="O68" i="50"/>
  <c r="P68" i="50"/>
  <c r="Q68" i="50"/>
  <c r="R68" i="50"/>
  <c r="S68" i="50"/>
  <c r="T68" i="50"/>
  <c r="N69" i="50"/>
  <c r="O69" i="50"/>
  <c r="P69" i="50"/>
  <c r="Q69" i="50"/>
  <c r="R69" i="50"/>
  <c r="S69" i="50"/>
  <c r="T69" i="50"/>
  <c r="N70" i="50"/>
  <c r="O70" i="50"/>
  <c r="P70" i="50"/>
  <c r="Q70" i="50"/>
  <c r="R70" i="50"/>
  <c r="S70" i="50"/>
  <c r="T70" i="50"/>
  <c r="N71" i="50"/>
  <c r="O71" i="50"/>
  <c r="P71" i="50"/>
  <c r="Q71" i="50"/>
  <c r="R71" i="50"/>
  <c r="S71" i="50"/>
  <c r="T71" i="50"/>
  <c r="N72" i="50"/>
  <c r="O72" i="50"/>
  <c r="P72" i="50"/>
  <c r="Q72" i="50"/>
  <c r="R72" i="50"/>
  <c r="S72" i="50"/>
  <c r="T72" i="50"/>
  <c r="N73" i="50"/>
  <c r="O73" i="50"/>
  <c r="P73" i="50"/>
  <c r="Q73" i="50"/>
  <c r="R73" i="50"/>
  <c r="S73" i="50"/>
  <c r="T73" i="50"/>
  <c r="N74" i="50"/>
  <c r="O74" i="50"/>
  <c r="P74" i="50"/>
  <c r="Q74" i="50"/>
  <c r="R74" i="50"/>
  <c r="S74" i="50"/>
  <c r="T74" i="50"/>
  <c r="N75" i="50"/>
  <c r="O75" i="50"/>
  <c r="P75" i="50"/>
  <c r="Q75" i="50"/>
  <c r="R75" i="50"/>
  <c r="S75" i="50"/>
  <c r="T75" i="50"/>
  <c r="N76" i="50"/>
  <c r="O76" i="50"/>
  <c r="P76" i="50"/>
  <c r="Q76" i="50"/>
  <c r="R76" i="50"/>
  <c r="S76" i="50"/>
  <c r="T76" i="50"/>
  <c r="N77" i="50"/>
  <c r="O77" i="50"/>
  <c r="P77" i="50"/>
  <c r="Q77" i="50"/>
  <c r="R77" i="50"/>
  <c r="S77" i="50"/>
  <c r="T77" i="50"/>
  <c r="N78" i="50"/>
  <c r="O78" i="50"/>
  <c r="P78" i="50"/>
  <c r="Q78" i="50"/>
  <c r="R78" i="50"/>
  <c r="S78" i="50"/>
  <c r="T78" i="50"/>
  <c r="N79" i="50"/>
  <c r="O79" i="50"/>
  <c r="P79" i="50"/>
  <c r="Q79" i="50"/>
  <c r="R79" i="50"/>
  <c r="S79" i="50"/>
  <c r="T79" i="50"/>
  <c r="N80" i="50"/>
  <c r="O80" i="50"/>
  <c r="P80" i="50"/>
  <c r="Q80" i="50"/>
  <c r="R80" i="50"/>
  <c r="S80" i="50"/>
  <c r="T80" i="50"/>
  <c r="N81" i="50"/>
  <c r="O81" i="50"/>
  <c r="P81" i="50"/>
  <c r="Q81" i="50"/>
  <c r="R81" i="50"/>
  <c r="S81" i="50"/>
  <c r="T81" i="50"/>
  <c r="N82" i="50"/>
  <c r="O82" i="50"/>
  <c r="P82" i="50"/>
  <c r="Q82" i="50"/>
  <c r="R82" i="50"/>
  <c r="S82" i="50"/>
  <c r="T82" i="50"/>
  <c r="N83" i="50"/>
  <c r="O83" i="50"/>
  <c r="P83" i="50"/>
  <c r="Q83" i="50"/>
  <c r="R83" i="50"/>
  <c r="S83" i="50"/>
  <c r="T83" i="50"/>
  <c r="N84" i="50"/>
  <c r="O84" i="50"/>
  <c r="P84" i="50"/>
  <c r="Q84" i="50"/>
  <c r="R84" i="50"/>
  <c r="S84" i="50"/>
  <c r="T84" i="50"/>
  <c r="N85" i="50"/>
  <c r="O85" i="50"/>
  <c r="P85" i="50"/>
  <c r="Q85" i="50"/>
  <c r="R85" i="50"/>
  <c r="S85" i="50"/>
  <c r="T85" i="50"/>
  <c r="N86" i="50"/>
  <c r="O86" i="50"/>
  <c r="P86" i="50"/>
  <c r="Q86" i="50"/>
  <c r="R86" i="50"/>
  <c r="S86" i="50"/>
  <c r="T86" i="50"/>
  <c r="N87" i="50"/>
  <c r="O87" i="50"/>
  <c r="P87" i="50"/>
  <c r="Q87" i="50"/>
  <c r="R87" i="50"/>
  <c r="S87" i="50"/>
  <c r="T87" i="50"/>
  <c r="N88" i="50"/>
  <c r="O88" i="50"/>
  <c r="P88" i="50"/>
  <c r="Q88" i="50"/>
  <c r="R88" i="50"/>
  <c r="S88" i="50"/>
  <c r="T88" i="50"/>
  <c r="N89" i="50"/>
  <c r="O89" i="50"/>
  <c r="P89" i="50"/>
  <c r="Q89" i="50"/>
  <c r="R89" i="50"/>
  <c r="S89" i="50"/>
  <c r="T89" i="50"/>
  <c r="N90" i="50"/>
  <c r="O90" i="50"/>
  <c r="P90" i="50"/>
  <c r="Q90" i="50"/>
  <c r="R90" i="50"/>
  <c r="S90" i="50"/>
  <c r="T90" i="50"/>
  <c r="N91" i="50"/>
  <c r="O91" i="50"/>
  <c r="P91" i="50"/>
  <c r="Q91" i="50"/>
  <c r="R91" i="50"/>
  <c r="S91" i="50"/>
  <c r="T91" i="50"/>
  <c r="N92" i="50"/>
  <c r="O92" i="50"/>
  <c r="P92" i="50"/>
  <c r="Q92" i="50"/>
  <c r="R92" i="50"/>
  <c r="S92" i="50"/>
  <c r="T92" i="50"/>
  <c r="N93" i="50"/>
  <c r="O93" i="50"/>
  <c r="P93" i="50"/>
  <c r="Q93" i="50"/>
  <c r="R93" i="50"/>
  <c r="S93" i="50"/>
  <c r="T93" i="50"/>
  <c r="N94" i="50"/>
  <c r="O94" i="50"/>
  <c r="P94" i="50"/>
  <c r="Q94" i="50"/>
  <c r="R94" i="50"/>
  <c r="S94" i="50"/>
  <c r="T94" i="50"/>
  <c r="N95" i="50"/>
  <c r="O95" i="50"/>
  <c r="P95" i="50"/>
  <c r="Q95" i="50"/>
  <c r="R95" i="50"/>
  <c r="S95" i="50"/>
  <c r="T95" i="50"/>
  <c r="N96" i="50"/>
  <c r="O96" i="50"/>
  <c r="P96" i="50"/>
  <c r="Q96" i="50"/>
  <c r="R96" i="50"/>
  <c r="S96" i="50"/>
  <c r="T96" i="50"/>
  <c r="N97" i="50"/>
  <c r="O97" i="50"/>
  <c r="P97" i="50"/>
  <c r="Q97" i="50"/>
  <c r="R97" i="50"/>
  <c r="S97" i="50"/>
  <c r="T97" i="50"/>
  <c r="N98" i="50"/>
  <c r="O98" i="50"/>
  <c r="P98" i="50"/>
  <c r="Q98" i="50"/>
  <c r="R98" i="50"/>
  <c r="S98" i="50"/>
  <c r="T98" i="50"/>
  <c r="N99" i="50"/>
  <c r="O99" i="50"/>
  <c r="P99" i="50"/>
  <c r="Q99" i="50"/>
  <c r="R99" i="50"/>
  <c r="S99" i="50"/>
  <c r="T99" i="50"/>
  <c r="N100" i="50"/>
  <c r="O100" i="50"/>
  <c r="P100" i="50"/>
  <c r="Q100" i="50"/>
  <c r="R100" i="50"/>
  <c r="S100" i="50"/>
  <c r="T100" i="50"/>
  <c r="X2" i="48"/>
  <c r="A1" i="48" a="1"/>
  <c r="A1" i="48" s="1"/>
  <c r="T2" i="48"/>
  <c r="U2" i="48"/>
  <c r="V2" i="48"/>
  <c r="W2" i="48"/>
  <c r="Y2" i="48"/>
  <c r="Z2" i="48"/>
  <c r="AA2" i="48"/>
  <c r="AC2" i="48"/>
  <c r="AD2" i="48"/>
  <c r="AE2" i="48"/>
  <c r="S3" i="48"/>
  <c r="T3" i="48"/>
  <c r="U3" i="48"/>
  <c r="V3" i="48"/>
  <c r="W3" i="48"/>
  <c r="X3" i="48"/>
  <c r="Y3" i="48"/>
  <c r="Z3" i="48"/>
  <c r="AA3" i="48"/>
  <c r="AB3" i="48"/>
  <c r="AC3" i="48"/>
  <c r="AD3" i="48"/>
  <c r="AE3" i="48"/>
  <c r="S4" i="48"/>
  <c r="T4" i="48"/>
  <c r="U4" i="48"/>
  <c r="V4" i="48"/>
  <c r="W4" i="48"/>
  <c r="X4" i="48"/>
  <c r="Y4" i="48"/>
  <c r="Z4" i="48"/>
  <c r="AA4" i="48"/>
  <c r="AB4" i="48"/>
  <c r="AC4" i="48"/>
  <c r="AD4" i="48"/>
  <c r="AE4" i="48"/>
  <c r="S5" i="48"/>
  <c r="T5" i="48"/>
  <c r="U5" i="48"/>
  <c r="V5" i="48"/>
  <c r="W5" i="48"/>
  <c r="X5" i="48"/>
  <c r="Y5" i="48"/>
  <c r="Z5" i="48"/>
  <c r="AA5" i="48"/>
  <c r="AB5" i="48"/>
  <c r="AC5" i="48"/>
  <c r="AD5" i="48"/>
  <c r="AE5" i="48"/>
  <c r="S6" i="48"/>
  <c r="T6" i="48"/>
  <c r="U6" i="48"/>
  <c r="V6" i="48"/>
  <c r="W6" i="48"/>
  <c r="X6" i="48"/>
  <c r="Y6" i="48"/>
  <c r="Z6" i="48"/>
  <c r="AA6" i="48"/>
  <c r="AB6" i="48"/>
  <c r="AC6" i="48"/>
  <c r="AD6" i="48"/>
  <c r="AE6" i="48"/>
  <c r="S7" i="48"/>
  <c r="T7" i="48"/>
  <c r="U7" i="48"/>
  <c r="V7" i="48"/>
  <c r="W7" i="48"/>
  <c r="X7" i="48"/>
  <c r="Y7" i="48"/>
  <c r="Z7" i="48"/>
  <c r="AA7" i="48"/>
  <c r="AB7" i="48"/>
  <c r="AC7" i="48"/>
  <c r="AD7" i="48"/>
  <c r="AE7" i="48"/>
  <c r="S8" i="48"/>
  <c r="T8" i="48"/>
  <c r="U8" i="48"/>
  <c r="V8" i="48"/>
  <c r="W8" i="48"/>
  <c r="X8" i="48"/>
  <c r="Y8" i="48"/>
  <c r="Z8" i="48"/>
  <c r="AA8" i="48"/>
  <c r="AB8" i="48"/>
  <c r="AC8" i="48"/>
  <c r="AD8" i="48"/>
  <c r="AE8" i="48"/>
  <c r="S9" i="48"/>
  <c r="T9" i="48"/>
  <c r="U9" i="48"/>
  <c r="V9" i="48"/>
  <c r="W9" i="48"/>
  <c r="X9" i="48"/>
  <c r="Y9" i="48"/>
  <c r="Z9" i="48"/>
  <c r="AA9" i="48"/>
  <c r="AB9" i="48"/>
  <c r="AC9" i="48"/>
  <c r="AD9" i="48"/>
  <c r="AE9" i="48"/>
  <c r="S10" i="48"/>
  <c r="T10" i="48"/>
  <c r="U10" i="48"/>
  <c r="V10" i="48"/>
  <c r="W10" i="48"/>
  <c r="X10" i="48"/>
  <c r="Y10" i="48"/>
  <c r="Z10" i="48"/>
  <c r="AA10" i="48"/>
  <c r="AB10" i="48"/>
  <c r="AC10" i="48"/>
  <c r="AD10" i="48"/>
  <c r="AE10" i="48"/>
  <c r="S11" i="48"/>
  <c r="T11" i="48"/>
  <c r="U11" i="48"/>
  <c r="V11" i="48"/>
  <c r="W11" i="48"/>
  <c r="X11" i="48"/>
  <c r="Y11" i="48"/>
  <c r="Z11" i="48"/>
  <c r="AA11" i="48"/>
  <c r="AB11" i="48"/>
  <c r="AC11" i="48"/>
  <c r="AD11" i="48"/>
  <c r="AE11" i="48"/>
  <c r="S12" i="48"/>
  <c r="T12" i="48"/>
  <c r="U12" i="48"/>
  <c r="V12" i="48"/>
  <c r="W12" i="48"/>
  <c r="X12" i="48"/>
  <c r="Y12" i="48"/>
  <c r="Z12" i="48"/>
  <c r="AA12" i="48"/>
  <c r="AB12" i="48"/>
  <c r="AC12" i="48"/>
  <c r="AD12" i="48"/>
  <c r="AE12" i="48"/>
  <c r="S13" i="48"/>
  <c r="T13" i="48"/>
  <c r="U13" i="48"/>
  <c r="V13" i="48"/>
  <c r="W13" i="48"/>
  <c r="X13" i="48"/>
  <c r="Y13" i="48"/>
  <c r="Z13" i="48"/>
  <c r="AA13" i="48"/>
  <c r="AB13" i="48"/>
  <c r="AC13" i="48"/>
  <c r="AD13" i="48"/>
  <c r="AE13" i="48"/>
  <c r="S14" i="48"/>
  <c r="T14" i="48"/>
  <c r="U14" i="48"/>
  <c r="V14" i="48"/>
  <c r="W14" i="48"/>
  <c r="X14" i="48"/>
  <c r="Y14" i="48"/>
  <c r="Z14" i="48"/>
  <c r="AA14" i="48"/>
  <c r="AB14" i="48"/>
  <c r="AC14" i="48"/>
  <c r="AD14" i="48"/>
  <c r="AE14" i="48"/>
  <c r="S15" i="48"/>
  <c r="T15" i="48"/>
  <c r="U15" i="48"/>
  <c r="V15" i="48"/>
  <c r="W15" i="48"/>
  <c r="X15" i="48"/>
  <c r="Y15" i="48"/>
  <c r="Z15" i="48"/>
  <c r="AA15" i="48"/>
  <c r="AB15" i="48"/>
  <c r="AC15" i="48"/>
  <c r="AD15" i="48"/>
  <c r="AE15" i="48"/>
  <c r="S16" i="48"/>
  <c r="T16" i="48"/>
  <c r="U16" i="48"/>
  <c r="V16" i="48"/>
  <c r="W16" i="48"/>
  <c r="X16" i="48"/>
  <c r="Y16" i="48"/>
  <c r="Z16" i="48"/>
  <c r="AA16" i="48"/>
  <c r="AB16" i="48"/>
  <c r="AC16" i="48"/>
  <c r="AD16" i="48"/>
  <c r="AE16" i="48"/>
  <c r="S17" i="48"/>
  <c r="T17" i="48"/>
  <c r="U17" i="48"/>
  <c r="V17" i="48"/>
  <c r="W17" i="48"/>
  <c r="X17" i="48"/>
  <c r="Y17" i="48"/>
  <c r="Z17" i="48"/>
  <c r="AA17" i="48"/>
  <c r="AB17" i="48"/>
  <c r="AC17" i="48"/>
  <c r="AD17" i="48"/>
  <c r="AE17" i="48"/>
  <c r="S18" i="48"/>
  <c r="T18" i="48"/>
  <c r="U18" i="48"/>
  <c r="V18" i="48"/>
  <c r="W18" i="48"/>
  <c r="X18" i="48"/>
  <c r="Y18" i="48"/>
  <c r="Z18" i="48"/>
  <c r="AA18" i="48"/>
  <c r="AB18" i="48"/>
  <c r="AC18" i="48"/>
  <c r="AD18" i="48"/>
  <c r="AE18" i="48"/>
  <c r="S19" i="48"/>
  <c r="T19" i="48"/>
  <c r="U19" i="48"/>
  <c r="V19" i="48"/>
  <c r="W19" i="48"/>
  <c r="X19" i="48"/>
  <c r="Y19" i="48"/>
  <c r="Z19" i="48"/>
  <c r="AA19" i="48"/>
  <c r="AB19" i="48"/>
  <c r="AC19" i="48"/>
  <c r="AD19" i="48"/>
  <c r="AE19" i="48"/>
  <c r="S20" i="48"/>
  <c r="T20" i="48"/>
  <c r="U20" i="48"/>
  <c r="V20" i="48"/>
  <c r="W20" i="48"/>
  <c r="X20" i="48"/>
  <c r="Y20" i="48"/>
  <c r="Z20" i="48"/>
  <c r="AA20" i="48"/>
  <c r="AB20" i="48"/>
  <c r="AC20" i="48"/>
  <c r="AD20" i="48"/>
  <c r="AE20" i="48"/>
  <c r="S21" i="48"/>
  <c r="T21" i="48"/>
  <c r="U21" i="48"/>
  <c r="V21" i="48"/>
  <c r="W21" i="48"/>
  <c r="X21" i="48"/>
  <c r="Y21" i="48"/>
  <c r="Z21" i="48"/>
  <c r="AA21" i="48"/>
  <c r="AB21" i="48"/>
  <c r="AC21" i="48"/>
  <c r="AD21" i="48"/>
  <c r="AE21" i="48"/>
  <c r="S22" i="48"/>
  <c r="T22" i="48"/>
  <c r="U22" i="48"/>
  <c r="V22" i="48"/>
  <c r="W22" i="48"/>
  <c r="X22" i="48"/>
  <c r="Y22" i="48"/>
  <c r="Z22" i="48"/>
  <c r="AA22" i="48"/>
  <c r="AB22" i="48"/>
  <c r="AC22" i="48"/>
  <c r="AD22" i="48"/>
  <c r="AE22" i="48"/>
  <c r="S23" i="48"/>
  <c r="T23" i="48"/>
  <c r="U23" i="48"/>
  <c r="V23" i="48"/>
  <c r="W23" i="48"/>
  <c r="X23" i="48"/>
  <c r="Y23" i="48"/>
  <c r="Z23" i="48"/>
  <c r="AA23" i="48"/>
  <c r="AB23" i="48"/>
  <c r="AC23" i="48"/>
  <c r="AD23" i="48"/>
  <c r="AE23" i="48"/>
  <c r="S24" i="48"/>
  <c r="T24" i="48"/>
  <c r="U24" i="48"/>
  <c r="V24" i="48"/>
  <c r="W24" i="48"/>
  <c r="X24" i="48"/>
  <c r="Y24" i="48"/>
  <c r="Z24" i="48"/>
  <c r="AA24" i="48"/>
  <c r="AB24" i="48"/>
  <c r="AC24" i="48"/>
  <c r="AD24" i="48"/>
  <c r="AE24" i="48"/>
  <c r="S25" i="48"/>
  <c r="T25" i="48"/>
  <c r="U25" i="48"/>
  <c r="V25" i="48"/>
  <c r="W25" i="48"/>
  <c r="X25" i="48"/>
  <c r="Y25" i="48"/>
  <c r="Z25" i="48"/>
  <c r="AA25" i="48"/>
  <c r="AB25" i="48"/>
  <c r="AC25" i="48"/>
  <c r="AD25" i="48"/>
  <c r="AE25" i="48"/>
  <c r="S26" i="48"/>
  <c r="T26" i="48"/>
  <c r="U26" i="48"/>
  <c r="V26" i="48"/>
  <c r="W26" i="48"/>
  <c r="X26" i="48"/>
  <c r="Y26" i="48"/>
  <c r="Z26" i="48"/>
  <c r="AA26" i="48"/>
  <c r="AB26" i="48"/>
  <c r="AC26" i="48"/>
  <c r="AD26" i="48"/>
  <c r="AE26" i="48"/>
  <c r="S27" i="48"/>
  <c r="T27" i="48"/>
  <c r="U27" i="48"/>
  <c r="V27" i="48"/>
  <c r="W27" i="48"/>
  <c r="X27" i="48"/>
  <c r="Y27" i="48"/>
  <c r="Z27" i="48"/>
  <c r="AA27" i="48"/>
  <c r="AB27" i="48"/>
  <c r="AC27" i="48"/>
  <c r="AD27" i="48"/>
  <c r="AE27" i="48"/>
  <c r="S28" i="48"/>
  <c r="T28" i="48"/>
  <c r="U28" i="48"/>
  <c r="V28" i="48"/>
  <c r="W28" i="48"/>
  <c r="X28" i="48"/>
  <c r="Y28" i="48"/>
  <c r="Z28" i="48"/>
  <c r="AA28" i="48"/>
  <c r="AB28" i="48"/>
  <c r="AC28" i="48"/>
  <c r="AD28" i="48"/>
  <c r="AE28" i="48"/>
  <c r="S29" i="48"/>
  <c r="T29" i="48"/>
  <c r="U29" i="48"/>
  <c r="V29" i="48"/>
  <c r="W29" i="48"/>
  <c r="X29" i="48"/>
  <c r="Y29" i="48"/>
  <c r="Z29" i="48"/>
  <c r="AA29" i="48"/>
  <c r="AB29" i="48"/>
  <c r="AC29" i="48"/>
  <c r="AD29" i="48"/>
  <c r="AE29" i="48"/>
  <c r="S30" i="48"/>
  <c r="T30" i="48"/>
  <c r="U30" i="48"/>
  <c r="V30" i="48"/>
  <c r="W30" i="48"/>
  <c r="X30" i="48"/>
  <c r="Y30" i="48"/>
  <c r="Z30" i="48"/>
  <c r="AA30" i="48"/>
  <c r="AB30" i="48"/>
  <c r="AC30" i="48"/>
  <c r="AD30" i="48"/>
  <c r="AE30" i="48"/>
  <c r="S31" i="48"/>
  <c r="T31" i="48"/>
  <c r="U31" i="48"/>
  <c r="V31" i="48"/>
  <c r="W31" i="48"/>
  <c r="X31" i="48"/>
  <c r="Y31" i="48"/>
  <c r="Z31" i="48"/>
  <c r="AA31" i="48"/>
  <c r="AB31" i="48"/>
  <c r="AC31" i="48"/>
  <c r="AD31" i="48"/>
  <c r="AE31" i="48"/>
  <c r="S32" i="48"/>
  <c r="T32" i="48"/>
  <c r="U32" i="48"/>
  <c r="V32" i="48"/>
  <c r="W32" i="48"/>
  <c r="X32" i="48"/>
  <c r="Y32" i="48"/>
  <c r="Z32" i="48"/>
  <c r="AA32" i="48"/>
  <c r="AB32" i="48"/>
  <c r="AC32" i="48"/>
  <c r="AD32" i="48"/>
  <c r="AE32" i="48"/>
  <c r="S33" i="48"/>
  <c r="T33" i="48"/>
  <c r="U33" i="48"/>
  <c r="V33" i="48"/>
  <c r="W33" i="48"/>
  <c r="X33" i="48"/>
  <c r="Y33" i="48"/>
  <c r="Z33" i="48"/>
  <c r="AA33" i="48"/>
  <c r="AB33" i="48"/>
  <c r="AC33" i="48"/>
  <c r="AD33" i="48"/>
  <c r="AE33" i="48"/>
  <c r="S34" i="48"/>
  <c r="T34" i="48"/>
  <c r="U34" i="48"/>
  <c r="V34" i="48"/>
  <c r="W34" i="48"/>
  <c r="X34" i="48"/>
  <c r="Y34" i="48"/>
  <c r="Z34" i="48"/>
  <c r="AA34" i="48"/>
  <c r="AB34" i="48"/>
  <c r="AC34" i="48"/>
  <c r="AD34" i="48"/>
  <c r="AE34" i="48"/>
  <c r="S35" i="48"/>
  <c r="T35" i="48"/>
  <c r="U35" i="48"/>
  <c r="V35" i="48"/>
  <c r="W35" i="48"/>
  <c r="X35" i="48"/>
  <c r="Y35" i="48"/>
  <c r="Z35" i="48"/>
  <c r="AA35" i="48"/>
  <c r="AB35" i="48"/>
  <c r="AC35" i="48"/>
  <c r="AD35" i="48"/>
  <c r="AE35" i="48"/>
  <c r="S36" i="48"/>
  <c r="T36" i="48"/>
  <c r="U36" i="48"/>
  <c r="V36" i="48"/>
  <c r="W36" i="48"/>
  <c r="X36" i="48"/>
  <c r="Y36" i="48"/>
  <c r="Z36" i="48"/>
  <c r="AA36" i="48"/>
  <c r="AB36" i="48"/>
  <c r="AC36" i="48"/>
  <c r="AD36" i="48"/>
  <c r="AE36" i="48"/>
  <c r="S37" i="48"/>
  <c r="T37" i="48"/>
  <c r="U37" i="48"/>
  <c r="V37" i="48"/>
  <c r="W37" i="48"/>
  <c r="X37" i="48"/>
  <c r="Y37" i="48"/>
  <c r="Z37" i="48"/>
  <c r="AA37" i="48"/>
  <c r="AB37" i="48"/>
  <c r="AC37" i="48"/>
  <c r="AD37" i="48"/>
  <c r="AE37" i="48"/>
  <c r="S38" i="48"/>
  <c r="T38" i="48"/>
  <c r="U38" i="48"/>
  <c r="V38" i="48"/>
  <c r="W38" i="48"/>
  <c r="X38" i="48"/>
  <c r="Y38" i="48"/>
  <c r="Z38" i="48"/>
  <c r="AA38" i="48"/>
  <c r="AB38" i="48"/>
  <c r="AC38" i="48"/>
  <c r="AD38" i="48"/>
  <c r="AE38" i="48"/>
  <c r="S39" i="48"/>
  <c r="T39" i="48"/>
  <c r="U39" i="48"/>
  <c r="V39" i="48"/>
  <c r="W39" i="48"/>
  <c r="X39" i="48"/>
  <c r="Y39" i="48"/>
  <c r="Z39" i="48"/>
  <c r="AA39" i="48"/>
  <c r="AB39" i="48"/>
  <c r="AC39" i="48"/>
  <c r="AD39" i="48"/>
  <c r="AE39" i="48"/>
  <c r="S40" i="48"/>
  <c r="T40" i="48"/>
  <c r="U40" i="48"/>
  <c r="V40" i="48"/>
  <c r="W40" i="48"/>
  <c r="X40" i="48"/>
  <c r="Y40" i="48"/>
  <c r="Z40" i="48"/>
  <c r="AA40" i="48"/>
  <c r="AB40" i="48"/>
  <c r="AC40" i="48"/>
  <c r="AD40" i="48"/>
  <c r="AE40" i="48"/>
  <c r="S41" i="48"/>
  <c r="T41" i="48"/>
  <c r="U41" i="48"/>
  <c r="V41" i="48"/>
  <c r="W41" i="48"/>
  <c r="X41" i="48"/>
  <c r="Y41" i="48"/>
  <c r="Z41" i="48"/>
  <c r="AA41" i="48"/>
  <c r="AB41" i="48"/>
  <c r="AC41" i="48"/>
  <c r="AD41" i="48"/>
  <c r="AE41" i="48"/>
  <c r="S42" i="48"/>
  <c r="T42" i="48"/>
  <c r="U42" i="48"/>
  <c r="V42" i="48"/>
  <c r="W42" i="48"/>
  <c r="X42" i="48"/>
  <c r="Y42" i="48"/>
  <c r="Z42" i="48"/>
  <c r="AA42" i="48"/>
  <c r="AB42" i="48"/>
  <c r="AC42" i="48"/>
  <c r="AD42" i="48"/>
  <c r="AE42" i="48"/>
  <c r="S43" i="48"/>
  <c r="T43" i="48"/>
  <c r="U43" i="48"/>
  <c r="V43" i="48"/>
  <c r="W43" i="48"/>
  <c r="X43" i="48"/>
  <c r="Y43" i="48"/>
  <c r="Z43" i="48"/>
  <c r="AA43" i="48"/>
  <c r="AB43" i="48"/>
  <c r="AC43" i="48"/>
  <c r="AD43" i="48"/>
  <c r="AE43" i="48"/>
  <c r="S44" i="48"/>
  <c r="T44" i="48"/>
  <c r="U44" i="48"/>
  <c r="V44" i="48"/>
  <c r="W44" i="48"/>
  <c r="X44" i="48"/>
  <c r="Y44" i="48"/>
  <c r="Z44" i="48"/>
  <c r="AA44" i="48"/>
  <c r="AB44" i="48"/>
  <c r="AC44" i="48"/>
  <c r="AD44" i="48"/>
  <c r="AE44" i="48"/>
  <c r="S45" i="48"/>
  <c r="T45" i="48"/>
  <c r="U45" i="48"/>
  <c r="V45" i="48"/>
  <c r="W45" i="48"/>
  <c r="X45" i="48"/>
  <c r="Y45" i="48"/>
  <c r="Z45" i="48"/>
  <c r="AA45" i="48"/>
  <c r="AB45" i="48"/>
  <c r="AC45" i="48"/>
  <c r="AD45" i="48"/>
  <c r="AE45" i="48"/>
  <c r="S46" i="48"/>
  <c r="T46" i="48"/>
  <c r="U46" i="48"/>
  <c r="V46" i="48"/>
  <c r="W46" i="48"/>
  <c r="X46" i="48"/>
  <c r="Y46" i="48"/>
  <c r="Z46" i="48"/>
  <c r="AA46" i="48"/>
  <c r="AB46" i="48"/>
  <c r="AC46" i="48"/>
  <c r="AD46" i="48"/>
  <c r="AE46" i="48"/>
  <c r="S47" i="48"/>
  <c r="T47" i="48"/>
  <c r="U47" i="48"/>
  <c r="V47" i="48"/>
  <c r="W47" i="48"/>
  <c r="X47" i="48"/>
  <c r="Y47" i="48"/>
  <c r="Z47" i="48"/>
  <c r="AA47" i="48"/>
  <c r="AB47" i="48"/>
  <c r="AC47" i="48"/>
  <c r="AD47" i="48"/>
  <c r="AE47" i="48"/>
  <c r="S48" i="48"/>
  <c r="T48" i="48"/>
  <c r="U48" i="48"/>
  <c r="V48" i="48"/>
  <c r="W48" i="48"/>
  <c r="X48" i="48"/>
  <c r="Y48" i="48"/>
  <c r="Z48" i="48"/>
  <c r="AA48" i="48"/>
  <c r="AB48" i="48"/>
  <c r="AC48" i="48"/>
  <c r="AD48" i="48"/>
  <c r="AE48" i="48"/>
  <c r="S49" i="48"/>
  <c r="T49" i="48"/>
  <c r="U49" i="48"/>
  <c r="V49" i="48"/>
  <c r="W49" i="48"/>
  <c r="X49" i="48"/>
  <c r="Y49" i="48"/>
  <c r="Z49" i="48"/>
  <c r="AA49" i="48"/>
  <c r="AB49" i="48"/>
  <c r="AC49" i="48"/>
  <c r="AD49" i="48"/>
  <c r="AE49" i="48"/>
  <c r="S50" i="48"/>
  <c r="T50" i="48"/>
  <c r="U50" i="48"/>
  <c r="V50" i="48"/>
  <c r="W50" i="48"/>
  <c r="X50" i="48"/>
  <c r="Y50" i="48"/>
  <c r="Z50" i="48"/>
  <c r="AA50" i="48"/>
  <c r="AB50" i="48"/>
  <c r="AC50" i="48"/>
  <c r="AD50" i="48"/>
  <c r="AE50" i="48"/>
  <c r="S51" i="48"/>
  <c r="T51" i="48"/>
  <c r="U51" i="48"/>
  <c r="V51" i="48"/>
  <c r="W51" i="48"/>
  <c r="X51" i="48"/>
  <c r="Y51" i="48"/>
  <c r="Z51" i="48"/>
  <c r="AA51" i="48"/>
  <c r="AB51" i="48"/>
  <c r="AC51" i="48"/>
  <c r="AD51" i="48"/>
  <c r="AE51" i="48"/>
  <c r="S52" i="48"/>
  <c r="T52" i="48"/>
  <c r="U52" i="48"/>
  <c r="V52" i="48"/>
  <c r="W52" i="48"/>
  <c r="X52" i="48"/>
  <c r="Y52" i="48"/>
  <c r="Z52" i="48"/>
  <c r="AA52" i="48"/>
  <c r="AB52" i="48"/>
  <c r="AC52" i="48"/>
  <c r="AD52" i="48"/>
  <c r="AE52" i="48"/>
  <c r="S53" i="48"/>
  <c r="T53" i="48"/>
  <c r="U53" i="48"/>
  <c r="V53" i="48"/>
  <c r="W53" i="48"/>
  <c r="X53" i="48"/>
  <c r="Y53" i="48"/>
  <c r="Z53" i="48"/>
  <c r="AA53" i="48"/>
  <c r="AB53" i="48"/>
  <c r="AC53" i="48"/>
  <c r="AD53" i="48"/>
  <c r="AE53" i="48"/>
  <c r="S54" i="48"/>
  <c r="T54" i="48"/>
  <c r="U54" i="48"/>
  <c r="V54" i="48"/>
  <c r="W54" i="48"/>
  <c r="X54" i="48"/>
  <c r="Y54" i="48"/>
  <c r="Z54" i="48"/>
  <c r="AA54" i="48"/>
  <c r="AB54" i="48"/>
  <c r="AC54" i="48"/>
  <c r="AD54" i="48"/>
  <c r="AE54" i="48"/>
  <c r="S55" i="48"/>
  <c r="T55" i="48"/>
  <c r="U55" i="48"/>
  <c r="V55" i="48"/>
  <c r="W55" i="48"/>
  <c r="X55" i="48"/>
  <c r="Y55" i="48"/>
  <c r="Z55" i="48"/>
  <c r="AA55" i="48"/>
  <c r="AB55" i="48"/>
  <c r="AC55" i="48"/>
  <c r="AD55" i="48"/>
  <c r="AE55" i="48"/>
  <c r="S56" i="48"/>
  <c r="T56" i="48"/>
  <c r="U56" i="48"/>
  <c r="V56" i="48"/>
  <c r="W56" i="48"/>
  <c r="X56" i="48"/>
  <c r="Y56" i="48"/>
  <c r="Z56" i="48"/>
  <c r="AA56" i="48"/>
  <c r="AB56" i="48"/>
  <c r="AC56" i="48"/>
  <c r="AD56" i="48"/>
  <c r="AE56" i="48"/>
  <c r="S57" i="48"/>
  <c r="T57" i="48"/>
  <c r="U57" i="48"/>
  <c r="V57" i="48"/>
  <c r="W57" i="48"/>
  <c r="X57" i="48"/>
  <c r="Y57" i="48"/>
  <c r="Z57" i="48"/>
  <c r="AA57" i="48"/>
  <c r="AB57" i="48"/>
  <c r="AC57" i="48"/>
  <c r="AD57" i="48"/>
  <c r="AE57" i="48"/>
  <c r="S58" i="48"/>
  <c r="T58" i="48"/>
  <c r="U58" i="48"/>
  <c r="V58" i="48"/>
  <c r="W58" i="48"/>
  <c r="X58" i="48"/>
  <c r="Y58" i="48"/>
  <c r="Z58" i="48"/>
  <c r="AA58" i="48"/>
  <c r="AB58" i="48"/>
  <c r="AC58" i="48"/>
  <c r="AD58" i="48"/>
  <c r="AE58" i="48"/>
  <c r="S59" i="48"/>
  <c r="T59" i="48"/>
  <c r="U59" i="48"/>
  <c r="V59" i="48"/>
  <c r="W59" i="48"/>
  <c r="X59" i="48"/>
  <c r="Y59" i="48"/>
  <c r="Z59" i="48"/>
  <c r="AA59" i="48"/>
  <c r="AB59" i="48"/>
  <c r="AC59" i="48"/>
  <c r="AD59" i="48"/>
  <c r="AE59" i="48"/>
  <c r="S60" i="48"/>
  <c r="T60" i="48"/>
  <c r="U60" i="48"/>
  <c r="V60" i="48"/>
  <c r="W60" i="48"/>
  <c r="X60" i="48"/>
  <c r="Y60" i="48"/>
  <c r="Z60" i="48"/>
  <c r="AA60" i="48"/>
  <c r="AB60" i="48"/>
  <c r="AC60" i="48"/>
  <c r="AD60" i="48"/>
  <c r="AE60" i="48"/>
  <c r="S61" i="48"/>
  <c r="T61" i="48"/>
  <c r="U61" i="48"/>
  <c r="V61" i="48"/>
  <c r="W61" i="48"/>
  <c r="X61" i="48"/>
  <c r="Y61" i="48"/>
  <c r="Z61" i="48"/>
  <c r="AA61" i="48"/>
  <c r="AB61" i="48"/>
  <c r="AC61" i="48"/>
  <c r="AD61" i="48"/>
  <c r="AE61" i="48"/>
  <c r="S62" i="48"/>
  <c r="T62" i="48"/>
  <c r="U62" i="48"/>
  <c r="V62" i="48"/>
  <c r="W62" i="48"/>
  <c r="X62" i="48"/>
  <c r="Y62" i="48"/>
  <c r="Z62" i="48"/>
  <c r="AA62" i="48"/>
  <c r="AB62" i="48"/>
  <c r="AC62" i="48"/>
  <c r="AD62" i="48"/>
  <c r="AE62" i="48"/>
  <c r="S63" i="48"/>
  <c r="T63" i="48"/>
  <c r="U63" i="48"/>
  <c r="V63" i="48"/>
  <c r="W63" i="48"/>
  <c r="X63" i="48"/>
  <c r="Y63" i="48"/>
  <c r="Z63" i="48"/>
  <c r="AA63" i="48"/>
  <c r="AB63" i="48"/>
  <c r="AC63" i="48"/>
  <c r="AD63" i="48"/>
  <c r="AE63" i="48"/>
  <c r="S64" i="48"/>
  <c r="T64" i="48"/>
  <c r="U64" i="48"/>
  <c r="V64" i="48"/>
  <c r="W64" i="48"/>
  <c r="X64" i="48"/>
  <c r="Y64" i="48"/>
  <c r="Z64" i="48"/>
  <c r="AA64" i="48"/>
  <c r="AB64" i="48"/>
  <c r="AC64" i="48"/>
  <c r="AD64" i="48"/>
  <c r="AE64" i="48"/>
  <c r="S65" i="48"/>
  <c r="T65" i="48"/>
  <c r="U65" i="48"/>
  <c r="V65" i="48"/>
  <c r="W65" i="48"/>
  <c r="X65" i="48"/>
  <c r="Y65" i="48"/>
  <c r="Z65" i="48"/>
  <c r="AA65" i="48"/>
  <c r="AB65" i="48"/>
  <c r="AC65" i="48"/>
  <c r="AD65" i="48"/>
  <c r="AE65" i="48"/>
  <c r="S66" i="48"/>
  <c r="T66" i="48"/>
  <c r="U66" i="48"/>
  <c r="V66" i="48"/>
  <c r="W66" i="48"/>
  <c r="X66" i="48"/>
  <c r="Y66" i="48"/>
  <c r="Z66" i="48"/>
  <c r="AA66" i="48"/>
  <c r="AB66" i="48"/>
  <c r="AC66" i="48"/>
  <c r="AD66" i="48"/>
  <c r="AE66" i="48"/>
  <c r="S67" i="48"/>
  <c r="T67" i="48"/>
  <c r="U67" i="48"/>
  <c r="V67" i="48"/>
  <c r="W67" i="48"/>
  <c r="X67" i="48"/>
  <c r="Y67" i="48"/>
  <c r="Z67" i="48"/>
  <c r="AA67" i="48"/>
  <c r="AB67" i="48"/>
  <c r="AC67" i="48"/>
  <c r="AD67" i="48"/>
  <c r="AE67" i="48"/>
  <c r="S68" i="48"/>
  <c r="T68" i="48"/>
  <c r="U68" i="48"/>
  <c r="V68" i="48"/>
  <c r="W68" i="48"/>
  <c r="X68" i="48"/>
  <c r="Y68" i="48"/>
  <c r="Z68" i="48"/>
  <c r="AA68" i="48"/>
  <c r="AB68" i="48"/>
  <c r="AC68" i="48"/>
  <c r="AD68" i="48"/>
  <c r="AE68" i="48"/>
  <c r="S69" i="48"/>
  <c r="T69" i="48"/>
  <c r="U69" i="48"/>
  <c r="V69" i="48"/>
  <c r="W69" i="48"/>
  <c r="X69" i="48"/>
  <c r="Y69" i="48"/>
  <c r="Z69" i="48"/>
  <c r="AA69" i="48"/>
  <c r="AB69" i="48"/>
  <c r="AC69" i="48"/>
  <c r="AD69" i="48"/>
  <c r="AE69" i="48"/>
  <c r="S70" i="48"/>
  <c r="T70" i="48"/>
  <c r="U70" i="48"/>
  <c r="V70" i="48"/>
  <c r="W70" i="48"/>
  <c r="X70" i="48"/>
  <c r="Y70" i="48"/>
  <c r="Z70" i="48"/>
  <c r="AA70" i="48"/>
  <c r="AB70" i="48"/>
  <c r="AC70" i="48"/>
  <c r="AD70" i="48"/>
  <c r="AE70" i="48"/>
  <c r="S71" i="48"/>
  <c r="T71" i="48"/>
  <c r="U71" i="48"/>
  <c r="V71" i="48"/>
  <c r="W71" i="48"/>
  <c r="X71" i="48"/>
  <c r="Y71" i="48"/>
  <c r="Z71" i="48"/>
  <c r="AA71" i="48"/>
  <c r="AB71" i="48"/>
  <c r="AC71" i="48"/>
  <c r="AD71" i="48"/>
  <c r="AE71" i="48"/>
  <c r="S72" i="48"/>
  <c r="T72" i="48"/>
  <c r="U72" i="48"/>
  <c r="V72" i="48"/>
  <c r="W72" i="48"/>
  <c r="X72" i="48"/>
  <c r="Y72" i="48"/>
  <c r="Z72" i="48"/>
  <c r="AA72" i="48"/>
  <c r="AB72" i="48"/>
  <c r="AC72" i="48"/>
  <c r="AD72" i="48"/>
  <c r="AE72" i="48"/>
  <c r="S73" i="48"/>
  <c r="T73" i="48"/>
  <c r="U73" i="48"/>
  <c r="V73" i="48"/>
  <c r="W73" i="48"/>
  <c r="X73" i="48"/>
  <c r="Y73" i="48"/>
  <c r="Z73" i="48"/>
  <c r="AA73" i="48"/>
  <c r="AB73" i="48"/>
  <c r="AC73" i="48"/>
  <c r="AD73" i="48"/>
  <c r="AE73" i="48"/>
  <c r="S74" i="48"/>
  <c r="T74" i="48"/>
  <c r="U74" i="48"/>
  <c r="V74" i="48"/>
  <c r="W74" i="48"/>
  <c r="X74" i="48"/>
  <c r="Y74" i="48"/>
  <c r="Z74" i="48"/>
  <c r="AA74" i="48"/>
  <c r="AB74" i="48"/>
  <c r="AC74" i="48"/>
  <c r="AD74" i="48"/>
  <c r="AE74" i="48"/>
  <c r="S75" i="48"/>
  <c r="T75" i="48"/>
  <c r="U75" i="48"/>
  <c r="V75" i="48"/>
  <c r="W75" i="48"/>
  <c r="X75" i="48"/>
  <c r="Y75" i="48"/>
  <c r="Z75" i="48"/>
  <c r="AA75" i="48"/>
  <c r="AB75" i="48"/>
  <c r="AC75" i="48"/>
  <c r="AD75" i="48"/>
  <c r="AE75" i="48"/>
  <c r="S76" i="48"/>
  <c r="T76" i="48"/>
  <c r="U76" i="48"/>
  <c r="V76" i="48"/>
  <c r="W76" i="48"/>
  <c r="X76" i="48"/>
  <c r="Y76" i="48"/>
  <c r="Z76" i="48"/>
  <c r="AA76" i="48"/>
  <c r="AB76" i="48"/>
  <c r="AC76" i="48"/>
  <c r="AD76" i="48"/>
  <c r="AE76" i="48"/>
  <c r="S77" i="48"/>
  <c r="T77" i="48"/>
  <c r="U77" i="48"/>
  <c r="V77" i="48"/>
  <c r="W77" i="48"/>
  <c r="X77" i="48"/>
  <c r="Y77" i="48"/>
  <c r="Z77" i="48"/>
  <c r="AA77" i="48"/>
  <c r="AB77" i="48"/>
  <c r="AC77" i="48"/>
  <c r="AD77" i="48"/>
  <c r="AE77" i="48"/>
  <c r="S78" i="48"/>
  <c r="T78" i="48"/>
  <c r="U78" i="48"/>
  <c r="V78" i="48"/>
  <c r="W78" i="48"/>
  <c r="X78" i="48"/>
  <c r="Y78" i="48"/>
  <c r="Z78" i="48"/>
  <c r="AA78" i="48"/>
  <c r="AB78" i="48"/>
  <c r="AC78" i="48"/>
  <c r="AD78" i="48"/>
  <c r="AE78" i="48"/>
  <c r="S79" i="48"/>
  <c r="T79" i="48"/>
  <c r="U79" i="48"/>
  <c r="V79" i="48"/>
  <c r="W79" i="48"/>
  <c r="X79" i="48"/>
  <c r="Y79" i="48"/>
  <c r="Z79" i="48"/>
  <c r="AA79" i="48"/>
  <c r="AB79" i="48"/>
  <c r="AC79" i="48"/>
  <c r="AD79" i="48"/>
  <c r="AE79" i="48"/>
  <c r="S80" i="48"/>
  <c r="T80" i="48"/>
  <c r="U80" i="48"/>
  <c r="V80" i="48"/>
  <c r="W80" i="48"/>
  <c r="X80" i="48"/>
  <c r="Y80" i="48"/>
  <c r="Z80" i="48"/>
  <c r="AA80" i="48"/>
  <c r="AB80" i="48"/>
  <c r="AC80" i="48"/>
  <c r="AD80" i="48"/>
  <c r="AE80" i="48"/>
  <c r="S81" i="48"/>
  <c r="T81" i="48"/>
  <c r="U81" i="48"/>
  <c r="V81" i="48"/>
  <c r="W81" i="48"/>
  <c r="X81" i="48"/>
  <c r="Y81" i="48"/>
  <c r="Z81" i="48"/>
  <c r="AA81" i="48"/>
  <c r="AB81" i="48"/>
  <c r="AC81" i="48"/>
  <c r="AD81" i="48"/>
  <c r="AE81" i="48"/>
  <c r="S82" i="48"/>
  <c r="T82" i="48"/>
  <c r="U82" i="48"/>
  <c r="V82" i="48"/>
  <c r="W82" i="48"/>
  <c r="X82" i="48"/>
  <c r="Y82" i="48"/>
  <c r="Z82" i="48"/>
  <c r="AA82" i="48"/>
  <c r="AB82" i="48"/>
  <c r="AC82" i="48"/>
  <c r="AD82" i="48"/>
  <c r="AE82" i="48"/>
  <c r="S83" i="48"/>
  <c r="T83" i="48"/>
  <c r="U83" i="48"/>
  <c r="V83" i="48"/>
  <c r="W83" i="48"/>
  <c r="X83" i="48"/>
  <c r="Y83" i="48"/>
  <c r="Z83" i="48"/>
  <c r="AA83" i="48"/>
  <c r="AB83" i="48"/>
  <c r="AC83" i="48"/>
  <c r="AD83" i="48"/>
  <c r="AE83" i="48"/>
  <c r="S84" i="48"/>
  <c r="T84" i="48"/>
  <c r="U84" i="48"/>
  <c r="V84" i="48"/>
  <c r="W84" i="48"/>
  <c r="X84" i="48"/>
  <c r="Y84" i="48"/>
  <c r="Z84" i="48"/>
  <c r="AA84" i="48"/>
  <c r="AB84" i="48"/>
  <c r="AC84" i="48"/>
  <c r="AD84" i="48"/>
  <c r="AE84" i="48"/>
  <c r="S85" i="48"/>
  <c r="T85" i="48"/>
  <c r="U85" i="48"/>
  <c r="V85" i="48"/>
  <c r="W85" i="48"/>
  <c r="X85" i="48"/>
  <c r="Y85" i="48"/>
  <c r="Z85" i="48"/>
  <c r="AA85" i="48"/>
  <c r="AB85" i="48"/>
  <c r="AC85" i="48"/>
  <c r="AD85" i="48"/>
  <c r="AE85" i="48"/>
  <c r="S86" i="48"/>
  <c r="T86" i="48"/>
  <c r="U86" i="48"/>
  <c r="V86" i="48"/>
  <c r="W86" i="48"/>
  <c r="X86" i="48"/>
  <c r="Y86" i="48"/>
  <c r="Z86" i="48"/>
  <c r="AA86" i="48"/>
  <c r="AB86" i="48"/>
  <c r="AC86" i="48"/>
  <c r="AD86" i="48"/>
  <c r="AE86" i="48"/>
  <c r="S87" i="48"/>
  <c r="T87" i="48"/>
  <c r="U87" i="48"/>
  <c r="V87" i="48"/>
  <c r="W87" i="48"/>
  <c r="X87" i="48"/>
  <c r="Y87" i="48"/>
  <c r="Z87" i="48"/>
  <c r="AA87" i="48"/>
  <c r="AB87" i="48"/>
  <c r="AC87" i="48"/>
  <c r="AD87" i="48"/>
  <c r="AE87" i="48"/>
  <c r="S88" i="48"/>
  <c r="T88" i="48"/>
  <c r="U88" i="48"/>
  <c r="V88" i="48"/>
  <c r="W88" i="48"/>
  <c r="X88" i="48"/>
  <c r="Y88" i="48"/>
  <c r="Z88" i="48"/>
  <c r="AA88" i="48"/>
  <c r="AB88" i="48"/>
  <c r="AC88" i="48"/>
  <c r="AD88" i="48"/>
  <c r="AE88" i="48"/>
  <c r="S89" i="48"/>
  <c r="T89" i="48"/>
  <c r="U89" i="48"/>
  <c r="V89" i="48"/>
  <c r="W89" i="48"/>
  <c r="X89" i="48"/>
  <c r="Y89" i="48"/>
  <c r="Z89" i="48"/>
  <c r="AA89" i="48"/>
  <c r="AB89" i="48"/>
  <c r="AC89" i="48"/>
  <c r="AD89" i="48"/>
  <c r="AE89" i="48"/>
  <c r="S90" i="48"/>
  <c r="T90" i="48"/>
  <c r="U90" i="48"/>
  <c r="V90" i="48"/>
  <c r="W90" i="48"/>
  <c r="X90" i="48"/>
  <c r="Y90" i="48"/>
  <c r="Z90" i="48"/>
  <c r="AA90" i="48"/>
  <c r="AB90" i="48"/>
  <c r="AC90" i="48"/>
  <c r="AD90" i="48"/>
  <c r="AE90" i="48"/>
  <c r="S91" i="48"/>
  <c r="T91" i="48"/>
  <c r="U91" i="48"/>
  <c r="V91" i="48"/>
  <c r="W91" i="48"/>
  <c r="X91" i="48"/>
  <c r="Y91" i="48"/>
  <c r="Z91" i="48"/>
  <c r="AA91" i="48"/>
  <c r="AB91" i="48"/>
  <c r="AC91" i="48"/>
  <c r="AD91" i="48"/>
  <c r="AE91" i="48"/>
  <c r="S92" i="48"/>
  <c r="T92" i="48"/>
  <c r="U92" i="48"/>
  <c r="V92" i="48"/>
  <c r="W92" i="48"/>
  <c r="X92" i="48"/>
  <c r="Y92" i="48"/>
  <c r="Z92" i="48"/>
  <c r="AA92" i="48"/>
  <c r="AB92" i="48"/>
  <c r="AC92" i="48"/>
  <c r="AD92" i="48"/>
  <c r="AE92" i="48"/>
  <c r="S93" i="48"/>
  <c r="T93" i="48"/>
  <c r="U93" i="48"/>
  <c r="V93" i="48"/>
  <c r="W93" i="48"/>
  <c r="X93" i="48"/>
  <c r="Y93" i="48"/>
  <c r="Z93" i="48"/>
  <c r="AA93" i="48"/>
  <c r="AB93" i="48"/>
  <c r="AC93" i="48"/>
  <c r="AD93" i="48"/>
  <c r="AE93" i="48"/>
  <c r="S94" i="48"/>
  <c r="T94" i="48"/>
  <c r="U94" i="48"/>
  <c r="V94" i="48"/>
  <c r="W94" i="48"/>
  <c r="X94" i="48"/>
  <c r="Y94" i="48"/>
  <c r="Z94" i="48"/>
  <c r="AA94" i="48"/>
  <c r="AB94" i="48"/>
  <c r="AC94" i="48"/>
  <c r="AD94" i="48"/>
  <c r="AE94" i="48"/>
  <c r="S95" i="48"/>
  <c r="T95" i="48"/>
  <c r="U95" i="48"/>
  <c r="V95" i="48"/>
  <c r="W95" i="48"/>
  <c r="X95" i="48"/>
  <c r="Y95" i="48"/>
  <c r="Z95" i="48"/>
  <c r="AA95" i="48"/>
  <c r="AB95" i="48"/>
  <c r="AC95" i="48"/>
  <c r="AD95" i="48"/>
  <c r="AE95" i="48"/>
  <c r="S96" i="48"/>
  <c r="T96" i="48"/>
  <c r="U96" i="48"/>
  <c r="V96" i="48"/>
  <c r="W96" i="48"/>
  <c r="X96" i="48"/>
  <c r="Y96" i="48"/>
  <c r="Z96" i="48"/>
  <c r="AA96" i="48"/>
  <c r="AB96" i="48"/>
  <c r="AC96" i="48"/>
  <c r="AD96" i="48"/>
  <c r="AE96" i="48"/>
  <c r="S97" i="48"/>
  <c r="T97" i="48"/>
  <c r="U97" i="48"/>
  <c r="V97" i="48"/>
  <c r="W97" i="48"/>
  <c r="X97" i="48"/>
  <c r="Y97" i="48"/>
  <c r="Z97" i="48"/>
  <c r="AA97" i="48"/>
  <c r="AB97" i="48"/>
  <c r="AC97" i="48"/>
  <c r="AD97" i="48"/>
  <c r="AE97" i="48"/>
  <c r="S98" i="48"/>
  <c r="T98" i="48"/>
  <c r="U98" i="48"/>
  <c r="V98" i="48"/>
  <c r="W98" i="48"/>
  <c r="X98" i="48"/>
  <c r="Y98" i="48"/>
  <c r="Z98" i="48"/>
  <c r="AA98" i="48"/>
  <c r="AB98" i="48"/>
  <c r="AC98" i="48"/>
  <c r="AD98" i="48"/>
  <c r="AE98" i="48"/>
  <c r="S99" i="48"/>
  <c r="T99" i="48"/>
  <c r="U99" i="48"/>
  <c r="V99" i="48"/>
  <c r="W99" i="48"/>
  <c r="X99" i="48"/>
  <c r="Y99" i="48"/>
  <c r="Z99" i="48"/>
  <c r="AA99" i="48"/>
  <c r="AB99" i="48"/>
  <c r="AC99" i="48"/>
  <c r="AD99" i="48"/>
  <c r="AE99" i="48"/>
  <c r="S100" i="48"/>
  <c r="T100" i="48"/>
  <c r="U100" i="48"/>
  <c r="V100" i="48"/>
  <c r="W100" i="48"/>
  <c r="X100" i="48"/>
  <c r="Y100" i="48"/>
  <c r="Z100" i="48"/>
  <c r="AA100" i="48"/>
  <c r="AB100" i="48"/>
  <c r="AC100" i="48"/>
  <c r="AD100" i="48"/>
  <c r="AE100" i="48"/>
  <c r="AC2" i="45"/>
  <c r="A1" i="45" a="1"/>
  <c r="A1" i="45" s="1"/>
  <c r="Y2" i="45"/>
  <c r="Z2" i="45"/>
  <c r="AA2" i="45"/>
  <c r="AB2" i="45"/>
  <c r="AD2" i="45"/>
  <c r="AE2" i="45"/>
  <c r="AF2" i="45"/>
  <c r="AG2" i="45"/>
  <c r="AH2" i="45"/>
  <c r="AI2" i="45"/>
  <c r="AJ2" i="45"/>
  <c r="AK2" i="45"/>
  <c r="AL2" i="45"/>
  <c r="AM2" i="45"/>
  <c r="AN2" i="45"/>
  <c r="AO2" i="45"/>
  <c r="AP2" i="45"/>
  <c r="AQ2" i="45"/>
  <c r="Y3" i="45"/>
  <c r="Z3" i="45"/>
  <c r="AA3" i="45"/>
  <c r="AB3" i="45"/>
  <c r="AC3" i="45"/>
  <c r="AD3" i="45"/>
  <c r="AE3" i="45"/>
  <c r="AF3" i="45"/>
  <c r="AG3" i="45"/>
  <c r="AH3" i="45"/>
  <c r="AI3" i="45"/>
  <c r="AJ3" i="45"/>
  <c r="AK3" i="45"/>
  <c r="AL3" i="45"/>
  <c r="AM3" i="45"/>
  <c r="AN3" i="45"/>
  <c r="AO3" i="45"/>
  <c r="AP3" i="45"/>
  <c r="AQ3" i="45"/>
  <c r="Y4" i="45"/>
  <c r="Z4" i="45"/>
  <c r="AA4" i="45"/>
  <c r="AB4" i="45"/>
  <c r="AC4" i="45"/>
  <c r="AD4" i="45"/>
  <c r="AE4" i="45"/>
  <c r="AF4" i="45"/>
  <c r="AG4" i="45"/>
  <c r="AH4" i="45"/>
  <c r="AI4" i="45"/>
  <c r="AJ4" i="45"/>
  <c r="AK4" i="45"/>
  <c r="AL4" i="45"/>
  <c r="AM4" i="45"/>
  <c r="AN4" i="45"/>
  <c r="AO4" i="45"/>
  <c r="AP4" i="45"/>
  <c r="AQ4" i="45"/>
  <c r="Y5" i="45"/>
  <c r="Z5" i="45"/>
  <c r="AA5" i="45"/>
  <c r="AB5" i="45"/>
  <c r="AC5" i="45"/>
  <c r="AD5" i="45"/>
  <c r="AE5" i="45"/>
  <c r="AF5" i="45"/>
  <c r="AG5" i="45"/>
  <c r="AH5" i="45"/>
  <c r="AI5" i="45"/>
  <c r="AJ5" i="45"/>
  <c r="AK5" i="45"/>
  <c r="AL5" i="45"/>
  <c r="AM5" i="45"/>
  <c r="AN5" i="45"/>
  <c r="AO5" i="45"/>
  <c r="AP5" i="45"/>
  <c r="AQ5" i="45"/>
  <c r="Y6" i="45"/>
  <c r="Z6" i="45"/>
  <c r="AA6" i="45"/>
  <c r="AB6" i="45"/>
  <c r="AC6" i="45"/>
  <c r="AD6" i="45"/>
  <c r="AE6" i="45"/>
  <c r="AF6" i="45"/>
  <c r="AG6" i="45"/>
  <c r="AH6" i="45"/>
  <c r="AI6" i="45"/>
  <c r="AJ6" i="45"/>
  <c r="AK6" i="45"/>
  <c r="AL6" i="45"/>
  <c r="AM6" i="45"/>
  <c r="AN6" i="45"/>
  <c r="AO6" i="45"/>
  <c r="AP6" i="45"/>
  <c r="AQ6" i="45"/>
  <c r="Y7" i="45"/>
  <c r="Z7" i="45"/>
  <c r="AA7" i="45"/>
  <c r="AB7" i="45"/>
  <c r="AC7" i="45"/>
  <c r="AD7" i="45"/>
  <c r="AE7" i="45"/>
  <c r="AF7" i="45"/>
  <c r="AG7" i="45"/>
  <c r="AH7" i="45"/>
  <c r="AI7" i="45"/>
  <c r="AJ7" i="45"/>
  <c r="AK7" i="45"/>
  <c r="AL7" i="45"/>
  <c r="AM7" i="45"/>
  <c r="AN7" i="45"/>
  <c r="AO7" i="45"/>
  <c r="AP7" i="45"/>
  <c r="AQ7" i="45"/>
  <c r="Y8" i="45"/>
  <c r="Z8" i="45"/>
  <c r="AA8" i="45"/>
  <c r="AB8" i="45"/>
  <c r="AC8" i="45"/>
  <c r="AD8" i="45"/>
  <c r="AE8" i="45"/>
  <c r="AF8" i="45"/>
  <c r="AG8" i="45"/>
  <c r="AH8" i="45"/>
  <c r="AI8" i="45"/>
  <c r="AJ8" i="45"/>
  <c r="AK8" i="45"/>
  <c r="AL8" i="45"/>
  <c r="AM8" i="45"/>
  <c r="AN8" i="45"/>
  <c r="AO8" i="45"/>
  <c r="AP8" i="45"/>
  <c r="AQ8" i="45"/>
  <c r="Y9" i="45"/>
  <c r="Z9" i="45"/>
  <c r="AA9" i="45"/>
  <c r="AB9" i="45"/>
  <c r="AC9" i="45"/>
  <c r="AD9" i="45"/>
  <c r="AE9" i="45"/>
  <c r="AF9" i="45"/>
  <c r="AG9" i="45"/>
  <c r="AH9" i="45"/>
  <c r="AI9" i="45"/>
  <c r="AJ9" i="45"/>
  <c r="AK9" i="45"/>
  <c r="AL9" i="45"/>
  <c r="AM9" i="45"/>
  <c r="AN9" i="45"/>
  <c r="AO9" i="45"/>
  <c r="AP9" i="45"/>
  <c r="AQ9" i="45"/>
  <c r="Y10" i="45"/>
  <c r="Z10" i="45"/>
  <c r="AA10" i="45"/>
  <c r="AB10" i="45"/>
  <c r="AC10" i="45"/>
  <c r="AD10" i="45"/>
  <c r="AE10" i="45"/>
  <c r="AF10" i="45"/>
  <c r="AG10" i="45"/>
  <c r="AH10" i="45"/>
  <c r="AI10" i="45"/>
  <c r="AJ10" i="45"/>
  <c r="AK10" i="45"/>
  <c r="AL10" i="45"/>
  <c r="AM10" i="45"/>
  <c r="AN10" i="45"/>
  <c r="AO10" i="45"/>
  <c r="AP10" i="45"/>
  <c r="AQ10" i="45"/>
  <c r="Y11" i="45"/>
  <c r="Z11" i="45"/>
  <c r="AA11" i="45"/>
  <c r="AB11" i="45"/>
  <c r="AC11" i="45"/>
  <c r="AD11" i="45"/>
  <c r="AE11" i="45"/>
  <c r="AF11" i="45"/>
  <c r="AG11" i="45"/>
  <c r="AH11" i="45"/>
  <c r="AI11" i="45"/>
  <c r="AJ11" i="45"/>
  <c r="AK11" i="45"/>
  <c r="AL11" i="45"/>
  <c r="AM11" i="45"/>
  <c r="AN11" i="45"/>
  <c r="AO11" i="45"/>
  <c r="AP11" i="45"/>
  <c r="AQ11" i="45"/>
  <c r="Y12" i="45"/>
  <c r="Z12" i="45"/>
  <c r="AA12" i="45"/>
  <c r="AB12" i="45"/>
  <c r="AC12" i="45"/>
  <c r="AD12" i="45"/>
  <c r="AE12" i="45"/>
  <c r="AF12" i="45"/>
  <c r="AG12" i="45"/>
  <c r="AH12" i="45"/>
  <c r="AI12" i="45"/>
  <c r="AJ12" i="45"/>
  <c r="AK12" i="45"/>
  <c r="AL12" i="45"/>
  <c r="AM12" i="45"/>
  <c r="AN12" i="45"/>
  <c r="AO12" i="45"/>
  <c r="AP12" i="45"/>
  <c r="AQ12" i="45"/>
  <c r="Y13" i="45"/>
  <c r="Z13" i="45"/>
  <c r="AA13" i="45"/>
  <c r="AB13" i="45"/>
  <c r="AC13" i="45"/>
  <c r="AD13" i="45"/>
  <c r="AE13" i="45"/>
  <c r="AF13" i="45"/>
  <c r="AG13" i="45"/>
  <c r="AH13" i="45"/>
  <c r="AI13" i="45"/>
  <c r="AJ13" i="45"/>
  <c r="AK13" i="45"/>
  <c r="AL13" i="45"/>
  <c r="AM13" i="45"/>
  <c r="AN13" i="45"/>
  <c r="AO13" i="45"/>
  <c r="AP13" i="45"/>
  <c r="AQ13" i="45"/>
  <c r="Y14" i="45"/>
  <c r="Z14" i="45"/>
  <c r="AA14" i="45"/>
  <c r="AB14" i="45"/>
  <c r="AC14" i="45"/>
  <c r="AD14" i="45"/>
  <c r="AE14" i="45"/>
  <c r="AF14" i="45"/>
  <c r="AG14" i="45"/>
  <c r="AH14" i="45"/>
  <c r="AI14" i="45"/>
  <c r="AJ14" i="45"/>
  <c r="AK14" i="45"/>
  <c r="AL14" i="45"/>
  <c r="AM14" i="45"/>
  <c r="AN14" i="45"/>
  <c r="AO14" i="45"/>
  <c r="AP14" i="45"/>
  <c r="AQ14" i="45"/>
  <c r="Y15" i="45"/>
  <c r="Z15" i="45"/>
  <c r="AA15" i="45"/>
  <c r="AB15" i="45"/>
  <c r="AC15" i="45"/>
  <c r="AD15" i="45"/>
  <c r="AE15" i="45"/>
  <c r="AF15" i="45"/>
  <c r="AG15" i="45"/>
  <c r="AH15" i="45"/>
  <c r="AI15" i="45"/>
  <c r="AJ15" i="45"/>
  <c r="AK15" i="45"/>
  <c r="AL15" i="45"/>
  <c r="AM15" i="45"/>
  <c r="AN15" i="45"/>
  <c r="AO15" i="45"/>
  <c r="AP15" i="45"/>
  <c r="AQ15" i="45"/>
  <c r="Y16" i="45"/>
  <c r="Z16" i="45"/>
  <c r="AA16" i="45"/>
  <c r="AB16" i="45"/>
  <c r="AC16" i="45"/>
  <c r="AD16" i="45"/>
  <c r="AE16" i="45"/>
  <c r="AF16" i="45"/>
  <c r="AG16" i="45"/>
  <c r="AH16" i="45"/>
  <c r="AI16" i="45"/>
  <c r="AJ16" i="45"/>
  <c r="AK16" i="45"/>
  <c r="AL16" i="45"/>
  <c r="AM16" i="45"/>
  <c r="AN16" i="45"/>
  <c r="AO16" i="45"/>
  <c r="AP16" i="45"/>
  <c r="AQ16" i="45"/>
  <c r="Y17" i="45"/>
  <c r="Z17" i="45"/>
  <c r="AA17" i="45"/>
  <c r="AB17" i="45"/>
  <c r="AC17" i="45"/>
  <c r="AD17" i="45"/>
  <c r="AE17" i="45"/>
  <c r="AF17" i="45"/>
  <c r="AG17" i="45"/>
  <c r="AH17" i="45"/>
  <c r="AI17" i="45"/>
  <c r="AJ17" i="45"/>
  <c r="AK17" i="45"/>
  <c r="AL17" i="45"/>
  <c r="AM17" i="45"/>
  <c r="AN17" i="45"/>
  <c r="AO17" i="45"/>
  <c r="AP17" i="45"/>
  <c r="AQ17" i="45"/>
  <c r="Y18" i="45"/>
  <c r="Z18" i="45"/>
  <c r="AA18" i="45"/>
  <c r="AB18" i="45"/>
  <c r="AC18" i="45"/>
  <c r="AD18" i="45"/>
  <c r="AE18" i="45"/>
  <c r="AF18" i="45"/>
  <c r="AG18" i="45"/>
  <c r="AH18" i="45"/>
  <c r="AI18" i="45"/>
  <c r="AJ18" i="45"/>
  <c r="AK18" i="45"/>
  <c r="AL18" i="45"/>
  <c r="AM18" i="45"/>
  <c r="AN18" i="45"/>
  <c r="AO18" i="45"/>
  <c r="AP18" i="45"/>
  <c r="AQ18" i="45"/>
  <c r="Y19" i="45"/>
  <c r="Z19" i="45"/>
  <c r="AA19" i="45"/>
  <c r="AB19" i="45"/>
  <c r="AC19" i="45"/>
  <c r="AD19" i="45"/>
  <c r="AE19" i="45"/>
  <c r="AF19" i="45"/>
  <c r="AG19" i="45"/>
  <c r="AH19" i="45"/>
  <c r="AI19" i="45"/>
  <c r="AJ19" i="45"/>
  <c r="AK19" i="45"/>
  <c r="AL19" i="45"/>
  <c r="AM19" i="45"/>
  <c r="AN19" i="45"/>
  <c r="AO19" i="45"/>
  <c r="AP19" i="45"/>
  <c r="AQ19" i="45"/>
  <c r="Y20" i="45"/>
  <c r="Z20" i="45"/>
  <c r="AA20" i="45"/>
  <c r="AB20" i="45"/>
  <c r="AC20" i="45"/>
  <c r="AD20" i="45"/>
  <c r="AE20" i="45"/>
  <c r="AF20" i="45"/>
  <c r="AG20" i="45"/>
  <c r="AH20" i="45"/>
  <c r="AI20" i="45"/>
  <c r="AJ20" i="45"/>
  <c r="AK20" i="45"/>
  <c r="AL20" i="45"/>
  <c r="AM20" i="45"/>
  <c r="AN20" i="45"/>
  <c r="AO20" i="45"/>
  <c r="AP20" i="45"/>
  <c r="AQ20" i="45"/>
  <c r="Y21" i="45"/>
  <c r="Z21" i="45"/>
  <c r="AA21" i="45"/>
  <c r="AB21" i="45"/>
  <c r="AC21" i="45"/>
  <c r="AD21" i="45"/>
  <c r="AE21" i="45"/>
  <c r="AF21" i="45"/>
  <c r="AG21" i="45"/>
  <c r="AH21" i="45"/>
  <c r="AI21" i="45"/>
  <c r="AJ21" i="45"/>
  <c r="AK21" i="45"/>
  <c r="AL21" i="45"/>
  <c r="AM21" i="45"/>
  <c r="AN21" i="45"/>
  <c r="AO21" i="45"/>
  <c r="AP21" i="45"/>
  <c r="AQ21" i="45"/>
  <c r="Y22" i="45"/>
  <c r="Z22" i="45"/>
  <c r="AA22" i="45"/>
  <c r="AB22" i="45"/>
  <c r="AC22" i="45"/>
  <c r="AD22" i="45"/>
  <c r="AE22" i="45"/>
  <c r="AF22" i="45"/>
  <c r="AG22" i="45"/>
  <c r="AH22" i="45"/>
  <c r="AI22" i="45"/>
  <c r="AJ22" i="45"/>
  <c r="AK22" i="45"/>
  <c r="AL22" i="45"/>
  <c r="AM22" i="45"/>
  <c r="AN22" i="45"/>
  <c r="AO22" i="45"/>
  <c r="AP22" i="45"/>
  <c r="AQ22" i="45"/>
  <c r="Y23" i="45"/>
  <c r="Z23" i="45"/>
  <c r="AA23" i="45"/>
  <c r="AB23" i="45"/>
  <c r="AC23" i="45"/>
  <c r="AD23" i="45"/>
  <c r="AE23" i="45"/>
  <c r="AF23" i="45"/>
  <c r="AG23" i="45"/>
  <c r="AH23" i="45"/>
  <c r="AI23" i="45"/>
  <c r="AJ23" i="45"/>
  <c r="AK23" i="45"/>
  <c r="AL23" i="45"/>
  <c r="AM23" i="45"/>
  <c r="AN23" i="45"/>
  <c r="AO23" i="45"/>
  <c r="AP23" i="45"/>
  <c r="AQ23" i="45"/>
  <c r="Y24" i="45"/>
  <c r="Z24" i="45"/>
  <c r="AA24" i="45"/>
  <c r="AB24" i="45"/>
  <c r="AC24" i="45"/>
  <c r="AD24" i="45"/>
  <c r="AE24" i="45"/>
  <c r="AF24" i="45"/>
  <c r="AG24" i="45"/>
  <c r="AH24" i="45"/>
  <c r="AI24" i="45"/>
  <c r="AJ24" i="45"/>
  <c r="AK24" i="45"/>
  <c r="AL24" i="45"/>
  <c r="AM24" i="45"/>
  <c r="AN24" i="45"/>
  <c r="AO24" i="45"/>
  <c r="AP24" i="45"/>
  <c r="AQ24" i="45"/>
  <c r="Y25" i="45"/>
  <c r="Z25" i="45"/>
  <c r="AA25" i="45"/>
  <c r="AB25" i="45"/>
  <c r="AC25" i="45"/>
  <c r="AD25" i="45"/>
  <c r="AE25" i="45"/>
  <c r="AF25" i="45"/>
  <c r="AG25" i="45"/>
  <c r="AH25" i="45"/>
  <c r="AI25" i="45"/>
  <c r="AJ25" i="45"/>
  <c r="AK25" i="45"/>
  <c r="AL25" i="45"/>
  <c r="AM25" i="45"/>
  <c r="AN25" i="45"/>
  <c r="AO25" i="45"/>
  <c r="AP25" i="45"/>
  <c r="AQ25" i="45"/>
  <c r="Y26" i="45"/>
  <c r="Z26" i="45"/>
  <c r="AA26" i="45"/>
  <c r="AB26" i="45"/>
  <c r="AC26" i="45"/>
  <c r="AD26" i="45"/>
  <c r="AE26" i="45"/>
  <c r="AF26" i="45"/>
  <c r="AG26" i="45"/>
  <c r="AH26" i="45"/>
  <c r="AI26" i="45"/>
  <c r="AJ26" i="45"/>
  <c r="AK26" i="45"/>
  <c r="AL26" i="45"/>
  <c r="AM26" i="45"/>
  <c r="AN26" i="45"/>
  <c r="AO26" i="45"/>
  <c r="AP26" i="45"/>
  <c r="AQ26" i="45"/>
  <c r="Y27" i="45"/>
  <c r="Z27" i="45"/>
  <c r="AA27" i="45"/>
  <c r="AB27" i="45"/>
  <c r="AC27" i="45"/>
  <c r="AD27" i="45"/>
  <c r="AE27" i="45"/>
  <c r="AF27" i="45"/>
  <c r="AG27" i="45"/>
  <c r="AH27" i="45"/>
  <c r="AI27" i="45"/>
  <c r="AJ27" i="45"/>
  <c r="AK27" i="45"/>
  <c r="AL27" i="45"/>
  <c r="AM27" i="45"/>
  <c r="AN27" i="45"/>
  <c r="AO27" i="45"/>
  <c r="AP27" i="45"/>
  <c r="AQ27" i="45"/>
  <c r="Y28" i="45"/>
  <c r="Z28" i="45"/>
  <c r="AA28" i="45"/>
  <c r="AB28" i="45"/>
  <c r="AC28" i="45"/>
  <c r="AD28" i="45"/>
  <c r="AE28" i="45"/>
  <c r="AF28" i="45"/>
  <c r="AG28" i="45"/>
  <c r="AH28" i="45"/>
  <c r="AI28" i="45"/>
  <c r="AJ28" i="45"/>
  <c r="AK28" i="45"/>
  <c r="AL28" i="45"/>
  <c r="AM28" i="45"/>
  <c r="AN28" i="45"/>
  <c r="AO28" i="45"/>
  <c r="AP28" i="45"/>
  <c r="AQ28" i="45"/>
  <c r="Y29" i="45"/>
  <c r="Z29" i="45"/>
  <c r="AA29" i="45"/>
  <c r="AB29" i="45"/>
  <c r="AC29" i="45"/>
  <c r="AD29" i="45"/>
  <c r="AE29" i="45"/>
  <c r="AF29" i="45"/>
  <c r="AG29" i="45"/>
  <c r="AH29" i="45"/>
  <c r="AI29" i="45"/>
  <c r="AJ29" i="45"/>
  <c r="AK29" i="45"/>
  <c r="AL29" i="45"/>
  <c r="AM29" i="45"/>
  <c r="AN29" i="45"/>
  <c r="AO29" i="45"/>
  <c r="AP29" i="45"/>
  <c r="AQ29" i="45"/>
  <c r="Y30" i="45"/>
  <c r="Z30" i="45"/>
  <c r="AA30" i="45"/>
  <c r="AB30" i="45"/>
  <c r="AC30" i="45"/>
  <c r="AD30" i="45"/>
  <c r="AE30" i="45"/>
  <c r="AF30" i="45"/>
  <c r="AG30" i="45"/>
  <c r="AH30" i="45"/>
  <c r="AI30" i="45"/>
  <c r="AJ30" i="45"/>
  <c r="AK30" i="45"/>
  <c r="AL30" i="45"/>
  <c r="AM30" i="45"/>
  <c r="AN30" i="45"/>
  <c r="AO30" i="45"/>
  <c r="AP30" i="45"/>
  <c r="AQ30" i="45"/>
  <c r="Y31" i="45"/>
  <c r="Z31" i="45"/>
  <c r="AA31" i="45"/>
  <c r="AB31" i="45"/>
  <c r="AC31" i="45"/>
  <c r="AD31" i="45"/>
  <c r="AE31" i="45"/>
  <c r="AF31" i="45"/>
  <c r="AG31" i="45"/>
  <c r="AH31" i="45"/>
  <c r="AI31" i="45"/>
  <c r="AJ31" i="45"/>
  <c r="AK31" i="45"/>
  <c r="AL31" i="45"/>
  <c r="AM31" i="45"/>
  <c r="AN31" i="45"/>
  <c r="AO31" i="45"/>
  <c r="AP31" i="45"/>
  <c r="AQ31" i="45"/>
  <c r="Y32" i="45"/>
  <c r="Z32" i="45"/>
  <c r="AA32" i="45"/>
  <c r="AB32" i="45"/>
  <c r="AC32" i="45"/>
  <c r="AD32" i="45"/>
  <c r="AE32" i="45"/>
  <c r="AF32" i="45"/>
  <c r="AG32" i="45"/>
  <c r="AH32" i="45"/>
  <c r="AI32" i="45"/>
  <c r="AJ32" i="45"/>
  <c r="AK32" i="45"/>
  <c r="AL32" i="45"/>
  <c r="AM32" i="45"/>
  <c r="AN32" i="45"/>
  <c r="AO32" i="45"/>
  <c r="AP32" i="45"/>
  <c r="AQ32" i="45"/>
  <c r="Y33" i="45"/>
  <c r="Z33" i="45"/>
  <c r="AA33" i="45"/>
  <c r="AB33" i="45"/>
  <c r="AC33" i="45"/>
  <c r="AD33" i="45"/>
  <c r="AE33" i="45"/>
  <c r="AF33" i="45"/>
  <c r="AG33" i="45"/>
  <c r="AH33" i="45"/>
  <c r="AI33" i="45"/>
  <c r="AJ33" i="45"/>
  <c r="AK33" i="45"/>
  <c r="AL33" i="45"/>
  <c r="AM33" i="45"/>
  <c r="AN33" i="45"/>
  <c r="AO33" i="45"/>
  <c r="AP33" i="45"/>
  <c r="AQ33" i="45"/>
  <c r="Y34" i="45"/>
  <c r="Z34" i="45"/>
  <c r="AA34" i="45"/>
  <c r="AB34" i="45"/>
  <c r="AC34" i="45"/>
  <c r="AD34" i="45"/>
  <c r="AE34" i="45"/>
  <c r="AF34" i="45"/>
  <c r="AG34" i="45"/>
  <c r="AH34" i="45"/>
  <c r="AI34" i="45"/>
  <c r="AJ34" i="45"/>
  <c r="AK34" i="45"/>
  <c r="AL34" i="45"/>
  <c r="AM34" i="45"/>
  <c r="AN34" i="45"/>
  <c r="AO34" i="45"/>
  <c r="AP34" i="45"/>
  <c r="AQ34" i="45"/>
  <c r="Y35" i="45"/>
  <c r="Z35" i="45"/>
  <c r="AA35" i="45"/>
  <c r="AB35" i="45"/>
  <c r="AC35" i="45"/>
  <c r="AD35" i="45"/>
  <c r="AE35" i="45"/>
  <c r="AF35" i="45"/>
  <c r="AG35" i="45"/>
  <c r="AH35" i="45"/>
  <c r="AI35" i="45"/>
  <c r="AJ35" i="45"/>
  <c r="AK35" i="45"/>
  <c r="AL35" i="45"/>
  <c r="AM35" i="45"/>
  <c r="AN35" i="45"/>
  <c r="AO35" i="45"/>
  <c r="AP35" i="45"/>
  <c r="AQ35" i="45"/>
  <c r="Y36" i="45"/>
  <c r="Z36" i="45"/>
  <c r="AA36" i="45"/>
  <c r="AB36" i="45"/>
  <c r="AC36" i="45"/>
  <c r="AD36" i="45"/>
  <c r="AE36" i="45"/>
  <c r="AF36" i="45"/>
  <c r="AG36" i="45"/>
  <c r="AH36" i="45"/>
  <c r="AI36" i="45"/>
  <c r="AJ36" i="45"/>
  <c r="AK36" i="45"/>
  <c r="AL36" i="45"/>
  <c r="AM36" i="45"/>
  <c r="AN36" i="45"/>
  <c r="AO36" i="45"/>
  <c r="AP36" i="45"/>
  <c r="AQ36" i="45"/>
  <c r="Y37" i="45"/>
  <c r="Z37" i="45"/>
  <c r="AA37" i="45"/>
  <c r="AB37" i="45"/>
  <c r="AC37" i="45"/>
  <c r="AD37" i="45"/>
  <c r="AE37" i="45"/>
  <c r="AF37" i="45"/>
  <c r="AG37" i="45"/>
  <c r="AH37" i="45"/>
  <c r="AI37" i="45"/>
  <c r="AJ37" i="45"/>
  <c r="AK37" i="45"/>
  <c r="AL37" i="45"/>
  <c r="AM37" i="45"/>
  <c r="AN37" i="45"/>
  <c r="AO37" i="45"/>
  <c r="AP37" i="45"/>
  <c r="AQ37" i="45"/>
  <c r="Y38" i="45"/>
  <c r="Z38" i="45"/>
  <c r="AA38" i="45"/>
  <c r="AB38" i="45"/>
  <c r="AC38" i="45"/>
  <c r="AD38" i="45"/>
  <c r="AE38" i="45"/>
  <c r="AF38" i="45"/>
  <c r="AG38" i="45"/>
  <c r="AH38" i="45"/>
  <c r="AI38" i="45"/>
  <c r="AJ38" i="45"/>
  <c r="AK38" i="45"/>
  <c r="AL38" i="45"/>
  <c r="AM38" i="45"/>
  <c r="AN38" i="45"/>
  <c r="AO38" i="45"/>
  <c r="AP38" i="45"/>
  <c r="AQ38" i="45"/>
  <c r="Y39" i="45"/>
  <c r="Z39" i="45"/>
  <c r="AA39" i="45"/>
  <c r="AB39" i="45"/>
  <c r="AC39" i="45"/>
  <c r="AD39" i="45"/>
  <c r="AE39" i="45"/>
  <c r="AF39" i="45"/>
  <c r="AG39" i="45"/>
  <c r="AH39" i="45"/>
  <c r="AI39" i="45"/>
  <c r="AJ39" i="45"/>
  <c r="AK39" i="45"/>
  <c r="AL39" i="45"/>
  <c r="AM39" i="45"/>
  <c r="AN39" i="45"/>
  <c r="AO39" i="45"/>
  <c r="AP39" i="45"/>
  <c r="AQ39" i="45"/>
  <c r="Y40" i="45"/>
  <c r="Z40" i="45"/>
  <c r="AA40" i="45"/>
  <c r="AB40" i="45"/>
  <c r="AC40" i="45"/>
  <c r="AD40" i="45"/>
  <c r="AE40" i="45"/>
  <c r="AF40" i="45"/>
  <c r="AG40" i="45"/>
  <c r="AH40" i="45"/>
  <c r="AI40" i="45"/>
  <c r="AJ40" i="45"/>
  <c r="AK40" i="45"/>
  <c r="AL40" i="45"/>
  <c r="AM40" i="45"/>
  <c r="AN40" i="45"/>
  <c r="AO40" i="45"/>
  <c r="AP40" i="45"/>
  <c r="AQ40" i="45"/>
  <c r="Y41" i="45"/>
  <c r="Z41" i="45"/>
  <c r="AA41" i="45"/>
  <c r="AB41" i="45"/>
  <c r="AC41" i="45"/>
  <c r="AD41" i="45"/>
  <c r="AE41" i="45"/>
  <c r="AF41" i="45"/>
  <c r="AG41" i="45"/>
  <c r="AH41" i="45"/>
  <c r="AI41" i="45"/>
  <c r="AJ41" i="45"/>
  <c r="AK41" i="45"/>
  <c r="AL41" i="45"/>
  <c r="AM41" i="45"/>
  <c r="AN41" i="45"/>
  <c r="AO41" i="45"/>
  <c r="AP41" i="45"/>
  <c r="AQ41" i="45"/>
  <c r="Y42" i="45"/>
  <c r="Z42" i="45"/>
  <c r="AA42" i="45"/>
  <c r="AB42" i="45"/>
  <c r="AC42" i="45"/>
  <c r="AD42" i="45"/>
  <c r="AE42" i="45"/>
  <c r="AF42" i="45"/>
  <c r="AG42" i="45"/>
  <c r="AH42" i="45"/>
  <c r="AI42" i="45"/>
  <c r="AJ42" i="45"/>
  <c r="AK42" i="45"/>
  <c r="AL42" i="45"/>
  <c r="AM42" i="45"/>
  <c r="AN42" i="45"/>
  <c r="AO42" i="45"/>
  <c r="AP42" i="45"/>
  <c r="AQ42" i="45"/>
  <c r="Y43" i="45"/>
  <c r="Z43" i="45"/>
  <c r="AA43" i="45"/>
  <c r="AB43" i="45"/>
  <c r="AC43" i="45"/>
  <c r="AD43" i="45"/>
  <c r="AE43" i="45"/>
  <c r="AF43" i="45"/>
  <c r="AG43" i="45"/>
  <c r="AH43" i="45"/>
  <c r="AI43" i="45"/>
  <c r="AJ43" i="45"/>
  <c r="AK43" i="45"/>
  <c r="AL43" i="45"/>
  <c r="AM43" i="45"/>
  <c r="AN43" i="45"/>
  <c r="AO43" i="45"/>
  <c r="AP43" i="45"/>
  <c r="AQ43" i="45"/>
  <c r="Y44" i="45"/>
  <c r="Z44" i="45"/>
  <c r="AA44" i="45"/>
  <c r="AB44" i="45"/>
  <c r="AC44" i="45"/>
  <c r="AD44" i="45"/>
  <c r="AE44" i="45"/>
  <c r="AF44" i="45"/>
  <c r="AG44" i="45"/>
  <c r="AH44" i="45"/>
  <c r="AI44" i="45"/>
  <c r="AJ44" i="45"/>
  <c r="AK44" i="45"/>
  <c r="AL44" i="45"/>
  <c r="AM44" i="45"/>
  <c r="AN44" i="45"/>
  <c r="AO44" i="45"/>
  <c r="AP44" i="45"/>
  <c r="AQ44" i="45"/>
  <c r="Y45" i="45"/>
  <c r="Z45" i="45"/>
  <c r="AA45" i="45"/>
  <c r="AB45" i="45"/>
  <c r="AC45" i="45"/>
  <c r="AD45" i="45"/>
  <c r="AE45" i="45"/>
  <c r="AF45" i="45"/>
  <c r="AG45" i="45"/>
  <c r="AH45" i="45"/>
  <c r="AI45" i="45"/>
  <c r="AJ45" i="45"/>
  <c r="AK45" i="45"/>
  <c r="AL45" i="45"/>
  <c r="AM45" i="45"/>
  <c r="AN45" i="45"/>
  <c r="AO45" i="45"/>
  <c r="AP45" i="45"/>
  <c r="AQ45" i="45"/>
  <c r="Y46" i="45"/>
  <c r="Z46" i="45"/>
  <c r="AA46" i="45"/>
  <c r="AB46" i="45"/>
  <c r="AC46" i="45"/>
  <c r="AD46" i="45"/>
  <c r="AE46" i="45"/>
  <c r="AF46" i="45"/>
  <c r="AG46" i="45"/>
  <c r="AH46" i="45"/>
  <c r="AI46" i="45"/>
  <c r="AJ46" i="45"/>
  <c r="AK46" i="45"/>
  <c r="AL46" i="45"/>
  <c r="AM46" i="45"/>
  <c r="AN46" i="45"/>
  <c r="AO46" i="45"/>
  <c r="AP46" i="45"/>
  <c r="AQ46" i="45"/>
  <c r="Y47" i="45"/>
  <c r="Z47" i="45"/>
  <c r="AA47" i="45"/>
  <c r="AB47" i="45"/>
  <c r="AC47" i="45"/>
  <c r="AD47" i="45"/>
  <c r="AE47" i="45"/>
  <c r="AF47" i="45"/>
  <c r="AG47" i="45"/>
  <c r="AH47" i="45"/>
  <c r="AI47" i="45"/>
  <c r="AJ47" i="45"/>
  <c r="AK47" i="45"/>
  <c r="AL47" i="45"/>
  <c r="AM47" i="45"/>
  <c r="AN47" i="45"/>
  <c r="AO47" i="45"/>
  <c r="AP47" i="45"/>
  <c r="AQ47" i="45"/>
  <c r="Y48" i="45"/>
  <c r="Z48" i="45"/>
  <c r="AA48" i="45"/>
  <c r="AB48" i="45"/>
  <c r="AC48" i="45"/>
  <c r="AD48" i="45"/>
  <c r="AE48" i="45"/>
  <c r="AF48" i="45"/>
  <c r="AG48" i="45"/>
  <c r="AH48" i="45"/>
  <c r="AI48" i="45"/>
  <c r="AJ48" i="45"/>
  <c r="AK48" i="45"/>
  <c r="AL48" i="45"/>
  <c r="AM48" i="45"/>
  <c r="AN48" i="45"/>
  <c r="AO48" i="45"/>
  <c r="AP48" i="45"/>
  <c r="AQ48" i="45"/>
  <c r="Y49" i="45"/>
  <c r="Z49" i="45"/>
  <c r="AA49" i="45"/>
  <c r="AB49" i="45"/>
  <c r="AC49" i="45"/>
  <c r="AD49" i="45"/>
  <c r="AE49" i="45"/>
  <c r="AF49" i="45"/>
  <c r="AG49" i="45"/>
  <c r="AH49" i="45"/>
  <c r="AI49" i="45"/>
  <c r="AJ49" i="45"/>
  <c r="AK49" i="45"/>
  <c r="AL49" i="45"/>
  <c r="AM49" i="45"/>
  <c r="AN49" i="45"/>
  <c r="AO49" i="45"/>
  <c r="AP49" i="45"/>
  <c r="AQ49" i="45"/>
  <c r="Y50" i="45"/>
  <c r="Z50" i="45"/>
  <c r="AA50" i="45"/>
  <c r="AB50" i="45"/>
  <c r="AC50" i="45"/>
  <c r="AD50" i="45"/>
  <c r="AE50" i="45"/>
  <c r="AF50" i="45"/>
  <c r="AG50" i="45"/>
  <c r="AH50" i="45"/>
  <c r="AI50" i="45"/>
  <c r="AJ50" i="45"/>
  <c r="AK50" i="45"/>
  <c r="AL50" i="45"/>
  <c r="AM50" i="45"/>
  <c r="AN50" i="45"/>
  <c r="AO50" i="45"/>
  <c r="AP50" i="45"/>
  <c r="AQ50" i="45"/>
  <c r="Y51" i="45"/>
  <c r="Z51" i="45"/>
  <c r="AA51" i="45"/>
  <c r="AB51" i="45"/>
  <c r="AC51" i="45"/>
  <c r="AD51" i="45"/>
  <c r="AE51" i="45"/>
  <c r="AF51" i="45"/>
  <c r="AG51" i="45"/>
  <c r="AH51" i="45"/>
  <c r="AI51" i="45"/>
  <c r="AJ51" i="45"/>
  <c r="AK51" i="45"/>
  <c r="AL51" i="45"/>
  <c r="AM51" i="45"/>
  <c r="AN51" i="45"/>
  <c r="AO51" i="45"/>
  <c r="AP51" i="45"/>
  <c r="AQ51" i="45"/>
  <c r="Y52" i="45"/>
  <c r="Z52" i="45"/>
  <c r="AA52" i="45"/>
  <c r="AB52" i="45"/>
  <c r="AC52" i="45"/>
  <c r="AD52" i="45"/>
  <c r="AE52" i="45"/>
  <c r="AF52" i="45"/>
  <c r="AG52" i="45"/>
  <c r="AH52" i="45"/>
  <c r="AI52" i="45"/>
  <c r="AJ52" i="45"/>
  <c r="AK52" i="45"/>
  <c r="AL52" i="45"/>
  <c r="AM52" i="45"/>
  <c r="AN52" i="45"/>
  <c r="AO52" i="45"/>
  <c r="AP52" i="45"/>
  <c r="AQ52" i="45"/>
  <c r="Y53" i="45"/>
  <c r="Z53" i="45"/>
  <c r="AA53" i="45"/>
  <c r="AB53" i="45"/>
  <c r="AC53" i="45"/>
  <c r="AD53" i="45"/>
  <c r="AE53" i="45"/>
  <c r="AF53" i="45"/>
  <c r="AG53" i="45"/>
  <c r="AH53" i="45"/>
  <c r="AI53" i="45"/>
  <c r="AJ53" i="45"/>
  <c r="AK53" i="45"/>
  <c r="AL53" i="45"/>
  <c r="AM53" i="45"/>
  <c r="AN53" i="45"/>
  <c r="AO53" i="45"/>
  <c r="AP53" i="45"/>
  <c r="AQ53" i="45"/>
  <c r="Y54" i="45"/>
  <c r="Z54" i="45"/>
  <c r="AA54" i="45"/>
  <c r="AB54" i="45"/>
  <c r="AC54" i="45"/>
  <c r="AD54" i="45"/>
  <c r="AE54" i="45"/>
  <c r="AF54" i="45"/>
  <c r="AG54" i="45"/>
  <c r="AH54" i="45"/>
  <c r="AI54" i="45"/>
  <c r="AJ54" i="45"/>
  <c r="AK54" i="45"/>
  <c r="AL54" i="45"/>
  <c r="AM54" i="45"/>
  <c r="AN54" i="45"/>
  <c r="AO54" i="45"/>
  <c r="AP54" i="45"/>
  <c r="AQ54" i="45"/>
  <c r="Y55" i="45"/>
  <c r="Z55" i="45"/>
  <c r="AA55" i="45"/>
  <c r="AB55" i="45"/>
  <c r="AC55" i="45"/>
  <c r="AD55" i="45"/>
  <c r="AE55" i="45"/>
  <c r="AF55" i="45"/>
  <c r="AG55" i="45"/>
  <c r="AH55" i="45"/>
  <c r="AI55" i="45"/>
  <c r="AJ55" i="45"/>
  <c r="AK55" i="45"/>
  <c r="AL55" i="45"/>
  <c r="AM55" i="45"/>
  <c r="AN55" i="45"/>
  <c r="AO55" i="45"/>
  <c r="AP55" i="45"/>
  <c r="AQ55" i="45"/>
  <c r="Y56" i="45"/>
  <c r="Z56" i="45"/>
  <c r="AA56" i="45"/>
  <c r="AB56" i="45"/>
  <c r="AC56" i="45"/>
  <c r="AD56" i="45"/>
  <c r="AE56" i="45"/>
  <c r="AF56" i="45"/>
  <c r="AG56" i="45"/>
  <c r="AH56" i="45"/>
  <c r="AI56" i="45"/>
  <c r="AJ56" i="45"/>
  <c r="AK56" i="45"/>
  <c r="AL56" i="45"/>
  <c r="AM56" i="45"/>
  <c r="AN56" i="45"/>
  <c r="AO56" i="45"/>
  <c r="AP56" i="45"/>
  <c r="AQ56" i="45"/>
  <c r="Y57" i="45"/>
  <c r="Z57" i="45"/>
  <c r="AA57" i="45"/>
  <c r="AB57" i="45"/>
  <c r="AC57" i="45"/>
  <c r="AD57" i="45"/>
  <c r="AE57" i="45"/>
  <c r="AF57" i="45"/>
  <c r="AG57" i="45"/>
  <c r="AH57" i="45"/>
  <c r="AI57" i="45"/>
  <c r="AJ57" i="45"/>
  <c r="AK57" i="45"/>
  <c r="AL57" i="45"/>
  <c r="AM57" i="45"/>
  <c r="AN57" i="45"/>
  <c r="AO57" i="45"/>
  <c r="AP57" i="45"/>
  <c r="AQ57" i="45"/>
  <c r="Y58" i="45"/>
  <c r="Z58" i="45"/>
  <c r="AA58" i="45"/>
  <c r="AB58" i="45"/>
  <c r="AC58" i="45"/>
  <c r="AD58" i="45"/>
  <c r="AE58" i="45"/>
  <c r="AF58" i="45"/>
  <c r="AG58" i="45"/>
  <c r="AH58" i="45"/>
  <c r="AI58" i="45"/>
  <c r="AJ58" i="45"/>
  <c r="AK58" i="45"/>
  <c r="AL58" i="45"/>
  <c r="AM58" i="45"/>
  <c r="AN58" i="45"/>
  <c r="AO58" i="45"/>
  <c r="AP58" i="45"/>
  <c r="AQ58" i="45"/>
  <c r="Y59" i="45"/>
  <c r="Z59" i="45"/>
  <c r="AA59" i="45"/>
  <c r="AB59" i="45"/>
  <c r="AC59" i="45"/>
  <c r="AD59" i="45"/>
  <c r="AE59" i="45"/>
  <c r="AF59" i="45"/>
  <c r="AG59" i="45"/>
  <c r="AH59" i="45"/>
  <c r="AI59" i="45"/>
  <c r="AJ59" i="45"/>
  <c r="AK59" i="45"/>
  <c r="AL59" i="45"/>
  <c r="AM59" i="45"/>
  <c r="AN59" i="45"/>
  <c r="AO59" i="45"/>
  <c r="AP59" i="45"/>
  <c r="AQ59" i="45"/>
  <c r="Y60" i="45"/>
  <c r="Z60" i="45"/>
  <c r="AA60" i="45"/>
  <c r="AB60" i="45"/>
  <c r="AC60" i="45"/>
  <c r="AD60" i="45"/>
  <c r="AE60" i="45"/>
  <c r="AF60" i="45"/>
  <c r="AG60" i="45"/>
  <c r="AH60" i="45"/>
  <c r="AI60" i="45"/>
  <c r="AJ60" i="45"/>
  <c r="AK60" i="45"/>
  <c r="AL60" i="45"/>
  <c r="AM60" i="45"/>
  <c r="AN60" i="45"/>
  <c r="AO60" i="45"/>
  <c r="AP60" i="45"/>
  <c r="AQ60" i="45"/>
  <c r="Y61" i="45"/>
  <c r="Z61" i="45"/>
  <c r="AA61" i="45"/>
  <c r="AB61" i="45"/>
  <c r="AC61" i="45"/>
  <c r="AD61" i="45"/>
  <c r="AE61" i="45"/>
  <c r="AF61" i="45"/>
  <c r="AG61" i="45"/>
  <c r="AH61" i="45"/>
  <c r="AI61" i="45"/>
  <c r="AJ61" i="45"/>
  <c r="AK61" i="45"/>
  <c r="AL61" i="45"/>
  <c r="AM61" i="45"/>
  <c r="AN61" i="45"/>
  <c r="AO61" i="45"/>
  <c r="AP61" i="45"/>
  <c r="AQ61" i="45"/>
  <c r="Y62" i="45"/>
  <c r="Z62" i="45"/>
  <c r="AA62" i="45"/>
  <c r="AB62" i="45"/>
  <c r="AC62" i="45"/>
  <c r="AD62" i="45"/>
  <c r="AE62" i="45"/>
  <c r="AF62" i="45"/>
  <c r="AG62" i="45"/>
  <c r="AH62" i="45"/>
  <c r="AI62" i="45"/>
  <c r="AJ62" i="45"/>
  <c r="AK62" i="45"/>
  <c r="AL62" i="45"/>
  <c r="AM62" i="45"/>
  <c r="AN62" i="45"/>
  <c r="AO62" i="45"/>
  <c r="AP62" i="45"/>
  <c r="AQ62" i="45"/>
  <c r="Y63" i="45"/>
  <c r="Z63" i="45"/>
  <c r="AA63" i="45"/>
  <c r="AB63" i="45"/>
  <c r="AC63" i="45"/>
  <c r="AD63" i="45"/>
  <c r="AE63" i="45"/>
  <c r="AF63" i="45"/>
  <c r="AG63" i="45"/>
  <c r="AH63" i="45"/>
  <c r="AI63" i="45"/>
  <c r="AJ63" i="45"/>
  <c r="AK63" i="45"/>
  <c r="AL63" i="45"/>
  <c r="AM63" i="45"/>
  <c r="AN63" i="45"/>
  <c r="AO63" i="45"/>
  <c r="AP63" i="45"/>
  <c r="AQ63" i="45"/>
  <c r="Y64" i="45"/>
  <c r="Z64" i="45"/>
  <c r="AA64" i="45"/>
  <c r="AB64" i="45"/>
  <c r="AC64" i="45"/>
  <c r="AD64" i="45"/>
  <c r="AE64" i="45"/>
  <c r="AF64" i="45"/>
  <c r="AG64" i="45"/>
  <c r="AH64" i="45"/>
  <c r="AI64" i="45"/>
  <c r="AJ64" i="45"/>
  <c r="AK64" i="45"/>
  <c r="AL64" i="45"/>
  <c r="AM64" i="45"/>
  <c r="AN64" i="45"/>
  <c r="AO64" i="45"/>
  <c r="AP64" i="45"/>
  <c r="AQ64" i="45"/>
  <c r="Y65" i="45"/>
  <c r="Z65" i="45"/>
  <c r="AA65" i="45"/>
  <c r="AB65" i="45"/>
  <c r="AC65" i="45"/>
  <c r="AD65" i="45"/>
  <c r="AE65" i="45"/>
  <c r="AF65" i="45"/>
  <c r="AG65" i="45"/>
  <c r="AH65" i="45"/>
  <c r="AI65" i="45"/>
  <c r="AJ65" i="45"/>
  <c r="AK65" i="45"/>
  <c r="AL65" i="45"/>
  <c r="AM65" i="45"/>
  <c r="AN65" i="45"/>
  <c r="AO65" i="45"/>
  <c r="AP65" i="45"/>
  <c r="AQ65" i="45"/>
  <c r="Y66" i="45"/>
  <c r="Z66" i="45"/>
  <c r="AA66" i="45"/>
  <c r="AB66" i="45"/>
  <c r="AC66" i="45"/>
  <c r="AD66" i="45"/>
  <c r="AE66" i="45"/>
  <c r="AF66" i="45"/>
  <c r="AG66" i="45"/>
  <c r="AH66" i="45"/>
  <c r="AI66" i="45"/>
  <c r="AJ66" i="45"/>
  <c r="AK66" i="45"/>
  <c r="AL66" i="45"/>
  <c r="AM66" i="45"/>
  <c r="AN66" i="45"/>
  <c r="AO66" i="45"/>
  <c r="AP66" i="45"/>
  <c r="AQ66" i="45"/>
  <c r="Y67" i="45"/>
  <c r="Z67" i="45"/>
  <c r="AA67" i="45"/>
  <c r="AB67" i="45"/>
  <c r="AC67" i="45"/>
  <c r="AD67" i="45"/>
  <c r="AE67" i="45"/>
  <c r="AF67" i="45"/>
  <c r="AG67" i="45"/>
  <c r="AH67" i="45"/>
  <c r="AI67" i="45"/>
  <c r="AJ67" i="45"/>
  <c r="AK67" i="45"/>
  <c r="AL67" i="45"/>
  <c r="AM67" i="45"/>
  <c r="AN67" i="45"/>
  <c r="AO67" i="45"/>
  <c r="AP67" i="45"/>
  <c r="AQ67" i="45"/>
  <c r="Y68" i="45"/>
  <c r="Z68" i="45"/>
  <c r="AA68" i="45"/>
  <c r="AB68" i="45"/>
  <c r="AC68" i="45"/>
  <c r="AD68" i="45"/>
  <c r="AE68" i="45"/>
  <c r="AF68" i="45"/>
  <c r="AG68" i="45"/>
  <c r="AH68" i="45"/>
  <c r="AI68" i="45"/>
  <c r="AJ68" i="45"/>
  <c r="AK68" i="45"/>
  <c r="AL68" i="45"/>
  <c r="AM68" i="45"/>
  <c r="AN68" i="45"/>
  <c r="AO68" i="45"/>
  <c r="AP68" i="45"/>
  <c r="AQ68" i="45"/>
  <c r="Y69" i="45"/>
  <c r="Z69" i="45"/>
  <c r="AA69" i="45"/>
  <c r="AB69" i="45"/>
  <c r="AC69" i="45"/>
  <c r="AD69" i="45"/>
  <c r="AE69" i="45"/>
  <c r="AF69" i="45"/>
  <c r="AG69" i="45"/>
  <c r="AH69" i="45"/>
  <c r="AI69" i="45"/>
  <c r="AJ69" i="45"/>
  <c r="AK69" i="45"/>
  <c r="AL69" i="45"/>
  <c r="AM69" i="45"/>
  <c r="AN69" i="45"/>
  <c r="AO69" i="45"/>
  <c r="AP69" i="45"/>
  <c r="AQ69" i="45"/>
  <c r="Y70" i="45"/>
  <c r="Z70" i="45"/>
  <c r="AA70" i="45"/>
  <c r="AB70" i="45"/>
  <c r="AC70" i="45"/>
  <c r="AD70" i="45"/>
  <c r="AE70" i="45"/>
  <c r="AF70" i="45"/>
  <c r="AG70" i="45"/>
  <c r="AH70" i="45"/>
  <c r="AI70" i="45"/>
  <c r="AJ70" i="45"/>
  <c r="AK70" i="45"/>
  <c r="AL70" i="45"/>
  <c r="AM70" i="45"/>
  <c r="AN70" i="45"/>
  <c r="AO70" i="45"/>
  <c r="AP70" i="45"/>
  <c r="AQ70" i="45"/>
  <c r="Y71" i="45"/>
  <c r="Z71" i="45"/>
  <c r="AA71" i="45"/>
  <c r="AB71" i="45"/>
  <c r="AC71" i="45"/>
  <c r="AD71" i="45"/>
  <c r="AE71" i="45"/>
  <c r="AF71" i="45"/>
  <c r="AG71" i="45"/>
  <c r="AH71" i="45"/>
  <c r="AI71" i="45"/>
  <c r="AJ71" i="45"/>
  <c r="AK71" i="45"/>
  <c r="AL71" i="45"/>
  <c r="AM71" i="45"/>
  <c r="AN71" i="45"/>
  <c r="AO71" i="45"/>
  <c r="AP71" i="45"/>
  <c r="AQ71" i="45"/>
  <c r="Y72" i="45"/>
  <c r="Z72" i="45"/>
  <c r="AA72" i="45"/>
  <c r="AB72" i="45"/>
  <c r="AC72" i="45"/>
  <c r="AD72" i="45"/>
  <c r="AE72" i="45"/>
  <c r="AF72" i="45"/>
  <c r="AG72" i="45"/>
  <c r="AH72" i="45"/>
  <c r="AI72" i="45"/>
  <c r="AJ72" i="45"/>
  <c r="AK72" i="45"/>
  <c r="AL72" i="45"/>
  <c r="AM72" i="45"/>
  <c r="AN72" i="45"/>
  <c r="AO72" i="45"/>
  <c r="AP72" i="45"/>
  <c r="AQ72" i="45"/>
  <c r="Y73" i="45"/>
  <c r="Z73" i="45"/>
  <c r="AA73" i="45"/>
  <c r="AB73" i="45"/>
  <c r="AC73" i="45"/>
  <c r="AD73" i="45"/>
  <c r="AE73" i="45"/>
  <c r="AF73" i="45"/>
  <c r="AG73" i="45"/>
  <c r="AH73" i="45"/>
  <c r="AI73" i="45"/>
  <c r="AJ73" i="45"/>
  <c r="AK73" i="45"/>
  <c r="AL73" i="45"/>
  <c r="AM73" i="45"/>
  <c r="AN73" i="45"/>
  <c r="AO73" i="45"/>
  <c r="AP73" i="45"/>
  <c r="AQ73" i="45"/>
  <c r="Y74" i="45"/>
  <c r="Z74" i="45"/>
  <c r="AA74" i="45"/>
  <c r="AB74" i="45"/>
  <c r="AC74" i="45"/>
  <c r="AD74" i="45"/>
  <c r="AE74" i="45"/>
  <c r="AF74" i="45"/>
  <c r="AG74" i="45"/>
  <c r="AH74" i="45"/>
  <c r="AI74" i="45"/>
  <c r="AJ74" i="45"/>
  <c r="AK74" i="45"/>
  <c r="AL74" i="45"/>
  <c r="AM74" i="45"/>
  <c r="AN74" i="45"/>
  <c r="AO74" i="45"/>
  <c r="AP74" i="45"/>
  <c r="AQ74" i="45"/>
  <c r="Y75" i="45"/>
  <c r="Z75" i="45"/>
  <c r="AA75" i="45"/>
  <c r="AB75" i="45"/>
  <c r="AC75" i="45"/>
  <c r="AD75" i="45"/>
  <c r="AE75" i="45"/>
  <c r="AF75" i="45"/>
  <c r="AG75" i="45"/>
  <c r="AH75" i="45"/>
  <c r="AI75" i="45"/>
  <c r="AJ75" i="45"/>
  <c r="AK75" i="45"/>
  <c r="AL75" i="45"/>
  <c r="AM75" i="45"/>
  <c r="AN75" i="45"/>
  <c r="AO75" i="45"/>
  <c r="AP75" i="45"/>
  <c r="AQ75" i="45"/>
  <c r="Y76" i="45"/>
  <c r="Z76" i="45"/>
  <c r="AA76" i="45"/>
  <c r="AB76" i="45"/>
  <c r="AC76" i="45"/>
  <c r="AD76" i="45"/>
  <c r="AE76" i="45"/>
  <c r="AF76" i="45"/>
  <c r="AG76" i="45"/>
  <c r="AH76" i="45"/>
  <c r="AI76" i="45"/>
  <c r="AJ76" i="45"/>
  <c r="AK76" i="45"/>
  <c r="AL76" i="45"/>
  <c r="AM76" i="45"/>
  <c r="AN76" i="45"/>
  <c r="AO76" i="45"/>
  <c r="AP76" i="45"/>
  <c r="AQ76" i="45"/>
  <c r="Y77" i="45"/>
  <c r="Z77" i="45"/>
  <c r="AA77" i="45"/>
  <c r="AB77" i="45"/>
  <c r="AC77" i="45"/>
  <c r="AD77" i="45"/>
  <c r="AE77" i="45"/>
  <c r="AF77" i="45"/>
  <c r="AG77" i="45"/>
  <c r="AH77" i="45"/>
  <c r="AI77" i="45"/>
  <c r="AJ77" i="45"/>
  <c r="AK77" i="45"/>
  <c r="AL77" i="45"/>
  <c r="AM77" i="45"/>
  <c r="AN77" i="45"/>
  <c r="AO77" i="45"/>
  <c r="AP77" i="45"/>
  <c r="AQ77" i="45"/>
  <c r="Y78" i="45"/>
  <c r="Z78" i="45"/>
  <c r="AA78" i="45"/>
  <c r="AB78" i="45"/>
  <c r="AC78" i="45"/>
  <c r="AD78" i="45"/>
  <c r="AE78" i="45"/>
  <c r="AF78" i="45"/>
  <c r="AG78" i="45"/>
  <c r="AH78" i="45"/>
  <c r="AI78" i="45"/>
  <c r="AJ78" i="45"/>
  <c r="AK78" i="45"/>
  <c r="AL78" i="45"/>
  <c r="AM78" i="45"/>
  <c r="AN78" i="45"/>
  <c r="AO78" i="45"/>
  <c r="AP78" i="45"/>
  <c r="AQ78" i="45"/>
  <c r="Y79" i="45"/>
  <c r="Z79" i="45"/>
  <c r="AA79" i="45"/>
  <c r="AB79" i="45"/>
  <c r="AC79" i="45"/>
  <c r="AD79" i="45"/>
  <c r="AE79" i="45"/>
  <c r="AF79" i="45"/>
  <c r="AG79" i="45"/>
  <c r="AH79" i="45"/>
  <c r="AI79" i="45"/>
  <c r="AJ79" i="45"/>
  <c r="AK79" i="45"/>
  <c r="AL79" i="45"/>
  <c r="AM79" i="45"/>
  <c r="AN79" i="45"/>
  <c r="AO79" i="45"/>
  <c r="AP79" i="45"/>
  <c r="AQ79" i="45"/>
  <c r="Y80" i="45"/>
  <c r="Z80" i="45"/>
  <c r="AA80" i="45"/>
  <c r="AB80" i="45"/>
  <c r="AC80" i="45"/>
  <c r="AD80" i="45"/>
  <c r="AE80" i="45"/>
  <c r="AF80" i="45"/>
  <c r="AG80" i="45"/>
  <c r="AH80" i="45"/>
  <c r="AI80" i="45"/>
  <c r="AJ80" i="45"/>
  <c r="AK80" i="45"/>
  <c r="AL80" i="45"/>
  <c r="AM80" i="45"/>
  <c r="AN80" i="45"/>
  <c r="AO80" i="45"/>
  <c r="AP80" i="45"/>
  <c r="AQ80" i="45"/>
  <c r="Y81" i="45"/>
  <c r="Z81" i="45"/>
  <c r="AA81" i="45"/>
  <c r="AB81" i="45"/>
  <c r="AC81" i="45"/>
  <c r="AD81" i="45"/>
  <c r="AE81" i="45"/>
  <c r="AF81" i="45"/>
  <c r="AG81" i="45"/>
  <c r="AH81" i="45"/>
  <c r="AI81" i="45"/>
  <c r="AJ81" i="45"/>
  <c r="AK81" i="45"/>
  <c r="AL81" i="45"/>
  <c r="AM81" i="45"/>
  <c r="AN81" i="45"/>
  <c r="AO81" i="45"/>
  <c r="AP81" i="45"/>
  <c r="AQ81" i="45"/>
  <c r="Y82" i="45"/>
  <c r="Z82" i="45"/>
  <c r="AA82" i="45"/>
  <c r="AB82" i="45"/>
  <c r="AC82" i="45"/>
  <c r="AD82" i="45"/>
  <c r="AE82" i="45"/>
  <c r="AF82" i="45"/>
  <c r="AG82" i="45"/>
  <c r="AH82" i="45"/>
  <c r="AI82" i="45"/>
  <c r="AJ82" i="45"/>
  <c r="AK82" i="45"/>
  <c r="AL82" i="45"/>
  <c r="AM82" i="45"/>
  <c r="AN82" i="45"/>
  <c r="AO82" i="45"/>
  <c r="AP82" i="45"/>
  <c r="AQ82" i="45"/>
  <c r="Y83" i="45"/>
  <c r="Z83" i="45"/>
  <c r="AA83" i="45"/>
  <c r="AB83" i="45"/>
  <c r="AC83" i="45"/>
  <c r="AD83" i="45"/>
  <c r="AE83" i="45"/>
  <c r="AF83" i="45"/>
  <c r="AG83" i="45"/>
  <c r="AH83" i="45"/>
  <c r="AI83" i="45"/>
  <c r="AJ83" i="45"/>
  <c r="AK83" i="45"/>
  <c r="AL83" i="45"/>
  <c r="AM83" i="45"/>
  <c r="AN83" i="45"/>
  <c r="AO83" i="45"/>
  <c r="AP83" i="45"/>
  <c r="AQ83" i="45"/>
  <c r="Y84" i="45"/>
  <c r="Z84" i="45"/>
  <c r="AA84" i="45"/>
  <c r="AB84" i="45"/>
  <c r="AC84" i="45"/>
  <c r="AD84" i="45"/>
  <c r="AE84" i="45"/>
  <c r="AF84" i="45"/>
  <c r="AG84" i="45"/>
  <c r="AH84" i="45"/>
  <c r="AI84" i="45"/>
  <c r="AJ84" i="45"/>
  <c r="AK84" i="45"/>
  <c r="AL84" i="45"/>
  <c r="AM84" i="45"/>
  <c r="AN84" i="45"/>
  <c r="AO84" i="45"/>
  <c r="AP84" i="45"/>
  <c r="AQ84" i="45"/>
  <c r="Y85" i="45"/>
  <c r="Z85" i="45"/>
  <c r="AA85" i="45"/>
  <c r="AB85" i="45"/>
  <c r="AC85" i="45"/>
  <c r="AD85" i="45"/>
  <c r="AE85" i="45"/>
  <c r="AF85" i="45"/>
  <c r="AG85" i="45"/>
  <c r="AH85" i="45"/>
  <c r="AI85" i="45"/>
  <c r="AJ85" i="45"/>
  <c r="AK85" i="45"/>
  <c r="AL85" i="45"/>
  <c r="AM85" i="45"/>
  <c r="AN85" i="45"/>
  <c r="AO85" i="45"/>
  <c r="AP85" i="45"/>
  <c r="AQ85" i="45"/>
  <c r="Y86" i="45"/>
  <c r="Z86" i="45"/>
  <c r="AA86" i="45"/>
  <c r="AB86" i="45"/>
  <c r="AC86" i="45"/>
  <c r="AD86" i="45"/>
  <c r="AE86" i="45"/>
  <c r="AF86" i="45"/>
  <c r="AG86" i="45"/>
  <c r="AH86" i="45"/>
  <c r="AI86" i="45"/>
  <c r="AJ86" i="45"/>
  <c r="AK86" i="45"/>
  <c r="AL86" i="45"/>
  <c r="AM86" i="45"/>
  <c r="AN86" i="45"/>
  <c r="AO86" i="45"/>
  <c r="AP86" i="45"/>
  <c r="AQ86" i="45"/>
  <c r="Y87" i="45"/>
  <c r="Z87" i="45"/>
  <c r="AA87" i="45"/>
  <c r="AB87" i="45"/>
  <c r="AC87" i="45"/>
  <c r="AD87" i="45"/>
  <c r="AE87" i="45"/>
  <c r="AF87" i="45"/>
  <c r="AG87" i="45"/>
  <c r="AH87" i="45"/>
  <c r="AI87" i="45"/>
  <c r="AJ87" i="45"/>
  <c r="AK87" i="45"/>
  <c r="AL87" i="45"/>
  <c r="AM87" i="45"/>
  <c r="AN87" i="45"/>
  <c r="AO87" i="45"/>
  <c r="AP87" i="45"/>
  <c r="AQ87" i="45"/>
  <c r="Y88" i="45"/>
  <c r="Z88" i="45"/>
  <c r="AA88" i="45"/>
  <c r="AB88" i="45"/>
  <c r="AC88" i="45"/>
  <c r="AD88" i="45"/>
  <c r="AE88" i="45"/>
  <c r="AF88" i="45"/>
  <c r="AG88" i="45"/>
  <c r="AH88" i="45"/>
  <c r="AI88" i="45"/>
  <c r="AJ88" i="45"/>
  <c r="AK88" i="45"/>
  <c r="AL88" i="45"/>
  <c r="AM88" i="45"/>
  <c r="AN88" i="45"/>
  <c r="AO88" i="45"/>
  <c r="AP88" i="45"/>
  <c r="AQ88" i="45"/>
  <c r="Y89" i="45"/>
  <c r="Z89" i="45"/>
  <c r="AA89" i="45"/>
  <c r="AB89" i="45"/>
  <c r="AC89" i="45"/>
  <c r="AD89" i="45"/>
  <c r="AE89" i="45"/>
  <c r="AF89" i="45"/>
  <c r="AG89" i="45"/>
  <c r="AH89" i="45"/>
  <c r="AI89" i="45"/>
  <c r="AJ89" i="45"/>
  <c r="AK89" i="45"/>
  <c r="AL89" i="45"/>
  <c r="AM89" i="45"/>
  <c r="AN89" i="45"/>
  <c r="AO89" i="45"/>
  <c r="AP89" i="45"/>
  <c r="AQ89" i="45"/>
  <c r="Y90" i="45"/>
  <c r="Z90" i="45"/>
  <c r="AA90" i="45"/>
  <c r="AB90" i="45"/>
  <c r="AC90" i="45"/>
  <c r="AD90" i="45"/>
  <c r="AE90" i="45"/>
  <c r="AF90" i="45"/>
  <c r="AG90" i="45"/>
  <c r="AH90" i="45"/>
  <c r="AI90" i="45"/>
  <c r="AJ90" i="45"/>
  <c r="AK90" i="45"/>
  <c r="AL90" i="45"/>
  <c r="AM90" i="45"/>
  <c r="AN90" i="45"/>
  <c r="AO90" i="45"/>
  <c r="AP90" i="45"/>
  <c r="AQ90" i="45"/>
  <c r="Y91" i="45"/>
  <c r="Z91" i="45"/>
  <c r="AA91" i="45"/>
  <c r="AB91" i="45"/>
  <c r="AC91" i="45"/>
  <c r="AD91" i="45"/>
  <c r="AE91" i="45"/>
  <c r="AF91" i="45"/>
  <c r="AG91" i="45"/>
  <c r="AH91" i="45"/>
  <c r="AI91" i="45"/>
  <c r="AJ91" i="45"/>
  <c r="AK91" i="45"/>
  <c r="AL91" i="45"/>
  <c r="AM91" i="45"/>
  <c r="AN91" i="45"/>
  <c r="AO91" i="45"/>
  <c r="AP91" i="45"/>
  <c r="AQ91" i="45"/>
  <c r="Y92" i="45"/>
  <c r="Z92" i="45"/>
  <c r="AA92" i="45"/>
  <c r="AB92" i="45"/>
  <c r="AC92" i="45"/>
  <c r="AD92" i="45"/>
  <c r="AE92" i="45"/>
  <c r="AF92" i="45"/>
  <c r="AG92" i="45"/>
  <c r="AH92" i="45"/>
  <c r="AI92" i="45"/>
  <c r="AJ92" i="45"/>
  <c r="AK92" i="45"/>
  <c r="AL92" i="45"/>
  <c r="AM92" i="45"/>
  <c r="AN92" i="45"/>
  <c r="AO92" i="45"/>
  <c r="AP92" i="45"/>
  <c r="AQ92" i="45"/>
  <c r="Y93" i="45"/>
  <c r="Z93" i="45"/>
  <c r="AA93" i="45"/>
  <c r="AB93" i="45"/>
  <c r="AC93" i="45"/>
  <c r="AD93" i="45"/>
  <c r="AE93" i="45"/>
  <c r="AF93" i="45"/>
  <c r="AG93" i="45"/>
  <c r="AH93" i="45"/>
  <c r="AI93" i="45"/>
  <c r="AJ93" i="45"/>
  <c r="AK93" i="45"/>
  <c r="AL93" i="45"/>
  <c r="AM93" i="45"/>
  <c r="AN93" i="45"/>
  <c r="AO93" i="45"/>
  <c r="AP93" i="45"/>
  <c r="AQ93" i="45"/>
  <c r="Y94" i="45"/>
  <c r="Z94" i="45"/>
  <c r="AA94" i="45"/>
  <c r="AB94" i="45"/>
  <c r="AC94" i="45"/>
  <c r="AD94" i="45"/>
  <c r="AE94" i="45"/>
  <c r="AF94" i="45"/>
  <c r="AG94" i="45"/>
  <c r="AH94" i="45"/>
  <c r="AI94" i="45"/>
  <c r="AJ94" i="45"/>
  <c r="AK94" i="45"/>
  <c r="AL94" i="45"/>
  <c r="AM94" i="45"/>
  <c r="AN94" i="45"/>
  <c r="AO94" i="45"/>
  <c r="AP94" i="45"/>
  <c r="AQ94" i="45"/>
  <c r="Y95" i="45"/>
  <c r="Z95" i="45"/>
  <c r="AA95" i="45"/>
  <c r="AB95" i="45"/>
  <c r="AC95" i="45"/>
  <c r="AD95" i="45"/>
  <c r="AE95" i="45"/>
  <c r="AF95" i="45"/>
  <c r="AG95" i="45"/>
  <c r="AH95" i="45"/>
  <c r="AI95" i="45"/>
  <c r="AJ95" i="45"/>
  <c r="AK95" i="45"/>
  <c r="AL95" i="45"/>
  <c r="AM95" i="45"/>
  <c r="AN95" i="45"/>
  <c r="AO95" i="45"/>
  <c r="AP95" i="45"/>
  <c r="AQ95" i="45"/>
  <c r="Y96" i="45"/>
  <c r="Z96" i="45"/>
  <c r="AA96" i="45"/>
  <c r="AB96" i="45"/>
  <c r="AC96" i="45"/>
  <c r="AD96" i="45"/>
  <c r="AE96" i="45"/>
  <c r="AF96" i="45"/>
  <c r="AG96" i="45"/>
  <c r="AH96" i="45"/>
  <c r="AI96" i="45"/>
  <c r="AJ96" i="45"/>
  <c r="AK96" i="45"/>
  <c r="AL96" i="45"/>
  <c r="AM96" i="45"/>
  <c r="AN96" i="45"/>
  <c r="AO96" i="45"/>
  <c r="AP96" i="45"/>
  <c r="AQ96" i="45"/>
  <c r="Y97" i="45"/>
  <c r="Z97" i="45"/>
  <c r="AA97" i="45"/>
  <c r="AB97" i="45"/>
  <c r="AC97" i="45"/>
  <c r="AD97" i="45"/>
  <c r="AE97" i="45"/>
  <c r="AF97" i="45"/>
  <c r="AG97" i="45"/>
  <c r="AH97" i="45"/>
  <c r="AI97" i="45"/>
  <c r="AJ97" i="45"/>
  <c r="AK97" i="45"/>
  <c r="AL97" i="45"/>
  <c r="AM97" i="45"/>
  <c r="AN97" i="45"/>
  <c r="AO97" i="45"/>
  <c r="AP97" i="45"/>
  <c r="AQ97" i="45"/>
  <c r="Y98" i="45"/>
  <c r="Z98" i="45"/>
  <c r="AA98" i="45"/>
  <c r="AB98" i="45"/>
  <c r="AC98" i="45"/>
  <c r="AD98" i="45"/>
  <c r="AE98" i="45"/>
  <c r="AF98" i="45"/>
  <c r="AG98" i="45"/>
  <c r="AH98" i="45"/>
  <c r="AI98" i="45"/>
  <c r="AJ98" i="45"/>
  <c r="AK98" i="45"/>
  <c r="AL98" i="45"/>
  <c r="AM98" i="45"/>
  <c r="AN98" i="45"/>
  <c r="AO98" i="45"/>
  <c r="AP98" i="45"/>
  <c r="AQ98" i="45"/>
  <c r="Y99" i="45"/>
  <c r="Z99" i="45"/>
  <c r="AA99" i="45"/>
  <c r="AB99" i="45"/>
  <c r="AC99" i="45"/>
  <c r="AD99" i="45"/>
  <c r="AE99" i="45"/>
  <c r="AF99" i="45"/>
  <c r="AG99" i="45"/>
  <c r="AH99" i="45"/>
  <c r="AI99" i="45"/>
  <c r="AJ99" i="45"/>
  <c r="AK99" i="45"/>
  <c r="AL99" i="45"/>
  <c r="AM99" i="45"/>
  <c r="AN99" i="45"/>
  <c r="AO99" i="45"/>
  <c r="AP99" i="45"/>
  <c r="AQ99" i="45"/>
  <c r="Y100" i="45"/>
  <c r="Z100" i="45"/>
  <c r="AA100" i="45"/>
  <c r="AB100" i="45"/>
  <c r="AC100" i="45"/>
  <c r="AD100" i="45"/>
  <c r="AE100" i="45"/>
  <c r="AF100" i="45"/>
  <c r="AG100" i="45"/>
  <c r="AH100" i="45"/>
  <c r="AI100" i="45"/>
  <c r="AJ100" i="45"/>
  <c r="AK100" i="45"/>
  <c r="AL100" i="45"/>
  <c r="AM100" i="45"/>
  <c r="AN100" i="45"/>
  <c r="AO100" i="45"/>
  <c r="AP100" i="45"/>
  <c r="AQ100" i="45"/>
  <c r="O2" i="53"/>
  <c r="A1" i="53" a="1"/>
  <c r="A1" i="53" s="1"/>
  <c r="L2" i="53"/>
  <c r="M2" i="53"/>
  <c r="N2" i="53"/>
  <c r="P2" i="53"/>
  <c r="Q2" i="53"/>
  <c r="R2" i="53"/>
  <c r="S2" i="53"/>
  <c r="L3" i="53"/>
  <c r="M3" i="53"/>
  <c r="N3" i="53"/>
  <c r="O3" i="53"/>
  <c r="P3" i="53"/>
  <c r="Q3" i="53"/>
  <c r="R3" i="53"/>
  <c r="S3" i="53"/>
  <c r="L4" i="53"/>
  <c r="M4" i="53"/>
  <c r="N4" i="53"/>
  <c r="O4" i="53"/>
  <c r="P4" i="53"/>
  <c r="Q4" i="53"/>
  <c r="R4" i="53"/>
  <c r="S4" i="53"/>
  <c r="L5" i="53"/>
  <c r="M5" i="53"/>
  <c r="N5" i="53"/>
  <c r="O5" i="53"/>
  <c r="P5" i="53"/>
  <c r="Q5" i="53"/>
  <c r="R5" i="53"/>
  <c r="S5" i="53"/>
  <c r="L6" i="53"/>
  <c r="M6" i="53"/>
  <c r="N6" i="53"/>
  <c r="O6" i="53"/>
  <c r="P6" i="53"/>
  <c r="Q6" i="53"/>
  <c r="R6" i="53"/>
  <c r="S6" i="53"/>
  <c r="L7" i="53"/>
  <c r="M7" i="53"/>
  <c r="N7" i="53"/>
  <c r="O7" i="53"/>
  <c r="P7" i="53"/>
  <c r="Q7" i="53"/>
  <c r="R7" i="53"/>
  <c r="S7" i="53"/>
  <c r="L8" i="53"/>
  <c r="M8" i="53"/>
  <c r="N8" i="53"/>
  <c r="O8" i="53"/>
  <c r="P8" i="53"/>
  <c r="Q8" i="53"/>
  <c r="R8" i="53"/>
  <c r="S8" i="53"/>
  <c r="L9" i="53"/>
  <c r="M9" i="53"/>
  <c r="N9" i="53"/>
  <c r="O9" i="53"/>
  <c r="P9" i="53"/>
  <c r="Q9" i="53"/>
  <c r="R9" i="53"/>
  <c r="S9" i="53"/>
  <c r="L10" i="53"/>
  <c r="M10" i="53"/>
  <c r="N10" i="53"/>
  <c r="O10" i="53"/>
  <c r="P10" i="53"/>
  <c r="Q10" i="53"/>
  <c r="R10" i="53"/>
  <c r="S10" i="53"/>
  <c r="L11" i="53"/>
  <c r="M11" i="53"/>
  <c r="N11" i="53"/>
  <c r="O11" i="53"/>
  <c r="P11" i="53"/>
  <c r="Q11" i="53"/>
  <c r="R11" i="53"/>
  <c r="S11" i="53"/>
  <c r="L12" i="53"/>
  <c r="M12" i="53"/>
  <c r="N12" i="53"/>
  <c r="O12" i="53"/>
  <c r="P12" i="53"/>
  <c r="Q12" i="53"/>
  <c r="R12" i="53"/>
  <c r="S12" i="53"/>
  <c r="L13" i="53"/>
  <c r="M13" i="53"/>
  <c r="N13" i="53"/>
  <c r="O13" i="53"/>
  <c r="P13" i="53"/>
  <c r="Q13" i="53"/>
  <c r="R13" i="53"/>
  <c r="S13" i="53"/>
  <c r="L14" i="53"/>
  <c r="M14" i="53"/>
  <c r="N14" i="53"/>
  <c r="O14" i="53"/>
  <c r="P14" i="53"/>
  <c r="Q14" i="53"/>
  <c r="R14" i="53"/>
  <c r="S14" i="53"/>
  <c r="L15" i="53"/>
  <c r="M15" i="53"/>
  <c r="N15" i="53"/>
  <c r="O15" i="53"/>
  <c r="P15" i="53"/>
  <c r="Q15" i="53"/>
  <c r="R15" i="53"/>
  <c r="S15" i="53"/>
  <c r="L16" i="53"/>
  <c r="M16" i="53"/>
  <c r="N16" i="53"/>
  <c r="O16" i="53"/>
  <c r="P16" i="53"/>
  <c r="Q16" i="53"/>
  <c r="R16" i="53"/>
  <c r="S16" i="53"/>
  <c r="L17" i="53"/>
  <c r="M17" i="53"/>
  <c r="N17" i="53"/>
  <c r="O17" i="53"/>
  <c r="P17" i="53"/>
  <c r="Q17" i="53"/>
  <c r="R17" i="53"/>
  <c r="S17" i="53"/>
  <c r="L18" i="53"/>
  <c r="M18" i="53"/>
  <c r="N18" i="53"/>
  <c r="O18" i="53"/>
  <c r="P18" i="53"/>
  <c r="Q18" i="53"/>
  <c r="R18" i="53"/>
  <c r="S18" i="53"/>
  <c r="L19" i="53"/>
  <c r="M19" i="53"/>
  <c r="N19" i="53"/>
  <c r="O19" i="53"/>
  <c r="P19" i="53"/>
  <c r="Q19" i="53"/>
  <c r="R19" i="53"/>
  <c r="S19" i="53"/>
  <c r="L20" i="53"/>
  <c r="M20" i="53"/>
  <c r="N20" i="53"/>
  <c r="O20" i="53"/>
  <c r="P20" i="53"/>
  <c r="Q20" i="53"/>
  <c r="R20" i="53"/>
  <c r="S20" i="53"/>
  <c r="L21" i="53"/>
  <c r="M21" i="53"/>
  <c r="N21" i="53"/>
  <c r="O21" i="53"/>
  <c r="P21" i="53"/>
  <c r="Q21" i="53"/>
  <c r="R21" i="53"/>
  <c r="S21" i="53"/>
  <c r="L22" i="53"/>
  <c r="M22" i="53"/>
  <c r="N22" i="53"/>
  <c r="O22" i="53"/>
  <c r="P22" i="53"/>
  <c r="Q22" i="53"/>
  <c r="R22" i="53"/>
  <c r="S22" i="53"/>
  <c r="L23" i="53"/>
  <c r="M23" i="53"/>
  <c r="N23" i="53"/>
  <c r="O23" i="53"/>
  <c r="P23" i="53"/>
  <c r="Q23" i="53"/>
  <c r="R23" i="53"/>
  <c r="S23" i="53"/>
  <c r="L24" i="53"/>
  <c r="M24" i="53"/>
  <c r="N24" i="53"/>
  <c r="O24" i="53"/>
  <c r="P24" i="53"/>
  <c r="Q24" i="53"/>
  <c r="R24" i="53"/>
  <c r="S24" i="53"/>
  <c r="L25" i="53"/>
  <c r="M25" i="53"/>
  <c r="N25" i="53"/>
  <c r="O25" i="53"/>
  <c r="P25" i="53"/>
  <c r="Q25" i="53"/>
  <c r="R25" i="53"/>
  <c r="S25" i="53"/>
  <c r="L26" i="53"/>
  <c r="M26" i="53"/>
  <c r="N26" i="53"/>
  <c r="O26" i="53"/>
  <c r="P26" i="53"/>
  <c r="Q26" i="53"/>
  <c r="R26" i="53"/>
  <c r="S26" i="53"/>
  <c r="L27" i="53"/>
  <c r="M27" i="53"/>
  <c r="N27" i="53"/>
  <c r="O27" i="53"/>
  <c r="P27" i="53"/>
  <c r="Q27" i="53"/>
  <c r="R27" i="53"/>
  <c r="S27" i="53"/>
  <c r="L28" i="53"/>
  <c r="M28" i="53"/>
  <c r="N28" i="53"/>
  <c r="O28" i="53"/>
  <c r="P28" i="53"/>
  <c r="Q28" i="53"/>
  <c r="R28" i="53"/>
  <c r="S28" i="53"/>
  <c r="L29" i="53"/>
  <c r="M29" i="53"/>
  <c r="N29" i="53"/>
  <c r="O29" i="53"/>
  <c r="P29" i="53"/>
  <c r="Q29" i="53"/>
  <c r="R29" i="53"/>
  <c r="S29" i="53"/>
  <c r="L30" i="53"/>
  <c r="M30" i="53"/>
  <c r="N30" i="53"/>
  <c r="O30" i="53"/>
  <c r="P30" i="53"/>
  <c r="Q30" i="53"/>
  <c r="R30" i="53"/>
  <c r="S30" i="53"/>
  <c r="L31" i="53"/>
  <c r="M31" i="53"/>
  <c r="N31" i="53"/>
  <c r="O31" i="53"/>
  <c r="P31" i="53"/>
  <c r="Q31" i="53"/>
  <c r="R31" i="53"/>
  <c r="S31" i="53"/>
  <c r="L32" i="53"/>
  <c r="M32" i="53"/>
  <c r="N32" i="53"/>
  <c r="O32" i="53"/>
  <c r="P32" i="53"/>
  <c r="Q32" i="53"/>
  <c r="R32" i="53"/>
  <c r="S32" i="53"/>
  <c r="L33" i="53"/>
  <c r="M33" i="53"/>
  <c r="N33" i="53"/>
  <c r="O33" i="53"/>
  <c r="P33" i="53"/>
  <c r="Q33" i="53"/>
  <c r="R33" i="53"/>
  <c r="S33" i="53"/>
  <c r="L34" i="53"/>
  <c r="M34" i="53"/>
  <c r="N34" i="53"/>
  <c r="O34" i="53"/>
  <c r="P34" i="53"/>
  <c r="Q34" i="53"/>
  <c r="R34" i="53"/>
  <c r="S34" i="53"/>
  <c r="L35" i="53"/>
  <c r="M35" i="53"/>
  <c r="N35" i="53"/>
  <c r="O35" i="53"/>
  <c r="P35" i="53"/>
  <c r="Q35" i="53"/>
  <c r="R35" i="53"/>
  <c r="S35" i="53"/>
  <c r="L36" i="53"/>
  <c r="M36" i="53"/>
  <c r="N36" i="53"/>
  <c r="O36" i="53"/>
  <c r="P36" i="53"/>
  <c r="Q36" i="53"/>
  <c r="R36" i="53"/>
  <c r="S36" i="53"/>
  <c r="L37" i="53"/>
  <c r="M37" i="53"/>
  <c r="N37" i="53"/>
  <c r="O37" i="53"/>
  <c r="P37" i="53"/>
  <c r="Q37" i="53"/>
  <c r="R37" i="53"/>
  <c r="S37" i="53"/>
  <c r="L38" i="53"/>
  <c r="M38" i="53"/>
  <c r="N38" i="53"/>
  <c r="O38" i="53"/>
  <c r="P38" i="53"/>
  <c r="Q38" i="53"/>
  <c r="R38" i="53"/>
  <c r="S38" i="53"/>
  <c r="L39" i="53"/>
  <c r="M39" i="53"/>
  <c r="N39" i="53"/>
  <c r="O39" i="53"/>
  <c r="P39" i="53"/>
  <c r="Q39" i="53"/>
  <c r="R39" i="53"/>
  <c r="S39" i="53"/>
  <c r="L40" i="53"/>
  <c r="M40" i="53"/>
  <c r="N40" i="53"/>
  <c r="O40" i="53"/>
  <c r="P40" i="53"/>
  <c r="Q40" i="53"/>
  <c r="R40" i="53"/>
  <c r="S40" i="53"/>
  <c r="L41" i="53"/>
  <c r="M41" i="53"/>
  <c r="N41" i="53"/>
  <c r="O41" i="53"/>
  <c r="P41" i="53"/>
  <c r="Q41" i="53"/>
  <c r="R41" i="53"/>
  <c r="S41" i="53"/>
  <c r="L42" i="53"/>
  <c r="M42" i="53"/>
  <c r="N42" i="53"/>
  <c r="O42" i="53"/>
  <c r="P42" i="53"/>
  <c r="Q42" i="53"/>
  <c r="R42" i="53"/>
  <c r="S42" i="53"/>
  <c r="L43" i="53"/>
  <c r="M43" i="53"/>
  <c r="N43" i="53"/>
  <c r="O43" i="53"/>
  <c r="P43" i="53"/>
  <c r="Q43" i="53"/>
  <c r="R43" i="53"/>
  <c r="S43" i="53"/>
  <c r="L44" i="53"/>
  <c r="M44" i="53"/>
  <c r="N44" i="53"/>
  <c r="O44" i="53"/>
  <c r="P44" i="53"/>
  <c r="Q44" i="53"/>
  <c r="R44" i="53"/>
  <c r="S44" i="53"/>
  <c r="L45" i="53"/>
  <c r="M45" i="53"/>
  <c r="N45" i="53"/>
  <c r="O45" i="53"/>
  <c r="P45" i="53"/>
  <c r="Q45" i="53"/>
  <c r="R45" i="53"/>
  <c r="S45" i="53"/>
  <c r="L46" i="53"/>
  <c r="M46" i="53"/>
  <c r="N46" i="53"/>
  <c r="O46" i="53"/>
  <c r="P46" i="53"/>
  <c r="Q46" i="53"/>
  <c r="R46" i="53"/>
  <c r="S46" i="53"/>
  <c r="L47" i="53"/>
  <c r="M47" i="53"/>
  <c r="N47" i="53"/>
  <c r="O47" i="53"/>
  <c r="P47" i="53"/>
  <c r="Q47" i="53"/>
  <c r="R47" i="53"/>
  <c r="S47" i="53"/>
  <c r="L48" i="53"/>
  <c r="M48" i="53"/>
  <c r="N48" i="53"/>
  <c r="O48" i="53"/>
  <c r="P48" i="53"/>
  <c r="Q48" i="53"/>
  <c r="R48" i="53"/>
  <c r="S48" i="53"/>
  <c r="L49" i="53"/>
  <c r="M49" i="53"/>
  <c r="N49" i="53"/>
  <c r="O49" i="53"/>
  <c r="P49" i="53"/>
  <c r="Q49" i="53"/>
  <c r="R49" i="53"/>
  <c r="S49" i="53"/>
  <c r="L50" i="53"/>
  <c r="M50" i="53"/>
  <c r="N50" i="53"/>
  <c r="O50" i="53"/>
  <c r="P50" i="53"/>
  <c r="Q50" i="53"/>
  <c r="R50" i="53"/>
  <c r="S50" i="53"/>
  <c r="L51" i="53"/>
  <c r="M51" i="53"/>
  <c r="N51" i="53"/>
  <c r="O51" i="53"/>
  <c r="P51" i="53"/>
  <c r="Q51" i="53"/>
  <c r="R51" i="53"/>
  <c r="S51" i="53"/>
  <c r="L52" i="53"/>
  <c r="M52" i="53"/>
  <c r="N52" i="53"/>
  <c r="O52" i="53"/>
  <c r="P52" i="53"/>
  <c r="Q52" i="53"/>
  <c r="R52" i="53"/>
  <c r="S52" i="53"/>
  <c r="L53" i="53"/>
  <c r="M53" i="53"/>
  <c r="N53" i="53"/>
  <c r="O53" i="53"/>
  <c r="P53" i="53"/>
  <c r="Q53" i="53"/>
  <c r="R53" i="53"/>
  <c r="S53" i="53"/>
  <c r="L54" i="53"/>
  <c r="M54" i="53"/>
  <c r="N54" i="53"/>
  <c r="O54" i="53"/>
  <c r="P54" i="53"/>
  <c r="Q54" i="53"/>
  <c r="R54" i="53"/>
  <c r="S54" i="53"/>
  <c r="L55" i="53"/>
  <c r="M55" i="53"/>
  <c r="N55" i="53"/>
  <c r="O55" i="53"/>
  <c r="P55" i="53"/>
  <c r="Q55" i="53"/>
  <c r="R55" i="53"/>
  <c r="S55" i="53"/>
  <c r="L56" i="53"/>
  <c r="M56" i="53"/>
  <c r="N56" i="53"/>
  <c r="O56" i="53"/>
  <c r="P56" i="53"/>
  <c r="Q56" i="53"/>
  <c r="R56" i="53"/>
  <c r="S56" i="53"/>
  <c r="L57" i="53"/>
  <c r="M57" i="53"/>
  <c r="N57" i="53"/>
  <c r="O57" i="53"/>
  <c r="P57" i="53"/>
  <c r="Q57" i="53"/>
  <c r="R57" i="53"/>
  <c r="S57" i="53"/>
  <c r="L58" i="53"/>
  <c r="M58" i="53"/>
  <c r="N58" i="53"/>
  <c r="O58" i="53"/>
  <c r="P58" i="53"/>
  <c r="Q58" i="53"/>
  <c r="R58" i="53"/>
  <c r="S58" i="53"/>
  <c r="L59" i="53"/>
  <c r="M59" i="53"/>
  <c r="N59" i="53"/>
  <c r="O59" i="53"/>
  <c r="P59" i="53"/>
  <c r="Q59" i="53"/>
  <c r="R59" i="53"/>
  <c r="S59" i="53"/>
  <c r="L60" i="53"/>
  <c r="M60" i="53"/>
  <c r="N60" i="53"/>
  <c r="O60" i="53"/>
  <c r="P60" i="53"/>
  <c r="Q60" i="53"/>
  <c r="R60" i="53"/>
  <c r="S60" i="53"/>
  <c r="L61" i="53"/>
  <c r="M61" i="53"/>
  <c r="N61" i="53"/>
  <c r="O61" i="53"/>
  <c r="P61" i="53"/>
  <c r="Q61" i="53"/>
  <c r="R61" i="53"/>
  <c r="S61" i="53"/>
  <c r="L62" i="53"/>
  <c r="M62" i="53"/>
  <c r="N62" i="53"/>
  <c r="O62" i="53"/>
  <c r="P62" i="53"/>
  <c r="Q62" i="53"/>
  <c r="R62" i="53"/>
  <c r="S62" i="53"/>
  <c r="L63" i="53"/>
  <c r="M63" i="53"/>
  <c r="N63" i="53"/>
  <c r="O63" i="53"/>
  <c r="P63" i="53"/>
  <c r="Q63" i="53"/>
  <c r="R63" i="53"/>
  <c r="S63" i="53"/>
  <c r="L64" i="53"/>
  <c r="M64" i="53"/>
  <c r="N64" i="53"/>
  <c r="O64" i="53"/>
  <c r="P64" i="53"/>
  <c r="Q64" i="53"/>
  <c r="R64" i="53"/>
  <c r="S64" i="53"/>
  <c r="L65" i="53"/>
  <c r="M65" i="53"/>
  <c r="N65" i="53"/>
  <c r="O65" i="53"/>
  <c r="P65" i="53"/>
  <c r="Q65" i="53"/>
  <c r="R65" i="53"/>
  <c r="S65" i="53"/>
  <c r="L66" i="53"/>
  <c r="M66" i="53"/>
  <c r="N66" i="53"/>
  <c r="O66" i="53"/>
  <c r="P66" i="53"/>
  <c r="Q66" i="53"/>
  <c r="R66" i="53"/>
  <c r="S66" i="53"/>
  <c r="L67" i="53"/>
  <c r="M67" i="53"/>
  <c r="N67" i="53"/>
  <c r="O67" i="53"/>
  <c r="P67" i="53"/>
  <c r="Q67" i="53"/>
  <c r="R67" i="53"/>
  <c r="S67" i="53"/>
  <c r="L68" i="53"/>
  <c r="M68" i="53"/>
  <c r="N68" i="53"/>
  <c r="O68" i="53"/>
  <c r="P68" i="53"/>
  <c r="Q68" i="53"/>
  <c r="R68" i="53"/>
  <c r="S68" i="53"/>
  <c r="L69" i="53"/>
  <c r="M69" i="53"/>
  <c r="N69" i="53"/>
  <c r="O69" i="53"/>
  <c r="P69" i="53"/>
  <c r="Q69" i="53"/>
  <c r="R69" i="53"/>
  <c r="S69" i="53"/>
  <c r="L70" i="53"/>
  <c r="M70" i="53"/>
  <c r="N70" i="53"/>
  <c r="O70" i="53"/>
  <c r="P70" i="53"/>
  <c r="Q70" i="53"/>
  <c r="R70" i="53"/>
  <c r="S70" i="53"/>
  <c r="L71" i="53"/>
  <c r="M71" i="53"/>
  <c r="N71" i="53"/>
  <c r="O71" i="53"/>
  <c r="P71" i="53"/>
  <c r="Q71" i="53"/>
  <c r="R71" i="53"/>
  <c r="S71" i="53"/>
  <c r="L72" i="53"/>
  <c r="M72" i="53"/>
  <c r="N72" i="53"/>
  <c r="O72" i="53"/>
  <c r="P72" i="53"/>
  <c r="Q72" i="53"/>
  <c r="R72" i="53"/>
  <c r="S72" i="53"/>
  <c r="L73" i="53"/>
  <c r="M73" i="53"/>
  <c r="N73" i="53"/>
  <c r="O73" i="53"/>
  <c r="P73" i="53"/>
  <c r="Q73" i="53"/>
  <c r="R73" i="53"/>
  <c r="S73" i="53"/>
  <c r="L74" i="53"/>
  <c r="M74" i="53"/>
  <c r="N74" i="53"/>
  <c r="O74" i="53"/>
  <c r="P74" i="53"/>
  <c r="Q74" i="53"/>
  <c r="R74" i="53"/>
  <c r="S74" i="53"/>
  <c r="L75" i="53"/>
  <c r="M75" i="53"/>
  <c r="N75" i="53"/>
  <c r="O75" i="53"/>
  <c r="P75" i="53"/>
  <c r="Q75" i="53"/>
  <c r="R75" i="53"/>
  <c r="S75" i="53"/>
  <c r="L76" i="53"/>
  <c r="M76" i="53"/>
  <c r="N76" i="53"/>
  <c r="O76" i="53"/>
  <c r="P76" i="53"/>
  <c r="Q76" i="53"/>
  <c r="R76" i="53"/>
  <c r="S76" i="53"/>
  <c r="L77" i="53"/>
  <c r="M77" i="53"/>
  <c r="N77" i="53"/>
  <c r="O77" i="53"/>
  <c r="P77" i="53"/>
  <c r="Q77" i="53"/>
  <c r="R77" i="53"/>
  <c r="S77" i="53"/>
  <c r="L78" i="53"/>
  <c r="M78" i="53"/>
  <c r="N78" i="53"/>
  <c r="O78" i="53"/>
  <c r="P78" i="53"/>
  <c r="Q78" i="53"/>
  <c r="R78" i="53"/>
  <c r="S78" i="53"/>
  <c r="L79" i="53"/>
  <c r="M79" i="53"/>
  <c r="N79" i="53"/>
  <c r="O79" i="53"/>
  <c r="P79" i="53"/>
  <c r="Q79" i="53"/>
  <c r="R79" i="53"/>
  <c r="S79" i="53"/>
  <c r="L80" i="53"/>
  <c r="M80" i="53"/>
  <c r="N80" i="53"/>
  <c r="O80" i="53"/>
  <c r="P80" i="53"/>
  <c r="Q80" i="53"/>
  <c r="R80" i="53"/>
  <c r="S80" i="53"/>
  <c r="L81" i="53"/>
  <c r="M81" i="53"/>
  <c r="N81" i="53"/>
  <c r="O81" i="53"/>
  <c r="P81" i="53"/>
  <c r="Q81" i="53"/>
  <c r="R81" i="53"/>
  <c r="S81" i="53"/>
  <c r="L82" i="53"/>
  <c r="M82" i="53"/>
  <c r="N82" i="53"/>
  <c r="O82" i="53"/>
  <c r="P82" i="53"/>
  <c r="Q82" i="53"/>
  <c r="R82" i="53"/>
  <c r="S82" i="53"/>
  <c r="L83" i="53"/>
  <c r="M83" i="53"/>
  <c r="N83" i="53"/>
  <c r="O83" i="53"/>
  <c r="P83" i="53"/>
  <c r="Q83" i="53"/>
  <c r="R83" i="53"/>
  <c r="S83" i="53"/>
  <c r="L84" i="53"/>
  <c r="M84" i="53"/>
  <c r="N84" i="53"/>
  <c r="O84" i="53"/>
  <c r="P84" i="53"/>
  <c r="Q84" i="53"/>
  <c r="R84" i="53"/>
  <c r="S84" i="53"/>
  <c r="L85" i="53"/>
  <c r="M85" i="53"/>
  <c r="N85" i="53"/>
  <c r="O85" i="53"/>
  <c r="P85" i="53"/>
  <c r="Q85" i="53"/>
  <c r="R85" i="53"/>
  <c r="S85" i="53"/>
  <c r="L86" i="53"/>
  <c r="M86" i="53"/>
  <c r="N86" i="53"/>
  <c r="O86" i="53"/>
  <c r="P86" i="53"/>
  <c r="Q86" i="53"/>
  <c r="R86" i="53"/>
  <c r="S86" i="53"/>
  <c r="L87" i="53"/>
  <c r="M87" i="53"/>
  <c r="N87" i="53"/>
  <c r="O87" i="53"/>
  <c r="P87" i="53"/>
  <c r="Q87" i="53"/>
  <c r="R87" i="53"/>
  <c r="S87" i="53"/>
  <c r="L88" i="53"/>
  <c r="M88" i="53"/>
  <c r="N88" i="53"/>
  <c r="O88" i="53"/>
  <c r="P88" i="53"/>
  <c r="Q88" i="53"/>
  <c r="R88" i="53"/>
  <c r="S88" i="53"/>
  <c r="L89" i="53"/>
  <c r="M89" i="53"/>
  <c r="N89" i="53"/>
  <c r="O89" i="53"/>
  <c r="P89" i="53"/>
  <c r="Q89" i="53"/>
  <c r="R89" i="53"/>
  <c r="S89" i="53"/>
  <c r="L90" i="53"/>
  <c r="M90" i="53"/>
  <c r="N90" i="53"/>
  <c r="O90" i="53"/>
  <c r="P90" i="53"/>
  <c r="Q90" i="53"/>
  <c r="R90" i="53"/>
  <c r="S90" i="53"/>
  <c r="L91" i="53"/>
  <c r="M91" i="53"/>
  <c r="N91" i="53"/>
  <c r="O91" i="53"/>
  <c r="P91" i="53"/>
  <c r="Q91" i="53"/>
  <c r="R91" i="53"/>
  <c r="S91" i="53"/>
  <c r="L92" i="53"/>
  <c r="M92" i="53"/>
  <c r="N92" i="53"/>
  <c r="O92" i="53"/>
  <c r="P92" i="53"/>
  <c r="Q92" i="53"/>
  <c r="R92" i="53"/>
  <c r="S92" i="53"/>
  <c r="L93" i="53"/>
  <c r="M93" i="53"/>
  <c r="N93" i="53"/>
  <c r="O93" i="53"/>
  <c r="P93" i="53"/>
  <c r="Q93" i="53"/>
  <c r="R93" i="53"/>
  <c r="S93" i="53"/>
  <c r="L94" i="53"/>
  <c r="M94" i="53"/>
  <c r="N94" i="53"/>
  <c r="O94" i="53"/>
  <c r="P94" i="53"/>
  <c r="Q94" i="53"/>
  <c r="R94" i="53"/>
  <c r="S94" i="53"/>
  <c r="L95" i="53"/>
  <c r="M95" i="53"/>
  <c r="N95" i="53"/>
  <c r="O95" i="53"/>
  <c r="P95" i="53"/>
  <c r="Q95" i="53"/>
  <c r="R95" i="53"/>
  <c r="S95" i="53"/>
  <c r="L96" i="53"/>
  <c r="M96" i="53"/>
  <c r="N96" i="53"/>
  <c r="O96" i="53"/>
  <c r="P96" i="53"/>
  <c r="Q96" i="53"/>
  <c r="R96" i="53"/>
  <c r="S96" i="53"/>
  <c r="L97" i="53"/>
  <c r="M97" i="53"/>
  <c r="N97" i="53"/>
  <c r="O97" i="53"/>
  <c r="P97" i="53"/>
  <c r="Q97" i="53"/>
  <c r="R97" i="53"/>
  <c r="S97" i="53"/>
  <c r="L98" i="53"/>
  <c r="M98" i="53"/>
  <c r="N98" i="53"/>
  <c r="O98" i="53"/>
  <c r="P98" i="53"/>
  <c r="Q98" i="53"/>
  <c r="R98" i="53"/>
  <c r="S98" i="53"/>
  <c r="L99" i="53"/>
  <c r="M99" i="53"/>
  <c r="N99" i="53"/>
  <c r="O99" i="53"/>
  <c r="P99" i="53"/>
  <c r="Q99" i="53"/>
  <c r="R99" i="53"/>
  <c r="S99" i="53"/>
  <c r="L100" i="53"/>
  <c r="M100" i="53"/>
  <c r="N100" i="53"/>
  <c r="O100" i="53"/>
  <c r="P100" i="53"/>
  <c r="Q100" i="53"/>
  <c r="R100" i="53"/>
  <c r="S100" i="53"/>
  <c r="DT3" i="34"/>
  <c r="A1" i="63" a="1"/>
  <c r="A1" i="63" s="1"/>
  <c r="DT2" i="34"/>
  <c r="A1" i="34" a="1"/>
  <c r="A1" i="34" s="1"/>
  <c r="DS2" i="34"/>
  <c r="DU2" i="34"/>
  <c r="DV2" i="34"/>
  <c r="DW2" i="34"/>
  <c r="DX2" i="34"/>
  <c r="DY2" i="34"/>
  <c r="DZ2" i="34"/>
  <c r="EA2" i="34"/>
  <c r="EB2" i="34"/>
  <c r="EC2" i="34"/>
  <c r="ED2" i="34"/>
  <c r="EE2" i="34"/>
  <c r="EF2" i="34"/>
  <c r="EG2" i="34"/>
  <c r="DS3" i="34"/>
  <c r="DU3" i="34"/>
  <c r="DV3" i="34"/>
  <c r="DW3" i="34"/>
  <c r="DX3" i="34"/>
  <c r="DY3" i="34"/>
  <c r="DZ3" i="34"/>
  <c r="EA3" i="34"/>
  <c r="EB3" i="34"/>
  <c r="EC3" i="34"/>
  <c r="ED3" i="34"/>
  <c r="EE3" i="34"/>
  <c r="EF3" i="34"/>
  <c r="EG3" i="34"/>
  <c r="DS4" i="34"/>
  <c r="DT4" i="34"/>
  <c r="DU4" i="34"/>
  <c r="DV4" i="34"/>
  <c r="DW4" i="34"/>
  <c r="DX4" i="34"/>
  <c r="DY4" i="34"/>
  <c r="DZ4" i="34"/>
  <c r="EA4" i="34"/>
  <c r="EB4" i="34"/>
  <c r="EC4" i="34"/>
  <c r="ED4" i="34"/>
  <c r="EE4" i="34"/>
  <c r="EF4" i="34"/>
  <c r="EG4" i="34"/>
  <c r="DS5" i="34"/>
  <c r="DT5" i="34"/>
  <c r="DU5" i="34"/>
  <c r="DV5" i="34"/>
  <c r="DW5" i="34"/>
  <c r="DX5" i="34"/>
  <c r="DY5" i="34"/>
  <c r="DZ5" i="34"/>
  <c r="EA5" i="34"/>
  <c r="EB5" i="34"/>
  <c r="EC5" i="34"/>
  <c r="ED5" i="34"/>
  <c r="EE5" i="34"/>
  <c r="EF5" i="34"/>
  <c r="EG5" i="34"/>
  <c r="DS6" i="34"/>
  <c r="DT6" i="34"/>
  <c r="DU6" i="34"/>
  <c r="DV6" i="34"/>
  <c r="DW6" i="34"/>
  <c r="DX6" i="34"/>
  <c r="DY6" i="34"/>
  <c r="DZ6" i="34"/>
  <c r="EA6" i="34"/>
  <c r="EB6" i="34"/>
  <c r="EC6" i="34"/>
  <c r="ED6" i="34"/>
  <c r="EE6" i="34"/>
  <c r="EF6" i="34"/>
  <c r="EG6" i="34"/>
  <c r="DS7" i="34"/>
  <c r="DT7" i="34"/>
  <c r="DU7" i="34"/>
  <c r="DV7" i="34"/>
  <c r="DW7" i="34"/>
  <c r="DX7" i="34"/>
  <c r="DY7" i="34"/>
  <c r="DZ7" i="34"/>
  <c r="EA7" i="34"/>
  <c r="EB7" i="34"/>
  <c r="EC7" i="34"/>
  <c r="ED7" i="34"/>
  <c r="EE7" i="34"/>
  <c r="EF7" i="34"/>
  <c r="EG7" i="34"/>
  <c r="DS8" i="34"/>
  <c r="DT8" i="34"/>
  <c r="DU8" i="34"/>
  <c r="DV8" i="34"/>
  <c r="DW8" i="34"/>
  <c r="DX8" i="34"/>
  <c r="DY8" i="34"/>
  <c r="DZ8" i="34"/>
  <c r="EA8" i="34"/>
  <c r="EB8" i="34"/>
  <c r="EC8" i="34"/>
  <c r="ED8" i="34"/>
  <c r="EE8" i="34"/>
  <c r="EF8" i="34"/>
  <c r="EG8" i="34"/>
  <c r="DS9" i="34"/>
  <c r="DT9" i="34"/>
  <c r="DU9" i="34"/>
  <c r="DV9" i="34"/>
  <c r="DW9" i="34"/>
  <c r="DX9" i="34"/>
  <c r="DY9" i="34"/>
  <c r="DZ9" i="34"/>
  <c r="EA9" i="34"/>
  <c r="EB9" i="34"/>
  <c r="EC9" i="34"/>
  <c r="ED9" i="34"/>
  <c r="EE9" i="34"/>
  <c r="EF9" i="34"/>
  <c r="EG9" i="34"/>
  <c r="DS10" i="34"/>
  <c r="DT10" i="34"/>
  <c r="DU10" i="34"/>
  <c r="DV10" i="34"/>
  <c r="DW10" i="34"/>
  <c r="DX10" i="34"/>
  <c r="DY10" i="34"/>
  <c r="DZ10" i="34"/>
  <c r="EA10" i="34"/>
  <c r="EB10" i="34"/>
  <c r="EC10" i="34"/>
  <c r="ED10" i="34"/>
  <c r="EE10" i="34"/>
  <c r="EF10" i="34"/>
  <c r="EG10" i="34"/>
  <c r="DS11" i="34"/>
  <c r="DT11" i="34"/>
  <c r="DU11" i="34"/>
  <c r="DV11" i="34"/>
  <c r="DW11" i="34"/>
  <c r="DX11" i="34"/>
  <c r="DY11" i="34"/>
  <c r="DZ11" i="34"/>
  <c r="EA11" i="34"/>
  <c r="EB11" i="34"/>
  <c r="EC11" i="34"/>
  <c r="ED11" i="34"/>
  <c r="EE11" i="34"/>
  <c r="EF11" i="34"/>
  <c r="EG11" i="34"/>
  <c r="DS12" i="34"/>
  <c r="DT12" i="34"/>
  <c r="DU12" i="34"/>
  <c r="DV12" i="34"/>
  <c r="DW12" i="34"/>
  <c r="DX12" i="34"/>
  <c r="DY12" i="34"/>
  <c r="DZ12" i="34"/>
  <c r="EA12" i="34"/>
  <c r="EB12" i="34"/>
  <c r="EC12" i="34"/>
  <c r="ED12" i="34"/>
  <c r="EE12" i="34"/>
  <c r="EF12" i="34"/>
  <c r="EG12" i="34"/>
  <c r="DS13" i="34"/>
  <c r="DT13" i="34"/>
  <c r="DU13" i="34"/>
  <c r="DV13" i="34"/>
  <c r="DW13" i="34"/>
  <c r="DX13" i="34"/>
  <c r="DY13" i="34"/>
  <c r="DZ13" i="34"/>
  <c r="EA13" i="34"/>
  <c r="EB13" i="34"/>
  <c r="EC13" i="34"/>
  <c r="ED13" i="34"/>
  <c r="EE13" i="34"/>
  <c r="EF13" i="34"/>
  <c r="EG13" i="34"/>
  <c r="DS14" i="34"/>
  <c r="DT14" i="34"/>
  <c r="DU14" i="34"/>
  <c r="DV14" i="34"/>
  <c r="DW14" i="34"/>
  <c r="DX14" i="34"/>
  <c r="DY14" i="34"/>
  <c r="DZ14" i="34"/>
  <c r="EA14" i="34"/>
  <c r="EB14" i="34"/>
  <c r="EC14" i="34"/>
  <c r="ED14" i="34"/>
  <c r="EE14" i="34"/>
  <c r="EF14" i="34"/>
  <c r="EG14" i="34"/>
  <c r="DS15" i="34"/>
  <c r="DT15" i="34"/>
  <c r="DU15" i="34"/>
  <c r="DV15" i="34"/>
  <c r="DW15" i="34"/>
  <c r="DX15" i="34"/>
  <c r="DY15" i="34"/>
  <c r="DZ15" i="34"/>
  <c r="EA15" i="34"/>
  <c r="EB15" i="34"/>
  <c r="EC15" i="34"/>
  <c r="ED15" i="34"/>
  <c r="EE15" i="34"/>
  <c r="EF15" i="34"/>
  <c r="EG15" i="34"/>
  <c r="DS16" i="34"/>
  <c r="DT16" i="34"/>
  <c r="DU16" i="34"/>
  <c r="DV16" i="34"/>
  <c r="DW16" i="34"/>
  <c r="DX16" i="34"/>
  <c r="DY16" i="34"/>
  <c r="DZ16" i="34"/>
  <c r="EA16" i="34"/>
  <c r="EB16" i="34"/>
  <c r="EC16" i="34"/>
  <c r="ED16" i="34"/>
  <c r="EE16" i="34"/>
  <c r="EF16" i="34"/>
  <c r="EG16" i="34"/>
  <c r="DS17" i="34"/>
  <c r="DT17" i="34"/>
  <c r="DU17" i="34"/>
  <c r="DV17" i="34"/>
  <c r="DW17" i="34"/>
  <c r="DX17" i="34"/>
  <c r="DY17" i="34"/>
  <c r="DZ17" i="34"/>
  <c r="EA17" i="34"/>
  <c r="EB17" i="34"/>
  <c r="EC17" i="34"/>
  <c r="ED17" i="34"/>
  <c r="EE17" i="34"/>
  <c r="EF17" i="34"/>
  <c r="EG17" i="34"/>
  <c r="DS18" i="34"/>
  <c r="DT18" i="34"/>
  <c r="DU18" i="34"/>
  <c r="DV18" i="34"/>
  <c r="DW18" i="34"/>
  <c r="DX18" i="34"/>
  <c r="DY18" i="34"/>
  <c r="DZ18" i="34"/>
  <c r="EA18" i="34"/>
  <c r="EB18" i="34"/>
  <c r="EC18" i="34"/>
  <c r="ED18" i="34"/>
  <c r="EE18" i="34"/>
  <c r="EF18" i="34"/>
  <c r="EG18" i="34"/>
  <c r="DS19" i="34"/>
  <c r="DT19" i="34"/>
  <c r="DU19" i="34"/>
  <c r="DV19" i="34"/>
  <c r="DW19" i="34"/>
  <c r="DX19" i="34"/>
  <c r="DY19" i="34"/>
  <c r="DZ19" i="34"/>
  <c r="EA19" i="34"/>
  <c r="EB19" i="34"/>
  <c r="EC19" i="34"/>
  <c r="ED19" i="34"/>
  <c r="EE19" i="34"/>
  <c r="EF19" i="34"/>
  <c r="EG19" i="34"/>
  <c r="DS20" i="34"/>
  <c r="DT20" i="34"/>
  <c r="DU20" i="34"/>
  <c r="DV20" i="34"/>
  <c r="DW20" i="34"/>
  <c r="DX20" i="34"/>
  <c r="DY20" i="34"/>
  <c r="DZ20" i="34"/>
  <c r="EA20" i="34"/>
  <c r="EB20" i="34"/>
  <c r="EC20" i="34"/>
  <c r="ED20" i="34"/>
  <c r="EE20" i="34"/>
  <c r="EF20" i="34"/>
  <c r="EG20" i="34"/>
  <c r="DS21" i="34"/>
  <c r="DT21" i="34"/>
  <c r="DU21" i="34"/>
  <c r="DV21" i="34"/>
  <c r="DW21" i="34"/>
  <c r="DX21" i="34"/>
  <c r="DY21" i="34"/>
  <c r="DZ21" i="34"/>
  <c r="EA21" i="34"/>
  <c r="EB21" i="34"/>
  <c r="EC21" i="34"/>
  <c r="ED21" i="34"/>
  <c r="EE21" i="34"/>
  <c r="EF21" i="34"/>
  <c r="EG21" i="34"/>
  <c r="DS22" i="34"/>
  <c r="DT22" i="34"/>
  <c r="DU22" i="34"/>
  <c r="DV22" i="34"/>
  <c r="DW22" i="34"/>
  <c r="DX22" i="34"/>
  <c r="DY22" i="34"/>
  <c r="DZ22" i="34"/>
  <c r="EA22" i="34"/>
  <c r="EB22" i="34"/>
  <c r="EC22" i="34"/>
  <c r="ED22" i="34"/>
  <c r="EE22" i="34"/>
  <c r="EF22" i="34"/>
  <c r="EG22" i="34"/>
  <c r="DS23" i="34"/>
  <c r="DT23" i="34"/>
  <c r="DU23" i="34"/>
  <c r="DV23" i="34"/>
  <c r="DW23" i="34"/>
  <c r="DX23" i="34"/>
  <c r="DY23" i="34"/>
  <c r="DZ23" i="34"/>
  <c r="EA23" i="34"/>
  <c r="EB23" i="34"/>
  <c r="EC23" i="34"/>
  <c r="ED23" i="34"/>
  <c r="EE23" i="34"/>
  <c r="EF23" i="34"/>
  <c r="EG23" i="34"/>
  <c r="DS24" i="34"/>
  <c r="DT24" i="34"/>
  <c r="DU24" i="34"/>
  <c r="DV24" i="34"/>
  <c r="DW24" i="34"/>
  <c r="DX24" i="34"/>
  <c r="DY24" i="34"/>
  <c r="DZ24" i="34"/>
  <c r="EA24" i="34"/>
  <c r="EB24" i="34"/>
  <c r="EC24" i="34"/>
  <c r="ED24" i="34"/>
  <c r="EE24" i="34"/>
  <c r="EF24" i="34"/>
  <c r="EG24" i="34"/>
  <c r="DS25" i="34"/>
  <c r="DT25" i="34"/>
  <c r="DU25" i="34"/>
  <c r="DV25" i="34"/>
  <c r="DW25" i="34"/>
  <c r="DX25" i="34"/>
  <c r="DY25" i="34"/>
  <c r="DZ25" i="34"/>
  <c r="EA25" i="34"/>
  <c r="EB25" i="34"/>
  <c r="EC25" i="34"/>
  <c r="ED25" i="34"/>
  <c r="EE25" i="34"/>
  <c r="EF25" i="34"/>
  <c r="EG25" i="34"/>
  <c r="DS26" i="34"/>
  <c r="DT26" i="34"/>
  <c r="DU26" i="34"/>
  <c r="DV26" i="34"/>
  <c r="DW26" i="34"/>
  <c r="DX26" i="34"/>
  <c r="DY26" i="34"/>
  <c r="DZ26" i="34"/>
  <c r="EA26" i="34"/>
  <c r="EB26" i="34"/>
  <c r="EC26" i="34"/>
  <c r="ED26" i="34"/>
  <c r="EE26" i="34"/>
  <c r="EF26" i="34"/>
  <c r="EG26" i="34"/>
  <c r="DS27" i="34"/>
  <c r="DT27" i="34"/>
  <c r="DU27" i="34"/>
  <c r="DV27" i="34"/>
  <c r="DW27" i="34"/>
  <c r="DX27" i="34"/>
  <c r="DY27" i="34"/>
  <c r="DZ27" i="34"/>
  <c r="EA27" i="34"/>
  <c r="EB27" i="34"/>
  <c r="EC27" i="34"/>
  <c r="ED27" i="34"/>
  <c r="EE27" i="34"/>
  <c r="EF27" i="34"/>
  <c r="EG27" i="34"/>
  <c r="DS28" i="34"/>
  <c r="DT28" i="34"/>
  <c r="DU28" i="34"/>
  <c r="DV28" i="34"/>
  <c r="DW28" i="34"/>
  <c r="DX28" i="34"/>
  <c r="DY28" i="34"/>
  <c r="DZ28" i="34"/>
  <c r="EA28" i="34"/>
  <c r="EB28" i="34"/>
  <c r="EC28" i="34"/>
  <c r="ED28" i="34"/>
  <c r="EE28" i="34"/>
  <c r="EF28" i="34"/>
  <c r="EG28" i="34"/>
  <c r="DS29" i="34"/>
  <c r="DT29" i="34"/>
  <c r="DU29" i="34"/>
  <c r="DV29" i="34"/>
  <c r="DW29" i="34"/>
  <c r="DX29" i="34"/>
  <c r="DY29" i="34"/>
  <c r="DZ29" i="34"/>
  <c r="EA29" i="34"/>
  <c r="EB29" i="34"/>
  <c r="EC29" i="34"/>
  <c r="ED29" i="34"/>
  <c r="EE29" i="34"/>
  <c r="EF29" i="34"/>
  <c r="EG29" i="34"/>
  <c r="DS30" i="34"/>
  <c r="DT30" i="34"/>
  <c r="DU30" i="34"/>
  <c r="DV30" i="34"/>
  <c r="DW30" i="34"/>
  <c r="DX30" i="34"/>
  <c r="DY30" i="34"/>
  <c r="DZ30" i="34"/>
  <c r="EA30" i="34"/>
  <c r="EB30" i="34"/>
  <c r="EC30" i="34"/>
  <c r="ED30" i="34"/>
  <c r="EE30" i="34"/>
  <c r="EF30" i="34"/>
  <c r="EG30" i="34"/>
  <c r="DS31" i="34"/>
  <c r="DT31" i="34"/>
  <c r="DU31" i="34"/>
  <c r="DV31" i="34"/>
  <c r="DW31" i="34"/>
  <c r="DX31" i="34"/>
  <c r="DY31" i="34"/>
  <c r="DZ31" i="34"/>
  <c r="EA31" i="34"/>
  <c r="EB31" i="34"/>
  <c r="EC31" i="34"/>
  <c r="ED31" i="34"/>
  <c r="EE31" i="34"/>
  <c r="EF31" i="34"/>
  <c r="EG31" i="34"/>
  <c r="DS32" i="34"/>
  <c r="DT32" i="34"/>
  <c r="DU32" i="34"/>
  <c r="DV32" i="34"/>
  <c r="DW32" i="34"/>
  <c r="DX32" i="34"/>
  <c r="DY32" i="34"/>
  <c r="DZ32" i="34"/>
  <c r="EA32" i="34"/>
  <c r="EB32" i="34"/>
  <c r="EC32" i="34"/>
  <c r="ED32" i="34"/>
  <c r="EE32" i="34"/>
  <c r="EF32" i="34"/>
  <c r="EG32" i="34"/>
  <c r="DS33" i="34"/>
  <c r="DT33" i="34"/>
  <c r="DU33" i="34"/>
  <c r="DV33" i="34"/>
  <c r="DW33" i="34"/>
  <c r="DX33" i="34"/>
  <c r="DY33" i="34"/>
  <c r="DZ33" i="34"/>
  <c r="EA33" i="34"/>
  <c r="EB33" i="34"/>
  <c r="EC33" i="34"/>
  <c r="ED33" i="34"/>
  <c r="EE33" i="34"/>
  <c r="EF33" i="34"/>
  <c r="EG33" i="34"/>
  <c r="DS34" i="34"/>
  <c r="DT34" i="34"/>
  <c r="DU34" i="34"/>
  <c r="DV34" i="34"/>
  <c r="DW34" i="34"/>
  <c r="DX34" i="34"/>
  <c r="DY34" i="34"/>
  <c r="DZ34" i="34"/>
  <c r="EA34" i="34"/>
  <c r="EB34" i="34"/>
  <c r="EC34" i="34"/>
  <c r="ED34" i="34"/>
  <c r="EE34" i="34"/>
  <c r="EF34" i="34"/>
  <c r="EG34" i="34"/>
  <c r="DS35" i="34"/>
  <c r="DT35" i="34"/>
  <c r="DU35" i="34"/>
  <c r="DV35" i="34"/>
  <c r="DW35" i="34"/>
  <c r="DX35" i="34"/>
  <c r="DY35" i="34"/>
  <c r="DZ35" i="34"/>
  <c r="EA35" i="34"/>
  <c r="EB35" i="34"/>
  <c r="EC35" i="34"/>
  <c r="ED35" i="34"/>
  <c r="EE35" i="34"/>
  <c r="EF35" i="34"/>
  <c r="EG35" i="34"/>
  <c r="DS36" i="34"/>
  <c r="DT36" i="34"/>
  <c r="DU36" i="34"/>
  <c r="DV36" i="34"/>
  <c r="DW36" i="34"/>
  <c r="DX36" i="34"/>
  <c r="DY36" i="34"/>
  <c r="DZ36" i="34"/>
  <c r="EA36" i="34"/>
  <c r="EB36" i="34"/>
  <c r="EC36" i="34"/>
  <c r="ED36" i="34"/>
  <c r="EE36" i="34"/>
  <c r="EF36" i="34"/>
  <c r="EG36" i="34"/>
  <c r="DS37" i="34"/>
  <c r="DT37" i="34"/>
  <c r="DU37" i="34"/>
  <c r="DV37" i="34"/>
  <c r="DW37" i="34"/>
  <c r="DX37" i="34"/>
  <c r="DY37" i="34"/>
  <c r="DZ37" i="34"/>
  <c r="EA37" i="34"/>
  <c r="EB37" i="34"/>
  <c r="EC37" i="34"/>
  <c r="ED37" i="34"/>
  <c r="EE37" i="34"/>
  <c r="EF37" i="34"/>
  <c r="EG37" i="34"/>
  <c r="DS38" i="34"/>
  <c r="DT38" i="34"/>
  <c r="DU38" i="34"/>
  <c r="DV38" i="34"/>
  <c r="DW38" i="34"/>
  <c r="DX38" i="34"/>
  <c r="DY38" i="34"/>
  <c r="DZ38" i="34"/>
  <c r="EA38" i="34"/>
  <c r="EB38" i="34"/>
  <c r="EC38" i="34"/>
  <c r="ED38" i="34"/>
  <c r="EE38" i="34"/>
  <c r="EF38" i="34"/>
  <c r="EG38" i="34"/>
  <c r="DS39" i="34"/>
  <c r="DT39" i="34"/>
  <c r="DU39" i="34"/>
  <c r="DV39" i="34"/>
  <c r="DW39" i="34"/>
  <c r="DX39" i="34"/>
  <c r="DY39" i="34"/>
  <c r="DZ39" i="34"/>
  <c r="EA39" i="34"/>
  <c r="EB39" i="34"/>
  <c r="EC39" i="34"/>
  <c r="ED39" i="34"/>
  <c r="EE39" i="34"/>
  <c r="EF39" i="34"/>
  <c r="EG39" i="34"/>
  <c r="DS40" i="34"/>
  <c r="DT40" i="34"/>
  <c r="DU40" i="34"/>
  <c r="DV40" i="34"/>
  <c r="DW40" i="34"/>
  <c r="DX40" i="34"/>
  <c r="DY40" i="34"/>
  <c r="DZ40" i="34"/>
  <c r="EA40" i="34"/>
  <c r="EB40" i="34"/>
  <c r="EC40" i="34"/>
  <c r="ED40" i="34"/>
  <c r="EE40" i="34"/>
  <c r="EF40" i="34"/>
  <c r="EG40" i="34"/>
  <c r="DS41" i="34"/>
  <c r="DT41" i="34"/>
  <c r="DU41" i="34"/>
  <c r="DV41" i="34"/>
  <c r="DW41" i="34"/>
  <c r="DX41" i="34"/>
  <c r="DY41" i="34"/>
  <c r="DZ41" i="34"/>
  <c r="EA41" i="34"/>
  <c r="EB41" i="34"/>
  <c r="EC41" i="34"/>
  <c r="ED41" i="34"/>
  <c r="EE41" i="34"/>
  <c r="EF41" i="34"/>
  <c r="EG41" i="34"/>
  <c r="DS42" i="34"/>
  <c r="DT42" i="34"/>
  <c r="DU42" i="34"/>
  <c r="DV42" i="34"/>
  <c r="DW42" i="34"/>
  <c r="DX42" i="34"/>
  <c r="DY42" i="34"/>
  <c r="DZ42" i="34"/>
  <c r="EA42" i="34"/>
  <c r="EB42" i="34"/>
  <c r="EC42" i="34"/>
  <c r="ED42" i="34"/>
  <c r="EE42" i="34"/>
  <c r="EF42" i="34"/>
  <c r="EG42" i="34"/>
  <c r="DS43" i="34"/>
  <c r="DT43" i="34"/>
  <c r="DU43" i="34"/>
  <c r="DV43" i="34"/>
  <c r="DW43" i="34"/>
  <c r="DX43" i="34"/>
  <c r="DY43" i="34"/>
  <c r="DZ43" i="34"/>
  <c r="EA43" i="34"/>
  <c r="EB43" i="34"/>
  <c r="EC43" i="34"/>
  <c r="ED43" i="34"/>
  <c r="EE43" i="34"/>
  <c r="EF43" i="34"/>
  <c r="EG43" i="34"/>
  <c r="DS44" i="34"/>
  <c r="DT44" i="34"/>
  <c r="DU44" i="34"/>
  <c r="DV44" i="34"/>
  <c r="DW44" i="34"/>
  <c r="DX44" i="34"/>
  <c r="DY44" i="34"/>
  <c r="DZ44" i="34"/>
  <c r="EA44" i="34"/>
  <c r="EB44" i="34"/>
  <c r="EC44" i="34"/>
  <c r="ED44" i="34"/>
  <c r="EE44" i="34"/>
  <c r="EF44" i="34"/>
  <c r="EG44" i="34"/>
  <c r="DS45" i="34"/>
  <c r="DT45" i="34"/>
  <c r="DU45" i="34"/>
  <c r="DV45" i="34"/>
  <c r="DW45" i="34"/>
  <c r="DX45" i="34"/>
  <c r="DY45" i="34"/>
  <c r="DZ45" i="34"/>
  <c r="EA45" i="34"/>
  <c r="EB45" i="34"/>
  <c r="EC45" i="34"/>
  <c r="ED45" i="34"/>
  <c r="EE45" i="34"/>
  <c r="EF45" i="34"/>
  <c r="EG45" i="34"/>
  <c r="DS46" i="34"/>
  <c r="DT46" i="34"/>
  <c r="DU46" i="34"/>
  <c r="DV46" i="34"/>
  <c r="DW46" i="34"/>
  <c r="DX46" i="34"/>
  <c r="DY46" i="34"/>
  <c r="DZ46" i="34"/>
  <c r="EA46" i="34"/>
  <c r="EB46" i="34"/>
  <c r="EC46" i="34"/>
  <c r="ED46" i="34"/>
  <c r="EE46" i="34"/>
  <c r="EF46" i="34"/>
  <c r="EG46" i="34"/>
  <c r="DS47" i="34"/>
  <c r="DT47" i="34"/>
  <c r="DU47" i="34"/>
  <c r="DV47" i="34"/>
  <c r="DW47" i="34"/>
  <c r="DX47" i="34"/>
  <c r="DY47" i="34"/>
  <c r="DZ47" i="34"/>
  <c r="EA47" i="34"/>
  <c r="EB47" i="34"/>
  <c r="EC47" i="34"/>
  <c r="ED47" i="34"/>
  <c r="EE47" i="34"/>
  <c r="EF47" i="34"/>
  <c r="EG47" i="34"/>
  <c r="DS48" i="34"/>
  <c r="DT48" i="34"/>
  <c r="DU48" i="34"/>
  <c r="DV48" i="34"/>
  <c r="DW48" i="34"/>
  <c r="DX48" i="34"/>
  <c r="DY48" i="34"/>
  <c r="DZ48" i="34"/>
  <c r="EA48" i="34"/>
  <c r="EB48" i="34"/>
  <c r="EC48" i="34"/>
  <c r="ED48" i="34"/>
  <c r="EE48" i="34"/>
  <c r="EF48" i="34"/>
  <c r="EG48" i="34"/>
  <c r="DS49" i="34"/>
  <c r="DT49" i="34"/>
  <c r="DU49" i="34"/>
  <c r="DV49" i="34"/>
  <c r="DW49" i="34"/>
  <c r="DX49" i="34"/>
  <c r="DY49" i="34"/>
  <c r="DZ49" i="34"/>
  <c r="EA49" i="34"/>
  <c r="EB49" i="34"/>
  <c r="EC49" i="34"/>
  <c r="ED49" i="34"/>
  <c r="EE49" i="34"/>
  <c r="EF49" i="34"/>
  <c r="EG49" i="34"/>
  <c r="DS50" i="34"/>
  <c r="DT50" i="34"/>
  <c r="DU50" i="34"/>
  <c r="DV50" i="34"/>
  <c r="DW50" i="34"/>
  <c r="DX50" i="34"/>
  <c r="DY50" i="34"/>
  <c r="DZ50" i="34"/>
  <c r="EA50" i="34"/>
  <c r="EB50" i="34"/>
  <c r="EC50" i="34"/>
  <c r="ED50" i="34"/>
  <c r="EE50" i="34"/>
  <c r="EF50" i="34"/>
  <c r="EG50" i="34"/>
  <c r="DS51" i="34"/>
  <c r="DT51" i="34"/>
  <c r="DU51" i="34"/>
  <c r="DV51" i="34"/>
  <c r="DW51" i="34"/>
  <c r="DX51" i="34"/>
  <c r="DY51" i="34"/>
  <c r="DZ51" i="34"/>
  <c r="EA51" i="34"/>
  <c r="EB51" i="34"/>
  <c r="EC51" i="34"/>
  <c r="ED51" i="34"/>
  <c r="EE51" i="34"/>
  <c r="EF51" i="34"/>
  <c r="EG51" i="34"/>
  <c r="DS52" i="34"/>
  <c r="DT52" i="34"/>
  <c r="DU52" i="34"/>
  <c r="DV52" i="34"/>
  <c r="DW52" i="34"/>
  <c r="DX52" i="34"/>
  <c r="DY52" i="34"/>
  <c r="DZ52" i="34"/>
  <c r="EA52" i="34"/>
  <c r="EB52" i="34"/>
  <c r="EC52" i="34"/>
  <c r="ED52" i="34"/>
  <c r="EE52" i="34"/>
  <c r="EF52" i="34"/>
  <c r="EG52" i="34"/>
  <c r="DS53" i="34"/>
  <c r="DT53" i="34"/>
  <c r="DU53" i="34"/>
  <c r="DV53" i="34"/>
  <c r="DW53" i="34"/>
  <c r="DX53" i="34"/>
  <c r="DY53" i="34"/>
  <c r="DZ53" i="34"/>
  <c r="EA53" i="34"/>
  <c r="EB53" i="34"/>
  <c r="EC53" i="34"/>
  <c r="ED53" i="34"/>
  <c r="EE53" i="34"/>
  <c r="EF53" i="34"/>
  <c r="EG53" i="34"/>
  <c r="DS54" i="34"/>
  <c r="DT54" i="34"/>
  <c r="DU54" i="34"/>
  <c r="DV54" i="34"/>
  <c r="DW54" i="34"/>
  <c r="DX54" i="34"/>
  <c r="DY54" i="34"/>
  <c r="DZ54" i="34"/>
  <c r="EA54" i="34"/>
  <c r="EB54" i="34"/>
  <c r="EC54" i="34"/>
  <c r="ED54" i="34"/>
  <c r="EE54" i="34"/>
  <c r="EF54" i="34"/>
  <c r="EG54" i="34"/>
  <c r="DS55" i="34"/>
  <c r="DT55" i="34"/>
  <c r="DU55" i="34"/>
  <c r="DV55" i="34"/>
  <c r="DW55" i="34"/>
  <c r="DX55" i="34"/>
  <c r="DY55" i="34"/>
  <c r="DZ55" i="34"/>
  <c r="EA55" i="34"/>
  <c r="EB55" i="34"/>
  <c r="EC55" i="34"/>
  <c r="ED55" i="34"/>
  <c r="EE55" i="34"/>
  <c r="EF55" i="34"/>
  <c r="EG55" i="34"/>
  <c r="DS56" i="34"/>
  <c r="DT56" i="34"/>
  <c r="DU56" i="34"/>
  <c r="DV56" i="34"/>
  <c r="DW56" i="34"/>
  <c r="DX56" i="34"/>
  <c r="DY56" i="34"/>
  <c r="DZ56" i="34"/>
  <c r="EA56" i="34"/>
  <c r="EB56" i="34"/>
  <c r="EC56" i="34"/>
  <c r="ED56" i="34"/>
  <c r="EE56" i="34"/>
  <c r="EF56" i="34"/>
  <c r="EG56" i="34"/>
  <c r="DS57" i="34"/>
  <c r="DT57" i="34"/>
  <c r="DU57" i="34"/>
  <c r="DV57" i="34"/>
  <c r="DW57" i="34"/>
  <c r="DX57" i="34"/>
  <c r="DY57" i="34"/>
  <c r="DZ57" i="34"/>
  <c r="EA57" i="34"/>
  <c r="EB57" i="34"/>
  <c r="EC57" i="34"/>
  <c r="ED57" i="34"/>
  <c r="EE57" i="34"/>
  <c r="EF57" i="34"/>
  <c r="EG57" i="34"/>
  <c r="DS58" i="34"/>
  <c r="DT58" i="34"/>
  <c r="DU58" i="34"/>
  <c r="DV58" i="34"/>
  <c r="DW58" i="34"/>
  <c r="DX58" i="34"/>
  <c r="DY58" i="34"/>
  <c r="DZ58" i="34"/>
  <c r="EA58" i="34"/>
  <c r="EB58" i="34"/>
  <c r="EC58" i="34"/>
  <c r="ED58" i="34"/>
  <c r="EE58" i="34"/>
  <c r="EF58" i="34"/>
  <c r="EG58" i="34"/>
  <c r="DS59" i="34"/>
  <c r="DT59" i="34"/>
  <c r="DU59" i="34"/>
  <c r="DV59" i="34"/>
  <c r="DW59" i="34"/>
  <c r="DX59" i="34"/>
  <c r="DY59" i="34"/>
  <c r="DZ59" i="34"/>
  <c r="EA59" i="34"/>
  <c r="EB59" i="34"/>
  <c r="EC59" i="34"/>
  <c r="ED59" i="34"/>
  <c r="EE59" i="34"/>
  <c r="EF59" i="34"/>
  <c r="EG59" i="34"/>
  <c r="DS60" i="34"/>
  <c r="DT60" i="34"/>
  <c r="DU60" i="34"/>
  <c r="DV60" i="34"/>
  <c r="DW60" i="34"/>
  <c r="DX60" i="34"/>
  <c r="DY60" i="34"/>
  <c r="DZ60" i="34"/>
  <c r="EA60" i="34"/>
  <c r="EB60" i="34"/>
  <c r="EC60" i="34"/>
  <c r="ED60" i="34"/>
  <c r="EE60" i="34"/>
  <c r="EF60" i="34"/>
  <c r="EG60" i="34"/>
  <c r="DS61" i="34"/>
  <c r="DT61" i="34"/>
  <c r="DU61" i="34"/>
  <c r="DV61" i="34"/>
  <c r="DW61" i="34"/>
  <c r="DX61" i="34"/>
  <c r="DY61" i="34"/>
  <c r="DZ61" i="34"/>
  <c r="EA61" i="34"/>
  <c r="EB61" i="34"/>
  <c r="EC61" i="34"/>
  <c r="ED61" i="34"/>
  <c r="EE61" i="34"/>
  <c r="EF61" i="34"/>
  <c r="EG61" i="34"/>
  <c r="DS62" i="34"/>
  <c r="DT62" i="34"/>
  <c r="DU62" i="34"/>
  <c r="DV62" i="34"/>
  <c r="DW62" i="34"/>
  <c r="DX62" i="34"/>
  <c r="DY62" i="34"/>
  <c r="DZ62" i="34"/>
  <c r="EA62" i="34"/>
  <c r="EB62" i="34"/>
  <c r="EC62" i="34"/>
  <c r="ED62" i="34"/>
  <c r="EE62" i="34"/>
  <c r="EF62" i="34"/>
  <c r="EG62" i="34"/>
  <c r="DS63" i="34"/>
  <c r="DT63" i="34"/>
  <c r="DU63" i="34"/>
  <c r="DV63" i="34"/>
  <c r="DW63" i="34"/>
  <c r="DX63" i="34"/>
  <c r="DY63" i="34"/>
  <c r="DZ63" i="34"/>
  <c r="EA63" i="34"/>
  <c r="EB63" i="34"/>
  <c r="EC63" i="34"/>
  <c r="ED63" i="34"/>
  <c r="EE63" i="34"/>
  <c r="EF63" i="34"/>
  <c r="EG63" i="34"/>
  <c r="DS64" i="34"/>
  <c r="DT64" i="34"/>
  <c r="DU64" i="34"/>
  <c r="DV64" i="34"/>
  <c r="DW64" i="34"/>
  <c r="DX64" i="34"/>
  <c r="DY64" i="34"/>
  <c r="DZ64" i="34"/>
  <c r="EA64" i="34"/>
  <c r="EB64" i="34"/>
  <c r="EC64" i="34"/>
  <c r="ED64" i="34"/>
  <c r="EE64" i="34"/>
  <c r="EF64" i="34"/>
  <c r="EG64" i="34"/>
  <c r="DS65" i="34"/>
  <c r="DT65" i="34"/>
  <c r="DU65" i="34"/>
  <c r="DV65" i="34"/>
  <c r="DW65" i="34"/>
  <c r="DX65" i="34"/>
  <c r="DY65" i="34"/>
  <c r="DZ65" i="34"/>
  <c r="EA65" i="34"/>
  <c r="EB65" i="34"/>
  <c r="EC65" i="34"/>
  <c r="ED65" i="34"/>
  <c r="EE65" i="34"/>
  <c r="EF65" i="34"/>
  <c r="EG65" i="34"/>
  <c r="DS66" i="34"/>
  <c r="DT66" i="34"/>
  <c r="DU66" i="34"/>
  <c r="DV66" i="34"/>
  <c r="DW66" i="34"/>
  <c r="DX66" i="34"/>
  <c r="DY66" i="34"/>
  <c r="DZ66" i="34"/>
  <c r="EA66" i="34"/>
  <c r="EB66" i="34"/>
  <c r="EC66" i="34"/>
  <c r="ED66" i="34"/>
  <c r="EE66" i="34"/>
  <c r="EF66" i="34"/>
  <c r="EG66" i="34"/>
  <c r="DS67" i="34"/>
  <c r="DT67" i="34"/>
  <c r="DU67" i="34"/>
  <c r="DV67" i="34"/>
  <c r="DW67" i="34"/>
  <c r="DX67" i="34"/>
  <c r="DY67" i="34"/>
  <c r="DZ67" i="34"/>
  <c r="EA67" i="34"/>
  <c r="EB67" i="34"/>
  <c r="EC67" i="34"/>
  <c r="ED67" i="34"/>
  <c r="EE67" i="34"/>
  <c r="EF67" i="34"/>
  <c r="EG67" i="34"/>
  <c r="DS68" i="34"/>
  <c r="DT68" i="34"/>
  <c r="DU68" i="34"/>
  <c r="DV68" i="34"/>
  <c r="DW68" i="34"/>
  <c r="DX68" i="34"/>
  <c r="DY68" i="34"/>
  <c r="DZ68" i="34"/>
  <c r="EA68" i="34"/>
  <c r="EB68" i="34"/>
  <c r="EC68" i="34"/>
  <c r="ED68" i="34"/>
  <c r="EE68" i="34"/>
  <c r="EF68" i="34"/>
  <c r="EG68" i="34"/>
  <c r="DS69" i="34"/>
  <c r="DT69" i="34"/>
  <c r="DU69" i="34"/>
  <c r="DV69" i="34"/>
  <c r="DW69" i="34"/>
  <c r="DX69" i="34"/>
  <c r="DY69" i="34"/>
  <c r="DZ69" i="34"/>
  <c r="EA69" i="34"/>
  <c r="EB69" i="34"/>
  <c r="EC69" i="34"/>
  <c r="ED69" i="34"/>
  <c r="EE69" i="34"/>
  <c r="EF69" i="34"/>
  <c r="EG69" i="34"/>
  <c r="DS70" i="34"/>
  <c r="DT70" i="34"/>
  <c r="DU70" i="34"/>
  <c r="DV70" i="34"/>
  <c r="DW70" i="34"/>
  <c r="DX70" i="34"/>
  <c r="DY70" i="34"/>
  <c r="DZ70" i="34"/>
  <c r="EA70" i="34"/>
  <c r="EB70" i="34"/>
  <c r="EC70" i="34"/>
  <c r="ED70" i="34"/>
  <c r="EE70" i="34"/>
  <c r="EF70" i="34"/>
  <c r="EG70" i="34"/>
  <c r="DS71" i="34"/>
  <c r="DT71" i="34"/>
  <c r="DU71" i="34"/>
  <c r="DV71" i="34"/>
  <c r="DW71" i="34"/>
  <c r="DX71" i="34"/>
  <c r="DY71" i="34"/>
  <c r="DZ71" i="34"/>
  <c r="EA71" i="34"/>
  <c r="EB71" i="34"/>
  <c r="EC71" i="34"/>
  <c r="ED71" i="34"/>
  <c r="EE71" i="34"/>
  <c r="EF71" i="34"/>
  <c r="EG71" i="34"/>
  <c r="DS72" i="34"/>
  <c r="DT72" i="34"/>
  <c r="DU72" i="34"/>
  <c r="DV72" i="34"/>
  <c r="DW72" i="34"/>
  <c r="DX72" i="34"/>
  <c r="DY72" i="34"/>
  <c r="DZ72" i="34"/>
  <c r="EA72" i="34"/>
  <c r="EB72" i="34"/>
  <c r="EC72" i="34"/>
  <c r="ED72" i="34"/>
  <c r="EE72" i="34"/>
  <c r="EF72" i="34"/>
  <c r="EG72" i="34"/>
  <c r="DS73" i="34"/>
  <c r="DT73" i="34"/>
  <c r="DU73" i="34"/>
  <c r="DV73" i="34"/>
  <c r="DW73" i="34"/>
  <c r="DX73" i="34"/>
  <c r="DY73" i="34"/>
  <c r="DZ73" i="34"/>
  <c r="EA73" i="34"/>
  <c r="EB73" i="34"/>
  <c r="EC73" i="34"/>
  <c r="ED73" i="34"/>
  <c r="EE73" i="34"/>
  <c r="EF73" i="34"/>
  <c r="EG73" i="34"/>
  <c r="DS74" i="34"/>
  <c r="DT74" i="34"/>
  <c r="DU74" i="34"/>
  <c r="DV74" i="34"/>
  <c r="DW74" i="34"/>
  <c r="DX74" i="34"/>
  <c r="DY74" i="34"/>
  <c r="DZ74" i="34"/>
  <c r="EA74" i="34"/>
  <c r="EB74" i="34"/>
  <c r="EC74" i="34"/>
  <c r="ED74" i="34"/>
  <c r="EE74" i="34"/>
  <c r="EF74" i="34"/>
  <c r="EG74" i="34"/>
  <c r="DS75" i="34"/>
  <c r="DT75" i="34"/>
  <c r="DU75" i="34"/>
  <c r="DV75" i="34"/>
  <c r="DW75" i="34"/>
  <c r="DX75" i="34"/>
  <c r="DY75" i="34"/>
  <c r="DZ75" i="34"/>
  <c r="EA75" i="34"/>
  <c r="EB75" i="34"/>
  <c r="EC75" i="34"/>
  <c r="ED75" i="34"/>
  <c r="EE75" i="34"/>
  <c r="EF75" i="34"/>
  <c r="EG75" i="34"/>
  <c r="DS76" i="34"/>
  <c r="DT76" i="34"/>
  <c r="DU76" i="34"/>
  <c r="DV76" i="34"/>
  <c r="DW76" i="34"/>
  <c r="DX76" i="34"/>
  <c r="DY76" i="34"/>
  <c r="DZ76" i="34"/>
  <c r="EA76" i="34"/>
  <c r="EB76" i="34"/>
  <c r="EC76" i="34"/>
  <c r="ED76" i="34"/>
  <c r="EE76" i="34"/>
  <c r="EF76" i="34"/>
  <c r="EG76" i="34"/>
  <c r="DS77" i="34"/>
  <c r="DT77" i="34"/>
  <c r="DU77" i="34"/>
  <c r="DV77" i="34"/>
  <c r="DW77" i="34"/>
  <c r="DX77" i="34"/>
  <c r="DY77" i="34"/>
  <c r="DZ77" i="34"/>
  <c r="EA77" i="34"/>
  <c r="EB77" i="34"/>
  <c r="EC77" i="34"/>
  <c r="ED77" i="34"/>
  <c r="EE77" i="34"/>
  <c r="EF77" i="34"/>
  <c r="EG77" i="34"/>
  <c r="DS78" i="34"/>
  <c r="DT78" i="34"/>
  <c r="DU78" i="34"/>
  <c r="DV78" i="34"/>
  <c r="DW78" i="34"/>
  <c r="DX78" i="34"/>
  <c r="DY78" i="34"/>
  <c r="DZ78" i="34"/>
  <c r="EA78" i="34"/>
  <c r="EB78" i="34"/>
  <c r="EC78" i="34"/>
  <c r="ED78" i="34"/>
  <c r="EE78" i="34"/>
  <c r="EF78" i="34"/>
  <c r="EG78" i="34"/>
  <c r="DS79" i="34"/>
  <c r="DT79" i="34"/>
  <c r="DU79" i="34"/>
  <c r="DV79" i="34"/>
  <c r="DW79" i="34"/>
  <c r="DX79" i="34"/>
  <c r="DY79" i="34"/>
  <c r="DZ79" i="34"/>
  <c r="EA79" i="34"/>
  <c r="EB79" i="34"/>
  <c r="EC79" i="34"/>
  <c r="ED79" i="34"/>
  <c r="EE79" i="34"/>
  <c r="EF79" i="34"/>
  <c r="EG79" i="34"/>
  <c r="DS80" i="34"/>
  <c r="DT80" i="34"/>
  <c r="DU80" i="34"/>
  <c r="DV80" i="34"/>
  <c r="DW80" i="34"/>
  <c r="DX80" i="34"/>
  <c r="DY80" i="34"/>
  <c r="DZ80" i="34"/>
  <c r="EA80" i="34"/>
  <c r="EB80" i="34"/>
  <c r="EC80" i="34"/>
  <c r="ED80" i="34"/>
  <c r="EE80" i="34"/>
  <c r="EF80" i="34"/>
  <c r="EG80" i="34"/>
  <c r="DS81" i="34"/>
  <c r="DT81" i="34"/>
  <c r="DU81" i="34"/>
  <c r="DV81" i="34"/>
  <c r="DW81" i="34"/>
  <c r="DX81" i="34"/>
  <c r="DY81" i="34"/>
  <c r="DZ81" i="34"/>
  <c r="EA81" i="34"/>
  <c r="EB81" i="34"/>
  <c r="EC81" i="34"/>
  <c r="ED81" i="34"/>
  <c r="EE81" i="34"/>
  <c r="EF81" i="34"/>
  <c r="EG81" i="34"/>
  <c r="DS82" i="34"/>
  <c r="DT82" i="34"/>
  <c r="DU82" i="34"/>
  <c r="DV82" i="34"/>
  <c r="DW82" i="34"/>
  <c r="DX82" i="34"/>
  <c r="DY82" i="34"/>
  <c r="DZ82" i="34"/>
  <c r="EA82" i="34"/>
  <c r="EB82" i="34"/>
  <c r="EC82" i="34"/>
  <c r="ED82" i="34"/>
  <c r="EE82" i="34"/>
  <c r="EF82" i="34"/>
  <c r="EG82" i="34"/>
  <c r="DS83" i="34"/>
  <c r="DT83" i="34"/>
  <c r="DU83" i="34"/>
  <c r="DV83" i="34"/>
  <c r="DW83" i="34"/>
  <c r="DX83" i="34"/>
  <c r="DY83" i="34"/>
  <c r="DZ83" i="34"/>
  <c r="EA83" i="34"/>
  <c r="EB83" i="34"/>
  <c r="EC83" i="34"/>
  <c r="ED83" i="34"/>
  <c r="EE83" i="34"/>
  <c r="EF83" i="34"/>
  <c r="EG83" i="34"/>
  <c r="DS84" i="34"/>
  <c r="DT84" i="34"/>
  <c r="DU84" i="34"/>
  <c r="DV84" i="34"/>
  <c r="DW84" i="34"/>
  <c r="DX84" i="34"/>
  <c r="DY84" i="34"/>
  <c r="DZ84" i="34"/>
  <c r="EA84" i="34"/>
  <c r="EB84" i="34"/>
  <c r="EC84" i="34"/>
  <c r="ED84" i="34"/>
  <c r="EE84" i="34"/>
  <c r="EF84" i="34"/>
  <c r="EG84" i="34"/>
  <c r="DS85" i="34"/>
  <c r="DT85" i="34"/>
  <c r="DU85" i="34"/>
  <c r="DV85" i="34"/>
  <c r="DW85" i="34"/>
  <c r="DX85" i="34"/>
  <c r="DY85" i="34"/>
  <c r="DZ85" i="34"/>
  <c r="EA85" i="34"/>
  <c r="EB85" i="34"/>
  <c r="EC85" i="34"/>
  <c r="ED85" i="34"/>
  <c r="EE85" i="34"/>
  <c r="EF85" i="34"/>
  <c r="EG85" i="34"/>
  <c r="DS86" i="34"/>
  <c r="DT86" i="34"/>
  <c r="DU86" i="34"/>
  <c r="DV86" i="34"/>
  <c r="DW86" i="34"/>
  <c r="DX86" i="34"/>
  <c r="DY86" i="34"/>
  <c r="DZ86" i="34"/>
  <c r="EA86" i="34"/>
  <c r="EB86" i="34"/>
  <c r="EC86" i="34"/>
  <c r="ED86" i="34"/>
  <c r="EE86" i="34"/>
  <c r="EF86" i="34"/>
  <c r="EG86" i="34"/>
  <c r="DS87" i="34"/>
  <c r="DT87" i="34"/>
  <c r="DU87" i="34"/>
  <c r="DV87" i="34"/>
  <c r="DW87" i="34"/>
  <c r="DX87" i="34"/>
  <c r="DY87" i="34"/>
  <c r="DZ87" i="34"/>
  <c r="EA87" i="34"/>
  <c r="EB87" i="34"/>
  <c r="EC87" i="34"/>
  <c r="ED87" i="34"/>
  <c r="EE87" i="34"/>
  <c r="EF87" i="34"/>
  <c r="EG87" i="34"/>
  <c r="DS88" i="34"/>
  <c r="DT88" i="34"/>
  <c r="DU88" i="34"/>
  <c r="DV88" i="34"/>
  <c r="DW88" i="34"/>
  <c r="DX88" i="34"/>
  <c r="DY88" i="34"/>
  <c r="DZ88" i="34"/>
  <c r="EA88" i="34"/>
  <c r="EB88" i="34"/>
  <c r="EC88" i="34"/>
  <c r="ED88" i="34"/>
  <c r="EE88" i="34"/>
  <c r="EF88" i="34"/>
  <c r="EG88" i="34"/>
  <c r="DS89" i="34"/>
  <c r="DT89" i="34"/>
  <c r="DU89" i="34"/>
  <c r="DV89" i="34"/>
  <c r="DW89" i="34"/>
  <c r="DX89" i="34"/>
  <c r="DY89" i="34"/>
  <c r="DZ89" i="34"/>
  <c r="EA89" i="34"/>
  <c r="EB89" i="34"/>
  <c r="EC89" i="34"/>
  <c r="ED89" i="34"/>
  <c r="EE89" i="34"/>
  <c r="EF89" i="34"/>
  <c r="EG89" i="34"/>
  <c r="DS90" i="34"/>
  <c r="DT90" i="34"/>
  <c r="DU90" i="34"/>
  <c r="DV90" i="34"/>
  <c r="DW90" i="34"/>
  <c r="DX90" i="34"/>
  <c r="DY90" i="34"/>
  <c r="DZ90" i="34"/>
  <c r="EA90" i="34"/>
  <c r="EB90" i="34"/>
  <c r="EC90" i="34"/>
  <c r="ED90" i="34"/>
  <c r="EE90" i="34"/>
  <c r="EF90" i="34"/>
  <c r="EG90" i="34"/>
  <c r="DS91" i="34"/>
  <c r="DT91" i="34"/>
  <c r="DU91" i="34"/>
  <c r="DV91" i="34"/>
  <c r="DW91" i="34"/>
  <c r="DX91" i="34"/>
  <c r="DY91" i="34"/>
  <c r="DZ91" i="34"/>
  <c r="EA91" i="34"/>
  <c r="EB91" i="34"/>
  <c r="EC91" i="34"/>
  <c r="ED91" i="34"/>
  <c r="EE91" i="34"/>
  <c r="EF91" i="34"/>
  <c r="EG91" i="34"/>
  <c r="DS92" i="34"/>
  <c r="DT92" i="34"/>
  <c r="DU92" i="34"/>
  <c r="DV92" i="34"/>
  <c r="DW92" i="34"/>
  <c r="DX92" i="34"/>
  <c r="DY92" i="34"/>
  <c r="DZ92" i="34"/>
  <c r="EA92" i="34"/>
  <c r="EB92" i="34"/>
  <c r="EC92" i="34"/>
  <c r="ED92" i="34"/>
  <c r="EE92" i="34"/>
  <c r="EF92" i="34"/>
  <c r="EG92" i="34"/>
  <c r="DS93" i="34"/>
  <c r="DT93" i="34"/>
  <c r="DU93" i="34"/>
  <c r="DV93" i="34"/>
  <c r="DW93" i="34"/>
  <c r="DX93" i="34"/>
  <c r="DY93" i="34"/>
  <c r="DZ93" i="34"/>
  <c r="EA93" i="34"/>
  <c r="EB93" i="34"/>
  <c r="EC93" i="34"/>
  <c r="ED93" i="34"/>
  <c r="EE93" i="34"/>
  <c r="EF93" i="34"/>
  <c r="EG93" i="34"/>
  <c r="DS94" i="34"/>
  <c r="DT94" i="34"/>
  <c r="DU94" i="34"/>
  <c r="DV94" i="34"/>
  <c r="DW94" i="34"/>
  <c r="DX94" i="34"/>
  <c r="DY94" i="34"/>
  <c r="DZ94" i="34"/>
  <c r="EA94" i="34"/>
  <c r="EB94" i="34"/>
  <c r="EC94" i="34"/>
  <c r="ED94" i="34"/>
  <c r="EE94" i="34"/>
  <c r="EF94" i="34"/>
  <c r="EG94" i="34"/>
  <c r="DS95" i="34"/>
  <c r="DT95" i="34"/>
  <c r="DU95" i="34"/>
  <c r="DV95" i="34"/>
  <c r="DW95" i="34"/>
  <c r="DX95" i="34"/>
  <c r="DY95" i="34"/>
  <c r="DZ95" i="34"/>
  <c r="EA95" i="34"/>
  <c r="EB95" i="34"/>
  <c r="EC95" i="34"/>
  <c r="ED95" i="34"/>
  <c r="EE95" i="34"/>
  <c r="EF95" i="34"/>
  <c r="EG95" i="34"/>
  <c r="DS96" i="34"/>
  <c r="DT96" i="34"/>
  <c r="DU96" i="34"/>
  <c r="DV96" i="34"/>
  <c r="DW96" i="34"/>
  <c r="DX96" i="34"/>
  <c r="DY96" i="34"/>
  <c r="DZ96" i="34"/>
  <c r="EA96" i="34"/>
  <c r="EB96" i="34"/>
  <c r="EC96" i="34"/>
  <c r="ED96" i="34"/>
  <c r="EE96" i="34"/>
  <c r="EF96" i="34"/>
  <c r="EG96" i="34"/>
  <c r="DS97" i="34"/>
  <c r="DT97" i="34"/>
  <c r="DU97" i="34"/>
  <c r="DV97" i="34"/>
  <c r="DW97" i="34"/>
  <c r="DX97" i="34"/>
  <c r="DY97" i="34"/>
  <c r="DZ97" i="34"/>
  <c r="EA97" i="34"/>
  <c r="EB97" i="34"/>
  <c r="EC97" i="34"/>
  <c r="ED97" i="34"/>
  <c r="EE97" i="34"/>
  <c r="EF97" i="34"/>
  <c r="EG97" i="34"/>
  <c r="DS98" i="34"/>
  <c r="DT98" i="34"/>
  <c r="DU98" i="34"/>
  <c r="DV98" i="34"/>
  <c r="DW98" i="34"/>
  <c r="DX98" i="34"/>
  <c r="DY98" i="34"/>
  <c r="DZ98" i="34"/>
  <c r="EA98" i="34"/>
  <c r="EB98" i="34"/>
  <c r="EC98" i="34"/>
  <c r="ED98" i="34"/>
  <c r="EE98" i="34"/>
  <c r="EF98" i="34"/>
  <c r="EG98" i="34"/>
  <c r="DS99" i="34"/>
  <c r="DT99" i="34"/>
  <c r="DU99" i="34"/>
  <c r="DV99" i="34"/>
  <c r="DW99" i="34"/>
  <c r="DX99" i="34"/>
  <c r="DY99" i="34"/>
  <c r="DZ99" i="34"/>
  <c r="EA99" i="34"/>
  <c r="EB99" i="34"/>
  <c r="EC99" i="34"/>
  <c r="ED99" i="34"/>
  <c r="EE99" i="34"/>
  <c r="EF99" i="34"/>
  <c r="EG99" i="34"/>
  <c r="DS100" i="34"/>
  <c r="DT100" i="34"/>
  <c r="DU100" i="34"/>
  <c r="DV100" i="34"/>
  <c r="DW100" i="34"/>
  <c r="DX100" i="34"/>
  <c r="DY100" i="34"/>
  <c r="DZ100" i="34"/>
  <c r="EA100" i="34"/>
  <c r="EB100" i="34"/>
  <c r="EC100" i="34"/>
  <c r="ED100" i="34"/>
  <c r="EE100" i="34"/>
  <c r="EF100" i="34"/>
  <c r="EG100" i="34"/>
  <c r="T2" i="61"/>
  <c r="AC2" i="41"/>
  <c r="A1" i="64" a="1"/>
  <c r="A1" i="64" s="1"/>
  <c r="A1" i="61" a="1"/>
  <c r="A1" i="61" s="1"/>
  <c r="A1" i="49" a="1"/>
  <c r="A1" i="49" s="1"/>
  <c r="A1" i="47" a="1"/>
  <c r="A1" i="47" s="1"/>
  <c r="D458" i="22"/>
  <c r="D457" i="22"/>
  <c r="D233" i="22"/>
  <c r="D2" i="22"/>
  <c r="P1" i="61" a="1"/>
  <c r="P1" i="61" s="1"/>
  <c r="P2" i="61"/>
  <c r="Q2" i="61"/>
  <c r="R2" i="61"/>
  <c r="S2" i="61"/>
  <c r="U2" i="61"/>
  <c r="V2" i="61"/>
  <c r="W2" i="61"/>
  <c r="P3" i="61"/>
  <c r="Q3" i="61"/>
  <c r="R3" i="61"/>
  <c r="S3" i="61"/>
  <c r="T3" i="61"/>
  <c r="U3" i="61"/>
  <c r="V3" i="61"/>
  <c r="W3" i="61"/>
  <c r="P4" i="61"/>
  <c r="Q4" i="61"/>
  <c r="R4" i="61"/>
  <c r="S4" i="61"/>
  <c r="T4" i="61"/>
  <c r="U4" i="61"/>
  <c r="V4" i="61"/>
  <c r="W4" i="61"/>
  <c r="P5" i="61"/>
  <c r="Q5" i="61"/>
  <c r="R5" i="61"/>
  <c r="S5" i="61"/>
  <c r="T5" i="61"/>
  <c r="U5" i="61"/>
  <c r="V5" i="61"/>
  <c r="W5" i="61"/>
  <c r="P6" i="61"/>
  <c r="Q6" i="61"/>
  <c r="R6" i="61"/>
  <c r="S6" i="61"/>
  <c r="T6" i="61"/>
  <c r="U6" i="61"/>
  <c r="V6" i="61"/>
  <c r="W6" i="61"/>
  <c r="P7" i="61"/>
  <c r="Q7" i="61"/>
  <c r="R7" i="61"/>
  <c r="S7" i="61"/>
  <c r="T7" i="61"/>
  <c r="U7" i="61"/>
  <c r="V7" i="61"/>
  <c r="W7" i="61"/>
  <c r="P8" i="61"/>
  <c r="Q8" i="61"/>
  <c r="R8" i="61"/>
  <c r="S8" i="61"/>
  <c r="T8" i="61"/>
  <c r="U8" i="61"/>
  <c r="V8" i="61"/>
  <c r="W8" i="61"/>
  <c r="P9" i="61"/>
  <c r="Q9" i="61"/>
  <c r="R9" i="61"/>
  <c r="S9" i="61"/>
  <c r="T9" i="61"/>
  <c r="U9" i="61"/>
  <c r="V9" i="61"/>
  <c r="W9" i="61"/>
  <c r="P10" i="61"/>
  <c r="Q10" i="61"/>
  <c r="R10" i="61"/>
  <c r="S10" i="61"/>
  <c r="T10" i="61"/>
  <c r="U10" i="61"/>
  <c r="V10" i="61"/>
  <c r="W10" i="61"/>
  <c r="P11" i="61"/>
  <c r="Q11" i="61"/>
  <c r="R11" i="61"/>
  <c r="S11" i="61"/>
  <c r="T11" i="61"/>
  <c r="U11" i="61"/>
  <c r="V11" i="61"/>
  <c r="W11" i="61"/>
  <c r="P12" i="61"/>
  <c r="Q12" i="61"/>
  <c r="R12" i="61"/>
  <c r="S12" i="61"/>
  <c r="T12" i="61"/>
  <c r="U12" i="61"/>
  <c r="V12" i="61"/>
  <c r="W12" i="61"/>
  <c r="P13" i="61"/>
  <c r="Q13" i="61"/>
  <c r="R13" i="61"/>
  <c r="S13" i="61"/>
  <c r="T13" i="61"/>
  <c r="U13" i="61"/>
  <c r="V13" i="61"/>
  <c r="W13" i="61"/>
  <c r="P14" i="61"/>
  <c r="Q14" i="61"/>
  <c r="R14" i="61"/>
  <c r="S14" i="61"/>
  <c r="T14" i="61"/>
  <c r="U14" i="61"/>
  <c r="V14" i="61"/>
  <c r="W14" i="61"/>
  <c r="P15" i="61"/>
  <c r="Q15" i="61"/>
  <c r="R15" i="61"/>
  <c r="S15" i="61"/>
  <c r="T15" i="61"/>
  <c r="U15" i="61"/>
  <c r="V15" i="61"/>
  <c r="W15" i="61"/>
  <c r="P16" i="61"/>
  <c r="Q16" i="61"/>
  <c r="R16" i="61"/>
  <c r="S16" i="61"/>
  <c r="T16" i="61"/>
  <c r="U16" i="61"/>
  <c r="V16" i="61"/>
  <c r="W16" i="61"/>
  <c r="P17" i="61"/>
  <c r="Q17" i="61"/>
  <c r="R17" i="61"/>
  <c r="S17" i="61"/>
  <c r="T17" i="61"/>
  <c r="U17" i="61"/>
  <c r="V17" i="61"/>
  <c r="W17" i="61"/>
  <c r="P18" i="61"/>
  <c r="Q18" i="61"/>
  <c r="R18" i="61"/>
  <c r="S18" i="61"/>
  <c r="T18" i="61"/>
  <c r="U18" i="61"/>
  <c r="V18" i="61"/>
  <c r="W18" i="61"/>
  <c r="P19" i="61"/>
  <c r="Q19" i="61"/>
  <c r="R19" i="61"/>
  <c r="S19" i="61"/>
  <c r="T19" i="61"/>
  <c r="U19" i="61"/>
  <c r="V19" i="61"/>
  <c r="W19" i="61"/>
  <c r="P20" i="61"/>
  <c r="Q20" i="61"/>
  <c r="R20" i="61"/>
  <c r="S20" i="61"/>
  <c r="T20" i="61"/>
  <c r="U20" i="61"/>
  <c r="V20" i="61"/>
  <c r="W20" i="61"/>
  <c r="P21" i="61"/>
  <c r="Q21" i="61"/>
  <c r="R21" i="61"/>
  <c r="S21" i="61"/>
  <c r="T21" i="61"/>
  <c r="U21" i="61"/>
  <c r="V21" i="61"/>
  <c r="W21" i="61"/>
  <c r="P22" i="61"/>
  <c r="Q22" i="61"/>
  <c r="R22" i="61"/>
  <c r="S22" i="61"/>
  <c r="T22" i="61"/>
  <c r="U22" i="61"/>
  <c r="V22" i="61"/>
  <c r="W22" i="61"/>
  <c r="P23" i="61"/>
  <c r="Q23" i="61"/>
  <c r="R23" i="61"/>
  <c r="S23" i="61"/>
  <c r="T23" i="61"/>
  <c r="U23" i="61"/>
  <c r="V23" i="61"/>
  <c r="W23" i="61"/>
  <c r="P24" i="61"/>
  <c r="Q24" i="61"/>
  <c r="R24" i="61"/>
  <c r="S24" i="61"/>
  <c r="T24" i="61"/>
  <c r="U24" i="61"/>
  <c r="V24" i="61"/>
  <c r="W24" i="61"/>
  <c r="P25" i="61"/>
  <c r="Q25" i="61"/>
  <c r="R25" i="61"/>
  <c r="S25" i="61"/>
  <c r="T25" i="61"/>
  <c r="U25" i="61"/>
  <c r="V25" i="61"/>
  <c r="W25" i="61"/>
  <c r="P26" i="61"/>
  <c r="Q26" i="61"/>
  <c r="R26" i="61"/>
  <c r="S26" i="61"/>
  <c r="T26" i="61"/>
  <c r="U26" i="61"/>
  <c r="V26" i="61"/>
  <c r="W26" i="61"/>
  <c r="P27" i="61"/>
  <c r="Q27" i="61"/>
  <c r="R27" i="61"/>
  <c r="S27" i="61"/>
  <c r="T27" i="61"/>
  <c r="U27" i="61"/>
  <c r="V27" i="61"/>
  <c r="W27" i="61"/>
  <c r="P28" i="61"/>
  <c r="Q28" i="61"/>
  <c r="R28" i="61"/>
  <c r="S28" i="61"/>
  <c r="T28" i="61"/>
  <c r="U28" i="61"/>
  <c r="V28" i="61"/>
  <c r="W28" i="61"/>
  <c r="P29" i="61"/>
  <c r="Q29" i="61"/>
  <c r="R29" i="61"/>
  <c r="S29" i="61"/>
  <c r="T29" i="61"/>
  <c r="U29" i="61"/>
  <c r="V29" i="61"/>
  <c r="W29" i="61"/>
  <c r="P30" i="61"/>
  <c r="Q30" i="61"/>
  <c r="R30" i="61"/>
  <c r="S30" i="61"/>
  <c r="T30" i="61"/>
  <c r="U30" i="61"/>
  <c r="V30" i="61"/>
  <c r="W30" i="61"/>
  <c r="P31" i="61"/>
  <c r="Q31" i="61"/>
  <c r="R31" i="61"/>
  <c r="S31" i="61"/>
  <c r="T31" i="61"/>
  <c r="U31" i="61"/>
  <c r="V31" i="61"/>
  <c r="W31" i="61"/>
  <c r="P32" i="61"/>
  <c r="Q32" i="61"/>
  <c r="R32" i="61"/>
  <c r="S32" i="61"/>
  <c r="T32" i="61"/>
  <c r="U32" i="61"/>
  <c r="V32" i="61"/>
  <c r="W32" i="61"/>
  <c r="P33" i="61"/>
  <c r="Q33" i="61"/>
  <c r="R33" i="61"/>
  <c r="S33" i="61"/>
  <c r="T33" i="61"/>
  <c r="U33" i="61"/>
  <c r="V33" i="61"/>
  <c r="W33" i="61"/>
  <c r="P34" i="61"/>
  <c r="Q34" i="61"/>
  <c r="R34" i="61"/>
  <c r="S34" i="61"/>
  <c r="T34" i="61"/>
  <c r="U34" i="61"/>
  <c r="V34" i="61"/>
  <c r="W34" i="61"/>
  <c r="P35" i="61"/>
  <c r="Q35" i="61"/>
  <c r="R35" i="61"/>
  <c r="S35" i="61"/>
  <c r="T35" i="61"/>
  <c r="U35" i="61"/>
  <c r="V35" i="61"/>
  <c r="W35" i="61"/>
  <c r="P36" i="61"/>
  <c r="Q36" i="61"/>
  <c r="R36" i="61"/>
  <c r="S36" i="61"/>
  <c r="T36" i="61"/>
  <c r="U36" i="61"/>
  <c r="V36" i="61"/>
  <c r="W36" i="61"/>
  <c r="P37" i="61"/>
  <c r="Q37" i="61"/>
  <c r="R37" i="61"/>
  <c r="S37" i="61"/>
  <c r="T37" i="61"/>
  <c r="U37" i="61"/>
  <c r="V37" i="61"/>
  <c r="W37" i="61"/>
  <c r="P38" i="61"/>
  <c r="Q38" i="61"/>
  <c r="R38" i="61"/>
  <c r="S38" i="61"/>
  <c r="T38" i="61"/>
  <c r="U38" i="61"/>
  <c r="V38" i="61"/>
  <c r="W38" i="61"/>
  <c r="P39" i="61"/>
  <c r="Q39" i="61"/>
  <c r="R39" i="61"/>
  <c r="S39" i="61"/>
  <c r="T39" i="61"/>
  <c r="U39" i="61"/>
  <c r="V39" i="61"/>
  <c r="W39" i="61"/>
  <c r="P40" i="61"/>
  <c r="Q40" i="61"/>
  <c r="R40" i="61"/>
  <c r="S40" i="61"/>
  <c r="T40" i="61"/>
  <c r="U40" i="61"/>
  <c r="V40" i="61"/>
  <c r="W40" i="61"/>
  <c r="P41" i="61"/>
  <c r="Q41" i="61"/>
  <c r="R41" i="61"/>
  <c r="S41" i="61"/>
  <c r="T41" i="61"/>
  <c r="U41" i="61"/>
  <c r="V41" i="61"/>
  <c r="W41" i="61"/>
  <c r="P42" i="61"/>
  <c r="Q42" i="61"/>
  <c r="R42" i="61"/>
  <c r="S42" i="61"/>
  <c r="T42" i="61"/>
  <c r="U42" i="61"/>
  <c r="V42" i="61"/>
  <c r="W42" i="61"/>
  <c r="P43" i="61"/>
  <c r="Q43" i="61"/>
  <c r="R43" i="61"/>
  <c r="S43" i="61"/>
  <c r="T43" i="61"/>
  <c r="U43" i="61"/>
  <c r="V43" i="61"/>
  <c r="W43" i="61"/>
  <c r="P44" i="61"/>
  <c r="Q44" i="61"/>
  <c r="R44" i="61"/>
  <c r="S44" i="61"/>
  <c r="T44" i="61"/>
  <c r="U44" i="61"/>
  <c r="V44" i="61"/>
  <c r="W44" i="61"/>
  <c r="P45" i="61"/>
  <c r="Q45" i="61"/>
  <c r="R45" i="61"/>
  <c r="S45" i="61"/>
  <c r="T45" i="61"/>
  <c r="U45" i="61"/>
  <c r="V45" i="61"/>
  <c r="W45" i="61"/>
  <c r="P46" i="61"/>
  <c r="Q46" i="61"/>
  <c r="R46" i="61"/>
  <c r="S46" i="61"/>
  <c r="T46" i="61"/>
  <c r="U46" i="61"/>
  <c r="V46" i="61"/>
  <c r="W46" i="61"/>
  <c r="P47" i="61"/>
  <c r="Q47" i="61"/>
  <c r="R47" i="61"/>
  <c r="S47" i="61"/>
  <c r="T47" i="61"/>
  <c r="U47" i="61"/>
  <c r="V47" i="61"/>
  <c r="W47" i="61"/>
  <c r="P48" i="61"/>
  <c r="Q48" i="61"/>
  <c r="R48" i="61"/>
  <c r="S48" i="61"/>
  <c r="T48" i="61"/>
  <c r="U48" i="61"/>
  <c r="V48" i="61"/>
  <c r="W48" i="61"/>
  <c r="P49" i="61"/>
  <c r="Q49" i="61"/>
  <c r="R49" i="61"/>
  <c r="S49" i="61"/>
  <c r="T49" i="61"/>
  <c r="U49" i="61"/>
  <c r="V49" i="61"/>
  <c r="W49" i="61"/>
  <c r="P50" i="61"/>
  <c r="Q50" i="61"/>
  <c r="R50" i="61"/>
  <c r="S50" i="61"/>
  <c r="T50" i="61"/>
  <c r="U50" i="61"/>
  <c r="V50" i="61"/>
  <c r="W50" i="61"/>
  <c r="P51" i="61"/>
  <c r="Q51" i="61"/>
  <c r="R51" i="61"/>
  <c r="S51" i="61"/>
  <c r="T51" i="61"/>
  <c r="U51" i="61"/>
  <c r="V51" i="61"/>
  <c r="W51" i="61"/>
  <c r="P52" i="61"/>
  <c r="Q52" i="61"/>
  <c r="R52" i="61"/>
  <c r="S52" i="61"/>
  <c r="T52" i="61"/>
  <c r="U52" i="61"/>
  <c r="V52" i="61"/>
  <c r="W52" i="61"/>
  <c r="P53" i="61"/>
  <c r="Q53" i="61"/>
  <c r="R53" i="61"/>
  <c r="S53" i="61"/>
  <c r="T53" i="61"/>
  <c r="U53" i="61"/>
  <c r="V53" i="61"/>
  <c r="W53" i="61"/>
  <c r="P54" i="61"/>
  <c r="Q54" i="61"/>
  <c r="R54" i="61"/>
  <c r="S54" i="61"/>
  <c r="T54" i="61"/>
  <c r="U54" i="61"/>
  <c r="V54" i="61"/>
  <c r="W54" i="61"/>
  <c r="P55" i="61"/>
  <c r="Q55" i="61"/>
  <c r="R55" i="61"/>
  <c r="S55" i="61"/>
  <c r="T55" i="61"/>
  <c r="U55" i="61"/>
  <c r="V55" i="61"/>
  <c r="W55" i="61"/>
  <c r="P56" i="61"/>
  <c r="Q56" i="61"/>
  <c r="R56" i="61"/>
  <c r="S56" i="61"/>
  <c r="T56" i="61"/>
  <c r="U56" i="61"/>
  <c r="V56" i="61"/>
  <c r="W56" i="61"/>
  <c r="P57" i="61"/>
  <c r="Q57" i="61"/>
  <c r="R57" i="61"/>
  <c r="S57" i="61"/>
  <c r="T57" i="61"/>
  <c r="U57" i="61"/>
  <c r="V57" i="61"/>
  <c r="W57" i="61"/>
  <c r="P58" i="61"/>
  <c r="Q58" i="61"/>
  <c r="R58" i="61"/>
  <c r="S58" i="61"/>
  <c r="T58" i="61"/>
  <c r="U58" i="61"/>
  <c r="V58" i="61"/>
  <c r="W58" i="61"/>
  <c r="P59" i="61"/>
  <c r="Q59" i="61"/>
  <c r="R59" i="61"/>
  <c r="S59" i="61"/>
  <c r="T59" i="61"/>
  <c r="U59" i="61"/>
  <c r="V59" i="61"/>
  <c r="W59" i="61"/>
  <c r="P60" i="61"/>
  <c r="Q60" i="61"/>
  <c r="R60" i="61"/>
  <c r="S60" i="61"/>
  <c r="T60" i="61"/>
  <c r="U60" i="61"/>
  <c r="V60" i="61"/>
  <c r="W60" i="61"/>
  <c r="P61" i="61"/>
  <c r="Q61" i="61"/>
  <c r="R61" i="61"/>
  <c r="S61" i="61"/>
  <c r="T61" i="61"/>
  <c r="U61" i="61"/>
  <c r="V61" i="61"/>
  <c r="W61" i="61"/>
  <c r="P62" i="61"/>
  <c r="Q62" i="61"/>
  <c r="R62" i="61"/>
  <c r="S62" i="61"/>
  <c r="T62" i="61"/>
  <c r="U62" i="61"/>
  <c r="V62" i="61"/>
  <c r="W62" i="61"/>
  <c r="P63" i="61"/>
  <c r="Q63" i="61"/>
  <c r="R63" i="61"/>
  <c r="S63" i="61"/>
  <c r="T63" i="61"/>
  <c r="U63" i="61"/>
  <c r="V63" i="61"/>
  <c r="W63" i="61"/>
  <c r="P64" i="61"/>
  <c r="Q64" i="61"/>
  <c r="R64" i="61"/>
  <c r="S64" i="61"/>
  <c r="T64" i="61"/>
  <c r="U64" i="61"/>
  <c r="V64" i="61"/>
  <c r="W64" i="61"/>
  <c r="P65" i="61"/>
  <c r="Q65" i="61"/>
  <c r="R65" i="61"/>
  <c r="S65" i="61"/>
  <c r="T65" i="61"/>
  <c r="U65" i="61"/>
  <c r="V65" i="61"/>
  <c r="W65" i="61"/>
  <c r="P66" i="61"/>
  <c r="Q66" i="61"/>
  <c r="R66" i="61"/>
  <c r="S66" i="61"/>
  <c r="T66" i="61"/>
  <c r="U66" i="61"/>
  <c r="V66" i="61"/>
  <c r="W66" i="61"/>
  <c r="P67" i="61"/>
  <c r="Q67" i="61"/>
  <c r="R67" i="61"/>
  <c r="S67" i="61"/>
  <c r="T67" i="61"/>
  <c r="U67" i="61"/>
  <c r="V67" i="61"/>
  <c r="W67" i="61"/>
  <c r="P68" i="61"/>
  <c r="Q68" i="61"/>
  <c r="R68" i="61"/>
  <c r="S68" i="61"/>
  <c r="T68" i="61"/>
  <c r="U68" i="61"/>
  <c r="V68" i="61"/>
  <c r="W68" i="61"/>
  <c r="P69" i="61"/>
  <c r="Q69" i="61"/>
  <c r="R69" i="61"/>
  <c r="S69" i="61"/>
  <c r="T69" i="61"/>
  <c r="U69" i="61"/>
  <c r="V69" i="61"/>
  <c r="W69" i="61"/>
  <c r="P70" i="61"/>
  <c r="Q70" i="61"/>
  <c r="R70" i="61"/>
  <c r="S70" i="61"/>
  <c r="T70" i="61"/>
  <c r="U70" i="61"/>
  <c r="V70" i="61"/>
  <c r="W70" i="61"/>
  <c r="P71" i="61"/>
  <c r="Q71" i="61"/>
  <c r="R71" i="61"/>
  <c r="S71" i="61"/>
  <c r="T71" i="61"/>
  <c r="U71" i="61"/>
  <c r="V71" i="61"/>
  <c r="W71" i="61"/>
  <c r="P72" i="61"/>
  <c r="Q72" i="61"/>
  <c r="R72" i="61"/>
  <c r="S72" i="61"/>
  <c r="T72" i="61"/>
  <c r="U72" i="61"/>
  <c r="V72" i="61"/>
  <c r="W72" i="61"/>
  <c r="P73" i="61"/>
  <c r="Q73" i="61"/>
  <c r="R73" i="61"/>
  <c r="S73" i="61"/>
  <c r="T73" i="61"/>
  <c r="U73" i="61"/>
  <c r="V73" i="61"/>
  <c r="W73" i="61"/>
  <c r="P74" i="61"/>
  <c r="Q74" i="61"/>
  <c r="R74" i="61"/>
  <c r="S74" i="61"/>
  <c r="T74" i="61"/>
  <c r="U74" i="61"/>
  <c r="V74" i="61"/>
  <c r="W74" i="61"/>
  <c r="P75" i="61"/>
  <c r="Q75" i="61"/>
  <c r="R75" i="61"/>
  <c r="S75" i="61"/>
  <c r="T75" i="61"/>
  <c r="U75" i="61"/>
  <c r="V75" i="61"/>
  <c r="W75" i="61"/>
  <c r="P76" i="61"/>
  <c r="Q76" i="61"/>
  <c r="R76" i="61"/>
  <c r="S76" i="61"/>
  <c r="T76" i="61"/>
  <c r="U76" i="61"/>
  <c r="V76" i="61"/>
  <c r="W76" i="61"/>
  <c r="P77" i="61"/>
  <c r="Q77" i="61"/>
  <c r="R77" i="61"/>
  <c r="S77" i="61"/>
  <c r="T77" i="61"/>
  <c r="U77" i="61"/>
  <c r="V77" i="61"/>
  <c r="W77" i="61"/>
  <c r="P78" i="61"/>
  <c r="Q78" i="61"/>
  <c r="R78" i="61"/>
  <c r="S78" i="61"/>
  <c r="T78" i="61"/>
  <c r="U78" i="61"/>
  <c r="V78" i="61"/>
  <c r="W78" i="61"/>
  <c r="P79" i="61"/>
  <c r="Q79" i="61"/>
  <c r="R79" i="61"/>
  <c r="S79" i="61"/>
  <c r="T79" i="61"/>
  <c r="U79" i="61"/>
  <c r="V79" i="61"/>
  <c r="W79" i="61"/>
  <c r="P80" i="61"/>
  <c r="Q80" i="61"/>
  <c r="R80" i="61"/>
  <c r="S80" i="61"/>
  <c r="T80" i="61"/>
  <c r="U80" i="61"/>
  <c r="V80" i="61"/>
  <c r="W80" i="61"/>
  <c r="P81" i="61"/>
  <c r="Q81" i="61"/>
  <c r="R81" i="61"/>
  <c r="S81" i="61"/>
  <c r="T81" i="61"/>
  <c r="U81" i="61"/>
  <c r="V81" i="61"/>
  <c r="W81" i="61"/>
  <c r="P82" i="61"/>
  <c r="Q82" i="61"/>
  <c r="R82" i="61"/>
  <c r="S82" i="61"/>
  <c r="T82" i="61"/>
  <c r="U82" i="61"/>
  <c r="V82" i="61"/>
  <c r="W82" i="61"/>
  <c r="P83" i="61"/>
  <c r="Q83" i="61"/>
  <c r="R83" i="61"/>
  <c r="S83" i="61"/>
  <c r="T83" i="61"/>
  <c r="U83" i="61"/>
  <c r="V83" i="61"/>
  <c r="W83" i="61"/>
  <c r="P84" i="61"/>
  <c r="Q84" i="61"/>
  <c r="R84" i="61"/>
  <c r="S84" i="61"/>
  <c r="T84" i="61"/>
  <c r="U84" i="61"/>
  <c r="V84" i="61"/>
  <c r="W84" i="61"/>
  <c r="P85" i="61"/>
  <c r="Q85" i="61"/>
  <c r="R85" i="61"/>
  <c r="S85" i="61"/>
  <c r="T85" i="61"/>
  <c r="U85" i="61"/>
  <c r="V85" i="61"/>
  <c r="W85" i="61"/>
  <c r="P86" i="61"/>
  <c r="Q86" i="61"/>
  <c r="R86" i="61"/>
  <c r="S86" i="61"/>
  <c r="T86" i="61"/>
  <c r="U86" i="61"/>
  <c r="V86" i="61"/>
  <c r="W86" i="61"/>
  <c r="P87" i="61"/>
  <c r="Q87" i="61"/>
  <c r="R87" i="61"/>
  <c r="S87" i="61"/>
  <c r="T87" i="61"/>
  <c r="U87" i="61"/>
  <c r="V87" i="61"/>
  <c r="W87" i="61"/>
  <c r="P88" i="61"/>
  <c r="Q88" i="61"/>
  <c r="R88" i="61"/>
  <c r="S88" i="61"/>
  <c r="T88" i="61"/>
  <c r="U88" i="61"/>
  <c r="V88" i="61"/>
  <c r="W88" i="61"/>
  <c r="P89" i="61"/>
  <c r="Q89" i="61"/>
  <c r="R89" i="61"/>
  <c r="S89" i="61"/>
  <c r="T89" i="61"/>
  <c r="U89" i="61"/>
  <c r="V89" i="61"/>
  <c r="W89" i="61"/>
  <c r="P90" i="61"/>
  <c r="Q90" i="61"/>
  <c r="R90" i="61"/>
  <c r="S90" i="61"/>
  <c r="T90" i="61"/>
  <c r="U90" i="61"/>
  <c r="V90" i="61"/>
  <c r="W90" i="61"/>
  <c r="P91" i="61"/>
  <c r="Q91" i="61"/>
  <c r="R91" i="61"/>
  <c r="S91" i="61"/>
  <c r="T91" i="61"/>
  <c r="U91" i="61"/>
  <c r="V91" i="61"/>
  <c r="W91" i="61"/>
  <c r="P92" i="61"/>
  <c r="Q92" i="61"/>
  <c r="R92" i="61"/>
  <c r="S92" i="61"/>
  <c r="T92" i="61"/>
  <c r="U92" i="61"/>
  <c r="V92" i="61"/>
  <c r="W92" i="61"/>
  <c r="P93" i="61"/>
  <c r="Q93" i="61"/>
  <c r="R93" i="61"/>
  <c r="S93" i="61"/>
  <c r="T93" i="61"/>
  <c r="U93" i="61"/>
  <c r="V93" i="61"/>
  <c r="W93" i="61"/>
  <c r="P94" i="61"/>
  <c r="Q94" i="61"/>
  <c r="R94" i="61"/>
  <c r="S94" i="61"/>
  <c r="T94" i="61"/>
  <c r="U94" i="61"/>
  <c r="V94" i="61"/>
  <c r="W94" i="61"/>
  <c r="P95" i="61"/>
  <c r="Q95" i="61"/>
  <c r="R95" i="61"/>
  <c r="S95" i="61"/>
  <c r="T95" i="61"/>
  <c r="U95" i="61"/>
  <c r="V95" i="61"/>
  <c r="W95" i="61"/>
  <c r="P96" i="61"/>
  <c r="Q96" i="61"/>
  <c r="R96" i="61"/>
  <c r="S96" i="61"/>
  <c r="T96" i="61"/>
  <c r="U96" i="61"/>
  <c r="V96" i="61"/>
  <c r="W96" i="61"/>
  <c r="P97" i="61"/>
  <c r="Q97" i="61"/>
  <c r="R97" i="61"/>
  <c r="S97" i="61"/>
  <c r="T97" i="61"/>
  <c r="U97" i="61"/>
  <c r="V97" i="61"/>
  <c r="W97" i="61"/>
  <c r="P98" i="61"/>
  <c r="Q98" i="61"/>
  <c r="R98" i="61"/>
  <c r="S98" i="61"/>
  <c r="T98" i="61"/>
  <c r="U98" i="61"/>
  <c r="V98" i="61"/>
  <c r="W98" i="61"/>
  <c r="P99" i="61"/>
  <c r="Q99" i="61"/>
  <c r="R99" i="61"/>
  <c r="S99" i="61"/>
  <c r="T99" i="61"/>
  <c r="U99" i="61"/>
  <c r="V99" i="61"/>
  <c r="W99" i="61"/>
  <c r="P100" i="61"/>
  <c r="Q100" i="61"/>
  <c r="R100" i="61"/>
  <c r="S100" i="61"/>
  <c r="T100" i="61"/>
  <c r="U100" i="61"/>
  <c r="V100" i="61"/>
  <c r="W100" i="61"/>
  <c r="L3" i="64"/>
  <c r="L4" i="64"/>
  <c r="L5" i="64"/>
  <c r="L6" i="64"/>
  <c r="L7" i="64"/>
  <c r="L8" i="64"/>
  <c r="L9" i="64"/>
  <c r="L10" i="64"/>
  <c r="L11" i="64"/>
  <c r="L12" i="64"/>
  <c r="L13" i="64"/>
  <c r="L14" i="64"/>
  <c r="L15" i="64"/>
  <c r="L16" i="64"/>
  <c r="L17" i="64"/>
  <c r="L18" i="64"/>
  <c r="L19" i="64"/>
  <c r="L20" i="64"/>
  <c r="L21" i="64"/>
  <c r="L22" i="64"/>
  <c r="L23" i="64"/>
  <c r="L24" i="64"/>
  <c r="L25" i="64"/>
  <c r="L26" i="64"/>
  <c r="L27" i="64"/>
  <c r="L28" i="64"/>
  <c r="L29" i="64"/>
  <c r="L30" i="64"/>
  <c r="L31" i="64"/>
  <c r="L32" i="64"/>
  <c r="L33" i="64"/>
  <c r="L34" i="64"/>
  <c r="L35" i="64"/>
  <c r="L36" i="64"/>
  <c r="L37" i="64"/>
  <c r="L38" i="64"/>
  <c r="L39" i="64"/>
  <c r="L40" i="64"/>
  <c r="L41" i="64"/>
  <c r="L42" i="64"/>
  <c r="L43" i="64"/>
  <c r="L44" i="64"/>
  <c r="L45" i="64"/>
  <c r="L46" i="64"/>
  <c r="L47" i="64"/>
  <c r="L48" i="64"/>
  <c r="L49" i="64"/>
  <c r="L50" i="64"/>
  <c r="L51" i="64"/>
  <c r="L52" i="64"/>
  <c r="L53" i="64"/>
  <c r="L54" i="64"/>
  <c r="L55" i="64"/>
  <c r="L56" i="64"/>
  <c r="L57" i="64"/>
  <c r="L58" i="64"/>
  <c r="L59" i="64"/>
  <c r="L60" i="64"/>
  <c r="L61" i="64"/>
  <c r="L62" i="64"/>
  <c r="L63" i="64"/>
  <c r="L64" i="64"/>
  <c r="L65" i="64"/>
  <c r="L66" i="64"/>
  <c r="L67" i="64"/>
  <c r="L68" i="64"/>
  <c r="L69" i="64"/>
  <c r="L70" i="64"/>
  <c r="L71" i="64"/>
  <c r="L72" i="64"/>
  <c r="L73" i="64"/>
  <c r="L74" i="64"/>
  <c r="L75" i="64"/>
  <c r="L76" i="64"/>
  <c r="L77" i="64"/>
  <c r="L78" i="64"/>
  <c r="L79" i="64"/>
  <c r="L80" i="64"/>
  <c r="L81" i="64"/>
  <c r="L82" i="64"/>
  <c r="L83" i="64"/>
  <c r="L84" i="64"/>
  <c r="L85" i="64"/>
  <c r="L86" i="64"/>
  <c r="L87" i="64"/>
  <c r="L88" i="64"/>
  <c r="L89" i="64"/>
  <c r="L90" i="64"/>
  <c r="L91" i="64"/>
  <c r="L92" i="64"/>
  <c r="L93" i="64"/>
  <c r="L94" i="64"/>
  <c r="L95" i="64"/>
  <c r="L96" i="64"/>
  <c r="L97" i="64"/>
  <c r="L98" i="64"/>
  <c r="L99" i="64"/>
  <c r="L100" i="64"/>
  <c r="L2" i="64"/>
  <c r="AX2" i="41"/>
  <c r="AY2" i="41"/>
  <c r="AX3" i="41"/>
  <c r="AY3" i="41"/>
  <c r="AX4" i="41"/>
  <c r="AY4" i="41"/>
  <c r="AX5" i="41"/>
  <c r="AY5" i="41"/>
  <c r="AX6" i="41"/>
  <c r="AY6" i="41"/>
  <c r="AX7" i="41"/>
  <c r="AY7" i="41"/>
  <c r="AX8" i="41"/>
  <c r="AY8" i="41"/>
  <c r="AX9" i="41"/>
  <c r="AY9" i="41"/>
  <c r="AX10" i="41"/>
  <c r="AY10" i="41"/>
  <c r="AX11" i="41"/>
  <c r="AY11" i="41"/>
  <c r="AX12" i="41"/>
  <c r="AY12" i="41"/>
  <c r="AX13" i="41"/>
  <c r="AY13" i="41"/>
  <c r="AX14" i="41"/>
  <c r="AY14" i="41"/>
  <c r="AX15" i="41"/>
  <c r="AY15" i="41"/>
  <c r="AX16" i="41"/>
  <c r="AY16" i="41"/>
  <c r="AX17" i="41"/>
  <c r="AY17" i="41"/>
  <c r="AX18" i="41"/>
  <c r="AY18" i="41"/>
  <c r="AX19" i="41"/>
  <c r="AY19" i="41"/>
  <c r="AX20" i="41"/>
  <c r="AY20" i="41"/>
  <c r="AX21" i="41"/>
  <c r="AY21" i="41"/>
  <c r="AX22" i="41"/>
  <c r="AY22" i="41"/>
  <c r="AX23" i="41"/>
  <c r="AY23" i="41"/>
  <c r="AX24" i="41"/>
  <c r="AY24" i="41"/>
  <c r="AX25" i="41"/>
  <c r="AY25" i="41"/>
  <c r="AX26" i="41"/>
  <c r="AY26" i="41"/>
  <c r="AX27" i="41"/>
  <c r="AY27" i="41"/>
  <c r="AX28" i="41"/>
  <c r="AY28" i="41"/>
  <c r="AX29" i="41"/>
  <c r="AY29" i="41"/>
  <c r="AX30" i="41"/>
  <c r="AY30" i="41"/>
  <c r="AX31" i="41"/>
  <c r="AY31" i="41"/>
  <c r="AX32" i="41"/>
  <c r="AY32" i="41"/>
  <c r="AX33" i="41"/>
  <c r="AY33" i="41"/>
  <c r="AX34" i="41"/>
  <c r="AY34" i="41"/>
  <c r="AX35" i="41"/>
  <c r="AY35" i="41"/>
  <c r="AX36" i="41"/>
  <c r="AY36" i="41"/>
  <c r="AX37" i="41"/>
  <c r="AY37" i="41"/>
  <c r="AX38" i="41"/>
  <c r="AY38" i="41"/>
  <c r="AX39" i="41"/>
  <c r="AY39" i="41"/>
  <c r="AX40" i="41"/>
  <c r="AY40" i="41"/>
  <c r="AX41" i="41"/>
  <c r="AY41" i="41"/>
  <c r="AX42" i="41"/>
  <c r="AY42" i="41"/>
  <c r="AX43" i="41"/>
  <c r="AY43" i="41"/>
  <c r="AX44" i="41"/>
  <c r="AY44" i="41"/>
  <c r="AX45" i="41"/>
  <c r="AY45" i="41"/>
  <c r="AX46" i="41"/>
  <c r="AY46" i="41"/>
  <c r="AX47" i="41"/>
  <c r="AY47" i="41"/>
  <c r="AX48" i="41"/>
  <c r="AY48" i="41"/>
  <c r="AX49" i="41"/>
  <c r="AY49" i="41"/>
  <c r="AX50" i="41"/>
  <c r="AY50" i="41"/>
  <c r="AX51" i="41"/>
  <c r="AY51" i="41"/>
  <c r="AX52" i="41"/>
  <c r="AY52" i="41"/>
  <c r="AX53" i="41"/>
  <c r="AY53" i="41"/>
  <c r="AX54" i="41"/>
  <c r="AY54" i="41"/>
  <c r="AX55" i="41"/>
  <c r="AY55" i="41"/>
  <c r="AX56" i="41"/>
  <c r="AY56" i="41"/>
  <c r="AX57" i="41"/>
  <c r="AY57" i="41"/>
  <c r="AX58" i="41"/>
  <c r="AY58" i="41"/>
  <c r="AX59" i="41"/>
  <c r="AY59" i="41"/>
  <c r="AX60" i="41"/>
  <c r="AY60" i="41"/>
  <c r="AX61" i="41"/>
  <c r="AY61" i="41"/>
  <c r="AX62" i="41"/>
  <c r="AY62" i="41"/>
  <c r="AX63" i="41"/>
  <c r="AY63" i="41"/>
  <c r="AX64" i="41"/>
  <c r="AY64" i="41"/>
  <c r="AX65" i="41"/>
  <c r="AY65" i="41"/>
  <c r="AX66" i="41"/>
  <c r="AY66" i="41"/>
  <c r="AX67" i="41"/>
  <c r="AY67" i="41"/>
  <c r="AX68" i="41"/>
  <c r="AY68" i="41"/>
  <c r="AX69" i="41"/>
  <c r="AY69" i="41"/>
  <c r="AX70" i="41"/>
  <c r="AY70" i="41"/>
  <c r="AX71" i="41"/>
  <c r="AY71" i="41"/>
  <c r="AX72" i="41"/>
  <c r="AY72" i="41"/>
  <c r="AX73" i="41"/>
  <c r="AY73" i="41"/>
  <c r="AX74" i="41"/>
  <c r="AY74" i="41"/>
  <c r="AX75" i="41"/>
  <c r="AY75" i="41"/>
  <c r="AX76" i="41"/>
  <c r="AY76" i="41"/>
  <c r="AX77" i="41"/>
  <c r="AY77" i="41"/>
  <c r="AX78" i="41"/>
  <c r="AY78" i="41"/>
  <c r="AX79" i="41"/>
  <c r="AY79" i="41"/>
  <c r="AX80" i="41"/>
  <c r="AY80" i="41"/>
  <c r="AX81" i="41"/>
  <c r="AY81" i="41"/>
  <c r="AX82" i="41"/>
  <c r="AY82" i="41"/>
  <c r="AX83" i="41"/>
  <c r="AY83" i="41"/>
  <c r="AX84" i="41"/>
  <c r="AY84" i="41"/>
  <c r="AX85" i="41"/>
  <c r="AY85" i="41"/>
  <c r="AX86" i="41"/>
  <c r="AY86" i="41"/>
  <c r="AX87" i="41"/>
  <c r="AY87" i="41"/>
  <c r="AX88" i="41"/>
  <c r="AY88" i="41"/>
  <c r="AX89" i="41"/>
  <c r="AY89" i="41"/>
  <c r="AX90" i="41"/>
  <c r="AY90" i="41"/>
  <c r="AX91" i="41"/>
  <c r="AY91" i="41"/>
  <c r="AX92" i="41"/>
  <c r="AY92" i="41"/>
  <c r="AX93" i="41"/>
  <c r="AY93" i="41"/>
  <c r="AX94" i="41"/>
  <c r="AY94" i="41"/>
  <c r="AX95" i="41"/>
  <c r="AY95" i="41"/>
  <c r="AX96" i="41"/>
  <c r="AY96" i="41"/>
  <c r="AX97" i="41"/>
  <c r="AY97" i="41"/>
  <c r="AX98" i="41"/>
  <c r="AY98" i="41"/>
  <c r="AX99" i="41"/>
  <c r="AY99" i="41"/>
  <c r="AX100" i="41"/>
  <c r="AY100" i="41"/>
  <c r="AR2" i="41"/>
  <c r="AS2" i="41"/>
  <c r="AT2" i="41"/>
  <c r="AU2" i="41"/>
  <c r="AV2" i="41"/>
  <c r="AR3" i="41"/>
  <c r="AS3" i="41"/>
  <c r="AT3" i="41"/>
  <c r="AU3" i="41"/>
  <c r="AV3" i="41"/>
  <c r="AR4" i="41"/>
  <c r="AS4" i="41"/>
  <c r="AT4" i="41"/>
  <c r="AU4" i="41"/>
  <c r="AV4" i="41"/>
  <c r="AR5" i="41"/>
  <c r="AS5" i="41"/>
  <c r="AT5" i="41"/>
  <c r="AU5" i="41"/>
  <c r="AV5" i="41"/>
  <c r="AR6" i="41"/>
  <c r="AS6" i="41"/>
  <c r="AT6" i="41"/>
  <c r="AU6" i="41"/>
  <c r="AV6" i="41"/>
  <c r="AR7" i="41"/>
  <c r="AS7" i="41"/>
  <c r="AT7" i="41"/>
  <c r="AU7" i="41"/>
  <c r="AV7" i="41"/>
  <c r="AR8" i="41"/>
  <c r="AS8" i="41"/>
  <c r="AT8" i="41"/>
  <c r="AU8" i="41"/>
  <c r="AV8" i="41"/>
  <c r="AR9" i="41"/>
  <c r="AS9" i="41"/>
  <c r="AT9" i="41"/>
  <c r="AU9" i="41"/>
  <c r="AV9" i="41"/>
  <c r="AR10" i="41"/>
  <c r="AS10" i="41"/>
  <c r="AT10" i="41"/>
  <c r="AU10" i="41"/>
  <c r="AV10" i="41"/>
  <c r="AR11" i="41"/>
  <c r="AS11" i="41"/>
  <c r="AT11" i="41"/>
  <c r="AU11" i="41"/>
  <c r="AV11" i="41"/>
  <c r="AR12" i="41"/>
  <c r="AS12" i="41"/>
  <c r="AT12" i="41"/>
  <c r="AU12" i="41"/>
  <c r="AV12" i="41"/>
  <c r="AR13" i="41"/>
  <c r="AS13" i="41"/>
  <c r="AT13" i="41"/>
  <c r="AU13" i="41"/>
  <c r="AV13" i="41"/>
  <c r="AR14" i="41"/>
  <c r="AS14" i="41"/>
  <c r="AT14" i="41"/>
  <c r="AU14" i="41"/>
  <c r="AV14" i="41"/>
  <c r="AR15" i="41"/>
  <c r="AS15" i="41"/>
  <c r="AT15" i="41"/>
  <c r="AU15" i="41"/>
  <c r="AV15" i="41"/>
  <c r="AR16" i="41"/>
  <c r="AS16" i="41"/>
  <c r="AT16" i="41"/>
  <c r="AU16" i="41"/>
  <c r="AV16" i="41"/>
  <c r="AR17" i="41"/>
  <c r="AS17" i="41"/>
  <c r="AT17" i="41"/>
  <c r="AU17" i="41"/>
  <c r="AV17" i="41"/>
  <c r="AR18" i="41"/>
  <c r="AS18" i="41"/>
  <c r="AT18" i="41"/>
  <c r="AU18" i="41"/>
  <c r="AV18" i="41"/>
  <c r="AR19" i="41"/>
  <c r="AS19" i="41"/>
  <c r="AT19" i="41"/>
  <c r="AU19" i="41"/>
  <c r="AV19" i="41"/>
  <c r="AR20" i="41"/>
  <c r="AS20" i="41"/>
  <c r="AT20" i="41"/>
  <c r="AU20" i="41"/>
  <c r="AV20" i="41"/>
  <c r="AR21" i="41"/>
  <c r="AS21" i="41"/>
  <c r="AT21" i="41"/>
  <c r="AU21" i="41"/>
  <c r="AV21" i="41"/>
  <c r="AR22" i="41"/>
  <c r="AS22" i="41"/>
  <c r="AT22" i="41"/>
  <c r="AU22" i="41"/>
  <c r="AV22" i="41"/>
  <c r="AR23" i="41"/>
  <c r="AS23" i="41"/>
  <c r="AT23" i="41"/>
  <c r="AU23" i="41"/>
  <c r="AV23" i="41"/>
  <c r="AR24" i="41"/>
  <c r="AS24" i="41"/>
  <c r="AT24" i="41"/>
  <c r="AU24" i="41"/>
  <c r="AV24" i="41"/>
  <c r="AR25" i="41"/>
  <c r="AS25" i="41"/>
  <c r="AT25" i="41"/>
  <c r="AU25" i="41"/>
  <c r="AV25" i="41"/>
  <c r="AR26" i="41"/>
  <c r="AS26" i="41"/>
  <c r="AT26" i="41"/>
  <c r="AU26" i="41"/>
  <c r="AV26" i="41"/>
  <c r="AR27" i="41"/>
  <c r="AS27" i="41"/>
  <c r="AT27" i="41"/>
  <c r="AU27" i="41"/>
  <c r="AV27" i="41"/>
  <c r="AR28" i="41"/>
  <c r="AS28" i="41"/>
  <c r="AT28" i="41"/>
  <c r="AU28" i="41"/>
  <c r="AV28" i="41"/>
  <c r="AR29" i="41"/>
  <c r="AS29" i="41"/>
  <c r="AT29" i="41"/>
  <c r="AU29" i="41"/>
  <c r="AV29" i="41"/>
  <c r="AR30" i="41"/>
  <c r="AS30" i="41"/>
  <c r="AT30" i="41"/>
  <c r="AU30" i="41"/>
  <c r="AV30" i="41"/>
  <c r="AR31" i="41"/>
  <c r="AS31" i="41"/>
  <c r="AT31" i="41"/>
  <c r="AU31" i="41"/>
  <c r="AV31" i="41"/>
  <c r="AR32" i="41"/>
  <c r="AS32" i="41"/>
  <c r="AT32" i="41"/>
  <c r="AU32" i="41"/>
  <c r="AV32" i="41"/>
  <c r="AR33" i="41"/>
  <c r="AS33" i="41"/>
  <c r="AT33" i="41"/>
  <c r="AU33" i="41"/>
  <c r="AV33" i="41"/>
  <c r="AR34" i="41"/>
  <c r="AS34" i="41"/>
  <c r="AT34" i="41"/>
  <c r="AU34" i="41"/>
  <c r="AV34" i="41"/>
  <c r="AR35" i="41"/>
  <c r="AS35" i="41"/>
  <c r="AT35" i="41"/>
  <c r="AU35" i="41"/>
  <c r="AV35" i="41"/>
  <c r="AR36" i="41"/>
  <c r="AS36" i="41"/>
  <c r="AT36" i="41"/>
  <c r="AU36" i="41"/>
  <c r="AV36" i="41"/>
  <c r="AR37" i="41"/>
  <c r="AS37" i="41"/>
  <c r="AT37" i="41"/>
  <c r="AU37" i="41"/>
  <c r="AV37" i="41"/>
  <c r="AR38" i="41"/>
  <c r="AS38" i="41"/>
  <c r="AT38" i="41"/>
  <c r="AU38" i="41"/>
  <c r="AV38" i="41"/>
  <c r="AR39" i="41"/>
  <c r="AS39" i="41"/>
  <c r="AT39" i="41"/>
  <c r="AU39" i="41"/>
  <c r="AV39" i="41"/>
  <c r="AR40" i="41"/>
  <c r="AS40" i="41"/>
  <c r="AT40" i="41"/>
  <c r="AU40" i="41"/>
  <c r="AV40" i="41"/>
  <c r="AR41" i="41"/>
  <c r="AS41" i="41"/>
  <c r="AT41" i="41"/>
  <c r="AU41" i="41"/>
  <c r="AV41" i="41"/>
  <c r="AR42" i="41"/>
  <c r="AS42" i="41"/>
  <c r="AT42" i="41"/>
  <c r="AU42" i="41"/>
  <c r="AV42" i="41"/>
  <c r="AR43" i="41"/>
  <c r="AS43" i="41"/>
  <c r="AT43" i="41"/>
  <c r="AU43" i="41"/>
  <c r="AV43" i="41"/>
  <c r="AR44" i="41"/>
  <c r="AS44" i="41"/>
  <c r="AT44" i="41"/>
  <c r="AU44" i="41"/>
  <c r="AV44" i="41"/>
  <c r="AR45" i="41"/>
  <c r="AS45" i="41"/>
  <c r="AT45" i="41"/>
  <c r="AU45" i="41"/>
  <c r="AV45" i="41"/>
  <c r="AR46" i="41"/>
  <c r="AS46" i="41"/>
  <c r="AT46" i="41"/>
  <c r="AU46" i="41"/>
  <c r="AV46" i="41"/>
  <c r="AR47" i="41"/>
  <c r="AS47" i="41"/>
  <c r="AT47" i="41"/>
  <c r="AU47" i="41"/>
  <c r="AV47" i="41"/>
  <c r="AR48" i="41"/>
  <c r="AS48" i="41"/>
  <c r="AT48" i="41"/>
  <c r="AU48" i="41"/>
  <c r="AV48" i="41"/>
  <c r="AR49" i="41"/>
  <c r="AS49" i="41"/>
  <c r="AT49" i="41"/>
  <c r="AU49" i="41"/>
  <c r="AV49" i="41"/>
  <c r="AR50" i="41"/>
  <c r="AS50" i="41"/>
  <c r="AT50" i="41"/>
  <c r="AU50" i="41"/>
  <c r="AV50" i="41"/>
  <c r="AR51" i="41"/>
  <c r="AS51" i="41"/>
  <c r="AT51" i="41"/>
  <c r="AU51" i="41"/>
  <c r="AV51" i="41"/>
  <c r="AR52" i="41"/>
  <c r="AS52" i="41"/>
  <c r="AT52" i="41"/>
  <c r="AU52" i="41"/>
  <c r="AV52" i="41"/>
  <c r="AR53" i="41"/>
  <c r="AS53" i="41"/>
  <c r="AT53" i="41"/>
  <c r="AU53" i="41"/>
  <c r="AV53" i="41"/>
  <c r="AR54" i="41"/>
  <c r="AS54" i="41"/>
  <c r="AT54" i="41"/>
  <c r="AU54" i="41"/>
  <c r="AV54" i="41"/>
  <c r="AR55" i="41"/>
  <c r="AS55" i="41"/>
  <c r="AT55" i="41"/>
  <c r="AU55" i="41"/>
  <c r="AV55" i="41"/>
  <c r="AR56" i="41"/>
  <c r="AS56" i="41"/>
  <c r="AT56" i="41"/>
  <c r="AU56" i="41"/>
  <c r="AV56" i="41"/>
  <c r="AR57" i="41"/>
  <c r="AS57" i="41"/>
  <c r="AT57" i="41"/>
  <c r="AU57" i="41"/>
  <c r="AV57" i="41"/>
  <c r="AR58" i="41"/>
  <c r="AS58" i="41"/>
  <c r="AT58" i="41"/>
  <c r="AU58" i="41"/>
  <c r="AV58" i="41"/>
  <c r="AR59" i="41"/>
  <c r="AS59" i="41"/>
  <c r="AT59" i="41"/>
  <c r="AU59" i="41"/>
  <c r="AV59" i="41"/>
  <c r="AR60" i="41"/>
  <c r="AS60" i="41"/>
  <c r="AT60" i="41"/>
  <c r="AU60" i="41"/>
  <c r="AV60" i="41"/>
  <c r="AR61" i="41"/>
  <c r="AS61" i="41"/>
  <c r="AT61" i="41"/>
  <c r="AU61" i="41"/>
  <c r="AV61" i="41"/>
  <c r="AR62" i="41"/>
  <c r="AS62" i="41"/>
  <c r="AT62" i="41"/>
  <c r="AU62" i="41"/>
  <c r="AV62" i="41"/>
  <c r="AR63" i="41"/>
  <c r="AS63" i="41"/>
  <c r="AT63" i="41"/>
  <c r="AU63" i="41"/>
  <c r="AV63" i="41"/>
  <c r="AR64" i="41"/>
  <c r="AS64" i="41"/>
  <c r="AT64" i="41"/>
  <c r="AU64" i="41"/>
  <c r="AV64" i="41"/>
  <c r="AR65" i="41"/>
  <c r="AS65" i="41"/>
  <c r="AT65" i="41"/>
  <c r="AU65" i="41"/>
  <c r="AV65" i="41"/>
  <c r="AR66" i="41"/>
  <c r="AS66" i="41"/>
  <c r="AT66" i="41"/>
  <c r="AU66" i="41"/>
  <c r="AV66" i="41"/>
  <c r="AR67" i="41"/>
  <c r="AS67" i="41"/>
  <c r="AT67" i="41"/>
  <c r="AU67" i="41"/>
  <c r="AV67" i="41"/>
  <c r="AR68" i="41"/>
  <c r="AS68" i="41"/>
  <c r="AT68" i="41"/>
  <c r="AU68" i="41"/>
  <c r="AV68" i="41"/>
  <c r="AR69" i="41"/>
  <c r="AS69" i="41"/>
  <c r="AT69" i="41"/>
  <c r="AU69" i="41"/>
  <c r="AV69" i="41"/>
  <c r="AR70" i="41"/>
  <c r="AS70" i="41"/>
  <c r="AT70" i="41"/>
  <c r="AU70" i="41"/>
  <c r="AV70" i="41"/>
  <c r="AR71" i="41"/>
  <c r="AS71" i="41"/>
  <c r="AT71" i="41"/>
  <c r="AU71" i="41"/>
  <c r="AV71" i="41"/>
  <c r="AR72" i="41"/>
  <c r="AS72" i="41"/>
  <c r="AT72" i="41"/>
  <c r="AU72" i="41"/>
  <c r="AV72" i="41"/>
  <c r="AR73" i="41"/>
  <c r="AS73" i="41"/>
  <c r="AT73" i="41"/>
  <c r="AU73" i="41"/>
  <c r="AV73" i="41"/>
  <c r="AR74" i="41"/>
  <c r="AS74" i="41"/>
  <c r="AT74" i="41"/>
  <c r="AU74" i="41"/>
  <c r="AV74" i="41"/>
  <c r="AR75" i="41"/>
  <c r="AS75" i="41"/>
  <c r="AT75" i="41"/>
  <c r="AU75" i="41"/>
  <c r="AV75" i="41"/>
  <c r="AR76" i="41"/>
  <c r="AS76" i="41"/>
  <c r="AT76" i="41"/>
  <c r="AU76" i="41"/>
  <c r="AV76" i="41"/>
  <c r="AR77" i="41"/>
  <c r="AS77" i="41"/>
  <c r="AT77" i="41"/>
  <c r="AU77" i="41"/>
  <c r="AV77" i="41"/>
  <c r="AR78" i="41"/>
  <c r="AS78" i="41"/>
  <c r="AT78" i="41"/>
  <c r="AU78" i="41"/>
  <c r="AV78" i="41"/>
  <c r="AR79" i="41"/>
  <c r="AS79" i="41"/>
  <c r="AT79" i="41"/>
  <c r="AU79" i="41"/>
  <c r="AV79" i="41"/>
  <c r="AR80" i="41"/>
  <c r="AS80" i="41"/>
  <c r="AT80" i="41"/>
  <c r="AU80" i="41"/>
  <c r="AV80" i="41"/>
  <c r="AR81" i="41"/>
  <c r="AS81" i="41"/>
  <c r="AT81" i="41"/>
  <c r="AU81" i="41"/>
  <c r="AV81" i="41"/>
  <c r="AR82" i="41"/>
  <c r="AS82" i="41"/>
  <c r="AT82" i="41"/>
  <c r="AU82" i="41"/>
  <c r="AV82" i="41"/>
  <c r="AR83" i="41"/>
  <c r="AS83" i="41"/>
  <c r="AT83" i="41"/>
  <c r="AU83" i="41"/>
  <c r="AV83" i="41"/>
  <c r="AR84" i="41"/>
  <c r="AS84" i="41"/>
  <c r="AT84" i="41"/>
  <c r="AU84" i="41"/>
  <c r="AV84" i="41"/>
  <c r="AR85" i="41"/>
  <c r="AS85" i="41"/>
  <c r="AT85" i="41"/>
  <c r="AU85" i="41"/>
  <c r="AV85" i="41"/>
  <c r="AR86" i="41"/>
  <c r="AS86" i="41"/>
  <c r="AT86" i="41"/>
  <c r="AU86" i="41"/>
  <c r="AV86" i="41"/>
  <c r="AR87" i="41"/>
  <c r="AS87" i="41"/>
  <c r="AT87" i="41"/>
  <c r="AU87" i="41"/>
  <c r="AV87" i="41"/>
  <c r="AR88" i="41"/>
  <c r="AS88" i="41"/>
  <c r="AT88" i="41"/>
  <c r="AU88" i="41"/>
  <c r="AV88" i="41"/>
  <c r="AR89" i="41"/>
  <c r="AS89" i="41"/>
  <c r="AT89" i="41"/>
  <c r="AU89" i="41"/>
  <c r="AV89" i="41"/>
  <c r="AR90" i="41"/>
  <c r="AS90" i="41"/>
  <c r="AT90" i="41"/>
  <c r="AU90" i="41"/>
  <c r="AV90" i="41"/>
  <c r="AR91" i="41"/>
  <c r="AS91" i="41"/>
  <c r="AT91" i="41"/>
  <c r="AU91" i="41"/>
  <c r="AV91" i="41"/>
  <c r="AR92" i="41"/>
  <c r="AS92" i="41"/>
  <c r="AT92" i="41"/>
  <c r="AU92" i="41"/>
  <c r="AV92" i="41"/>
  <c r="AR93" i="41"/>
  <c r="AS93" i="41"/>
  <c r="AT93" i="41"/>
  <c r="AU93" i="41"/>
  <c r="AV93" i="41"/>
  <c r="AR94" i="41"/>
  <c r="AS94" i="41"/>
  <c r="AT94" i="41"/>
  <c r="AU94" i="41"/>
  <c r="AV94" i="41"/>
  <c r="AR95" i="41"/>
  <c r="AS95" i="41"/>
  <c r="AT95" i="41"/>
  <c r="AU95" i="41"/>
  <c r="AV95" i="41"/>
  <c r="AR96" i="41"/>
  <c r="AS96" i="41"/>
  <c r="AT96" i="41"/>
  <c r="AU96" i="41"/>
  <c r="AV96" i="41"/>
  <c r="AR97" i="41"/>
  <c r="AS97" i="41"/>
  <c r="AT97" i="41"/>
  <c r="AU97" i="41"/>
  <c r="AV97" i="41"/>
  <c r="AR98" i="41"/>
  <c r="AS98" i="41"/>
  <c r="AT98" i="41"/>
  <c r="AU98" i="41"/>
  <c r="AV98" i="41"/>
  <c r="AR99" i="41"/>
  <c r="AS99" i="41"/>
  <c r="AT99" i="41"/>
  <c r="AU99" i="41"/>
  <c r="AV99" i="41"/>
  <c r="AR100" i="41"/>
  <c r="AS100" i="41"/>
  <c r="AT100" i="41"/>
  <c r="AU100" i="41"/>
  <c r="AV100" i="41"/>
  <c r="AW2" i="41"/>
  <c r="AW3" i="41"/>
  <c r="AW4" i="41"/>
  <c r="AW5" i="41"/>
  <c r="AW6" i="41"/>
  <c r="AW7" i="41"/>
  <c r="AW8" i="41"/>
  <c r="AW9" i="41"/>
  <c r="AW10" i="41"/>
  <c r="AW11" i="41"/>
  <c r="AW12" i="41"/>
  <c r="AW13" i="41"/>
  <c r="AW14" i="41"/>
  <c r="AW15" i="41"/>
  <c r="AW16" i="41"/>
  <c r="AW17" i="41"/>
  <c r="AW18" i="41"/>
  <c r="AW19" i="41"/>
  <c r="AW20" i="41"/>
  <c r="AW21" i="41"/>
  <c r="AW22" i="41"/>
  <c r="AW23" i="41"/>
  <c r="AW24" i="41"/>
  <c r="AW25" i="41"/>
  <c r="AW26" i="41"/>
  <c r="AW27" i="41"/>
  <c r="AW28" i="41"/>
  <c r="AW29" i="41"/>
  <c r="AW30" i="41"/>
  <c r="AW31" i="41"/>
  <c r="AW32" i="41"/>
  <c r="AW33" i="41"/>
  <c r="AW34" i="41"/>
  <c r="AW35" i="41"/>
  <c r="AW36" i="41"/>
  <c r="AW37" i="41"/>
  <c r="AW38" i="41"/>
  <c r="AW39" i="41"/>
  <c r="AW40" i="41"/>
  <c r="AW41" i="41"/>
  <c r="AW42" i="41"/>
  <c r="AW43" i="41"/>
  <c r="AW44" i="41"/>
  <c r="AW45" i="41"/>
  <c r="AW46" i="41"/>
  <c r="AW47" i="41"/>
  <c r="AW48" i="41"/>
  <c r="AW49" i="41"/>
  <c r="AW50" i="41"/>
  <c r="AW51" i="41"/>
  <c r="AW52" i="41"/>
  <c r="AW53" i="41"/>
  <c r="AW54" i="41"/>
  <c r="AW55" i="41"/>
  <c r="AW56" i="41"/>
  <c r="AW57" i="41"/>
  <c r="AW58" i="41"/>
  <c r="AW59" i="41"/>
  <c r="AW60" i="41"/>
  <c r="AW61" i="41"/>
  <c r="AW62" i="41"/>
  <c r="AW63" i="41"/>
  <c r="AW64" i="41"/>
  <c r="AW65" i="41"/>
  <c r="AW66" i="41"/>
  <c r="AW67" i="41"/>
  <c r="AW68" i="41"/>
  <c r="AW69" i="41"/>
  <c r="AW70" i="41"/>
  <c r="AW71" i="41"/>
  <c r="AW72" i="41"/>
  <c r="AW73" i="41"/>
  <c r="AW74" i="41"/>
  <c r="AW75" i="41"/>
  <c r="AW76" i="41"/>
  <c r="AW77" i="41"/>
  <c r="AW78" i="41"/>
  <c r="AW79" i="41"/>
  <c r="AW80" i="41"/>
  <c r="AW81" i="41"/>
  <c r="AW82" i="41"/>
  <c r="AW83" i="41"/>
  <c r="AW84" i="41"/>
  <c r="AW85" i="41"/>
  <c r="AW86" i="41"/>
  <c r="AW87" i="41"/>
  <c r="AW88" i="41"/>
  <c r="AW89" i="41"/>
  <c r="AW90" i="41"/>
  <c r="AW91" i="41"/>
  <c r="AW92" i="41"/>
  <c r="AW93" i="41"/>
  <c r="AW94" i="41"/>
  <c r="AW95" i="41"/>
  <c r="AW96" i="41"/>
  <c r="AW97" i="41"/>
  <c r="AW98" i="41"/>
  <c r="AW99" i="41"/>
  <c r="AW100" i="41"/>
  <c r="AQ2" i="41"/>
  <c r="AQ3" i="41"/>
  <c r="AQ4" i="41"/>
  <c r="AQ5" i="41"/>
  <c r="AQ6" i="41"/>
  <c r="AQ7" i="41"/>
  <c r="AQ8" i="41"/>
  <c r="AQ9" i="41"/>
  <c r="AQ10" i="41"/>
  <c r="AQ11" i="41"/>
  <c r="AQ12" i="41"/>
  <c r="AQ13" i="41"/>
  <c r="AQ14" i="41"/>
  <c r="AQ15" i="41"/>
  <c r="AQ16" i="41"/>
  <c r="AQ17" i="41"/>
  <c r="AQ18" i="41"/>
  <c r="AQ19" i="41"/>
  <c r="AQ20" i="41"/>
  <c r="AQ21" i="41"/>
  <c r="AQ22" i="41"/>
  <c r="AQ23" i="41"/>
  <c r="AQ24" i="41"/>
  <c r="AQ25" i="41"/>
  <c r="AQ26" i="41"/>
  <c r="AQ27" i="41"/>
  <c r="AQ28" i="41"/>
  <c r="AQ29" i="41"/>
  <c r="AQ30" i="41"/>
  <c r="AQ31" i="41"/>
  <c r="AQ32" i="41"/>
  <c r="AQ33" i="41"/>
  <c r="AQ34" i="41"/>
  <c r="AQ35" i="41"/>
  <c r="AQ36" i="41"/>
  <c r="AQ37" i="41"/>
  <c r="AQ38" i="41"/>
  <c r="AQ39" i="41"/>
  <c r="AQ40" i="41"/>
  <c r="AQ41" i="41"/>
  <c r="AQ42" i="41"/>
  <c r="AQ43" i="41"/>
  <c r="AQ44" i="41"/>
  <c r="AQ45" i="41"/>
  <c r="AQ46" i="41"/>
  <c r="AQ47" i="41"/>
  <c r="AQ48" i="41"/>
  <c r="AQ49" i="41"/>
  <c r="AQ50" i="41"/>
  <c r="AQ51" i="41"/>
  <c r="AQ52" i="41"/>
  <c r="AQ53" i="41"/>
  <c r="AQ54" i="41"/>
  <c r="AQ55" i="41"/>
  <c r="AQ56" i="41"/>
  <c r="AQ57" i="41"/>
  <c r="AQ58" i="41"/>
  <c r="AQ59" i="41"/>
  <c r="AQ60" i="41"/>
  <c r="AQ61" i="41"/>
  <c r="AQ62" i="41"/>
  <c r="AQ63" i="41"/>
  <c r="AQ64" i="41"/>
  <c r="AQ65" i="41"/>
  <c r="AQ66" i="41"/>
  <c r="AQ67" i="41"/>
  <c r="AQ68" i="41"/>
  <c r="AQ69" i="41"/>
  <c r="AQ70" i="41"/>
  <c r="AQ71" i="41"/>
  <c r="AQ72" i="41"/>
  <c r="AQ73" i="41"/>
  <c r="AQ74" i="41"/>
  <c r="AQ75" i="41"/>
  <c r="AQ76" i="41"/>
  <c r="AQ77" i="41"/>
  <c r="AQ78" i="41"/>
  <c r="AQ79" i="41"/>
  <c r="AQ80" i="41"/>
  <c r="AQ81" i="41"/>
  <c r="AQ82" i="41"/>
  <c r="AQ83" i="41"/>
  <c r="AQ84" i="41"/>
  <c r="AQ85" i="41"/>
  <c r="AQ86" i="41"/>
  <c r="AQ87" i="41"/>
  <c r="AQ88" i="41"/>
  <c r="AQ89" i="41"/>
  <c r="AQ90" i="41"/>
  <c r="AQ91" i="41"/>
  <c r="AQ92" i="41"/>
  <c r="AQ93" i="41"/>
  <c r="AQ94" i="41"/>
  <c r="AQ95" i="41"/>
  <c r="AQ96" i="41"/>
  <c r="AQ97" i="41"/>
  <c r="AQ98" i="41"/>
  <c r="AQ99" i="41"/>
  <c r="AQ100" i="41"/>
  <c r="AK2" i="41"/>
  <c r="AL2" i="41"/>
  <c r="AM2" i="41"/>
  <c r="AK3" i="41"/>
  <c r="AL3" i="41"/>
  <c r="AM3" i="41"/>
  <c r="AK4" i="41"/>
  <c r="AL4" i="41"/>
  <c r="AM4" i="41"/>
  <c r="AK5" i="41"/>
  <c r="AL5" i="41"/>
  <c r="AM5" i="41"/>
  <c r="AK6" i="41"/>
  <c r="AL6" i="41"/>
  <c r="AM6" i="41"/>
  <c r="AK7" i="41"/>
  <c r="AL7" i="41"/>
  <c r="AM7" i="41"/>
  <c r="AK8" i="41"/>
  <c r="AL8" i="41"/>
  <c r="AM8" i="41"/>
  <c r="AK9" i="41"/>
  <c r="AL9" i="41"/>
  <c r="AM9" i="41"/>
  <c r="AK10" i="41"/>
  <c r="AL10" i="41"/>
  <c r="AM10" i="41"/>
  <c r="AK11" i="41"/>
  <c r="AL11" i="41"/>
  <c r="AM11" i="41"/>
  <c r="AK12" i="41"/>
  <c r="AL12" i="41"/>
  <c r="AM12" i="41"/>
  <c r="AK13" i="41"/>
  <c r="AL13" i="41"/>
  <c r="AM13" i="41"/>
  <c r="AK14" i="41"/>
  <c r="AL14" i="41"/>
  <c r="AM14" i="41"/>
  <c r="AK15" i="41"/>
  <c r="AL15" i="41"/>
  <c r="AM15" i="41"/>
  <c r="AK16" i="41"/>
  <c r="AL16" i="41"/>
  <c r="AM16" i="41"/>
  <c r="AK17" i="41"/>
  <c r="AL17" i="41"/>
  <c r="AM17" i="41"/>
  <c r="AK18" i="41"/>
  <c r="AL18" i="41"/>
  <c r="AM18" i="41"/>
  <c r="AK19" i="41"/>
  <c r="AL19" i="41"/>
  <c r="AM19" i="41"/>
  <c r="AK20" i="41"/>
  <c r="AL20" i="41"/>
  <c r="AM20" i="41"/>
  <c r="AK21" i="41"/>
  <c r="AL21" i="41"/>
  <c r="AM21" i="41"/>
  <c r="AK22" i="41"/>
  <c r="AL22" i="41"/>
  <c r="AM22" i="41"/>
  <c r="AK23" i="41"/>
  <c r="AL23" i="41"/>
  <c r="AM23" i="41"/>
  <c r="AK24" i="41"/>
  <c r="AL24" i="41"/>
  <c r="AM24" i="41"/>
  <c r="AK25" i="41"/>
  <c r="AL25" i="41"/>
  <c r="AM25" i="41"/>
  <c r="AK26" i="41"/>
  <c r="AL26" i="41"/>
  <c r="AM26" i="41"/>
  <c r="AK27" i="41"/>
  <c r="AL27" i="41"/>
  <c r="AM27" i="41"/>
  <c r="AK28" i="41"/>
  <c r="AL28" i="41"/>
  <c r="AM28" i="41"/>
  <c r="AK29" i="41"/>
  <c r="AL29" i="41"/>
  <c r="AM29" i="41"/>
  <c r="AK30" i="41"/>
  <c r="AL30" i="41"/>
  <c r="AM30" i="41"/>
  <c r="AK31" i="41"/>
  <c r="AL31" i="41"/>
  <c r="AM31" i="41"/>
  <c r="AK32" i="41"/>
  <c r="AL32" i="41"/>
  <c r="AM32" i="41"/>
  <c r="AK33" i="41"/>
  <c r="AL33" i="41"/>
  <c r="AM33" i="41"/>
  <c r="AK34" i="41"/>
  <c r="AL34" i="41"/>
  <c r="AM34" i="41"/>
  <c r="AK35" i="41"/>
  <c r="AL35" i="41"/>
  <c r="AM35" i="41"/>
  <c r="AK36" i="41"/>
  <c r="AL36" i="41"/>
  <c r="AM36" i="41"/>
  <c r="AK37" i="41"/>
  <c r="AL37" i="41"/>
  <c r="AM37" i="41"/>
  <c r="AK38" i="41"/>
  <c r="AL38" i="41"/>
  <c r="AM38" i="41"/>
  <c r="AK39" i="41"/>
  <c r="AL39" i="41"/>
  <c r="AM39" i="41"/>
  <c r="AK40" i="41"/>
  <c r="AL40" i="41"/>
  <c r="AM40" i="41"/>
  <c r="AK41" i="41"/>
  <c r="AL41" i="41"/>
  <c r="AM41" i="41"/>
  <c r="AK42" i="41"/>
  <c r="AL42" i="41"/>
  <c r="AM42" i="41"/>
  <c r="AK43" i="41"/>
  <c r="AL43" i="41"/>
  <c r="AM43" i="41"/>
  <c r="AK44" i="41"/>
  <c r="AL44" i="41"/>
  <c r="AM44" i="41"/>
  <c r="AK45" i="41"/>
  <c r="AL45" i="41"/>
  <c r="AM45" i="41"/>
  <c r="AK46" i="41"/>
  <c r="AL46" i="41"/>
  <c r="AM46" i="41"/>
  <c r="AK47" i="41"/>
  <c r="AL47" i="41"/>
  <c r="AM47" i="41"/>
  <c r="AK48" i="41"/>
  <c r="AL48" i="41"/>
  <c r="AM48" i="41"/>
  <c r="AK49" i="41"/>
  <c r="AL49" i="41"/>
  <c r="AM49" i="41"/>
  <c r="AK50" i="41"/>
  <c r="AL50" i="41"/>
  <c r="AM50" i="41"/>
  <c r="AK51" i="41"/>
  <c r="AL51" i="41"/>
  <c r="AM51" i="41"/>
  <c r="AK52" i="41"/>
  <c r="AL52" i="41"/>
  <c r="AM52" i="41"/>
  <c r="AK53" i="41"/>
  <c r="AL53" i="41"/>
  <c r="AM53" i="41"/>
  <c r="AK54" i="41"/>
  <c r="AL54" i="41"/>
  <c r="AM54" i="41"/>
  <c r="AK55" i="41"/>
  <c r="AL55" i="41"/>
  <c r="AM55" i="41"/>
  <c r="AK56" i="41"/>
  <c r="AL56" i="41"/>
  <c r="AM56" i="41"/>
  <c r="AK57" i="41"/>
  <c r="AL57" i="41"/>
  <c r="AM57" i="41"/>
  <c r="AK58" i="41"/>
  <c r="AL58" i="41"/>
  <c r="AM58" i="41"/>
  <c r="AK59" i="41"/>
  <c r="AL59" i="41"/>
  <c r="AM59" i="41"/>
  <c r="AK60" i="41"/>
  <c r="AL60" i="41"/>
  <c r="AM60" i="41"/>
  <c r="AK61" i="41"/>
  <c r="AL61" i="41"/>
  <c r="AM61" i="41"/>
  <c r="AK62" i="41"/>
  <c r="AL62" i="41"/>
  <c r="AM62" i="41"/>
  <c r="AK63" i="41"/>
  <c r="AL63" i="41"/>
  <c r="AM63" i="41"/>
  <c r="AK64" i="41"/>
  <c r="AL64" i="41"/>
  <c r="AM64" i="41"/>
  <c r="AK65" i="41"/>
  <c r="AL65" i="41"/>
  <c r="AM65" i="41"/>
  <c r="AK66" i="41"/>
  <c r="AL66" i="41"/>
  <c r="AM66" i="41"/>
  <c r="AK67" i="41"/>
  <c r="AL67" i="41"/>
  <c r="AM67" i="41"/>
  <c r="AK68" i="41"/>
  <c r="AL68" i="41"/>
  <c r="AM68" i="41"/>
  <c r="AK69" i="41"/>
  <c r="AL69" i="41"/>
  <c r="AM69" i="41"/>
  <c r="AK70" i="41"/>
  <c r="AL70" i="41"/>
  <c r="AM70" i="41"/>
  <c r="AK71" i="41"/>
  <c r="AL71" i="41"/>
  <c r="AM71" i="41"/>
  <c r="AK72" i="41"/>
  <c r="AL72" i="41"/>
  <c r="AM72" i="41"/>
  <c r="AK73" i="41"/>
  <c r="AL73" i="41"/>
  <c r="AM73" i="41"/>
  <c r="AK74" i="41"/>
  <c r="AL74" i="41"/>
  <c r="AM74" i="41"/>
  <c r="AK75" i="41"/>
  <c r="AL75" i="41"/>
  <c r="AM75" i="41"/>
  <c r="AK76" i="41"/>
  <c r="AL76" i="41"/>
  <c r="AM76" i="41"/>
  <c r="AK77" i="41"/>
  <c r="AL77" i="41"/>
  <c r="AM77" i="41"/>
  <c r="AK78" i="41"/>
  <c r="AL78" i="41"/>
  <c r="AM78" i="41"/>
  <c r="AK79" i="41"/>
  <c r="AL79" i="41"/>
  <c r="AM79" i="41"/>
  <c r="AK80" i="41"/>
  <c r="AL80" i="41"/>
  <c r="AM80" i="41"/>
  <c r="AK81" i="41"/>
  <c r="AL81" i="41"/>
  <c r="AM81" i="41"/>
  <c r="AK82" i="41"/>
  <c r="AL82" i="41"/>
  <c r="AM82" i="41"/>
  <c r="AK83" i="41"/>
  <c r="AL83" i="41"/>
  <c r="AM83" i="41"/>
  <c r="AK84" i="41"/>
  <c r="AL84" i="41"/>
  <c r="AM84" i="41"/>
  <c r="AK85" i="41"/>
  <c r="AL85" i="41"/>
  <c r="AM85" i="41"/>
  <c r="AK86" i="41"/>
  <c r="AL86" i="41"/>
  <c r="AM86" i="41"/>
  <c r="AK87" i="41"/>
  <c r="AL87" i="41"/>
  <c r="AM87" i="41"/>
  <c r="AK88" i="41"/>
  <c r="AL88" i="41"/>
  <c r="AM88" i="41"/>
  <c r="AK89" i="41"/>
  <c r="AL89" i="41"/>
  <c r="AM89" i="41"/>
  <c r="AK90" i="41"/>
  <c r="AL90" i="41"/>
  <c r="AM90" i="41"/>
  <c r="AK91" i="41"/>
  <c r="AL91" i="41"/>
  <c r="AM91" i="41"/>
  <c r="AK92" i="41"/>
  <c r="AL92" i="41"/>
  <c r="AM92" i="41"/>
  <c r="AK93" i="41"/>
  <c r="AL93" i="41"/>
  <c r="AM93" i="41"/>
  <c r="AK94" i="41"/>
  <c r="AL94" i="41"/>
  <c r="AM94" i="41"/>
  <c r="AK95" i="41"/>
  <c r="AL95" i="41"/>
  <c r="AM95" i="41"/>
  <c r="AK96" i="41"/>
  <c r="AL96" i="41"/>
  <c r="AM96" i="41"/>
  <c r="AK97" i="41"/>
  <c r="AL97" i="41"/>
  <c r="AM97" i="41"/>
  <c r="AK98" i="41"/>
  <c r="AL98" i="41"/>
  <c r="AM98" i="41"/>
  <c r="AK99" i="41"/>
  <c r="AL99" i="41"/>
  <c r="AM99" i="41"/>
  <c r="AK100" i="41"/>
  <c r="AL100" i="41"/>
  <c r="AM100" i="41"/>
  <c r="AH2" i="41"/>
  <c r="AI2" i="41"/>
  <c r="AH3" i="41"/>
  <c r="AI3" i="41"/>
  <c r="AH4" i="41"/>
  <c r="AI4" i="41"/>
  <c r="AH5" i="41"/>
  <c r="AI5" i="41"/>
  <c r="AH6" i="41"/>
  <c r="AI6" i="41"/>
  <c r="AH7" i="41"/>
  <c r="AI7" i="41"/>
  <c r="AH8" i="41"/>
  <c r="AI8" i="41"/>
  <c r="AH9" i="41"/>
  <c r="AI9" i="41"/>
  <c r="AH10" i="41"/>
  <c r="AI10" i="41"/>
  <c r="AH11" i="41"/>
  <c r="AI11" i="41"/>
  <c r="AH12" i="41"/>
  <c r="AI12" i="41"/>
  <c r="AH13" i="41"/>
  <c r="AI13" i="41"/>
  <c r="AH14" i="41"/>
  <c r="AI14" i="41"/>
  <c r="AH15" i="41"/>
  <c r="AI15" i="41"/>
  <c r="AH16" i="41"/>
  <c r="AI16" i="41"/>
  <c r="AH17" i="41"/>
  <c r="AI17" i="41"/>
  <c r="AH18" i="41"/>
  <c r="AI18" i="41"/>
  <c r="AH19" i="41"/>
  <c r="AI19" i="41"/>
  <c r="AH20" i="41"/>
  <c r="AI20" i="41"/>
  <c r="AH21" i="41"/>
  <c r="AI21" i="41"/>
  <c r="AH22" i="41"/>
  <c r="AI22" i="41"/>
  <c r="AH23" i="41"/>
  <c r="AI23" i="41"/>
  <c r="AH24" i="41"/>
  <c r="AI24" i="41"/>
  <c r="AH25" i="41"/>
  <c r="AI25" i="41"/>
  <c r="AH26" i="41"/>
  <c r="AI26" i="41"/>
  <c r="AH27" i="41"/>
  <c r="AI27" i="41"/>
  <c r="AH28" i="41"/>
  <c r="AI28" i="41"/>
  <c r="AH29" i="41"/>
  <c r="AI29" i="41"/>
  <c r="AH30" i="41"/>
  <c r="AI30" i="41"/>
  <c r="AH31" i="41"/>
  <c r="AI31" i="41"/>
  <c r="AH32" i="41"/>
  <c r="AI32" i="41"/>
  <c r="AH33" i="41"/>
  <c r="AI33" i="41"/>
  <c r="AH34" i="41"/>
  <c r="AI34" i="41"/>
  <c r="AH35" i="41"/>
  <c r="AI35" i="41"/>
  <c r="AH36" i="41"/>
  <c r="AI36" i="41"/>
  <c r="AH37" i="41"/>
  <c r="AI37" i="41"/>
  <c r="AH38" i="41"/>
  <c r="AI38" i="41"/>
  <c r="AH39" i="41"/>
  <c r="AI39" i="41"/>
  <c r="AH40" i="41"/>
  <c r="AI40" i="41"/>
  <c r="AH41" i="41"/>
  <c r="AI41" i="41"/>
  <c r="AH42" i="41"/>
  <c r="AI42" i="41"/>
  <c r="AH43" i="41"/>
  <c r="AI43" i="41"/>
  <c r="AH44" i="41"/>
  <c r="AI44" i="41"/>
  <c r="AH45" i="41"/>
  <c r="AI45" i="41"/>
  <c r="AH46" i="41"/>
  <c r="AI46" i="41"/>
  <c r="AH47" i="41"/>
  <c r="AI47" i="41"/>
  <c r="AH48" i="41"/>
  <c r="AI48" i="41"/>
  <c r="AH49" i="41"/>
  <c r="AI49" i="41"/>
  <c r="AH50" i="41"/>
  <c r="AI50" i="41"/>
  <c r="AH51" i="41"/>
  <c r="AI51" i="41"/>
  <c r="AH52" i="41"/>
  <c r="AI52" i="41"/>
  <c r="AH53" i="41"/>
  <c r="AI53" i="41"/>
  <c r="AH54" i="41"/>
  <c r="AI54" i="41"/>
  <c r="AH55" i="41"/>
  <c r="AI55" i="41"/>
  <c r="AH56" i="41"/>
  <c r="AI56" i="41"/>
  <c r="AH57" i="41"/>
  <c r="AI57" i="41"/>
  <c r="AH58" i="41"/>
  <c r="AI58" i="41"/>
  <c r="AH59" i="41"/>
  <c r="AI59" i="41"/>
  <c r="AH60" i="41"/>
  <c r="AI60" i="41"/>
  <c r="AH61" i="41"/>
  <c r="AI61" i="41"/>
  <c r="AH62" i="41"/>
  <c r="AI62" i="41"/>
  <c r="AH63" i="41"/>
  <c r="AI63" i="41"/>
  <c r="AH64" i="41"/>
  <c r="AI64" i="41"/>
  <c r="AH65" i="41"/>
  <c r="AI65" i="41"/>
  <c r="AH66" i="41"/>
  <c r="AI66" i="41"/>
  <c r="AH67" i="41"/>
  <c r="AI67" i="41"/>
  <c r="AH68" i="41"/>
  <c r="AI68" i="41"/>
  <c r="AH69" i="41"/>
  <c r="AI69" i="41"/>
  <c r="AH70" i="41"/>
  <c r="AI70" i="41"/>
  <c r="AH71" i="41"/>
  <c r="AI71" i="41"/>
  <c r="AH72" i="41"/>
  <c r="AI72" i="41"/>
  <c r="AH73" i="41"/>
  <c r="AI73" i="41"/>
  <c r="AH74" i="41"/>
  <c r="AI74" i="41"/>
  <c r="AH75" i="41"/>
  <c r="AI75" i="41"/>
  <c r="AH76" i="41"/>
  <c r="AI76" i="41"/>
  <c r="AH77" i="41"/>
  <c r="AI77" i="41"/>
  <c r="AH78" i="41"/>
  <c r="AI78" i="41"/>
  <c r="AH79" i="41"/>
  <c r="AI79" i="41"/>
  <c r="AH80" i="41"/>
  <c r="AI80" i="41"/>
  <c r="AH81" i="41"/>
  <c r="AI81" i="41"/>
  <c r="AH82" i="41"/>
  <c r="AI82" i="41"/>
  <c r="AH83" i="41"/>
  <c r="AI83" i="41"/>
  <c r="AH84" i="41"/>
  <c r="AI84" i="41"/>
  <c r="AH85" i="41"/>
  <c r="AI85" i="41"/>
  <c r="AH86" i="41"/>
  <c r="AI86" i="41"/>
  <c r="AH87" i="41"/>
  <c r="AI87" i="41"/>
  <c r="AH88" i="41"/>
  <c r="AI88" i="41"/>
  <c r="AH89" i="41"/>
  <c r="AI89" i="41"/>
  <c r="AH90" i="41"/>
  <c r="AI90" i="41"/>
  <c r="AH91" i="41"/>
  <c r="AI91" i="41"/>
  <c r="AH92" i="41"/>
  <c r="AI92" i="41"/>
  <c r="AH93" i="41"/>
  <c r="AI93" i="41"/>
  <c r="AH94" i="41"/>
  <c r="AI94" i="41"/>
  <c r="AH95" i="41"/>
  <c r="AI95" i="41"/>
  <c r="AH96" i="41"/>
  <c r="AI96" i="41"/>
  <c r="AH97" i="41"/>
  <c r="AI97" i="41"/>
  <c r="AH98" i="41"/>
  <c r="AI98" i="41"/>
  <c r="AH99" i="41"/>
  <c r="AI99" i="41"/>
  <c r="AH100" i="41"/>
  <c r="AI100" i="41"/>
  <c r="B11" i="60"/>
  <c r="B10" i="60"/>
  <c r="B12" i="60"/>
  <c r="B13" i="60"/>
  <c r="B14" i="60"/>
  <c r="D456" i="22"/>
  <c r="D455" i="22"/>
  <c r="D454" i="22"/>
  <c r="D453" i="22"/>
  <c r="D452" i="22"/>
  <c r="D451" i="22"/>
  <c r="D450" i="22"/>
  <c r="D449" i="22"/>
  <c r="D448" i="22"/>
  <c r="D447" i="22"/>
  <c r="D446" i="22"/>
  <c r="D445" i="22"/>
  <c r="D444" i="22"/>
  <c r="D443" i="22"/>
  <c r="D442" i="22"/>
  <c r="D441" i="22"/>
  <c r="D128" i="22"/>
  <c r="D88" i="22"/>
  <c r="D81" i="22"/>
  <c r="D358" i="22"/>
  <c r="D61" i="22"/>
  <c r="D60" i="22"/>
  <c r="D59" i="22"/>
  <c r="D58" i="22"/>
  <c r="D57" i="22"/>
  <c r="D55" i="22"/>
  <c r="D54" i="22"/>
  <c r="D53" i="22"/>
  <c r="D52" i="22"/>
  <c r="D51" i="22"/>
  <c r="D50" i="22"/>
  <c r="D49" i="22"/>
  <c r="AN2" i="27" s="1" a="1"/>
  <c r="AN2" i="27" s="1"/>
  <c r="D48" i="22"/>
  <c r="D73" i="22"/>
  <c r="D72" i="22"/>
  <c r="D71" i="22"/>
  <c r="D70" i="22"/>
  <c r="D69" i="22"/>
  <c r="D68" i="22"/>
  <c r="D67" i="22"/>
  <c r="D66" i="22"/>
  <c r="D65" i="22"/>
  <c r="D295" i="22"/>
  <c r="D424" i="22"/>
  <c r="D425" i="22"/>
  <c r="D426" i="22"/>
  <c r="D427" i="22"/>
  <c r="D428" i="22"/>
  <c r="D429" i="22"/>
  <c r="D430" i="22"/>
  <c r="D431" i="22"/>
  <c r="D432" i="22"/>
  <c r="D433" i="22"/>
  <c r="D434" i="22"/>
  <c r="D435" i="22"/>
  <c r="D436" i="22"/>
  <c r="D437" i="22"/>
  <c r="D438" i="22"/>
  <c r="D439" i="22"/>
  <c r="D423" i="22"/>
  <c r="D422" i="22"/>
  <c r="D421" i="22"/>
  <c r="D420" i="22"/>
  <c r="D419" i="22"/>
  <c r="D418" i="22"/>
  <c r="D417" i="22"/>
  <c r="D416" i="22"/>
  <c r="D415" i="22"/>
  <c r="D414" i="22"/>
  <c r="D413" i="22"/>
  <c r="D412" i="22"/>
  <c r="D411" i="22"/>
  <c r="D410" i="22"/>
  <c r="D409" i="22"/>
  <c r="D408" i="22"/>
  <c r="D407" i="22"/>
  <c r="D406" i="22"/>
  <c r="D405" i="22"/>
  <c r="D403" i="22"/>
  <c r="D404" i="22"/>
  <c r="AD2" i="41"/>
  <c r="AE2" i="41"/>
  <c r="AF2" i="41"/>
  <c r="AG2" i="41"/>
  <c r="AJ2" i="41"/>
  <c r="AN2" i="41"/>
  <c r="AO2" i="41"/>
  <c r="AP2" i="41"/>
  <c r="AC3" i="41"/>
  <c r="AD3" i="41"/>
  <c r="AE3" i="41"/>
  <c r="AF3" i="41"/>
  <c r="AG3" i="41"/>
  <c r="AJ3" i="41"/>
  <c r="AN3" i="41"/>
  <c r="AO3" i="41"/>
  <c r="AP3" i="41"/>
  <c r="AC4" i="41"/>
  <c r="AD4" i="41"/>
  <c r="AE4" i="41"/>
  <c r="AF4" i="41"/>
  <c r="AG4" i="41"/>
  <c r="AJ4" i="41"/>
  <c r="AN4" i="41"/>
  <c r="AO4" i="41"/>
  <c r="AP4" i="41"/>
  <c r="AC5" i="41"/>
  <c r="AD5" i="41"/>
  <c r="AE5" i="41"/>
  <c r="AF5" i="41"/>
  <c r="AG5" i="41"/>
  <c r="AJ5" i="41"/>
  <c r="AN5" i="41"/>
  <c r="AO5" i="41"/>
  <c r="AP5" i="41"/>
  <c r="AC6" i="41"/>
  <c r="AD6" i="41"/>
  <c r="AE6" i="41"/>
  <c r="AF6" i="41"/>
  <c r="AG6" i="41"/>
  <c r="AJ6" i="41"/>
  <c r="AN6" i="41"/>
  <c r="AO6" i="41"/>
  <c r="AP6" i="41"/>
  <c r="AC7" i="41"/>
  <c r="AD7" i="41"/>
  <c r="AE7" i="41"/>
  <c r="AF7" i="41"/>
  <c r="AG7" i="41"/>
  <c r="AJ7" i="41"/>
  <c r="AN7" i="41"/>
  <c r="AO7" i="41"/>
  <c r="AP7" i="41"/>
  <c r="AC8" i="41"/>
  <c r="AD8" i="41"/>
  <c r="AE8" i="41"/>
  <c r="AF8" i="41"/>
  <c r="AG8" i="41"/>
  <c r="AJ8" i="41"/>
  <c r="AN8" i="41"/>
  <c r="AO8" i="41"/>
  <c r="AP8" i="41"/>
  <c r="AC9" i="41"/>
  <c r="AD9" i="41"/>
  <c r="AE9" i="41"/>
  <c r="AF9" i="41"/>
  <c r="AG9" i="41"/>
  <c r="AJ9" i="41"/>
  <c r="AN9" i="41"/>
  <c r="AO9" i="41"/>
  <c r="AP9" i="41"/>
  <c r="AC10" i="41"/>
  <c r="AD10" i="41"/>
  <c r="AE10" i="41"/>
  <c r="AF10" i="41"/>
  <c r="AG10" i="41"/>
  <c r="AJ10" i="41"/>
  <c r="AN10" i="41"/>
  <c r="AO10" i="41"/>
  <c r="AP10" i="41"/>
  <c r="AC11" i="41"/>
  <c r="AD11" i="41"/>
  <c r="AE11" i="41"/>
  <c r="AF11" i="41"/>
  <c r="AG11" i="41"/>
  <c r="AJ11" i="41"/>
  <c r="AN11" i="41"/>
  <c r="AO11" i="41"/>
  <c r="AP11" i="41"/>
  <c r="AC12" i="41"/>
  <c r="AD12" i="41"/>
  <c r="AE12" i="41"/>
  <c r="AF12" i="41"/>
  <c r="AG12" i="41"/>
  <c r="AJ12" i="41"/>
  <c r="AN12" i="41"/>
  <c r="AO12" i="41"/>
  <c r="AP12" i="41"/>
  <c r="AC13" i="41"/>
  <c r="AD13" i="41"/>
  <c r="AE13" i="41"/>
  <c r="AF13" i="41"/>
  <c r="AG13" i="41"/>
  <c r="AJ13" i="41"/>
  <c r="AN13" i="41"/>
  <c r="AO13" i="41"/>
  <c r="AP13" i="41"/>
  <c r="AC14" i="41"/>
  <c r="AD14" i="41"/>
  <c r="AE14" i="41"/>
  <c r="AF14" i="41"/>
  <c r="AG14" i="41"/>
  <c r="AJ14" i="41"/>
  <c r="AN14" i="41"/>
  <c r="AO14" i="41"/>
  <c r="AP14" i="41"/>
  <c r="AC15" i="41"/>
  <c r="AD15" i="41"/>
  <c r="AE15" i="41"/>
  <c r="AF15" i="41"/>
  <c r="AG15" i="41"/>
  <c r="AJ15" i="41"/>
  <c r="AN15" i="41"/>
  <c r="AO15" i="41"/>
  <c r="AP15" i="41"/>
  <c r="AC16" i="41"/>
  <c r="AD16" i="41"/>
  <c r="AE16" i="41"/>
  <c r="AF16" i="41"/>
  <c r="AG16" i="41"/>
  <c r="AJ16" i="41"/>
  <c r="AN16" i="41"/>
  <c r="AO16" i="41"/>
  <c r="AP16" i="41"/>
  <c r="AC17" i="41"/>
  <c r="AD17" i="41"/>
  <c r="AE17" i="41"/>
  <c r="AF17" i="41"/>
  <c r="AG17" i="41"/>
  <c r="AJ17" i="41"/>
  <c r="AN17" i="41"/>
  <c r="AO17" i="41"/>
  <c r="AP17" i="41"/>
  <c r="AC18" i="41"/>
  <c r="AD18" i="41"/>
  <c r="AE18" i="41"/>
  <c r="AF18" i="41"/>
  <c r="AG18" i="41"/>
  <c r="AJ18" i="41"/>
  <c r="AN18" i="41"/>
  <c r="AO18" i="41"/>
  <c r="AP18" i="41"/>
  <c r="AC19" i="41"/>
  <c r="AD19" i="41"/>
  <c r="AE19" i="41"/>
  <c r="AF19" i="41"/>
  <c r="AG19" i="41"/>
  <c r="AJ19" i="41"/>
  <c r="AN19" i="41"/>
  <c r="AO19" i="41"/>
  <c r="AP19" i="41"/>
  <c r="AC20" i="41"/>
  <c r="AD20" i="41"/>
  <c r="AE20" i="41"/>
  <c r="AF20" i="41"/>
  <c r="AG20" i="41"/>
  <c r="AJ20" i="41"/>
  <c r="AN20" i="41"/>
  <c r="AO20" i="41"/>
  <c r="AP20" i="41"/>
  <c r="AC21" i="41"/>
  <c r="AD21" i="41"/>
  <c r="AE21" i="41"/>
  <c r="AF21" i="41"/>
  <c r="AG21" i="41"/>
  <c r="AJ21" i="41"/>
  <c r="AN21" i="41"/>
  <c r="AO21" i="41"/>
  <c r="AP21" i="41"/>
  <c r="AC22" i="41"/>
  <c r="AD22" i="41"/>
  <c r="AE22" i="41"/>
  <c r="AF22" i="41"/>
  <c r="AG22" i="41"/>
  <c r="AJ22" i="41"/>
  <c r="AN22" i="41"/>
  <c r="AO22" i="41"/>
  <c r="AP22" i="41"/>
  <c r="AC23" i="41"/>
  <c r="AD23" i="41"/>
  <c r="AE23" i="41"/>
  <c r="AF23" i="41"/>
  <c r="AG23" i="41"/>
  <c r="AJ23" i="41"/>
  <c r="AN23" i="41"/>
  <c r="AO23" i="41"/>
  <c r="AP23" i="41"/>
  <c r="AC24" i="41"/>
  <c r="AD24" i="41"/>
  <c r="AE24" i="41"/>
  <c r="AF24" i="41"/>
  <c r="AG24" i="41"/>
  <c r="AJ24" i="41"/>
  <c r="AN24" i="41"/>
  <c r="AO24" i="41"/>
  <c r="AP24" i="41"/>
  <c r="AC25" i="41"/>
  <c r="AD25" i="41"/>
  <c r="AE25" i="41"/>
  <c r="AF25" i="41"/>
  <c r="AG25" i="41"/>
  <c r="AJ25" i="41"/>
  <c r="AN25" i="41"/>
  <c r="AO25" i="41"/>
  <c r="AP25" i="41"/>
  <c r="AC26" i="41"/>
  <c r="AD26" i="41"/>
  <c r="AE26" i="41"/>
  <c r="AF26" i="41"/>
  <c r="AG26" i="41"/>
  <c r="AJ26" i="41"/>
  <c r="AN26" i="41"/>
  <c r="AO26" i="41"/>
  <c r="AP26" i="41"/>
  <c r="AC27" i="41"/>
  <c r="AD27" i="41"/>
  <c r="AE27" i="41"/>
  <c r="AF27" i="41"/>
  <c r="AG27" i="41"/>
  <c r="AJ27" i="41"/>
  <c r="AN27" i="41"/>
  <c r="AO27" i="41"/>
  <c r="AP27" i="41"/>
  <c r="AC28" i="41"/>
  <c r="AD28" i="41"/>
  <c r="AE28" i="41"/>
  <c r="AF28" i="41"/>
  <c r="AG28" i="41"/>
  <c r="AJ28" i="41"/>
  <c r="AN28" i="41"/>
  <c r="AO28" i="41"/>
  <c r="AP28" i="41"/>
  <c r="AC29" i="41"/>
  <c r="AD29" i="41"/>
  <c r="AE29" i="41"/>
  <c r="AF29" i="41"/>
  <c r="AG29" i="41"/>
  <c r="AJ29" i="41"/>
  <c r="AN29" i="41"/>
  <c r="AO29" i="41"/>
  <c r="AP29" i="41"/>
  <c r="AC30" i="41"/>
  <c r="AD30" i="41"/>
  <c r="AE30" i="41"/>
  <c r="AF30" i="41"/>
  <c r="AG30" i="41"/>
  <c r="AJ30" i="41"/>
  <c r="AN30" i="41"/>
  <c r="AO30" i="41"/>
  <c r="AP30" i="41"/>
  <c r="AC31" i="41"/>
  <c r="AD31" i="41"/>
  <c r="AE31" i="41"/>
  <c r="AF31" i="41"/>
  <c r="AG31" i="41"/>
  <c r="AJ31" i="41"/>
  <c r="AN31" i="41"/>
  <c r="AO31" i="41"/>
  <c r="AP31" i="41"/>
  <c r="AC32" i="41"/>
  <c r="AD32" i="41"/>
  <c r="AE32" i="41"/>
  <c r="AF32" i="41"/>
  <c r="AG32" i="41"/>
  <c r="AJ32" i="41"/>
  <c r="AN32" i="41"/>
  <c r="AO32" i="41"/>
  <c r="AP32" i="41"/>
  <c r="AC33" i="41"/>
  <c r="AD33" i="41"/>
  <c r="AE33" i="41"/>
  <c r="AF33" i="41"/>
  <c r="AG33" i="41"/>
  <c r="AJ33" i="41"/>
  <c r="AN33" i="41"/>
  <c r="AO33" i="41"/>
  <c r="AP33" i="41"/>
  <c r="AC34" i="41"/>
  <c r="AD34" i="41"/>
  <c r="AE34" i="41"/>
  <c r="AF34" i="41"/>
  <c r="AG34" i="41"/>
  <c r="AJ34" i="41"/>
  <c r="AN34" i="41"/>
  <c r="AO34" i="41"/>
  <c r="AP34" i="41"/>
  <c r="AC35" i="41"/>
  <c r="AD35" i="41"/>
  <c r="AE35" i="41"/>
  <c r="AF35" i="41"/>
  <c r="AG35" i="41"/>
  <c r="AJ35" i="41"/>
  <c r="AN35" i="41"/>
  <c r="AO35" i="41"/>
  <c r="AP35" i="41"/>
  <c r="AC36" i="41"/>
  <c r="AD36" i="41"/>
  <c r="AE36" i="41"/>
  <c r="AF36" i="41"/>
  <c r="AG36" i="41"/>
  <c r="AJ36" i="41"/>
  <c r="AN36" i="41"/>
  <c r="AO36" i="41"/>
  <c r="AP36" i="41"/>
  <c r="AC37" i="41"/>
  <c r="AD37" i="41"/>
  <c r="AE37" i="41"/>
  <c r="AF37" i="41"/>
  <c r="AG37" i="41"/>
  <c r="AJ37" i="41"/>
  <c r="AN37" i="41"/>
  <c r="AO37" i="41"/>
  <c r="AP37" i="41"/>
  <c r="AC38" i="41"/>
  <c r="AD38" i="41"/>
  <c r="AE38" i="41"/>
  <c r="AF38" i="41"/>
  <c r="AG38" i="41"/>
  <c r="AJ38" i="41"/>
  <c r="AN38" i="41"/>
  <c r="AO38" i="41"/>
  <c r="AP38" i="41"/>
  <c r="AC39" i="41"/>
  <c r="AD39" i="41"/>
  <c r="AE39" i="41"/>
  <c r="AF39" i="41"/>
  <c r="AG39" i="41"/>
  <c r="AJ39" i="41"/>
  <c r="AN39" i="41"/>
  <c r="AO39" i="41"/>
  <c r="AP39" i="41"/>
  <c r="AC40" i="41"/>
  <c r="AD40" i="41"/>
  <c r="AE40" i="41"/>
  <c r="AF40" i="41"/>
  <c r="AG40" i="41"/>
  <c r="AJ40" i="41"/>
  <c r="AN40" i="41"/>
  <c r="AO40" i="41"/>
  <c r="AP40" i="41"/>
  <c r="AC41" i="41"/>
  <c r="AD41" i="41"/>
  <c r="AE41" i="41"/>
  <c r="AF41" i="41"/>
  <c r="AG41" i="41"/>
  <c r="AJ41" i="41"/>
  <c r="AN41" i="41"/>
  <c r="AO41" i="41"/>
  <c r="AP41" i="41"/>
  <c r="AC42" i="41"/>
  <c r="AD42" i="41"/>
  <c r="AE42" i="41"/>
  <c r="AF42" i="41"/>
  <c r="AG42" i="41"/>
  <c r="AJ42" i="41"/>
  <c r="AN42" i="41"/>
  <c r="AO42" i="41"/>
  <c r="AP42" i="41"/>
  <c r="AC43" i="41"/>
  <c r="AD43" i="41"/>
  <c r="AE43" i="41"/>
  <c r="AF43" i="41"/>
  <c r="AG43" i="41"/>
  <c r="AJ43" i="41"/>
  <c r="AN43" i="41"/>
  <c r="AO43" i="41"/>
  <c r="AP43" i="41"/>
  <c r="AC44" i="41"/>
  <c r="AD44" i="41"/>
  <c r="AE44" i="41"/>
  <c r="AF44" i="41"/>
  <c r="AG44" i="41"/>
  <c r="AJ44" i="41"/>
  <c r="AN44" i="41"/>
  <c r="AO44" i="41"/>
  <c r="AP44" i="41"/>
  <c r="AC45" i="41"/>
  <c r="AD45" i="41"/>
  <c r="AE45" i="41"/>
  <c r="AF45" i="41"/>
  <c r="AG45" i="41"/>
  <c r="AJ45" i="41"/>
  <c r="AN45" i="41"/>
  <c r="AO45" i="41"/>
  <c r="AP45" i="41"/>
  <c r="AC46" i="41"/>
  <c r="AD46" i="41"/>
  <c r="AE46" i="41"/>
  <c r="AF46" i="41"/>
  <c r="AG46" i="41"/>
  <c r="AJ46" i="41"/>
  <c r="AN46" i="41"/>
  <c r="AO46" i="41"/>
  <c r="AP46" i="41"/>
  <c r="AC47" i="41"/>
  <c r="AD47" i="41"/>
  <c r="AE47" i="41"/>
  <c r="AF47" i="41"/>
  <c r="AG47" i="41"/>
  <c r="AJ47" i="41"/>
  <c r="AN47" i="41"/>
  <c r="AO47" i="41"/>
  <c r="AP47" i="41"/>
  <c r="AC48" i="41"/>
  <c r="AD48" i="41"/>
  <c r="AE48" i="41"/>
  <c r="AF48" i="41"/>
  <c r="AG48" i="41"/>
  <c r="AJ48" i="41"/>
  <c r="AN48" i="41"/>
  <c r="AO48" i="41"/>
  <c r="AP48" i="41"/>
  <c r="AC49" i="41"/>
  <c r="AD49" i="41"/>
  <c r="AE49" i="41"/>
  <c r="AF49" i="41"/>
  <c r="AG49" i="41"/>
  <c r="AJ49" i="41"/>
  <c r="AN49" i="41"/>
  <c r="AO49" i="41"/>
  <c r="AP49" i="41"/>
  <c r="AC50" i="41"/>
  <c r="AD50" i="41"/>
  <c r="AE50" i="41"/>
  <c r="AF50" i="41"/>
  <c r="AG50" i="41"/>
  <c r="AJ50" i="41"/>
  <c r="AN50" i="41"/>
  <c r="AO50" i="41"/>
  <c r="AP50" i="41"/>
  <c r="AC51" i="41"/>
  <c r="AD51" i="41"/>
  <c r="AE51" i="41"/>
  <c r="AF51" i="41"/>
  <c r="AG51" i="41"/>
  <c r="AJ51" i="41"/>
  <c r="AN51" i="41"/>
  <c r="AO51" i="41"/>
  <c r="AP51" i="41"/>
  <c r="AC52" i="41"/>
  <c r="AD52" i="41"/>
  <c r="AE52" i="41"/>
  <c r="AF52" i="41"/>
  <c r="AG52" i="41"/>
  <c r="AJ52" i="41"/>
  <c r="AN52" i="41"/>
  <c r="AO52" i="41"/>
  <c r="AP52" i="41"/>
  <c r="AC53" i="41"/>
  <c r="AD53" i="41"/>
  <c r="AE53" i="41"/>
  <c r="AF53" i="41"/>
  <c r="AG53" i="41"/>
  <c r="AJ53" i="41"/>
  <c r="AN53" i="41"/>
  <c r="AO53" i="41"/>
  <c r="AP53" i="41"/>
  <c r="AC54" i="41"/>
  <c r="AD54" i="41"/>
  <c r="AE54" i="41"/>
  <c r="AF54" i="41"/>
  <c r="AG54" i="41"/>
  <c r="AJ54" i="41"/>
  <c r="AN54" i="41"/>
  <c r="AO54" i="41"/>
  <c r="AP54" i="41"/>
  <c r="AC55" i="41"/>
  <c r="AD55" i="41"/>
  <c r="AE55" i="41"/>
  <c r="AF55" i="41"/>
  <c r="AG55" i="41"/>
  <c r="AJ55" i="41"/>
  <c r="AN55" i="41"/>
  <c r="AO55" i="41"/>
  <c r="AP55" i="41"/>
  <c r="AC56" i="41"/>
  <c r="AD56" i="41"/>
  <c r="AE56" i="41"/>
  <c r="AF56" i="41"/>
  <c r="AG56" i="41"/>
  <c r="AJ56" i="41"/>
  <c r="AN56" i="41"/>
  <c r="AO56" i="41"/>
  <c r="AP56" i="41"/>
  <c r="AC57" i="41"/>
  <c r="AD57" i="41"/>
  <c r="AE57" i="41"/>
  <c r="AF57" i="41"/>
  <c r="AG57" i="41"/>
  <c r="AJ57" i="41"/>
  <c r="AN57" i="41"/>
  <c r="AO57" i="41"/>
  <c r="AP57" i="41"/>
  <c r="AC58" i="41"/>
  <c r="AD58" i="41"/>
  <c r="AE58" i="41"/>
  <c r="AF58" i="41"/>
  <c r="AG58" i="41"/>
  <c r="AJ58" i="41"/>
  <c r="AN58" i="41"/>
  <c r="AO58" i="41"/>
  <c r="AP58" i="41"/>
  <c r="AC59" i="41"/>
  <c r="AD59" i="41"/>
  <c r="AE59" i="41"/>
  <c r="AF59" i="41"/>
  <c r="AG59" i="41"/>
  <c r="AJ59" i="41"/>
  <c r="AN59" i="41"/>
  <c r="AO59" i="41"/>
  <c r="AP59" i="41"/>
  <c r="AC60" i="41"/>
  <c r="AD60" i="41"/>
  <c r="AE60" i="41"/>
  <c r="AF60" i="41"/>
  <c r="AG60" i="41"/>
  <c r="AJ60" i="41"/>
  <c r="AN60" i="41"/>
  <c r="AO60" i="41"/>
  <c r="AP60" i="41"/>
  <c r="AC61" i="41"/>
  <c r="AD61" i="41"/>
  <c r="AE61" i="41"/>
  <c r="AF61" i="41"/>
  <c r="AG61" i="41"/>
  <c r="AJ61" i="41"/>
  <c r="AN61" i="41"/>
  <c r="AO61" i="41"/>
  <c r="AP61" i="41"/>
  <c r="AC62" i="41"/>
  <c r="AD62" i="41"/>
  <c r="AE62" i="41"/>
  <c r="AF62" i="41"/>
  <c r="AG62" i="41"/>
  <c r="AJ62" i="41"/>
  <c r="AN62" i="41"/>
  <c r="AO62" i="41"/>
  <c r="AP62" i="41"/>
  <c r="AC63" i="41"/>
  <c r="AD63" i="41"/>
  <c r="AE63" i="41"/>
  <c r="AF63" i="41"/>
  <c r="AG63" i="41"/>
  <c r="AJ63" i="41"/>
  <c r="AN63" i="41"/>
  <c r="AO63" i="41"/>
  <c r="AP63" i="41"/>
  <c r="AC64" i="41"/>
  <c r="AD64" i="41"/>
  <c r="AE64" i="41"/>
  <c r="AF64" i="41"/>
  <c r="AG64" i="41"/>
  <c r="AJ64" i="41"/>
  <c r="AN64" i="41"/>
  <c r="AO64" i="41"/>
  <c r="AP64" i="41"/>
  <c r="AC65" i="41"/>
  <c r="AD65" i="41"/>
  <c r="AE65" i="41"/>
  <c r="AF65" i="41"/>
  <c r="AG65" i="41"/>
  <c r="AJ65" i="41"/>
  <c r="AN65" i="41"/>
  <c r="AO65" i="41"/>
  <c r="AP65" i="41"/>
  <c r="AC66" i="41"/>
  <c r="AD66" i="41"/>
  <c r="AE66" i="41"/>
  <c r="AF66" i="41"/>
  <c r="AG66" i="41"/>
  <c r="AJ66" i="41"/>
  <c r="AN66" i="41"/>
  <c r="AO66" i="41"/>
  <c r="AP66" i="41"/>
  <c r="AC67" i="41"/>
  <c r="AD67" i="41"/>
  <c r="AE67" i="41"/>
  <c r="AF67" i="41"/>
  <c r="AG67" i="41"/>
  <c r="AJ67" i="41"/>
  <c r="AN67" i="41"/>
  <c r="AO67" i="41"/>
  <c r="AP67" i="41"/>
  <c r="AC68" i="41"/>
  <c r="AD68" i="41"/>
  <c r="AE68" i="41"/>
  <c r="AF68" i="41"/>
  <c r="AG68" i="41"/>
  <c r="AJ68" i="41"/>
  <c r="AN68" i="41"/>
  <c r="AO68" i="41"/>
  <c r="AP68" i="41"/>
  <c r="AC69" i="41"/>
  <c r="AD69" i="41"/>
  <c r="AE69" i="41"/>
  <c r="AF69" i="41"/>
  <c r="AG69" i="41"/>
  <c r="AJ69" i="41"/>
  <c r="AN69" i="41"/>
  <c r="AO69" i="41"/>
  <c r="AP69" i="41"/>
  <c r="AC70" i="41"/>
  <c r="AD70" i="41"/>
  <c r="AE70" i="41"/>
  <c r="AF70" i="41"/>
  <c r="AG70" i="41"/>
  <c r="AJ70" i="41"/>
  <c r="AN70" i="41"/>
  <c r="AO70" i="41"/>
  <c r="AP70" i="41"/>
  <c r="AC71" i="41"/>
  <c r="AD71" i="41"/>
  <c r="AE71" i="41"/>
  <c r="AF71" i="41"/>
  <c r="AG71" i="41"/>
  <c r="AJ71" i="41"/>
  <c r="AN71" i="41"/>
  <c r="AO71" i="41"/>
  <c r="AP71" i="41"/>
  <c r="AC72" i="41"/>
  <c r="AD72" i="41"/>
  <c r="AE72" i="41"/>
  <c r="AF72" i="41"/>
  <c r="AG72" i="41"/>
  <c r="AJ72" i="41"/>
  <c r="AN72" i="41"/>
  <c r="AO72" i="41"/>
  <c r="AP72" i="41"/>
  <c r="AC73" i="41"/>
  <c r="AD73" i="41"/>
  <c r="AE73" i="41"/>
  <c r="AF73" i="41"/>
  <c r="AG73" i="41"/>
  <c r="AJ73" i="41"/>
  <c r="AN73" i="41"/>
  <c r="AO73" i="41"/>
  <c r="AP73" i="41"/>
  <c r="AC74" i="41"/>
  <c r="AD74" i="41"/>
  <c r="AE74" i="41"/>
  <c r="AF74" i="41"/>
  <c r="AG74" i="41"/>
  <c r="AJ74" i="41"/>
  <c r="AN74" i="41"/>
  <c r="AO74" i="41"/>
  <c r="AP74" i="41"/>
  <c r="AC75" i="41"/>
  <c r="AD75" i="41"/>
  <c r="AE75" i="41"/>
  <c r="AF75" i="41"/>
  <c r="AG75" i="41"/>
  <c r="AJ75" i="41"/>
  <c r="AN75" i="41"/>
  <c r="AO75" i="41"/>
  <c r="AP75" i="41"/>
  <c r="AC76" i="41"/>
  <c r="AD76" i="41"/>
  <c r="AE76" i="41"/>
  <c r="AF76" i="41"/>
  <c r="AG76" i="41"/>
  <c r="AJ76" i="41"/>
  <c r="AN76" i="41"/>
  <c r="AO76" i="41"/>
  <c r="AP76" i="41"/>
  <c r="AC77" i="41"/>
  <c r="AD77" i="41"/>
  <c r="AE77" i="41"/>
  <c r="AF77" i="41"/>
  <c r="AG77" i="41"/>
  <c r="AJ77" i="41"/>
  <c r="AN77" i="41"/>
  <c r="AO77" i="41"/>
  <c r="AP77" i="41"/>
  <c r="AC78" i="41"/>
  <c r="AD78" i="41"/>
  <c r="AE78" i="41"/>
  <c r="AF78" i="41"/>
  <c r="AG78" i="41"/>
  <c r="AJ78" i="41"/>
  <c r="AN78" i="41"/>
  <c r="AO78" i="41"/>
  <c r="AP78" i="41"/>
  <c r="AC79" i="41"/>
  <c r="AD79" i="41"/>
  <c r="AE79" i="41"/>
  <c r="AF79" i="41"/>
  <c r="AG79" i="41"/>
  <c r="AJ79" i="41"/>
  <c r="AN79" i="41"/>
  <c r="AO79" i="41"/>
  <c r="AP79" i="41"/>
  <c r="AC80" i="41"/>
  <c r="AD80" i="41"/>
  <c r="AE80" i="41"/>
  <c r="AF80" i="41"/>
  <c r="AG80" i="41"/>
  <c r="AJ80" i="41"/>
  <c r="AN80" i="41"/>
  <c r="AO80" i="41"/>
  <c r="AP80" i="41"/>
  <c r="AC81" i="41"/>
  <c r="AD81" i="41"/>
  <c r="AE81" i="41"/>
  <c r="AF81" i="41"/>
  <c r="AG81" i="41"/>
  <c r="AJ81" i="41"/>
  <c r="AN81" i="41"/>
  <c r="AO81" i="41"/>
  <c r="AP81" i="41"/>
  <c r="AC82" i="41"/>
  <c r="AD82" i="41"/>
  <c r="AE82" i="41"/>
  <c r="AF82" i="41"/>
  <c r="AG82" i="41"/>
  <c r="AJ82" i="41"/>
  <c r="AN82" i="41"/>
  <c r="AO82" i="41"/>
  <c r="AP82" i="41"/>
  <c r="AC83" i="41"/>
  <c r="AD83" i="41"/>
  <c r="AE83" i="41"/>
  <c r="AF83" i="41"/>
  <c r="AG83" i="41"/>
  <c r="AJ83" i="41"/>
  <c r="AN83" i="41"/>
  <c r="AO83" i="41"/>
  <c r="AP83" i="41"/>
  <c r="AC84" i="41"/>
  <c r="AD84" i="41"/>
  <c r="AE84" i="41"/>
  <c r="AF84" i="41"/>
  <c r="AG84" i="41"/>
  <c r="AJ84" i="41"/>
  <c r="AN84" i="41"/>
  <c r="AO84" i="41"/>
  <c r="AP84" i="41"/>
  <c r="AC85" i="41"/>
  <c r="AD85" i="41"/>
  <c r="AE85" i="41"/>
  <c r="AF85" i="41"/>
  <c r="AG85" i="41"/>
  <c r="AJ85" i="41"/>
  <c r="AN85" i="41"/>
  <c r="AO85" i="41"/>
  <c r="AP85" i="41"/>
  <c r="AC86" i="41"/>
  <c r="AD86" i="41"/>
  <c r="AE86" i="41"/>
  <c r="AF86" i="41"/>
  <c r="AG86" i="41"/>
  <c r="AJ86" i="41"/>
  <c r="AN86" i="41"/>
  <c r="AO86" i="41"/>
  <c r="AP86" i="41"/>
  <c r="AC87" i="41"/>
  <c r="AD87" i="41"/>
  <c r="AE87" i="41"/>
  <c r="AF87" i="41"/>
  <c r="AG87" i="41"/>
  <c r="AJ87" i="41"/>
  <c r="AN87" i="41"/>
  <c r="AO87" i="41"/>
  <c r="AP87" i="41"/>
  <c r="AC88" i="41"/>
  <c r="AD88" i="41"/>
  <c r="AE88" i="41"/>
  <c r="AF88" i="41"/>
  <c r="AG88" i="41"/>
  <c r="AJ88" i="41"/>
  <c r="AN88" i="41"/>
  <c r="AO88" i="41"/>
  <c r="AP88" i="41"/>
  <c r="AC89" i="41"/>
  <c r="AD89" i="41"/>
  <c r="AE89" i="41"/>
  <c r="AF89" i="41"/>
  <c r="AG89" i="41"/>
  <c r="AJ89" i="41"/>
  <c r="AN89" i="41"/>
  <c r="AO89" i="41"/>
  <c r="AP89" i="41"/>
  <c r="AC90" i="41"/>
  <c r="AD90" i="41"/>
  <c r="AE90" i="41"/>
  <c r="AF90" i="41"/>
  <c r="AG90" i="41"/>
  <c r="AJ90" i="41"/>
  <c r="AN90" i="41"/>
  <c r="AO90" i="41"/>
  <c r="AP90" i="41"/>
  <c r="AC91" i="41"/>
  <c r="AD91" i="41"/>
  <c r="AE91" i="41"/>
  <c r="AF91" i="41"/>
  <c r="AG91" i="41"/>
  <c r="AJ91" i="41"/>
  <c r="AN91" i="41"/>
  <c r="AO91" i="41"/>
  <c r="AP91" i="41"/>
  <c r="AC92" i="41"/>
  <c r="AD92" i="41"/>
  <c r="AE92" i="41"/>
  <c r="AF92" i="41"/>
  <c r="AG92" i="41"/>
  <c r="AJ92" i="41"/>
  <c r="AN92" i="41"/>
  <c r="AO92" i="41"/>
  <c r="AP92" i="41"/>
  <c r="AC93" i="41"/>
  <c r="AD93" i="41"/>
  <c r="AE93" i="41"/>
  <c r="AF93" i="41"/>
  <c r="AG93" i="41"/>
  <c r="AJ93" i="41"/>
  <c r="AN93" i="41"/>
  <c r="AO93" i="41"/>
  <c r="AP93" i="41"/>
  <c r="AC94" i="41"/>
  <c r="AD94" i="41"/>
  <c r="AE94" i="41"/>
  <c r="AF94" i="41"/>
  <c r="AG94" i="41"/>
  <c r="AJ94" i="41"/>
  <c r="AN94" i="41"/>
  <c r="AO94" i="41"/>
  <c r="AP94" i="41"/>
  <c r="AC95" i="41"/>
  <c r="AD95" i="41"/>
  <c r="AE95" i="41"/>
  <c r="AF95" i="41"/>
  <c r="AG95" i="41"/>
  <c r="AJ95" i="41"/>
  <c r="AN95" i="41"/>
  <c r="AO95" i="41"/>
  <c r="AP95" i="41"/>
  <c r="AC96" i="41"/>
  <c r="AD96" i="41"/>
  <c r="AE96" i="41"/>
  <c r="AF96" i="41"/>
  <c r="AG96" i="41"/>
  <c r="AJ96" i="41"/>
  <c r="AN96" i="41"/>
  <c r="AO96" i="41"/>
  <c r="AP96" i="41"/>
  <c r="AC97" i="41"/>
  <c r="AD97" i="41"/>
  <c r="AE97" i="41"/>
  <c r="AF97" i="41"/>
  <c r="AG97" i="41"/>
  <c r="AJ97" i="41"/>
  <c r="AN97" i="41"/>
  <c r="AO97" i="41"/>
  <c r="AP97" i="41"/>
  <c r="AC98" i="41"/>
  <c r="AD98" i="41"/>
  <c r="AE98" i="41"/>
  <c r="AF98" i="41"/>
  <c r="AG98" i="41"/>
  <c r="AJ98" i="41"/>
  <c r="AN98" i="41"/>
  <c r="AO98" i="41"/>
  <c r="AP98" i="41"/>
  <c r="AC99" i="41"/>
  <c r="AD99" i="41"/>
  <c r="AE99" i="41"/>
  <c r="AF99" i="41"/>
  <c r="AG99" i="41"/>
  <c r="AJ99" i="41"/>
  <c r="AN99" i="41"/>
  <c r="AO99" i="41"/>
  <c r="AP99" i="41"/>
  <c r="AC100" i="41"/>
  <c r="AD100" i="41"/>
  <c r="AE100" i="41"/>
  <c r="AF100" i="41"/>
  <c r="AG100" i="41"/>
  <c r="AJ100" i="41"/>
  <c r="AN100" i="41"/>
  <c r="AO100" i="41"/>
  <c r="AP100" i="41"/>
  <c r="A1" i="59" a="1"/>
  <c r="A1" i="59" s="1"/>
  <c r="D383" i="22"/>
  <c r="D384" i="22"/>
  <c r="D385" i="22"/>
  <c r="D386" i="22"/>
  <c r="D387" i="22"/>
  <c r="D388" i="22"/>
  <c r="D389" i="22"/>
  <c r="D390" i="22"/>
  <c r="D391" i="22"/>
  <c r="D392" i="22"/>
  <c r="D393" i="22"/>
  <c r="D394" i="22"/>
  <c r="D395" i="22"/>
  <c r="D396" i="22"/>
  <c r="D397" i="22"/>
  <c r="D398" i="22"/>
  <c r="D399" i="22"/>
  <c r="D400" i="22"/>
  <c r="D401" i="22"/>
  <c r="D402" i="22"/>
  <c r="X3" i="62" a="1"/>
  <c r="Y11" i="62" s="1"/>
  <c r="D382" i="22"/>
  <c r="D5" i="65"/>
  <c r="D6" i="65"/>
  <c r="D7" i="65"/>
  <c r="D8" i="65"/>
  <c r="D9" i="65"/>
  <c r="D10" i="65"/>
  <c r="D4" i="65"/>
  <c r="C7" i="65"/>
  <c r="C8" i="65"/>
  <c r="C9" i="65"/>
  <c r="C6" i="65"/>
  <c r="BK5" i="62"/>
  <c r="BK4" i="62"/>
  <c r="BK3" i="62"/>
  <c r="BJ5" i="62"/>
  <c r="BJ4" i="62"/>
  <c r="BJ3" i="62"/>
  <c r="BG9" i="62"/>
  <c r="BG8" i="62"/>
  <c r="BG7" i="62"/>
  <c r="BG6" i="62"/>
  <c r="BG5" i="62"/>
  <c r="BG4" i="62"/>
  <c r="BG3" i="62"/>
  <c r="BF9" i="62"/>
  <c r="BF8" i="62"/>
  <c r="BF7" i="62"/>
  <c r="BF6" i="62"/>
  <c r="BF5" i="62"/>
  <c r="BF4" i="62"/>
  <c r="BF3" i="62"/>
  <c r="BA3" i="62" a="1"/>
  <c r="AW3" i="62" a="1"/>
  <c r="AW3" i="62" s="1"/>
  <c r="AS3" i="62" a="1"/>
  <c r="AS3" i="62" s="1"/>
  <c r="AO3" i="62" a="1"/>
  <c r="AK3" i="62" a="1"/>
  <c r="AB3" i="62" a="1"/>
  <c r="AB3" i="62" s="1"/>
  <c r="AD3" i="62" s="1"/>
  <c r="BA1" i="62"/>
  <c r="AW1" i="62"/>
  <c r="AS1" i="62"/>
  <c r="AO1" i="62"/>
  <c r="AK1" i="62"/>
  <c r="AF3" i="62" a="1"/>
  <c r="K3" i="62" a="1"/>
  <c r="T3" i="62" a="1"/>
  <c r="P3" i="62" a="1"/>
  <c r="P3" i="62" s="1"/>
  <c r="Q3" i="62" s="1"/>
  <c r="F3" i="62" a="1"/>
  <c r="H5" i="62" s="1"/>
  <c r="A3" i="62" a="1"/>
  <c r="D186" i="22"/>
  <c r="A5" i="26"/>
  <c r="Y5" i="26" s="1"/>
  <c r="A6" i="26"/>
  <c r="Y6" i="26" s="1"/>
  <c r="A7" i="26"/>
  <c r="Y7" i="26" s="1"/>
  <c r="A8" i="26"/>
  <c r="Y8" i="26" s="1"/>
  <c r="A9" i="26"/>
  <c r="Y9" i="26" s="1"/>
  <c r="A10" i="26"/>
  <c r="A11" i="26"/>
  <c r="A12" i="26"/>
  <c r="D381" i="22"/>
  <c r="K1" i="64" a="1"/>
  <c r="K1" i="64" s="1"/>
  <c r="K2" i="64"/>
  <c r="M2" i="64"/>
  <c r="N2" i="64"/>
  <c r="O2" i="64"/>
  <c r="K3" i="64"/>
  <c r="M3" i="64"/>
  <c r="N3" i="64"/>
  <c r="O3" i="64"/>
  <c r="K4" i="64"/>
  <c r="M4" i="64"/>
  <c r="N4" i="64"/>
  <c r="O4" i="64"/>
  <c r="K5" i="64"/>
  <c r="M5" i="64"/>
  <c r="N5" i="64"/>
  <c r="O5" i="64"/>
  <c r="K6" i="64"/>
  <c r="M6" i="64"/>
  <c r="N6" i="64"/>
  <c r="O6" i="64"/>
  <c r="K7" i="64"/>
  <c r="M7" i="64"/>
  <c r="N7" i="64"/>
  <c r="O7" i="64"/>
  <c r="K8" i="64"/>
  <c r="M8" i="64"/>
  <c r="N8" i="64"/>
  <c r="O8" i="64"/>
  <c r="K9" i="64"/>
  <c r="M9" i="64"/>
  <c r="N9" i="64"/>
  <c r="O9" i="64"/>
  <c r="K10" i="64"/>
  <c r="M10" i="64"/>
  <c r="N10" i="64"/>
  <c r="O10" i="64"/>
  <c r="K11" i="64"/>
  <c r="M11" i="64"/>
  <c r="N11" i="64"/>
  <c r="O11" i="64"/>
  <c r="K12" i="64"/>
  <c r="M12" i="64"/>
  <c r="N12" i="64"/>
  <c r="O12" i="64"/>
  <c r="K13" i="64"/>
  <c r="M13" i="64"/>
  <c r="N13" i="64"/>
  <c r="O13" i="64"/>
  <c r="K14" i="64"/>
  <c r="M14" i="64"/>
  <c r="N14" i="64"/>
  <c r="O14" i="64"/>
  <c r="K15" i="64"/>
  <c r="M15" i="64"/>
  <c r="N15" i="64"/>
  <c r="O15" i="64"/>
  <c r="K16" i="64"/>
  <c r="M16" i="64"/>
  <c r="N16" i="64"/>
  <c r="O16" i="64"/>
  <c r="K17" i="64"/>
  <c r="M17" i="64"/>
  <c r="N17" i="64"/>
  <c r="O17" i="64"/>
  <c r="K18" i="64"/>
  <c r="M18" i="64"/>
  <c r="N18" i="64"/>
  <c r="O18" i="64"/>
  <c r="K19" i="64"/>
  <c r="M19" i="64"/>
  <c r="N19" i="64"/>
  <c r="O19" i="64"/>
  <c r="K20" i="64"/>
  <c r="M20" i="64"/>
  <c r="N20" i="64"/>
  <c r="O20" i="64"/>
  <c r="K21" i="64"/>
  <c r="M21" i="64"/>
  <c r="N21" i="64"/>
  <c r="O21" i="64"/>
  <c r="K22" i="64"/>
  <c r="M22" i="64"/>
  <c r="N22" i="64"/>
  <c r="O22" i="64"/>
  <c r="K23" i="64"/>
  <c r="M23" i="64"/>
  <c r="N23" i="64"/>
  <c r="O23" i="64"/>
  <c r="K24" i="64"/>
  <c r="M24" i="64"/>
  <c r="N24" i="64"/>
  <c r="O24" i="64"/>
  <c r="K25" i="64"/>
  <c r="M25" i="64"/>
  <c r="N25" i="64"/>
  <c r="O25" i="64"/>
  <c r="K26" i="64"/>
  <c r="M26" i="64"/>
  <c r="N26" i="64"/>
  <c r="O26" i="64"/>
  <c r="K27" i="64"/>
  <c r="M27" i="64"/>
  <c r="N27" i="64"/>
  <c r="O27" i="64"/>
  <c r="K28" i="64"/>
  <c r="M28" i="64"/>
  <c r="N28" i="64"/>
  <c r="O28" i="64"/>
  <c r="K29" i="64"/>
  <c r="M29" i="64"/>
  <c r="N29" i="64"/>
  <c r="O29" i="64"/>
  <c r="K30" i="64"/>
  <c r="M30" i="64"/>
  <c r="N30" i="64"/>
  <c r="O30" i="64"/>
  <c r="K31" i="64"/>
  <c r="M31" i="64"/>
  <c r="N31" i="64"/>
  <c r="O31" i="64"/>
  <c r="K32" i="64"/>
  <c r="M32" i="64"/>
  <c r="N32" i="64"/>
  <c r="O32" i="64"/>
  <c r="K33" i="64"/>
  <c r="M33" i="64"/>
  <c r="N33" i="64"/>
  <c r="O33" i="64"/>
  <c r="K34" i="64"/>
  <c r="M34" i="64"/>
  <c r="N34" i="64"/>
  <c r="O34" i="64"/>
  <c r="K35" i="64"/>
  <c r="M35" i="64"/>
  <c r="N35" i="64"/>
  <c r="O35" i="64"/>
  <c r="K36" i="64"/>
  <c r="M36" i="64"/>
  <c r="N36" i="64"/>
  <c r="O36" i="64"/>
  <c r="K37" i="64"/>
  <c r="M37" i="64"/>
  <c r="N37" i="64"/>
  <c r="O37" i="64"/>
  <c r="K38" i="64"/>
  <c r="M38" i="64"/>
  <c r="N38" i="64"/>
  <c r="O38" i="64"/>
  <c r="K39" i="64"/>
  <c r="M39" i="64"/>
  <c r="N39" i="64"/>
  <c r="O39" i="64"/>
  <c r="K40" i="64"/>
  <c r="M40" i="64"/>
  <c r="N40" i="64"/>
  <c r="O40" i="64"/>
  <c r="K41" i="64"/>
  <c r="M41" i="64"/>
  <c r="N41" i="64"/>
  <c r="O41" i="64"/>
  <c r="K42" i="64"/>
  <c r="M42" i="64"/>
  <c r="N42" i="64"/>
  <c r="O42" i="64"/>
  <c r="K43" i="64"/>
  <c r="M43" i="64"/>
  <c r="N43" i="64"/>
  <c r="O43" i="64"/>
  <c r="K44" i="64"/>
  <c r="M44" i="64"/>
  <c r="N44" i="64"/>
  <c r="O44" i="64"/>
  <c r="K45" i="64"/>
  <c r="M45" i="64"/>
  <c r="N45" i="64"/>
  <c r="O45" i="64"/>
  <c r="K46" i="64"/>
  <c r="M46" i="64"/>
  <c r="N46" i="64"/>
  <c r="O46" i="64"/>
  <c r="K47" i="64"/>
  <c r="M47" i="64"/>
  <c r="N47" i="64"/>
  <c r="O47" i="64"/>
  <c r="K48" i="64"/>
  <c r="M48" i="64"/>
  <c r="N48" i="64"/>
  <c r="O48" i="64"/>
  <c r="K49" i="64"/>
  <c r="M49" i="64"/>
  <c r="N49" i="64"/>
  <c r="O49" i="64"/>
  <c r="K50" i="64"/>
  <c r="M50" i="64"/>
  <c r="N50" i="64"/>
  <c r="O50" i="64"/>
  <c r="K51" i="64"/>
  <c r="M51" i="64"/>
  <c r="N51" i="64"/>
  <c r="O51" i="64"/>
  <c r="K52" i="64"/>
  <c r="M52" i="64"/>
  <c r="N52" i="64"/>
  <c r="O52" i="64"/>
  <c r="K53" i="64"/>
  <c r="M53" i="64"/>
  <c r="N53" i="64"/>
  <c r="O53" i="64"/>
  <c r="K54" i="64"/>
  <c r="M54" i="64"/>
  <c r="N54" i="64"/>
  <c r="O54" i="64"/>
  <c r="K55" i="64"/>
  <c r="M55" i="64"/>
  <c r="N55" i="64"/>
  <c r="O55" i="64"/>
  <c r="K56" i="64"/>
  <c r="M56" i="64"/>
  <c r="N56" i="64"/>
  <c r="O56" i="64"/>
  <c r="K57" i="64"/>
  <c r="M57" i="64"/>
  <c r="N57" i="64"/>
  <c r="O57" i="64"/>
  <c r="K58" i="64"/>
  <c r="M58" i="64"/>
  <c r="N58" i="64"/>
  <c r="O58" i="64"/>
  <c r="K59" i="64"/>
  <c r="M59" i="64"/>
  <c r="N59" i="64"/>
  <c r="O59" i="64"/>
  <c r="K60" i="64"/>
  <c r="M60" i="64"/>
  <c r="N60" i="64"/>
  <c r="O60" i="64"/>
  <c r="K61" i="64"/>
  <c r="M61" i="64"/>
  <c r="N61" i="64"/>
  <c r="O61" i="64"/>
  <c r="K62" i="64"/>
  <c r="M62" i="64"/>
  <c r="N62" i="64"/>
  <c r="O62" i="64"/>
  <c r="K63" i="64"/>
  <c r="M63" i="64"/>
  <c r="N63" i="64"/>
  <c r="O63" i="64"/>
  <c r="K64" i="64"/>
  <c r="M64" i="64"/>
  <c r="N64" i="64"/>
  <c r="O64" i="64"/>
  <c r="K65" i="64"/>
  <c r="M65" i="64"/>
  <c r="N65" i="64"/>
  <c r="O65" i="64"/>
  <c r="K66" i="64"/>
  <c r="M66" i="64"/>
  <c r="N66" i="64"/>
  <c r="O66" i="64"/>
  <c r="K67" i="64"/>
  <c r="M67" i="64"/>
  <c r="N67" i="64"/>
  <c r="O67" i="64"/>
  <c r="K68" i="64"/>
  <c r="M68" i="64"/>
  <c r="N68" i="64"/>
  <c r="O68" i="64"/>
  <c r="K69" i="64"/>
  <c r="M69" i="64"/>
  <c r="N69" i="64"/>
  <c r="O69" i="64"/>
  <c r="K70" i="64"/>
  <c r="M70" i="64"/>
  <c r="N70" i="64"/>
  <c r="O70" i="64"/>
  <c r="K71" i="64"/>
  <c r="M71" i="64"/>
  <c r="N71" i="64"/>
  <c r="O71" i="64"/>
  <c r="K72" i="64"/>
  <c r="M72" i="64"/>
  <c r="N72" i="64"/>
  <c r="O72" i="64"/>
  <c r="K73" i="64"/>
  <c r="M73" i="64"/>
  <c r="N73" i="64"/>
  <c r="O73" i="64"/>
  <c r="K74" i="64"/>
  <c r="M74" i="64"/>
  <c r="N74" i="64"/>
  <c r="O74" i="64"/>
  <c r="K75" i="64"/>
  <c r="M75" i="64"/>
  <c r="N75" i="64"/>
  <c r="O75" i="64"/>
  <c r="K76" i="64"/>
  <c r="M76" i="64"/>
  <c r="N76" i="64"/>
  <c r="O76" i="64"/>
  <c r="K77" i="64"/>
  <c r="M77" i="64"/>
  <c r="N77" i="64"/>
  <c r="O77" i="64"/>
  <c r="K78" i="64"/>
  <c r="M78" i="64"/>
  <c r="N78" i="64"/>
  <c r="O78" i="64"/>
  <c r="K79" i="64"/>
  <c r="M79" i="64"/>
  <c r="N79" i="64"/>
  <c r="O79" i="64"/>
  <c r="K80" i="64"/>
  <c r="M80" i="64"/>
  <c r="N80" i="64"/>
  <c r="O80" i="64"/>
  <c r="K81" i="64"/>
  <c r="M81" i="64"/>
  <c r="N81" i="64"/>
  <c r="O81" i="64"/>
  <c r="K82" i="64"/>
  <c r="M82" i="64"/>
  <c r="N82" i="64"/>
  <c r="O82" i="64"/>
  <c r="K83" i="64"/>
  <c r="M83" i="64"/>
  <c r="N83" i="64"/>
  <c r="O83" i="64"/>
  <c r="K84" i="64"/>
  <c r="M84" i="64"/>
  <c r="N84" i="64"/>
  <c r="O84" i="64"/>
  <c r="K85" i="64"/>
  <c r="M85" i="64"/>
  <c r="N85" i="64"/>
  <c r="O85" i="64"/>
  <c r="K86" i="64"/>
  <c r="M86" i="64"/>
  <c r="N86" i="64"/>
  <c r="O86" i="64"/>
  <c r="K87" i="64"/>
  <c r="M87" i="64"/>
  <c r="N87" i="64"/>
  <c r="O87" i="64"/>
  <c r="K88" i="64"/>
  <c r="M88" i="64"/>
  <c r="N88" i="64"/>
  <c r="O88" i="64"/>
  <c r="K89" i="64"/>
  <c r="M89" i="64"/>
  <c r="N89" i="64"/>
  <c r="O89" i="64"/>
  <c r="K90" i="64"/>
  <c r="M90" i="64"/>
  <c r="N90" i="64"/>
  <c r="O90" i="64"/>
  <c r="K91" i="64"/>
  <c r="M91" i="64"/>
  <c r="N91" i="64"/>
  <c r="O91" i="64"/>
  <c r="K92" i="64"/>
  <c r="M92" i="64"/>
  <c r="N92" i="64"/>
  <c r="O92" i="64"/>
  <c r="K93" i="64"/>
  <c r="M93" i="64"/>
  <c r="N93" i="64"/>
  <c r="O93" i="64"/>
  <c r="K94" i="64"/>
  <c r="M94" i="64"/>
  <c r="N94" i="64"/>
  <c r="O94" i="64"/>
  <c r="K95" i="64"/>
  <c r="M95" i="64"/>
  <c r="N95" i="64"/>
  <c r="O95" i="64"/>
  <c r="K96" i="64"/>
  <c r="M96" i="64"/>
  <c r="N96" i="64"/>
  <c r="O96" i="64"/>
  <c r="K97" i="64"/>
  <c r="M97" i="64"/>
  <c r="N97" i="64"/>
  <c r="O97" i="64"/>
  <c r="K98" i="64"/>
  <c r="M98" i="64"/>
  <c r="N98" i="64"/>
  <c r="O98" i="64"/>
  <c r="K99" i="64"/>
  <c r="M99" i="64"/>
  <c r="N99" i="64"/>
  <c r="O99" i="64"/>
  <c r="K100" i="64"/>
  <c r="M100" i="64"/>
  <c r="N100" i="64"/>
  <c r="O100" i="64"/>
  <c r="D380" i="22"/>
  <c r="D379" i="22"/>
  <c r="D378" i="22"/>
  <c r="D377" i="22"/>
  <c r="D376" i="22"/>
  <c r="D375" i="22"/>
  <c r="D374" i="22"/>
  <c r="D373" i="22"/>
  <c r="D372" i="22"/>
  <c r="D371" i="22"/>
  <c r="D370" i="22"/>
  <c r="D369" i="22"/>
  <c r="D102" i="22"/>
  <c r="D101" i="22"/>
  <c r="D100" i="22"/>
  <c r="D99" i="22"/>
  <c r="A1" i="58" a="1"/>
  <c r="A1" i="58" s="1"/>
  <c r="D64" i="22"/>
  <c r="D83" i="22"/>
  <c r="D82" i="22"/>
  <c r="D80" i="22"/>
  <c r="D79" i="22"/>
  <c r="D78" i="22"/>
  <c r="D77" i="22"/>
  <c r="D76" i="22"/>
  <c r="D75" i="22"/>
  <c r="D74" i="22"/>
  <c r="D63" i="22"/>
  <c r="D62" i="22"/>
  <c r="D149" i="22"/>
  <c r="D142" i="22"/>
  <c r="D150" i="22"/>
  <c r="D109" i="22"/>
  <c r="D110" i="22"/>
  <c r="D152" i="22"/>
  <c r="D151" i="22"/>
  <c r="D153" i="22"/>
  <c r="D368" i="22"/>
  <c r="D367" i="22"/>
  <c r="D366" i="22"/>
  <c r="D365" i="22"/>
  <c r="D364" i="22"/>
  <c r="D363" i="22"/>
  <c r="D362" i="22"/>
  <c r="D361" i="22"/>
  <c r="D360" i="22"/>
  <c r="D359" i="22"/>
  <c r="D357" i="22"/>
  <c r="D356" i="22"/>
  <c r="D355" i="22"/>
  <c r="D354" i="22"/>
  <c r="D353" i="22"/>
  <c r="D352" i="22"/>
  <c r="D351" i="22"/>
  <c r="D350" i="22"/>
  <c r="D349" i="22"/>
  <c r="D348" i="22"/>
  <c r="D347" i="22"/>
  <c r="D346" i="22"/>
  <c r="D345" i="22"/>
  <c r="D344" i="22"/>
  <c r="D343" i="22"/>
  <c r="D342" i="22"/>
  <c r="D341" i="22"/>
  <c r="D340" i="22"/>
  <c r="D339" i="22"/>
  <c r="D338" i="22"/>
  <c r="D337" i="22"/>
  <c r="D336" i="22"/>
  <c r="D335" i="22"/>
  <c r="D334" i="22"/>
  <c r="D333" i="22"/>
  <c r="D332" i="22"/>
  <c r="D331" i="22"/>
  <c r="D330" i="22"/>
  <c r="D329" i="22"/>
  <c r="D328" i="22"/>
  <c r="D307" i="22"/>
  <c r="D308" i="22"/>
  <c r="D309" i="22"/>
  <c r="D310" i="22"/>
  <c r="D311" i="22"/>
  <c r="D312" i="22"/>
  <c r="D313" i="22"/>
  <c r="D314" i="22"/>
  <c r="D315" i="22"/>
  <c r="D316" i="22"/>
  <c r="D317" i="22"/>
  <c r="D318" i="22"/>
  <c r="D319" i="22"/>
  <c r="D320" i="22"/>
  <c r="D321" i="22"/>
  <c r="D322" i="22"/>
  <c r="D323" i="22"/>
  <c r="D324" i="22"/>
  <c r="D325" i="22"/>
  <c r="D326" i="22"/>
  <c r="D327" i="22"/>
  <c r="D290" i="22"/>
  <c r="D291" i="22"/>
  <c r="D292" i="22"/>
  <c r="D293" i="22"/>
  <c r="D294" i="22"/>
  <c r="D296" i="22"/>
  <c r="D297" i="22"/>
  <c r="D298" i="22"/>
  <c r="D299" i="22"/>
  <c r="D300" i="22"/>
  <c r="D301" i="22"/>
  <c r="D302" i="22"/>
  <c r="D303" i="22"/>
  <c r="D304" i="22"/>
  <c r="D305" i="22"/>
  <c r="D306" i="22"/>
  <c r="D289" i="22"/>
  <c r="D288" i="22"/>
  <c r="D287" i="22"/>
  <c r="D286" i="22"/>
  <c r="D285" i="22"/>
  <c r="D284" i="22"/>
  <c r="D283" i="22"/>
  <c r="D282" i="22"/>
  <c r="D281" i="22"/>
  <c r="D280" i="22"/>
  <c r="D279" i="22"/>
  <c r="D278" i="22"/>
  <c r="D277" i="22"/>
  <c r="D276" i="22"/>
  <c r="D275" i="22"/>
  <c r="D274" i="22"/>
  <c r="D273" i="22"/>
  <c r="D272" i="22"/>
  <c r="D271" i="22"/>
  <c r="D270" i="22"/>
  <c r="D269" i="22"/>
  <c r="D268" i="22"/>
  <c r="D267" i="22"/>
  <c r="D266" i="22"/>
  <c r="D265" i="22"/>
  <c r="D264" i="22"/>
  <c r="D263" i="22"/>
  <c r="D262" i="22"/>
  <c r="D261" i="22"/>
  <c r="D260" i="22"/>
  <c r="D259" i="22"/>
  <c r="D258" i="22"/>
  <c r="D257" i="22"/>
  <c r="D256" i="22"/>
  <c r="D255" i="22"/>
  <c r="D254" i="22"/>
  <c r="D253" i="22"/>
  <c r="D252" i="22"/>
  <c r="D251" i="22"/>
  <c r="D250" i="22"/>
  <c r="D249" i="22"/>
  <c r="D248" i="22"/>
  <c r="D247" i="22"/>
  <c r="D246" i="22"/>
  <c r="D245" i="22"/>
  <c r="D244" i="22"/>
  <c r="D243" i="22"/>
  <c r="D3" i="22"/>
  <c r="D4" i="22"/>
  <c r="D5" i="22"/>
  <c r="D6" i="22"/>
  <c r="D7" i="22"/>
  <c r="D8" i="22"/>
  <c r="D9" i="22"/>
  <c r="D10" i="22"/>
  <c r="D11" i="22"/>
  <c r="D12" i="22"/>
  <c r="D13" i="22"/>
  <c r="D14" i="22"/>
  <c r="D15" i="22"/>
  <c r="D16" i="22"/>
  <c r="D17" i="22"/>
  <c r="D18" i="22"/>
  <c r="D19" i="22"/>
  <c r="D20" i="22"/>
  <c r="D21" i="22"/>
  <c r="D22" i="22"/>
  <c r="D23" i="22"/>
  <c r="D24" i="22"/>
  <c r="D25" i="22"/>
  <c r="D26" i="22"/>
  <c r="D27" i="22"/>
  <c r="D28" i="22"/>
  <c r="D29" i="22"/>
  <c r="D30" i="22"/>
  <c r="D31" i="22"/>
  <c r="D32" i="22"/>
  <c r="D33" i="22"/>
  <c r="D34" i="22"/>
  <c r="D35" i="22"/>
  <c r="D36" i="22"/>
  <c r="D37" i="22"/>
  <c r="D38" i="22"/>
  <c r="D39" i="22"/>
  <c r="D40" i="22"/>
  <c r="D41" i="22"/>
  <c r="D42" i="22"/>
  <c r="D43" i="22"/>
  <c r="D45" i="22"/>
  <c r="D46" i="22"/>
  <c r="D47" i="22"/>
  <c r="D90" i="22"/>
  <c r="D91" i="22"/>
  <c r="D92" i="22"/>
  <c r="D93" i="22"/>
  <c r="BH2" i="27" s="1" a="1"/>
  <c r="BH2" i="27" s="1"/>
  <c r="D94" i="22"/>
  <c r="D95" i="22"/>
  <c r="D96" i="22"/>
  <c r="D97" i="22"/>
  <c r="D98" i="22"/>
  <c r="D103" i="22"/>
  <c r="D104" i="22"/>
  <c r="D105" i="22"/>
  <c r="D106" i="22"/>
  <c r="D107" i="22"/>
  <c r="D108" i="22"/>
  <c r="D111" i="22"/>
  <c r="D112" i="22"/>
  <c r="D113" i="22"/>
  <c r="D114" i="22"/>
  <c r="D116" i="22"/>
  <c r="D117" i="22"/>
  <c r="D118" i="22"/>
  <c r="D119" i="22"/>
  <c r="D120" i="22"/>
  <c r="D121" i="22"/>
  <c r="D122" i="22"/>
  <c r="D123" i="22"/>
  <c r="D124" i="22"/>
  <c r="D125" i="22"/>
  <c r="D126" i="22"/>
  <c r="D127" i="22"/>
  <c r="D129" i="22"/>
  <c r="D130" i="22"/>
  <c r="D131" i="22"/>
  <c r="D132" i="22"/>
  <c r="D134" i="22"/>
  <c r="D135" i="22"/>
  <c r="D136" i="22"/>
  <c r="D137" i="22"/>
  <c r="D138" i="22"/>
  <c r="D139" i="22"/>
  <c r="D140" i="22"/>
  <c r="D141" i="22"/>
  <c r="D143" i="22"/>
  <c r="D144" i="22"/>
  <c r="D145" i="22"/>
  <c r="D146" i="22"/>
  <c r="D147" i="22"/>
  <c r="D148" i="22"/>
  <c r="D154" i="22"/>
  <c r="D157" i="22"/>
  <c r="D158" i="22"/>
  <c r="D159" i="22"/>
  <c r="D160" i="22"/>
  <c r="D161" i="22"/>
  <c r="D162" i="22"/>
  <c r="D163" i="22"/>
  <c r="D164" i="22"/>
  <c r="D165" i="22"/>
  <c r="D166" i="22"/>
  <c r="D167" i="22"/>
  <c r="D168" i="22"/>
  <c r="D169" i="22"/>
  <c r="D170" i="22"/>
  <c r="D171" i="22"/>
  <c r="D172" i="22"/>
  <c r="D173" i="22"/>
  <c r="D174" i="22"/>
  <c r="D175" i="22"/>
  <c r="D176" i="22"/>
  <c r="D177" i="22"/>
  <c r="D178" i="22"/>
  <c r="D179" i="22"/>
  <c r="D180" i="22"/>
  <c r="G2" i="27" s="1" a="1"/>
  <c r="G2" i="27" s="1"/>
  <c r="D181" i="22"/>
  <c r="D182" i="22"/>
  <c r="D183" i="22"/>
  <c r="D184" i="22"/>
  <c r="D185" i="22"/>
  <c r="D187" i="22"/>
  <c r="D188" i="22"/>
  <c r="D189" i="22"/>
  <c r="D190" i="22"/>
  <c r="D191" i="22"/>
  <c r="D192" i="22"/>
  <c r="D193" i="22"/>
  <c r="D194" i="22"/>
  <c r="D195" i="22"/>
  <c r="D196" i="22"/>
  <c r="D197" i="22"/>
  <c r="D198" i="22"/>
  <c r="D199" i="22"/>
  <c r="D200" i="22"/>
  <c r="D201" i="22"/>
  <c r="D202" i="22"/>
  <c r="D203" i="22"/>
  <c r="D204" i="22"/>
  <c r="D205" i="22"/>
  <c r="D206" i="22"/>
  <c r="D207" i="22"/>
  <c r="D208" i="22"/>
  <c r="D209" i="22"/>
  <c r="D210" i="22"/>
  <c r="D211" i="22"/>
  <c r="D212" i="22"/>
  <c r="D213" i="22"/>
  <c r="D214" i="22"/>
  <c r="D215" i="22"/>
  <c r="D216" i="22"/>
  <c r="D217" i="22"/>
  <c r="D218" i="22"/>
  <c r="D219" i="22"/>
  <c r="D220" i="22"/>
  <c r="D221" i="22"/>
  <c r="D222" i="22"/>
  <c r="D223" i="22"/>
  <c r="D224" i="22"/>
  <c r="D225" i="22"/>
  <c r="D226" i="22"/>
  <c r="D227" i="22"/>
  <c r="D228" i="22"/>
  <c r="D229" i="22"/>
  <c r="D230" i="22"/>
  <c r="D231" i="22"/>
  <c r="D232" i="22"/>
  <c r="D234" i="22"/>
  <c r="D235" i="22"/>
  <c r="D236" i="22"/>
  <c r="D237" i="22"/>
  <c r="D238" i="22"/>
  <c r="D239" i="22"/>
  <c r="D240" i="22"/>
  <c r="D241" i="22"/>
  <c r="D242" i="22"/>
  <c r="I4" i="26"/>
  <c r="I3" i="26"/>
  <c r="I2" i="26"/>
  <c r="K4" i="26"/>
  <c r="K3" i="26"/>
  <c r="K2" i="26"/>
  <c r="P4" i="26"/>
  <c r="P3" i="26"/>
  <c r="P5" i="26"/>
  <c r="P6" i="26"/>
  <c r="P7" i="26"/>
  <c r="P8" i="26"/>
  <c r="P9" i="26"/>
  <c r="P10" i="26"/>
  <c r="P11" i="26"/>
  <c r="P12" i="26"/>
  <c r="P13" i="26"/>
  <c r="P14" i="26"/>
  <c r="P15" i="26"/>
  <c r="P16" i="26"/>
  <c r="P17" i="26"/>
  <c r="P18" i="26"/>
  <c r="P2" i="26"/>
  <c r="G3" i="26"/>
  <c r="G4" i="26"/>
  <c r="G2" i="26"/>
  <c r="N2" i="26"/>
  <c r="R2" i="26"/>
  <c r="R4" i="26"/>
  <c r="R3" i="26"/>
  <c r="M4" i="26"/>
  <c r="N4" i="26"/>
  <c r="M3" i="26"/>
  <c r="N3" i="26"/>
  <c r="Y42" i="26"/>
  <c r="Y43" i="26"/>
  <c r="AA2" i="27" a="1"/>
  <c r="AA2" i="27" s="1"/>
  <c r="U2" i="27" l="1" a="1"/>
  <c r="U2" i="27" s="1"/>
  <c r="N11" i="62"/>
  <c r="L9" i="62"/>
  <c r="L8" i="62"/>
  <c r="AF3" i="62"/>
  <c r="AI6" i="62"/>
  <c r="AI5" i="62"/>
  <c r="AG4" i="62"/>
  <c r="AI7" i="62"/>
  <c r="M9" i="62"/>
  <c r="R2" i="34" a="1"/>
  <c r="R2" i="34" s="1"/>
  <c r="AH5" i="62"/>
  <c r="M10" i="62"/>
  <c r="AH4" i="62"/>
  <c r="N10" i="62"/>
  <c r="AG6" i="62"/>
  <c r="AI4" i="62"/>
  <c r="N8" i="62"/>
  <c r="R5" i="62"/>
  <c r="L11" i="62"/>
  <c r="N9" i="62"/>
  <c r="L10" i="62"/>
  <c r="L12" i="62"/>
  <c r="N15" i="62"/>
  <c r="M6" i="62"/>
  <c r="N13" i="62"/>
  <c r="AR3" i="34" a="1"/>
  <c r="AR3" i="34" s="1"/>
  <c r="A4" i="26"/>
  <c r="Y4" i="26" s="1"/>
  <c r="M7" i="62"/>
  <c r="N5" i="62"/>
  <c r="M8" i="62"/>
  <c r="N4" i="62"/>
  <c r="BR2" i="34" a="1"/>
  <c r="BR2" i="34" s="1"/>
  <c r="A3" i="26"/>
  <c r="Y3" i="26" s="1"/>
  <c r="R4" i="62"/>
  <c r="I6" i="62"/>
  <c r="M2" i="27" a="1"/>
  <c r="M2" i="27" s="1"/>
  <c r="G4" i="62"/>
  <c r="BR3" i="34" a="1"/>
  <c r="BR3" i="34" s="1"/>
  <c r="I2" i="27" a="1"/>
  <c r="I2" i="27" s="1"/>
  <c r="L2" i="27" a="1"/>
  <c r="L2" i="27" s="1"/>
  <c r="AR4" i="34" a="1"/>
  <c r="AR4" i="34" s="1"/>
  <c r="BR4" i="34" a="1"/>
  <c r="BR4" i="34" s="1"/>
  <c r="H2" i="27" a="1"/>
  <c r="H2" i="27" s="1"/>
  <c r="Q9" i="62"/>
  <c r="A2" i="26"/>
  <c r="Y2" i="26" s="1"/>
  <c r="AM4" i="62"/>
  <c r="AK3" i="62"/>
  <c r="AL6" i="62"/>
  <c r="AL8" i="62"/>
  <c r="T3" i="62"/>
  <c r="V16" i="62"/>
  <c r="V14" i="62"/>
  <c r="V4" i="62"/>
  <c r="U17" i="62"/>
  <c r="U16" i="62"/>
  <c r="U6" i="62"/>
  <c r="AQ4" i="62"/>
  <c r="AO3" i="62"/>
  <c r="AU3" i="62"/>
  <c r="AT3" i="62"/>
  <c r="AY3" i="62"/>
  <c r="AX3" i="62"/>
  <c r="BA3" i="62"/>
  <c r="BB4" i="62"/>
  <c r="BB5" i="62"/>
  <c r="BC4" i="62"/>
  <c r="AY4" i="62"/>
  <c r="V5" i="62"/>
  <c r="R3" i="34" a="1"/>
  <c r="R3" i="34" s="1"/>
  <c r="R6" i="62"/>
  <c r="Q4" i="62"/>
  <c r="AD5" i="62"/>
  <c r="V18" i="62"/>
  <c r="AU4" i="62"/>
  <c r="V8" i="62"/>
  <c r="N2" i="27" a="1"/>
  <c r="N2" i="27" s="1"/>
  <c r="BC5" i="62"/>
  <c r="Q2" i="27" a="1"/>
  <c r="Q2" i="27" s="1"/>
  <c r="U12" i="62"/>
  <c r="V19" i="62"/>
  <c r="U4" i="62"/>
  <c r="AT4" i="62"/>
  <c r="R4" i="34" a="1"/>
  <c r="R4" i="34" s="1"/>
  <c r="A3" i="62"/>
  <c r="D9" i="62"/>
  <c r="B19" i="62"/>
  <c r="C25" i="62"/>
  <c r="D41" i="62"/>
  <c r="D45" i="62"/>
  <c r="D33" i="62"/>
  <c r="D52" i="62"/>
  <c r="C40" i="62"/>
  <c r="B46" i="62"/>
  <c r="B48" i="62"/>
  <c r="D39" i="62"/>
  <c r="B53" i="62"/>
  <c r="D23" i="62"/>
  <c r="C42" i="62"/>
  <c r="C43" i="62"/>
  <c r="D16" i="62"/>
  <c r="C16" i="62"/>
  <c r="D49" i="62"/>
  <c r="C18" i="62"/>
  <c r="C8" i="62"/>
  <c r="C23" i="62"/>
  <c r="B7" i="62"/>
  <c r="D50" i="62"/>
  <c r="C30" i="62"/>
  <c r="B11" i="62"/>
  <c r="D26" i="62"/>
  <c r="C50" i="62"/>
  <c r="B40" i="62"/>
  <c r="C32" i="62"/>
  <c r="D42" i="62"/>
  <c r="B42" i="62"/>
  <c r="C37" i="62"/>
  <c r="D47" i="62"/>
  <c r="B36" i="62"/>
  <c r="B6" i="62"/>
  <c r="B29" i="62"/>
  <c r="B21" i="62"/>
  <c r="B33" i="62"/>
  <c r="B45" i="62"/>
  <c r="D48" i="62"/>
  <c r="C17" i="62"/>
  <c r="C35" i="62"/>
  <c r="C9" i="62"/>
  <c r="D10" i="62"/>
  <c r="C44" i="62"/>
  <c r="D22" i="62"/>
  <c r="B16" i="62"/>
  <c r="B54" i="62"/>
  <c r="C48" i="62"/>
  <c r="D5" i="62"/>
  <c r="D11" i="62"/>
  <c r="B10" i="62"/>
  <c r="B13" i="62"/>
  <c r="B27" i="62"/>
  <c r="C7" i="62"/>
  <c r="D7" i="62"/>
  <c r="C24" i="62"/>
  <c r="D55" i="62"/>
  <c r="C41" i="62"/>
  <c r="C51" i="62"/>
  <c r="D32" i="62"/>
  <c r="B37" i="62"/>
  <c r="B18" i="62"/>
  <c r="B9" i="62"/>
  <c r="C47" i="62"/>
  <c r="C12" i="62"/>
  <c r="B26" i="62"/>
  <c r="C38" i="62"/>
  <c r="D37" i="62"/>
  <c r="B49" i="62"/>
  <c r="C6" i="62"/>
  <c r="C49" i="62"/>
  <c r="C11" i="62"/>
  <c r="C36" i="62"/>
  <c r="B52" i="62"/>
  <c r="C46" i="62"/>
  <c r="B51" i="62"/>
  <c r="D4" i="62"/>
  <c r="B38" i="62"/>
  <c r="C13" i="62"/>
  <c r="B15" i="62"/>
  <c r="B32" i="62"/>
  <c r="B34" i="62"/>
  <c r="B8" i="62"/>
  <c r="B41" i="62"/>
  <c r="B17" i="62"/>
  <c r="B28" i="62"/>
  <c r="C55" i="62"/>
  <c r="C22" i="62"/>
  <c r="D8" i="62"/>
  <c r="D25" i="62"/>
  <c r="C39" i="62"/>
  <c r="D30" i="62"/>
  <c r="D19" i="62"/>
  <c r="D35" i="62"/>
  <c r="C52" i="62"/>
  <c r="C5" i="62"/>
  <c r="D46" i="62"/>
  <c r="D28" i="62"/>
  <c r="B14" i="62"/>
  <c r="D51" i="62"/>
  <c r="C28" i="62"/>
  <c r="B44" i="62"/>
  <c r="D54" i="62"/>
  <c r="C21" i="62"/>
  <c r="B55" i="62"/>
  <c r="C29" i="62"/>
  <c r="D15" i="62"/>
  <c r="C31" i="62"/>
  <c r="B12" i="62"/>
  <c r="D14" i="62"/>
  <c r="C4" i="62"/>
  <c r="C54" i="62"/>
  <c r="D18" i="62"/>
  <c r="C27" i="62"/>
  <c r="D20" i="62"/>
  <c r="C14" i="62"/>
  <c r="B50" i="62"/>
  <c r="D13" i="62"/>
  <c r="C19" i="62"/>
  <c r="C15" i="62"/>
  <c r="X3" i="62"/>
  <c r="Z6" i="62"/>
  <c r="Z7" i="62"/>
  <c r="Y6" i="62"/>
  <c r="Y7" i="62"/>
  <c r="Z9" i="62"/>
  <c r="Y4" i="62"/>
  <c r="Y10" i="62"/>
  <c r="Z11" i="62"/>
  <c r="Y5" i="62"/>
  <c r="Z10" i="62"/>
  <c r="Y8" i="62"/>
  <c r="Z4" i="62"/>
  <c r="D44" i="62"/>
  <c r="B39" i="62"/>
  <c r="D38" i="62"/>
  <c r="C45" i="62"/>
  <c r="B20" i="62"/>
  <c r="BB2" i="27" a="1"/>
  <c r="BB2" i="27" s="1"/>
  <c r="D40" i="62"/>
  <c r="D17" i="62"/>
  <c r="D36" i="62"/>
  <c r="B35" i="62"/>
  <c r="B30" i="62"/>
  <c r="D34" i="62"/>
  <c r="C26" i="62"/>
  <c r="B22" i="62"/>
  <c r="D24" i="62"/>
  <c r="C20" i="62"/>
  <c r="B5" i="62"/>
  <c r="D43" i="62"/>
  <c r="B23" i="62"/>
  <c r="B43" i="62"/>
  <c r="D27" i="62"/>
  <c r="D12" i="62"/>
  <c r="B4" i="62"/>
  <c r="C34" i="62"/>
  <c r="D53" i="62"/>
  <c r="B31" i="62"/>
  <c r="C33" i="62"/>
  <c r="BL2" i="27" a="1"/>
  <c r="BL2" i="27" s="1"/>
  <c r="B24" i="62"/>
  <c r="B25" i="62"/>
  <c r="D29" i="62"/>
  <c r="D6" i="62"/>
  <c r="D21" i="62"/>
  <c r="C10" i="62"/>
  <c r="Z8" i="62"/>
  <c r="F3" i="62"/>
  <c r="H4" i="62"/>
  <c r="H7" i="62"/>
  <c r="G6" i="62"/>
  <c r="I4" i="62"/>
  <c r="I7" i="62"/>
  <c r="H8" i="62"/>
  <c r="I5" i="62"/>
  <c r="G7" i="62"/>
  <c r="G5" i="62"/>
  <c r="G8" i="62"/>
  <c r="I8" i="62"/>
  <c r="C53" i="62"/>
  <c r="B47" i="62"/>
  <c r="D31" i="62"/>
  <c r="H6" i="62"/>
  <c r="Y9" i="62"/>
  <c r="AM3" i="62"/>
  <c r="AL3" i="62"/>
  <c r="Z5" i="62"/>
  <c r="R2" i="27" a="1"/>
  <c r="R2" i="27" s="1"/>
  <c r="L6" i="62"/>
  <c r="M4" i="62"/>
  <c r="M14" i="62"/>
  <c r="U14" i="62"/>
  <c r="V12" i="62"/>
  <c r="AG5" i="62"/>
  <c r="N6" i="62"/>
  <c r="K3" i="62"/>
  <c r="V2" i="27" a="1"/>
  <c r="V2" i="27" s="1"/>
  <c r="AL5" i="62"/>
  <c r="Q8" i="62"/>
  <c r="AC3" i="62"/>
  <c r="L7" i="62"/>
  <c r="M5" i="62"/>
  <c r="M15" i="62"/>
  <c r="U15" i="62"/>
  <c r="V13" i="62"/>
  <c r="AH6" i="62"/>
  <c r="AC4" i="62"/>
  <c r="N12" i="62"/>
  <c r="S2" i="27" a="1"/>
  <c r="S2" i="27" s="1"/>
  <c r="W2" i="27" a="1"/>
  <c r="W2" i="27" s="1"/>
  <c r="K2" i="27" a="1"/>
  <c r="K2" i="27" s="1"/>
  <c r="C2" i="27" a="1"/>
  <c r="C2" i="27" s="1"/>
  <c r="J2" i="27" a="1"/>
  <c r="J2" i="27" s="1"/>
  <c r="AL7" i="62"/>
  <c r="AM5" i="62"/>
  <c r="AR2" i="34" a="1"/>
  <c r="AR2" i="34" s="1"/>
  <c r="AD4" i="62"/>
  <c r="Q6" i="62"/>
  <c r="AM6" i="62"/>
  <c r="V7" i="62"/>
  <c r="AH7" i="62"/>
  <c r="U7" i="62"/>
  <c r="AL4" i="62"/>
  <c r="V15" i="62"/>
  <c r="AC5" i="62"/>
  <c r="V6" i="62"/>
  <c r="L4" i="62"/>
  <c r="L14" i="62"/>
  <c r="M12" i="62"/>
  <c r="U10" i="62"/>
  <c r="V10" i="62"/>
  <c r="AP4" i="62"/>
  <c r="AM8" i="62"/>
  <c r="Q5" i="62"/>
  <c r="V17" i="62"/>
  <c r="R9" i="62"/>
  <c r="U19" i="62"/>
  <c r="R3" i="62"/>
  <c r="Q7" i="62"/>
  <c r="L13" i="62"/>
  <c r="M11" i="62"/>
  <c r="U9" i="62"/>
  <c r="V9" i="62"/>
  <c r="N7" i="62"/>
  <c r="AM7" i="62"/>
  <c r="AG7" i="62"/>
  <c r="U13" i="62"/>
  <c r="AX4" i="62"/>
  <c r="R7" i="62"/>
  <c r="U18" i="62"/>
  <c r="U8" i="62"/>
  <c r="L5" i="62"/>
  <c r="L15" i="62"/>
  <c r="M13" i="62"/>
  <c r="U11" i="62"/>
  <c r="V11" i="62"/>
  <c r="R8" i="62"/>
  <c r="N14" i="62"/>
  <c r="U5" i="62"/>
  <c r="E2" i="27" a="1"/>
  <c r="E2" i="27" s="1"/>
  <c r="AX2" i="27" a="1"/>
  <c r="AX2" i="27" s="1"/>
  <c r="NF2" i="37" a="1"/>
  <c r="NF2" i="37" s="1"/>
  <c r="IF3" i="37" a="1"/>
  <c r="IF3" i="37" s="1"/>
  <c r="NF3" i="37" a="1"/>
  <c r="NF3" i="37" s="1"/>
  <c r="NF4" i="37" a="1"/>
  <c r="NF4" i="37" s="1"/>
  <c r="IF4" i="37" a="1"/>
  <c r="IF4" i="37" s="1"/>
  <c r="IF2" i="37" a="1"/>
  <c r="IF2" i="37" s="1"/>
  <c r="KF2" i="37" a="1"/>
  <c r="KF2" i="37" s="1"/>
  <c r="KF3" i="37" a="1"/>
  <c r="KF3" i="37" s="1"/>
  <c r="AH3" i="62" l="1"/>
  <c r="AI3" i="62"/>
  <c r="AG3" i="62"/>
  <c r="BB3" i="62"/>
  <c r="BC3" i="62"/>
  <c r="U3" i="62"/>
  <c r="V3" i="62"/>
  <c r="AQ3" i="62"/>
  <c r="AP3" i="62"/>
  <c r="N3" i="62"/>
  <c r="L3" i="62"/>
  <c r="M3" i="62"/>
  <c r="I3" i="62"/>
  <c r="H3" i="62"/>
  <c r="G3" i="62"/>
  <c r="Y3" i="62"/>
  <c r="Z3" i="62"/>
  <c r="D3" i="62"/>
  <c r="B3" i="62"/>
  <c r="C3" i="6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tc={D1EA782A-82BB-FE41-AB75-D9DECB55C095}</author>
    <author>tc={8788F083-B5BA-4721-95E8-56906AAF968D}</author>
    <author>tc={C6E7CEB8-1DB5-4018-B64D-579824EFC419}</author>
  </authors>
  <commentList>
    <comment ref="CQ1" authorId="0" shapeId="0" xr:uid="{8C78B7C8-D00E-744C-B857-94297B4574AD}">
      <text>
        <r>
          <rPr>
            <b/>
            <sz val="10"/>
            <color rgb="FF000000"/>
            <rFont val="Tahoma"/>
            <family val="2"/>
          </rPr>
          <t>Microsoft Office User:</t>
        </r>
        <r>
          <rPr>
            <sz val="10"/>
            <color rgb="FF000000"/>
            <rFont val="Tahoma"/>
            <family val="2"/>
          </rPr>
          <t xml:space="preserve">
</t>
        </r>
        <r>
          <rPr>
            <sz val="10"/>
            <color rgb="FF000000"/>
            <rFont val="Tahoma"/>
            <family val="2"/>
          </rPr>
          <t xml:space="preserve">https://www.ncbi.nlm.nih.gov/biosample/docs/packages/SARS-CoV-2.wwsurv.1.0/
</t>
        </r>
      </text>
    </comment>
    <comment ref="A492" authorId="1" shapeId="0" xr:uid="{D1EA782A-82BB-FE41-AB75-D9DECB55C095}">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 ref="E494" authorId="2" shapeId="0" xr:uid="{8788F083-B5BA-4721-95E8-56906AAF968D}">
      <text>
        <t>[Threaded comment]
Your version of Excel allows you to read this threaded comment; however, any edits to it will get removed if the file is opened in a newer version of Excel. Learn more: https://go.microsoft.com/fwlink/?linkid=870924
Comment:
    normalized how? Can we be clearer?</t>
      </text>
    </comment>
    <comment ref="CE941" authorId="3" shapeId="0" xr:uid="{C6E7CEB8-1DB5-4018-B64D-579824EFC419}">
      <text>
        <t>[Threaded comment]
Your version of Excel allows you to read this threaded comment; however, any edits to it will get removed if the file is opened in a newer version of Excel. Learn more: https://go.microsoft.com/fwlink/?linkid=870924
Comment:
    This seems very broad and I'm not sure if it's needed given that there are measures that represent weather variables (i.e. wind speed)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tc={6D1969FF-6AC9-4D29-BF10-D45ECE8B198D}</author>
    <author>tc={368F2E54-DC14-437F-B9A2-9AD5F710FF5F}</author>
    <author>tc={3FBE6F57-5BD7-456B-8ADA-8B2C9236D661}</author>
  </authors>
  <commentList>
    <comment ref="B417" authorId="0" shapeId="0" xr:uid="{6D1969FF-6AC9-4D29-BF10-D45ECE8B198D}">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 ref="D419" authorId="1" shapeId="0" xr:uid="{368F2E54-DC14-437F-B9A2-9AD5F710FF5F}">
      <text>
        <t>[Threaded comment]
Your version of Excel allows you to read this threaded comment; however, any edits to it will get removed if the file is opened in a newer version of Excel. Learn more: https://go.microsoft.com/fwlink/?linkid=870924
Comment:
    normalized how? Can we be clearer?</t>
      </text>
    </comment>
    <comment ref="B1287" authorId="2" shapeId="0" xr:uid="{3FBE6F57-5BD7-456B-8ADA-8B2C9236D661}">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<sst xmlns="http://schemas.openxmlformats.org/spreadsheetml/2006/main" count="119278" uniqueCount="6344">
  <si>
    <t>version</t>
  </si>
  <si>
    <t>fileName</t>
  </si>
  <si>
    <t>changesSummary</t>
  </si>
  <si>
    <t>dateCreated</t>
  </si>
  <si>
    <t>changelogEntry</t>
  </si>
  <si>
    <t>date</t>
  </si>
  <si>
    <t>summary</t>
  </si>
  <si>
    <t>contact</t>
  </si>
  <si>
    <t>2.0.0-rc.3.0</t>
  </si>
  <si>
    <t>ODM_dictionary_2.0.0-rc.3.xlxs</t>
  </si>
  <si>
    <t>Additional variables for EU wide template, wording edits, corrected partID</t>
  </si>
  <si>
    <t>2023-01-25T17:00</t>
  </si>
  <si>
    <t>Add partID: collNumPer, mutationPanel</t>
  </si>
  <si>
    <t>2.0.0-rc.2.0</t>
  </si>
  <si>
    <t>For EU airports and airplanes.</t>
  </si>
  <si>
    <t>DGM</t>
  </si>
  <si>
    <t>2.0.0-rc.3.1</t>
  </si>
  <si>
    <t>ODM_dictionary_2.0.0-rc.3.1.xlxs</t>
  </si>
  <si>
    <t>Add worksheets: summary worksheet, airportLists, wideNames. Also add preliminary parts to identify worksheets.</t>
  </si>
  <si>
    <t>2023-01-31T13:00</t>
  </si>
  <si>
    <t>Add summary worksheet</t>
  </si>
  <si>
    <t>Add summary tab with version and changelog tables.</t>
  </si>
  <si>
    <t>2.0.0-rc.3.2</t>
  </si>
  <si>
    <t>ODM_dictionary_2.0.0-rc.3.2.xlxs</t>
  </si>
  <si>
    <t>Add headers in parts tab: ..Order, ..Required for several tables including parts, sets, and translation.</t>
  </si>
  <si>
    <t>2023-02-01T13:00</t>
  </si>
  <si>
    <t>descrChange</t>
  </si>
  <si>
    <t>change partType from `dictionary` to `tableSupport`</t>
  </si>
  <si>
    <t>2.0.0-rc.3.3</t>
  </si>
  <si>
    <t>ODM_dictionary_2.0.0-rc.3.3.xlxs</t>
  </si>
  <si>
    <t>Add missing entries for.. Order and .. Required. Fixed menu templates. Add parts to support table documentation.</t>
  </si>
  <si>
    <t>2023-02-05T09:00</t>
  </si>
  <si>
    <t>Update table labels</t>
  </si>
  <si>
    <t>correct capitalization of table labels</t>
  </si>
  <si>
    <t>2.0.0-rc.3.4</t>
  </si>
  <si>
    <t>ODM_dictionary_2.0.0-rc.3.4.xlxs</t>
  </si>
  <si>
    <t>Deleted the version1table2 column and tidied up the version 1 mapping columns, added additional measures for recording standard curves.</t>
  </si>
  <si>
    <t>2023-02-09T14:00</t>
  </si>
  <si>
    <t>Add partID: summary</t>
  </si>
  <si>
    <t>summary sheet of dictionary.xlxs</t>
  </si>
  <si>
    <t>2.0.0-rc.3.5</t>
  </si>
  <si>
    <t>ODM_dictionary_2.0.0-rc.3.5.xlxs</t>
  </si>
  <si>
    <t>Corrected setID references to partID. Fixed several partID values</t>
  </si>
  <si>
    <t>2023-02-17T14:00</t>
  </si>
  <si>
    <t>Add partID: wideNames</t>
  </si>
  <si>
    <t>wideNames table</t>
  </si>
  <si>
    <t>2.0.0-rc.3.6</t>
  </si>
  <si>
    <t>ODM_dictionary_2.0.0-rc.3.6.xlxs</t>
  </si>
  <si>
    <t>Correction of naming errors and typos.</t>
  </si>
  <si>
    <t>2023-02-21T14:00</t>
  </si>
  <si>
    <t>Add partID: airportLists</t>
  </si>
  <si>
    <t>Lists to support airport data input templates.</t>
  </si>
  <si>
    <t>2.0.0-rc.3.7</t>
  </si>
  <si>
    <t>ODM_dictionary_2.0.0-rc.3.7.xlxs</t>
  </si>
  <si>
    <t>Add listSet</t>
  </si>
  <si>
    <t>2023-02-21T12:30</t>
  </si>
  <si>
    <t>Add partID: dictionarySupportPT</t>
  </si>
  <si>
    <t>To store additional sheets for the Excel verson of the dictionary</t>
  </si>
  <si>
    <t>2.0.0-rc.3.8</t>
  </si>
  <si>
    <t>Fix: typo, missing parts and spelling in setIDs</t>
  </si>
  <si>
    <t>2023-02-21T06:00</t>
  </si>
  <si>
    <t>Add: partTable headers 'translationgRequired', 'partsRequired', 'partsOrder', 'setsRequired'</t>
  </si>
  <si>
    <t>Add missing headers for parts table.</t>
  </si>
  <si>
    <t>DDM</t>
  </si>
  <si>
    <t>2.0.0-rc.3.9</t>
  </si>
  <si>
    <t>Fix: change labels to sentence case.</t>
  </si>
  <si>
    <t>2023-02-21T10:00</t>
  </si>
  <si>
    <t>Chnage: partID from "na" to "NA"</t>
  </si>
  <si>
    <t>Changed since NA (instead of "na") was the preferred usage in the tables.  This is the only partID that is capitalised.  This also resolved hyperlink issues in the "Parts - Guide" documentation</t>
  </si>
  <si>
    <t>IL</t>
  </si>
  <si>
    <t>2.0.0-rc.3.10</t>
  </si>
  <si>
    <t>Add missingness set, crosswalkTableSet, other small fixes</t>
  </si>
  <si>
    <t>2023-03-01T12:00</t>
  </si>
  <si>
    <t>Add partOrder number list</t>
  </si>
  <si>
    <t>Add missing values</t>
  </si>
  <si>
    <t>2.0.0-rc.3.11</t>
  </si>
  <si>
    <t>Fixed: "Measure" conditional menu in "measures" template</t>
  </si>
  <si>
    <t>The Measure conditional menu was not working because there are parts with the same label.  Added the Unique function to the equation to fix this.</t>
  </si>
  <si>
    <t>2.0.0-rc.3.12</t>
  </si>
  <si>
    <t>Fixed: Menus in "samples" template</t>
  </si>
  <si>
    <t>The addition fo colNumPer caused misalignment of the menus in the samples template.</t>
  </si>
  <si>
    <t>Tabel label and description updates</t>
  </si>
  <si>
    <t>Add descriptions and instructions for tables. Fix table description typos.</t>
  </si>
  <si>
    <t>Fixed: compSetPT to compSet</t>
  </si>
  <si>
    <t>Updated partType in partType list</t>
  </si>
  <si>
    <t>Add partID: lists, fullDictionarySheetSet, dictSet, regularReportTableSet, otherReportTableSet, contactTableSet, dictionaryRefTableSet, protocolTableSet, ERDTableSet, crosswalk, tableSet</t>
  </si>
  <si>
    <t>Add dictSets to support table documentation.</t>
  </si>
  <si>
    <t>Add: missing entries for ..order, ..required</t>
  </si>
  <si>
    <t>Add missing values in parts table for .. Order, ..translations</t>
  </si>
  <si>
    <t>Fix v1.0 mapping, add more for standard curves</t>
  </si>
  <si>
    <t>Deleted the version1table2 column and tidied up the version 1 mapping columns, added additional measures for recording standard curves, namely dilutions, efficiency and replicate numbers.</t>
  </si>
  <si>
    <t>MCT</t>
  </si>
  <si>
    <t>Fix aggregation ID release date</t>
  </si>
  <si>
    <t>Fix aggregation ID release date, correct the version 1 to version 2 mapping</t>
  </si>
  <si>
    <t>Add partID: other</t>
  </si>
  <si>
    <t>Add other from verson 1.1. Depreciated in version 2.0.0</t>
  </si>
  <si>
    <t>Add status category: development</t>
  </si>
  <si>
    <t>Add status category 'development', used to indicate parts that are underdevelopment</t>
  </si>
  <si>
    <t>Change: partD = qualitySetPT to qualitySet</t>
  </si>
  <si>
    <t>Change setIDs is sets table</t>
  </si>
  <si>
    <t>FiNa to fiNa; cK deleted; A, S, W, H replaced with lower case a, s, w, h.</t>
  </si>
  <si>
    <t>Change: partID = subvar to subVar</t>
  </si>
  <si>
    <t>Clean CatSetID column, Quality Flags, compartment</t>
  </si>
  <si>
    <t>Depricated entries still had category type parts in the CatSetID column. These were cleaned up and removed from this column. the 4s method partID was updated to no longer start with a number, and the short 1- or 2-letter quality fags from the MECP technical guidance document were updated to not be single letter or start with a capitalization. Also fixed compartment part IDs to not be single letter entries and avoid starting with capitals. All above listed changes were also captured and reflected in the sets table.</t>
  </si>
  <si>
    <t>Delete  partID = noConcernPCR</t>
  </si>
  <si>
    <t>Use partID = noConcern for all quality sets</t>
  </si>
  <si>
    <t>Correct case for setID</t>
  </si>
  <si>
    <t>Several setIDs have uppercase. These are corrected.</t>
  </si>
  <si>
    <t>Correct partTypes with PT suffix</t>
  </si>
  <si>
    <t>Removed PT from suffix of nomeclature, quality, speciments, compSet</t>
  </si>
  <si>
    <t>partLabel edits</t>
  </si>
  <si>
    <t xml:space="preserve">Fix: sampleRelationsSet </t>
  </si>
  <si>
    <t>Fix: sampleRelationsSet to sampleRelSet in sets</t>
  </si>
  <si>
    <t>Add partID = development</t>
  </si>
  <si>
    <t>Add partID = development, and additional status category.</t>
  </si>
  <si>
    <t>Fix: capitalization in partID</t>
  </si>
  <si>
    <t>Fix: partID lbc, ldc, sc, wi, gCGS, erdTableSet. Incosistent capitalization</t>
  </si>
  <si>
    <t>Fix: spelling in partIDs</t>
  </si>
  <si>
    <t>Fix: spelling for partID: preciptationUnitSet, bacteriaUnitSet,</t>
  </si>
  <si>
    <t>Add: partID = poSaSpecimenSet, poSiSpecimenSet</t>
  </si>
  <si>
    <t>Change labels to sentence case</t>
  </si>
  <si>
    <t>Fix: consistent use of case in labels</t>
  </si>
  <si>
    <t>Fixed measures template</t>
  </si>
  <si>
    <t>Various issues related to the measures template conditional menus.</t>
  </si>
  <si>
    <t>Fixed relationship related entires in "list" tab</t>
  </si>
  <si>
    <t>Previous change had renamed the "relationship" partIDs in the sets tab, but this was not carried over to the lists tab</t>
  </si>
  <si>
    <t>Fixed: Indicated partType = nomenclature are inputs for measures table</t>
  </si>
  <si>
    <t>partType = Nomenclature serve as inputs in the measures table, but were not indicated in the "measures" column of the parts table, now they are.</t>
  </si>
  <si>
    <t>Fixed: Missingness entries for menus in templates</t>
  </si>
  <si>
    <t>Previously most menus in templates included missingness entries.  The name of the missingness set was changed which caused these entries to not appear.  This was fixed.</t>
  </si>
  <si>
    <t>Fixed: partID sections for "blue tab" templates</t>
  </si>
  <si>
    <t>Updated and fixed the partID sections (the section that coverts the entries from labels to partIDs) for "blue tab" templates</t>
  </si>
  <si>
    <t>Update: description for partID = healthReg and phDeprt</t>
  </si>
  <si>
    <t>Remove reference to institutions</t>
  </si>
  <si>
    <t>Update: Description of samples, sample table, measures and measures table.</t>
  </si>
  <si>
    <t>More consistency and less duplication for samples, measures and related tables</t>
  </si>
  <si>
    <t>Fix: add missing orgTypeCat set for orgType.</t>
  </si>
  <si>
    <t>Add missing orgTypeCat set for orgType.</t>
  </si>
  <si>
    <t>Update: change partID from orgTypeID to orgType</t>
  </si>
  <si>
    <t>Change partID from orgTypeID to orgType.</t>
  </si>
  <si>
    <t>Add: partID missingID, nrNAMissingnessSet</t>
  </si>
  <si>
    <t>Fixed: partID sections for "yellow tab" templates</t>
  </si>
  <si>
    <t>Updated and fixed the partID sections (the section that coverts the entries from labels to partIDs) for "yellow tab" templates</t>
  </si>
  <si>
    <t>Fixed: specimenSets in parts.csv</t>
  </si>
  <si>
    <t>Specimen sets were named with and without 'set' as a suffix. Now all with 'set'.</t>
  </si>
  <si>
    <t>Fixed: compartmentSets in parts.csv</t>
  </si>
  <si>
    <t>Compartment sets were named with and without 'set' as a suffix. Now all with 'set'.</t>
  </si>
  <si>
    <t>Add: parts for crosswalkTableSet</t>
  </si>
  <si>
    <t>Add all parts for dictionary crosswalks.</t>
  </si>
  <si>
    <t>Fix: removed duplcate listSets</t>
  </si>
  <si>
    <t>Remove listSets which are already in sets.</t>
  </si>
  <si>
    <t>Fix: typos in label, version1Location</t>
  </si>
  <si>
    <t>Fixed a few typos where "instrument" was spelled as "insturment", and capitalization issues of tables in the version 1 location column.</t>
  </si>
  <si>
    <t>siteID recommended in measures, remove siteMeasure</t>
  </si>
  <si>
    <t>Changed siteID to only be "recommended" in the measures table, in line with v1.1 MECP rules. Also remmoved siteMeasure as a version 1 table where analysisDate is a header. Now (correctly) only says WWMeasure as the version 1 tablel.</t>
  </si>
  <si>
    <t>Update: Removed non-measure classes as inputs into measures template</t>
  </si>
  <si>
    <t>Certain classes (e.g. lookup) should not be considered inputs in the measures template.</t>
  </si>
  <si>
    <t>Update: Removed Missingness set ID</t>
  </si>
  <si>
    <t>Update: Removed Missingness set ID as a header in the measures template.</t>
  </si>
  <si>
    <t>Deleted population class, moved protein/mutation panel</t>
  </si>
  <si>
    <t>Deleted the part entry for a population class, and changed the status of the "mutation panel" and "protein" classes to "development" until measures are added to these classes.</t>
  </si>
  <si>
    <t>Added conductivity class</t>
  </si>
  <si>
    <t>A conductivity class was needed as there was a meaure associated with it (water conductivity)</t>
  </si>
  <si>
    <t>Changed labels of partType = attribute in the parts table</t>
  </si>
  <si>
    <t>Only partType = attribute that serve as a primary key or are based on ones that serve as a primary key will have "ID" in their label.  See Discourse topic for further details.</t>
  </si>
  <si>
    <t>Changed labels in parts table to ensure no two parts had the same label</t>
  </si>
  <si>
    <t>The only exceptions to this change are parts that are depreciated and parts with the label "Requirement" or "Required headers".</t>
  </si>
  <si>
    <t>Add  Missingness set ID as a header in the parts table</t>
  </si>
  <si>
    <t>Delete partID = missingID.</t>
  </si>
  <si>
    <t xml:space="preserve">missingID and missingSetID are duplicates. </t>
  </si>
  <si>
    <t>Change partIDs in sampleRelationships</t>
  </si>
  <si>
    <t>Update partIDs in sampleRelationships for consistency. partID =  sampleIDsub to sampleIDDubject, sampleIDObj to sampleIDObject,  relationshipID  to sampleRelID</t>
  </si>
  <si>
    <t>Add to sampleRelationships inputs</t>
  </si>
  <si>
    <t>Add to sampleRelationships as input = colocated, fieldReplicate, labDuplicate, lcsd, msd, sampleRelSet</t>
  </si>
  <si>
    <t>Updated version to valid semanic versioning</t>
  </si>
  <si>
    <t>Updated V2 to V2.0.0 and other similar corrections.</t>
  </si>
  <si>
    <t>Cleaning pre-v2.0 launch, misc.</t>
  </si>
  <si>
    <t xml:space="preserve">Removed the "nondet" part from parts and sets, as it is already covered off by the instruction for partID = det. Also changed this to use the Boolean cat set, and deleted the boolean unit set (vestigeal). Changed the value of aggregation set to be NA for all parts with partType = dataType, and fixed typos in the labels of parts with partType = dataType. Created 3 new "see unit" parts to replace the free-text "see unit" value in some headers. One was a partType = dataType, one was partType = aggregationScale, and one is still under development as a value for the min and max value columns. </t>
  </si>
  <si>
    <t>Added AssayMethod as a version 1 table for the version 1 variable unit</t>
  </si>
  <si>
    <t>YLS</t>
  </si>
  <si>
    <t>Update class from classID</t>
  </si>
  <si>
    <t>class to classes and classID to class. Update ERD, parts.</t>
  </si>
  <si>
    <t>Update aggScale to aggScales</t>
  </si>
  <si>
    <t>aggScale to aggScalese, aggScaleID to aggScale</t>
  </si>
  <si>
    <t>Update domain from domainID</t>
  </si>
  <si>
    <t>domain to domains and domainID to domain. Update ERD and partType</t>
  </si>
  <si>
    <t>Update group from groupID</t>
  </si>
  <si>
    <t>group to groups, groupID to group. Update ERD, partType and part header.</t>
  </si>
  <si>
    <t>partID</t>
  </si>
  <si>
    <t>temp</t>
  </si>
  <si>
    <t>partLabel</t>
  </si>
  <si>
    <t>partType</t>
  </si>
  <si>
    <t>shortName</t>
  </si>
  <si>
    <t>partDesc</t>
  </si>
  <si>
    <t>partInstr</t>
  </si>
  <si>
    <t>domain</t>
  </si>
  <si>
    <t>specimenSet</t>
  </si>
  <si>
    <t>compSet</t>
  </si>
  <si>
    <t>group</t>
  </si>
  <si>
    <t>classID</t>
  </si>
  <si>
    <t>nomenclatureID</t>
  </si>
  <si>
    <t>ontologyRef</t>
  </si>
  <si>
    <t>latExp</t>
  </si>
  <si>
    <t>catSetID</t>
  </si>
  <si>
    <t>unitSetID</t>
  </si>
  <si>
    <t>aggScale</t>
  </si>
  <si>
    <t>aggSetID</t>
  </si>
  <si>
    <t>qualitySetID</t>
  </si>
  <si>
    <t>status</t>
  </si>
  <si>
    <t>firstReleased</t>
  </si>
  <si>
    <t>lastUpdated</t>
  </si>
  <si>
    <t>changes</t>
  </si>
  <si>
    <t>protocolSteps</t>
  </si>
  <si>
    <t>protocolStepsRequired</t>
  </si>
  <si>
    <t>protocolStepsOrder</t>
  </si>
  <si>
    <t>protocolRelationships</t>
  </si>
  <si>
    <t>protocolRelationshipsRequired</t>
  </si>
  <si>
    <t>protocolRelationshipsOrder</t>
  </si>
  <si>
    <t>measures</t>
  </si>
  <si>
    <t>measuresRequired</t>
  </si>
  <si>
    <t>measuresOrder</t>
  </si>
  <si>
    <t>measureSets</t>
  </si>
  <si>
    <t>measureSetsRequired</t>
  </si>
  <si>
    <t>measureSetsOrder</t>
  </si>
  <si>
    <t>datasets</t>
  </si>
  <si>
    <t>datasetsRequired</t>
  </si>
  <si>
    <t>datasetsOrder</t>
  </si>
  <si>
    <t>sites</t>
  </si>
  <si>
    <t>sitesRequired</t>
  </si>
  <si>
    <t>sitesOrder</t>
  </si>
  <si>
    <t>samples</t>
  </si>
  <si>
    <t>samplesRequired</t>
  </si>
  <si>
    <t>samplesOrder</t>
  </si>
  <si>
    <t>addresses</t>
  </si>
  <si>
    <t>addressesRequired</t>
  </si>
  <si>
    <t>addressesOrder</t>
  </si>
  <si>
    <t>contacts</t>
  </si>
  <si>
    <t>contactsRequired</t>
  </si>
  <si>
    <t>contactsOrder</t>
  </si>
  <si>
    <t>organizations</t>
  </si>
  <si>
    <t>organizationsRequired</t>
  </si>
  <si>
    <t>organizationsOrder</t>
  </si>
  <si>
    <t>instruments</t>
  </si>
  <si>
    <t>instrumentsRequired</t>
  </si>
  <si>
    <t>instrumentsOrder</t>
  </si>
  <si>
    <t>polygons</t>
  </si>
  <si>
    <t>polygonsRequired</t>
  </si>
  <si>
    <t>polygonsOrder</t>
  </si>
  <si>
    <t>languages</t>
  </si>
  <si>
    <t>languagesRequired</t>
  </si>
  <si>
    <t>languagesOrder</t>
  </si>
  <si>
    <t>translations</t>
  </si>
  <si>
    <t>translationsRequired</t>
  </si>
  <si>
    <t>translationsOrder</t>
  </si>
  <si>
    <t>parts</t>
  </si>
  <si>
    <t>partsRequired</t>
  </si>
  <si>
    <t>partsOrder</t>
  </si>
  <si>
    <t>sets</t>
  </si>
  <si>
    <t>setsRequired</t>
  </si>
  <si>
    <t>setsOrder</t>
  </si>
  <si>
    <t>qualityReports</t>
  </si>
  <si>
    <t>qualityReportsRequired</t>
  </si>
  <si>
    <t>qualityReportsOrder</t>
  </si>
  <si>
    <t>sampleRelationships</t>
  </si>
  <si>
    <t>sampleRelationshipsRequired</t>
  </si>
  <si>
    <t>sampleRelationshipsOrder</t>
  </si>
  <si>
    <t>protocols</t>
  </si>
  <si>
    <t>protocolsRequired</t>
  </si>
  <si>
    <t>protocolsOrder</t>
  </si>
  <si>
    <t>refLink</t>
  </si>
  <si>
    <t>dataType</t>
  </si>
  <si>
    <t>minValue</t>
  </si>
  <si>
    <t>maxValue</t>
  </si>
  <si>
    <t>minLength</t>
  </si>
  <si>
    <t>maxLength</t>
  </si>
  <si>
    <t>label_fr</t>
  </si>
  <si>
    <t>partDescription_fr</t>
  </si>
  <si>
    <t>partInstruction_fr</t>
  </si>
  <si>
    <t>nwss</t>
  </si>
  <si>
    <t>nwssProcess</t>
  </si>
  <si>
    <t>nwssNotes</t>
  </si>
  <si>
    <t>ena</t>
  </si>
  <si>
    <t>enaNotes</t>
  </si>
  <si>
    <t>norman</t>
  </si>
  <si>
    <t>normanNote</t>
  </si>
  <si>
    <t>wSphere</t>
  </si>
  <si>
    <t>wSphereNotes</t>
  </si>
  <si>
    <t>ncbi</t>
  </si>
  <si>
    <t>phage</t>
  </si>
  <si>
    <t>version1Table</t>
  </si>
  <si>
    <t>version1Location</t>
  </si>
  <si>
    <t>version1Variable</t>
  </si>
  <si>
    <t>version1Category</t>
  </si>
  <si>
    <t>version1to2Changes</t>
  </si>
  <si>
    <t>a1306s</t>
  </si>
  <si>
    <t>a1306s delta-variant gene target</t>
  </si>
  <si>
    <t>measure</t>
  </si>
  <si>
    <t>NA</t>
  </si>
  <si>
    <t>Bio</t>
  </si>
  <si>
    <t>saSpecimenSet</t>
  </si>
  <si>
    <t>anyCompartmentSet</t>
  </si>
  <si>
    <t>sarsCov2</t>
  </si>
  <si>
    <t>mutation</t>
  </si>
  <si>
    <t>naNomenclature</t>
  </si>
  <si>
    <t>geneticUnitSet</t>
  </si>
  <si>
    <t>seeUnitAggScaleSet</t>
  </si>
  <si>
    <t>naAggrSet</t>
  </si>
  <si>
    <t>pcrQualitySet</t>
  </si>
  <si>
    <t>genMissingnessSet</t>
  </si>
  <si>
    <t>active</t>
  </si>
  <si>
    <t>2.0.0</t>
  </si>
  <si>
    <t>added in V2.0.0</t>
  </si>
  <si>
    <t>input</t>
  </si>
  <si>
    <t>seeUnitData</t>
  </si>
  <si>
    <t>seeUnitVal</t>
  </si>
  <si>
    <t>a1306s cible du gène variante delta</t>
  </si>
  <si>
    <t>Gène cible a1306s de la variante delta.</t>
  </si>
  <si>
    <t>a1918v</t>
  </si>
  <si>
    <t>a1918v delta-variant gene target</t>
  </si>
  <si>
    <t>seeUnitAggScale</t>
  </si>
  <si>
    <t>a1918v cible du gène variante delta</t>
  </si>
  <si>
    <t>Gène cible a1918v de la variante delta.</t>
  </si>
  <si>
    <t>a2710t</t>
  </si>
  <si>
    <t>a2710t omicron-variant gene target</t>
  </si>
  <si>
    <t>a2710t cible du gène variante omicron</t>
  </si>
  <si>
    <t>Gène cible a2710t de la variante omicron.</t>
  </si>
  <si>
    <t>a63t</t>
  </si>
  <si>
    <t>a63t omicron-variant gene target</t>
  </si>
  <si>
    <t>a63t cible du gène variante omicron</t>
  </si>
  <si>
    <t>Gène cible a63t de la variante omicron.</t>
  </si>
  <si>
    <t>a67v</t>
  </si>
  <si>
    <t>a67v omicron-variant gene target</t>
  </si>
  <si>
    <t>a67v cible du gène variante omicron</t>
  </si>
  <si>
    <t>Gène cible a67v de la variante omicron.</t>
  </si>
  <si>
    <t>aas</t>
  </si>
  <si>
    <t>Atline Analyzer</t>
  </si>
  <si>
    <t>category</t>
  </si>
  <si>
    <t>Atline analyzer with sampler.</t>
  </si>
  <si>
    <t>An atline analyzer with sampler.</t>
  </si>
  <si>
    <t>naDomain</t>
  </si>
  <si>
    <t>naSpecimenSet</t>
  </si>
  <si>
    <t>waterCompartmentSet</t>
  </si>
  <si>
    <t>naGroup</t>
  </si>
  <si>
    <t>naClass</t>
  </si>
  <si>
    <t>naUnitSet</t>
  </si>
  <si>
    <t>1.0.0</t>
  </si>
  <si>
    <t>description wording, structure</t>
  </si>
  <si>
    <t>varchar</t>
  </si>
  <si>
    <t>Analyseur manuel</t>
  </si>
  <si>
    <t>Mesure à l'aide d'un échantillonneur.</t>
  </si>
  <si>
    <t>Instrument</t>
  </si>
  <si>
    <t>variableCategories</t>
  </si>
  <si>
    <t>type</t>
  </si>
  <si>
    <t>atline</t>
  </si>
  <si>
    <t>absHum</t>
  </si>
  <si>
    <t>Absolute humidity</t>
  </si>
  <si>
    <t>A measure of the total mass of water vapour present in the air per volume of air.</t>
  </si>
  <si>
    <t>Phy</t>
  </si>
  <si>
    <t>siSpecimenSet</t>
  </si>
  <si>
    <t>siteFeat</t>
  </si>
  <si>
    <t>humClass</t>
  </si>
  <si>
    <t>absHumidUnitSet</t>
  </si>
  <si>
    <t>genQualitySet</t>
  </si>
  <si>
    <t>Humidité absolue</t>
  </si>
  <si>
    <t>Une mesure de la masse de vapeur d'eau présente dans l'air par volume d'air.</t>
  </si>
  <si>
    <t>Absolute humidity unit set</t>
  </si>
  <si>
    <t>unitSet</t>
  </si>
  <si>
    <t>Unit set for absolute humidity measurements.</t>
  </si>
  <si>
    <t>quantAggScale</t>
  </si>
  <si>
    <t>categorical</t>
  </si>
  <si>
    <t>Ensemble d'unités d'humidité absolue</t>
  </si>
  <si>
    <t>Ensemble d'unités pour les mesures d'humidité absolue.</t>
  </si>
  <si>
    <t>academ</t>
  </si>
  <si>
    <t>Academic institution</t>
  </si>
  <si>
    <t>The category of organization type used for academic institutions or research groups.</t>
  </si>
  <si>
    <t>naCompartmentSet</t>
  </si>
  <si>
    <t>Organisation de type d'institution académique</t>
  </si>
  <si>
    <t>La catégorie de type d'organisation utilisée pour les institutions universitaires ou les groupes de recherche.</t>
  </si>
  <si>
    <t>acti</t>
  </si>
  <si>
    <t>Number of active cases</t>
  </si>
  <si>
    <t>unit</t>
  </si>
  <si>
    <t>Number of active cases.</t>
  </si>
  <si>
    <t>poSpecimenSet</t>
  </si>
  <si>
    <t>$people$</t>
  </si>
  <si>
    <t>linearAggrSet</t>
  </si>
  <si>
    <t>now a unit for any group or biologic infection</t>
  </si>
  <si>
    <t>integer</t>
  </si>
  <si>
    <t>Nombre de cas actifs</t>
  </si>
  <si>
    <t>Nombre de cas actifs.</t>
  </si>
  <si>
    <t>Population Served</t>
  </si>
  <si>
    <t>CovidPublicHealthData</t>
  </si>
  <si>
    <t>Active</t>
  </si>
  <si>
    <t>Indicator that a part is in current use. See partID = status</t>
  </si>
  <si>
    <t>actif</t>
  </si>
  <si>
    <t>Indicateur permettant de dire qu'une pièce est en cours d'utilisation dans le modèle. Voir partID = status</t>
  </si>
  <si>
    <t>aDate</t>
  </si>
  <si>
    <t>Analysis date</t>
  </si>
  <si>
    <t>attribute</t>
  </si>
  <si>
    <t>Date the measurement was performed in the lab.</t>
  </si>
  <si>
    <t>Github Issue #211</t>
  </si>
  <si>
    <t>datetime</t>
  </si>
  <si>
    <t>Date d'analyse</t>
  </si>
  <si>
    <t>Date à laquelle la mesure a été effectuée au laboratoire.</t>
  </si>
  <si>
    <t>WWMeasure</t>
  </si>
  <si>
    <t>variables</t>
  </si>
  <si>
    <t>analysisDate</t>
  </si>
  <si>
    <t>Maintain?</t>
  </si>
  <si>
    <t>aDateEnd</t>
  </si>
  <si>
    <t>Analysis date end</t>
  </si>
  <si>
    <t>Date the measurement or analysis was completed.</t>
  </si>
  <si>
    <t>Depreciated. See issue #211. https://github.com/Big-Life-Lab/PHES-ODM/issues/211</t>
  </si>
  <si>
    <t>header</t>
  </si>
  <si>
    <t>mandatory</t>
  </si>
  <si>
    <t>Date de l'analyse</t>
  </si>
  <si>
    <t>Date à laquelle la mesure a été réalisée en laboratoire.</t>
  </si>
  <si>
    <t>test_result_date</t>
  </si>
  <si>
    <t>SARSCOV2 Quantification results</t>
  </si>
  <si>
    <t>Date of analysis [DD/MM/YYYY]</t>
  </si>
  <si>
    <t>Date/Time</t>
  </si>
  <si>
    <t>Samples</t>
  </si>
  <si>
    <t>deprecated into only start and end</t>
  </si>
  <si>
    <t>aDateStart</t>
  </si>
  <si>
    <t>Analysis date start</t>
  </si>
  <si>
    <t>Date the measurement or analysis was started.</t>
  </si>
  <si>
    <t>optional</t>
  </si>
  <si>
    <t>Date-heure</t>
  </si>
  <si>
    <t>Date à laquelle la mesure a été réalisée.</t>
  </si>
  <si>
    <t>sample_collect_time</t>
  </si>
  <si>
    <t>sample</t>
  </si>
  <si>
    <t>collection date</t>
  </si>
  <si>
    <t>SiteMeasure</t>
  </si>
  <si>
    <t>dateTime</t>
  </si>
  <si>
    <t>depricate???</t>
  </si>
  <si>
    <t>addL1</t>
  </si>
  <si>
    <t>Address Line 1</t>
  </si>
  <si>
    <t>Line 1 (the street name, number and direction) for a given address.</t>
  </si>
  <si>
    <t>Ligne d'adresse 1</t>
  </si>
  <si>
    <t>Ligne 1 (le nom de la rue, le numéro et la direction) pour une adresse donnée.</t>
  </si>
  <si>
    <t>geo_loc_name</t>
  </si>
  <si>
    <t>addL2</t>
  </si>
  <si>
    <t>Address Line 2</t>
  </si>
  <si>
    <t>Line 2 (the unit number) for a given address.</t>
  </si>
  <si>
    <t>Ligne d'adresse 2</t>
  </si>
  <si>
    <t>Ligne 2 (le numéro de l'unité) pour une adresse donnée.</t>
  </si>
  <si>
    <t>Address table</t>
  </si>
  <si>
    <t>table</t>
  </si>
  <si>
    <t>ad</t>
  </si>
  <si>
    <t xml:space="preserve">The table that contains information about addresses. Addresses can recorded for sites, organizations or contacts (indivduals). </t>
  </si>
  <si>
    <t>The Sites, Organizations, and Contacts tables include a link to the addresses table through Address ID.</t>
  </si>
  <si>
    <t>programDescr</t>
  </si>
  <si>
    <t>Table d'adresses</t>
  </si>
  <si>
    <t>La table qui contient de l'information sur les adresses.</t>
  </si>
  <si>
    <t>Address of contact</t>
  </si>
  <si>
    <t xml:space="preserve">Serial no. </t>
  </si>
  <si>
    <t>Address Line</t>
  </si>
  <si>
    <t>Addresses table column order</t>
  </si>
  <si>
    <t>tableSupport</t>
  </si>
  <si>
    <t>Specifies the order of the columns in the Addresses table.</t>
  </si>
  <si>
    <t>L’ordre des colonnes de la table d'adresses</t>
  </si>
  <si>
    <t>Indique l’ordre des colonnes dans une table d'échantillon.</t>
  </si>
  <si>
    <t>Specifies the columns required in a Addresses table.</t>
  </si>
  <si>
    <t>Exigences de la table d'adresses</t>
  </si>
  <si>
    <t>Indique les colonnes requises dans une table d'adresses.</t>
  </si>
  <si>
    <t>addressID</t>
  </si>
  <si>
    <t>Address ID</t>
  </si>
  <si>
    <t>A unique identifier for an address.</t>
  </si>
  <si>
    <t>fK</t>
  </si>
  <si>
    <t>pK</t>
  </si>
  <si>
    <t>ID de l'adresse</t>
  </si>
  <si>
    <t>Un identifiant unique pour une adresse.</t>
  </si>
  <si>
    <t>admRegLevel</t>
  </si>
  <si>
    <t>Administrative regions</t>
  </si>
  <si>
    <t>ISCU</t>
  </si>
  <si>
    <t>nrNAMissingnessSet</t>
  </si>
  <si>
    <t>afu</t>
  </si>
  <si>
    <t>Air filter</t>
  </si>
  <si>
    <t xml:space="preserve">Air filter as part of filtration or circulating unit. </t>
  </si>
  <si>
    <t xml:space="preserve">Typically the unit would have a fan or blower. </t>
  </si>
  <si>
    <t>airCompartmentSet</t>
  </si>
  <si>
    <t>colGrp</t>
  </si>
  <si>
    <t>Unité de filtration d'air</t>
  </si>
  <si>
    <t xml:space="preserve">Unité de filtration ou de circulation d'air. </t>
  </si>
  <si>
    <t xml:space="preserve">L'unité est généralement équipée d'un ventilateur ou d'une soufflerie. </t>
  </si>
  <si>
    <t>aggID</t>
  </si>
  <si>
    <t>aggregation</t>
  </si>
  <si>
    <t>Aggregation</t>
  </si>
  <si>
    <t>Statistical measures used to report a measure. Each aggregation has a corresponding value.</t>
  </si>
  <si>
    <t>restructured</t>
  </si>
  <si>
    <t>mandatoryIf</t>
  </si>
  <si>
    <t>ID d'agrégation</t>
  </si>
  <si>
    <t>Mesures statistiques utilisées pour rendre compte d'une mesure. Chaque agrégation a une valeur correspondante.</t>
  </si>
  <si>
    <t>WWMeasure; SiteMeasure</t>
  </si>
  <si>
    <t>Aggregations</t>
  </si>
  <si>
    <t>Statistical measures used to report a measure. Each measure reported as a number should be reported with an aggregation.</t>
  </si>
  <si>
    <t>Agrégation</t>
  </si>
  <si>
    <t>Mesures statistiques utilisées pour rendre compte d'une mesure. Chaque dataType qui est un nombre doit être rapporté avec une agrégation.</t>
  </si>
  <si>
    <t>Aggregation scales</t>
  </si>
  <si>
    <t>The scale of an aggregation set. Aggregation scales include quantitative and qualitative.</t>
  </si>
  <si>
    <t>Type de partie d'échelle d'agrégation</t>
  </si>
  <si>
    <t>Le type de partie pour les échelles d'agrégation.</t>
  </si>
  <si>
    <t>Aggregation scale</t>
  </si>
  <si>
    <t>A scale used for an aggregation. Only applicable for measures and units.</t>
  </si>
  <si>
    <t>ID d'échelle d'agrégation</t>
  </si>
  <si>
    <t>Une échelle utilisée pour une agrégation. Voir partID = ...</t>
  </si>
  <si>
    <t>aggSet</t>
  </si>
  <si>
    <t>Aggregation sets</t>
  </si>
  <si>
    <t>Sets of aggregations that can be used for measures. Examples of aggregation sets include logarithm, linear and boolean.</t>
  </si>
  <si>
    <t>Sets are lists of input values. Each input value within a set is a part (has a partID) that can be reused between sets. For example, a set A could contain the values of 'yes' and 'no'; and set B could contain the values of 'yes', 'no', and 'maybe.' partTypes with sets include aggregations, compartments, missingness, quality flags, specimens, and units. Measures with categories and dataTypes have their own specific category sets (catSetID) because their input values are unique and are not reused.</t>
  </si>
  <si>
    <t>Ensembles d'agrégation</t>
  </si>
  <si>
    <t>Ensembles d'agrégations qui peuvent être utilisés pour les mesures. Quelques exemples d'ensembles d'agrégations sont le logarithme, le linéaire et le booléen.</t>
  </si>
  <si>
    <t>Les ensembles sont des listes de valeurs d'entrée. Chaque valeur d'entrée dans un ensemble est une partie (a un partID) qui peut être réutilisée entre les ensembles. Par exemple, un ensemble A peut contenir les valeurs "oui" et "non" ; et un ensemble B peut contenir les valeurs "oui", "non" et "peut-être". Les types de partie avec les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</si>
  <si>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Aggregation set</t>
  </si>
  <si>
    <t>The ID for an aggreatation set. Mainly applicable to partType =  "units".</t>
  </si>
  <si>
    <t>ID de l'ensemble d'agrégation</t>
  </si>
  <si>
    <t>L'ID d'un ensemble d'agrégations. S'applique principalements aux "partType = units".</t>
  </si>
  <si>
    <t>air</t>
  </si>
  <si>
    <t>compartment</t>
  </si>
  <si>
    <t>Air compartment</t>
  </si>
  <si>
    <t>A measure or observation made from a substance in the air.</t>
  </si>
  <si>
    <t>allDo</t>
  </si>
  <si>
    <t>anySpecimenSet</t>
  </si>
  <si>
    <t>added in V2.0, changed to partType = compartment</t>
  </si>
  <si>
    <t>Air</t>
  </si>
  <si>
    <t>Une mesure ou une observation faite à partir d'une substance dans l’air.</t>
  </si>
  <si>
    <t>Air compartment set</t>
  </si>
  <si>
    <t>A compartment set for measures and methods in the air compartment.</t>
  </si>
  <si>
    <t>Ensemble de compartiments d’air</t>
  </si>
  <si>
    <t>Un ensemble de compartiments pour les mesures et méthodes dans le compartiment air.</t>
  </si>
  <si>
    <t>airpln</t>
  </si>
  <si>
    <t>Airplane</t>
  </si>
  <si>
    <t>Avion</t>
  </si>
  <si>
    <t>Avion.</t>
  </si>
  <si>
    <t>airplane</t>
  </si>
  <si>
    <t>Institution_type</t>
  </si>
  <si>
    <t>Site</t>
  </si>
  <si>
    <t>airPln</t>
  </si>
  <si>
    <t>airport</t>
  </si>
  <si>
    <t>Airport</t>
  </si>
  <si>
    <t>Airport Sample Shed category type</t>
  </si>
  <si>
    <t>airportLists</t>
  </si>
  <si>
    <t>Airport lists worksheet</t>
  </si>
  <si>
    <t>dictionarySupport</t>
  </si>
  <si>
    <t>Parts lists used to generate airport and airplane data entry templates.</t>
  </si>
  <si>
    <t>airSurfaceCompartmentSet</t>
  </si>
  <si>
    <t>Air and surface compartment set</t>
  </si>
  <si>
    <t>A compartment set for measures and methods in the air or surface compartments.</t>
  </si>
  <si>
    <t>Ensemble de compartiments de surface et d'air.</t>
  </si>
  <si>
    <t>Un ensemble de compartiments pour les mesures et les méthodes dans les compartiments de l'air ou de la surface.</t>
  </si>
  <si>
    <t>airTemp</t>
  </si>
  <si>
    <t>Environmental Temperature</t>
  </si>
  <si>
    <t>Environmental temperature.</t>
  </si>
  <si>
    <t>tempClass</t>
  </si>
  <si>
    <t>temperatureUnitSet</t>
  </si>
  <si>
    <t>float</t>
  </si>
  <si>
    <t>Température ambiante</t>
  </si>
  <si>
    <t>Température ambiante.</t>
  </si>
  <si>
    <t>temperature</t>
  </si>
  <si>
    <t>envTemp</t>
  </si>
  <si>
    <t>We may want one temperature, then the full part name indicates speciment, compartment, etc.</t>
  </si>
  <si>
    <t>airWaterCompartmentSet</t>
  </si>
  <si>
    <t>Air and water compartment set</t>
  </si>
  <si>
    <t>A compartment set for measures and methods in the air or water compartments.</t>
  </si>
  <si>
    <t>Ensemble de compartiments d’eau et d'air.</t>
  </si>
  <si>
    <t>Un ensemble de compartiments pour les mesures et les méthodes dans les compartiments air ou eau.</t>
  </si>
  <si>
    <t>aliasDep</t>
  </si>
  <si>
    <t>Alias depreciated</t>
  </si>
  <si>
    <t>ID of an assay that is the same or similar. A comma separated list.</t>
  </si>
  <si>
    <t>Deprecated as of version 2, please avoid use. Use notes instead.</t>
  </si>
  <si>
    <t>depreciated</t>
  </si>
  <si>
    <t>Alias</t>
  </si>
  <si>
    <t>Identifiants d'autres instruments présents dans la table qui sont similaires é l'instrument courant. Insérer sous forme de liste séparée par des virgules.</t>
  </si>
  <si>
    <t>alias</t>
  </si>
  <si>
    <t>depreciate???</t>
  </si>
  <si>
    <t>aliasIDDep</t>
  </si>
  <si>
    <t>Alias ID depreciated</t>
  </si>
  <si>
    <t>Alias id</t>
  </si>
  <si>
    <t>ID of an assay that is the same or similar. a comma separated list.</t>
  </si>
  <si>
    <t>Alias ID</t>
  </si>
  <si>
    <t>Identifiants d'autres méthodes d'analyse présentes dans la table qui sont similaires é la méthode courante. Insérer sous forme de liste séparée par des virgules.</t>
  </si>
  <si>
    <t>AssayMethod</t>
  </si>
  <si>
    <t>aliasID</t>
  </si>
  <si>
    <t>depricate</t>
  </si>
  <si>
    <t>All domains</t>
  </si>
  <si>
    <t>domains</t>
  </si>
  <si>
    <t>Domain that specifies that it could apply to al domains; biological, chemical, and physical.</t>
  </si>
  <si>
    <t>Toutes les domains</t>
  </si>
  <si>
    <t>Domaine qui précise qu'il peut s'appliquer à tous les domaines : biologique, chimique et physique.</t>
  </si>
  <si>
    <t>allele</t>
  </si>
  <si>
    <t>Alleles</t>
  </si>
  <si>
    <t>class</t>
  </si>
  <si>
    <t>Measures and methods related to alleles.</t>
  </si>
  <si>
    <t>Classe d'allèles</t>
  </si>
  <si>
    <t>Spécifie une collection de mesures/méthodes relatives aux allèles.</t>
  </si>
  <si>
    <t>alleleUnitSet</t>
  </si>
  <si>
    <t>Allele unit set</t>
  </si>
  <si>
    <t>Unit set for alleles.</t>
  </si>
  <si>
    <t>Ensemble de spécimens de site</t>
  </si>
  <si>
    <t>Un ensemble de spécimens qui ne comprend qu'un spécimen de site.</t>
  </si>
  <si>
    <t>allOrgs</t>
  </si>
  <si>
    <t>Access to all org</t>
  </si>
  <si>
    <t>If this is 'no', this data will not be available to any partner organization. If missing, data will be available to the all organizations.</t>
  </si>
  <si>
    <t>boolean</t>
  </si>
  <si>
    <t>Accès à Tout</t>
  </si>
  <si>
    <t>Si "Non", la donnée ne sera pas accessible par toute organisation partenaire. Si "Oui" ou laissé vide, la donnée leur sera accessible.</t>
  </si>
  <si>
    <t>Public Access Level</t>
  </si>
  <si>
    <t>metadata</t>
  </si>
  <si>
    <t>accessToAllOrg</t>
  </si>
  <si>
    <t>unclear; depricate out into sharing schema?</t>
  </si>
  <si>
    <t>aloh3</t>
  </si>
  <si>
    <t>Aloh3 precipitation</t>
  </si>
  <si>
    <t>Che</t>
  </si>
  <si>
    <t>procGrp</t>
  </si>
  <si>
    <t>added in V2.0.0, added from NWSS</t>
  </si>
  <si>
    <t>Précipitation d'Aloh3</t>
  </si>
  <si>
    <t>concentration_method</t>
  </si>
  <si>
    <t>precessing method</t>
  </si>
  <si>
    <t>amDefDep</t>
  </si>
  <si>
    <t>Assay method id default depreciated</t>
  </si>
  <si>
    <t>Used as default when a new measurement is created for this lab. See ID in AssayMethod table.</t>
  </si>
  <si>
    <t>Deprecated as of version 2, please avoid use. Specify in type, or contact the PHES-ODM research team to add your specific item via a github issue (https://github.com/Big-Life-Lab/PHES-ODM/issues), or at phesd_odm@ohri.ca</t>
  </si>
  <si>
    <t>ID méthode d'analyse par défaut</t>
  </si>
  <si>
    <t>Identifiant de la méthode d'analyse utilisée par défaut quand une nouvelle mesure est créé par ce laboratoire. Se référer é la colonne "assayMethodID" dans la table "AssayMethod"</t>
  </si>
  <si>
    <t>Lab</t>
  </si>
  <si>
    <t>assayMethodIDDefault</t>
  </si>
  <si>
    <t>amiconUf</t>
  </si>
  <si>
    <t>Amicon ultrafiltration</t>
  </si>
  <si>
    <t>Ultrafiltration Amicon</t>
  </si>
  <si>
    <t>amiMP96</t>
  </si>
  <si>
    <t>Amicon filter, extract with MP96</t>
  </si>
  <si>
    <t>Nucleaic acid extraction, usually used for the liquid fraction of a wastewater sample, using amicon filtration and using an MP96 for final extraction.</t>
  </si>
  <si>
    <t>Filtre Amicon, extrait avec MP96</t>
  </si>
  <si>
    <t>Extraction de l'acide nucléique, généralement utilisée pour la fraction liquide d'un échantillon d'eau usée, en utilisant la filtration amicon et en utilisant un MP96 pour l'extraction finale.</t>
  </si>
  <si>
    <t>amp</t>
  </si>
  <si>
    <t>Amplicon sequencing</t>
  </si>
  <si>
    <t>Specifies the amplicon strategy for genetic sequencing</t>
  </si>
  <si>
    <t>Séquençage par amplicon</t>
  </si>
  <si>
    <t>Spécifie la stratégie d'amplicon pour le séquençage génétique</t>
  </si>
  <si>
    <t>andBoo</t>
  </si>
  <si>
    <t>AND Boolean aggregation</t>
  </si>
  <si>
    <t>"AND" aggreation.</t>
  </si>
  <si>
    <t xml:space="preserve">If all values in the aggregation is "TRUE" then the AND aggregation is also "TRUE". If all values in the aggregation is "FALSE" then the AND aggregation is also "TRUE". </t>
  </si>
  <si>
    <t>ET agrégation boléen</t>
  </si>
  <si>
    <t> "ET" agrégation</t>
  </si>
  <si>
    <t xml:space="preserve">Si toutes les valeurs de l'agrégation sont "VRAIES", l'agrégation ET est également "VRAIE". Si toutes les valeurs de l'agrégation sont "FAUX", l'agrégation ET est également "VRAIE". </t>
  </si>
  <si>
    <t>Any compartment set</t>
  </si>
  <si>
    <t>A compartment set for measures and methods in any compartment.</t>
  </si>
  <si>
    <t>Tout ensembles de compartiments</t>
  </si>
  <si>
    <t>Un ensemble de compartiments pour les mesures et les méthodes dans n'importe quel compartiment.</t>
  </si>
  <si>
    <t>specimen</t>
  </si>
  <si>
    <t>Any specimen set</t>
  </si>
  <si>
    <t>specimenSets</t>
  </si>
  <si>
    <t>A specimen set that inculdes any specimen.</t>
  </si>
  <si>
    <t>Tout ensembles de spécimens</t>
  </si>
  <si>
    <t>Un ensemble de spécimens qui comprend n'importe quel spécimen.</t>
  </si>
  <si>
    <t>areaPr</t>
  </si>
  <si>
    <t>Area proportional sample</t>
  </si>
  <si>
    <t>An area proportional sample.</t>
  </si>
  <si>
    <t>Used for surface testing.</t>
  </si>
  <si>
    <t>surfaceCompartmentSet</t>
  </si>
  <si>
    <t>Echantillon proportionnel à la surface</t>
  </si>
  <si>
    <t>Un échantillon proportionnel au domaine.</t>
  </si>
  <si>
    <t>Utilisé pour les tests de surface.</t>
  </si>
  <si>
    <t>arTemp</t>
  </si>
  <si>
    <t>Arrival temperature</t>
  </si>
  <si>
    <t>The temperature of a sample upon arrival at the laboratory for analysis.</t>
  </si>
  <si>
    <t>siSaSpecimenSet</t>
  </si>
  <si>
    <t>miscMeas</t>
  </si>
  <si>
    <t>Température d'arrivée</t>
  </si>
  <si>
    <t>La température d'un échantillon à son arrivée au laboratoire pour analyse.</t>
  </si>
  <si>
    <t>articV3</t>
  </si>
  <si>
    <t>Use of the articV3 primer</t>
  </si>
  <si>
    <t>Initial implementation of an ARTIC bioinformatics platform for nanopore sequencing of nCoV2019 novel coronavirus; Artic Foundation v3 primer.</t>
  </si>
  <si>
    <t>Utilisation de l'amorce articV3</t>
  </si>
  <si>
    <t>Mise en œuvre initiale d'une plateforme bioinformatique ARTIC pour le séquençage nanopore du nouveau coronavirus nCoV2019 ; amorce Artic Foundation v3.</t>
  </si>
  <si>
    <t>articV4</t>
  </si>
  <si>
    <t>Use of the articV4 primer</t>
  </si>
  <si>
    <t>Artic V4 sequencing primer for VOCs and VOIs.</t>
  </si>
  <si>
    <t>Utilisation de l'amorce articV4</t>
  </si>
  <si>
    <t>Amorce de séquençage Artic V4 pour les COV et les VOI.</t>
  </si>
  <si>
    <t>asID</t>
  </si>
  <si>
    <t>Assay ID</t>
  </si>
  <si>
    <t>Links with the AssayMethod used to perform the analysis. Use instrument.ID for measures that are not viral measures.</t>
  </si>
  <si>
    <t>Deprecated as of version 2, please avoid use. Refer to methodID instead.</t>
  </si>
  <si>
    <t>depreciated, now covered by partID = methodID</t>
  </si>
  <si>
    <t>ID de la procédure d'analyse</t>
  </si>
  <si>
    <t>Crée un lien avec la table "AssayMethod" pour décrire la méthode employée pour effectuer la mesure. Utiliser l'identifiant de l'instrument pour des mesures non virales.</t>
  </si>
  <si>
    <t>assayID</t>
  </si>
  <si>
    <t>deprecated into 'measureID'</t>
  </si>
  <si>
    <t>Attributes</t>
  </si>
  <si>
    <t xml:space="preserve">An attribute of a domain, specimen, compartment, or reportTable. </t>
  </si>
  <si>
    <t>Attributes are one of the three main components or ways to report environment surviellence data. The other two components are measures and methods.</t>
  </si>
  <si>
    <t>Attributs de la composante</t>
  </si>
  <si>
    <t xml:space="preserve">Un attribut d'un domaine, d'un spécimen, d'un compartiment ou d'une table de rapport. </t>
  </si>
  <si>
    <t>Les attributs sont l'une des trois principales composantes ou manières de rapporter les données de survie de l'environnement. Les deux autres composantes sont les mesures et les méthodes.</t>
  </si>
  <si>
    <t>bacteriaUnitSet</t>
  </si>
  <si>
    <t>Bacteria unit set</t>
  </si>
  <si>
    <t>Unit set for bacteria-related measurements.</t>
  </si>
  <si>
    <t>Ensemble d'unités de bactéries</t>
  </si>
  <si>
    <t>Ensemble d'unités pour les mesures liées aux bactéries.</t>
  </si>
  <si>
    <t>bactMisc</t>
  </si>
  <si>
    <t>Miscellaneous bacteria group</t>
  </si>
  <si>
    <t>groups</t>
  </si>
  <si>
    <t>A group of measures/methods related to miscellaneous bacteria.</t>
  </si>
  <si>
    <t>The miscallenous bacteria are often have only one measure or method. When a bacteria has many measures, they will be given their own groupID in updated dictionary versions.</t>
  </si>
  <si>
    <t>Groupe des bactéries diverses</t>
  </si>
  <si>
    <t>Un groupe de mesures/méthodes relatives à diverses bactéries.</t>
  </si>
  <si>
    <t>Les bactéries diverses sont souvent mesurées à des fins de normalisation ou de standardisation et n'ont qu'une seule mesure ou méthode. Lorsqu'une bactérie possède de nombreuses mesures, elle se verra attribuer son propre groupID dans les versions actualisées du dictionnaire.</t>
  </si>
  <si>
    <t>bbMP96</t>
  </si>
  <si>
    <t>Bead beating, extract with MP96</t>
  </si>
  <si>
    <t>Nucleaic acid extraction, usually used for solid fraction of a wastewater sample, using bead beating and using an MP96 for final extraction.</t>
  </si>
  <si>
    <t>Battement de billes, extrait avec MP96</t>
  </si>
  <si>
    <t>Extraction d'acide nucléique, généralement utilisée pour la fraction solide d'un échantillon d'eaux usées, en utilisant le battage de billes et en utilisant un MP96 pour l'extraction finale.</t>
  </si>
  <si>
    <t>nH4N</t>
  </si>
  <si>
    <t>Ammonium Nitrogen</t>
  </si>
  <si>
    <t>Ammonium nitrogen concentration, as N.</t>
  </si>
  <si>
    <t>standardConc</t>
  </si>
  <si>
    <t>stdConcentrationUnitSet</t>
  </si>
  <si>
    <t>Azote Ammoniacal</t>
  </si>
  <si>
    <t>Concentrsation d'azote ammoniacal, exprimé en N.</t>
  </si>
  <si>
    <t>wqNH4N</t>
  </si>
  <si>
    <t>Added as a normalization method (GH Issue #76)</t>
  </si>
  <si>
    <t>bcovCul</t>
  </si>
  <si>
    <t>bcov culture spike target</t>
  </si>
  <si>
    <t>Cultured bovine coronavirus is used as the recovery efficiency control target.</t>
  </si>
  <si>
    <t>Cible de culture de coronavirus bovin</t>
  </si>
  <si>
    <t>Le coronavirus bovin cultivé est utilisé comme cible de contrôle de l'efficacité de la récupération.</t>
  </si>
  <si>
    <t>bcovVac</t>
  </si>
  <si>
    <t>bcov vaccine spike target</t>
  </si>
  <si>
    <t>The bovine coronavirus vaccine is used as the recovery efficiency control target.</t>
  </si>
  <si>
    <t>Cible du vaccin bcov</t>
  </si>
  <si>
    <t>Le vaccin contre le coronavirus bovin est utilisé comme cible de contrôle de l'efficacité de la récupération.</t>
  </si>
  <si>
    <t>beeExtractFloc</t>
  </si>
  <si>
    <t>Beef extract flocculation</t>
  </si>
  <si>
    <t>Beef extract flocculation.</t>
  </si>
  <si>
    <t>Floculation d'extrait de bœuf</t>
  </si>
  <si>
    <t>before</t>
  </si>
  <si>
    <t xml:space="preserve">Is Before </t>
  </si>
  <si>
    <t>Specifies that the object step or protocol occurs before the subject step or protocol in the overall protocol container.</t>
  </si>
  <si>
    <t>Use only for protocolRelationships table relationshipID.</t>
  </si>
  <si>
    <t xml:space="preserve">Est avant </t>
  </si>
  <si>
    <t>Indique que l'objet étape ou protocole se déroule avant le sujet étape ou protocole dans le conteneur de protocole globale.</t>
  </si>
  <si>
    <t>À n'utiliser que pour la relation ID de la table protocolRelationships table relationshipID.</t>
  </si>
  <si>
    <t>beta</t>
  </si>
  <si>
    <t>Beta</t>
  </si>
  <si>
    <t>B.1.351</t>
  </si>
  <si>
    <t>variant</t>
  </si>
  <si>
    <t>who</t>
  </si>
  <si>
    <t>seqQualitySet</t>
  </si>
  <si>
    <t>bio</t>
  </si>
  <si>
    <t>Biologic</t>
  </si>
  <si>
    <t>A living organism or biological substance.</t>
  </si>
  <si>
    <t>Biologique</t>
  </si>
  <si>
    <t>Organisme et substance biologique.</t>
  </si>
  <si>
    <t>bioRadDdpcr</t>
  </si>
  <si>
    <t>Digital droplet emulsification PCR</t>
  </si>
  <si>
    <t>Describes a PCR analysis done using BioRad's digital droplet emulsification PCR technology.</t>
  </si>
  <si>
    <t>RCP numérique par émulsification de gouttelettes</t>
  </si>
  <si>
    <t>Décrit une analyse RCP effectuée à l'aide de la technologie RCP d'émulsification numérique de gouttelettes de BioRad.</t>
  </si>
  <si>
    <t>blob</t>
  </si>
  <si>
    <t>Binary Large Object (BLOB) data type</t>
  </si>
  <si>
    <t>The data type for Binary Large Object (BLOB) data.</t>
  </si>
  <si>
    <t>Only used for the dictionary entries of parts.</t>
  </si>
  <si>
    <t>Type de données BLOB (Binary Large Object)</t>
  </si>
  <si>
    <t>Le type de données pour les données BLOB (Binary Large Object).</t>
  </si>
  <si>
    <t>Utilisé uniquement pour les entrées du dictionnaire relatives aux parties.</t>
  </si>
  <si>
    <t>boc</t>
  </si>
  <si>
    <t>Breadth of coverage (&gt;=5x depth)</t>
  </si>
  <si>
    <t xml:space="preserve">Positions with read depth greater or equal to 5. </t>
  </si>
  <si>
    <t>Report as percentage of positions.</t>
  </si>
  <si>
    <t>$$</t>
  </si>
  <si>
    <t>Issue #120</t>
  </si>
  <si>
    <t>Largeur de la couverture (&gt;=5x la profondeur)</t>
  </si>
  <si>
    <t xml:space="preserve">Positions dont la profondeur de lecture est supérieure ou égale à 5. </t>
  </si>
  <si>
    <t>Rapport en pourcentage des positions.</t>
  </si>
  <si>
    <t>bod5c</t>
  </si>
  <si>
    <t>5-Day carbonaceous kiochemical oxygen demand</t>
  </si>
  <si>
    <t>The quantity of oxygen utilized for the biochemical degradation of organic matter under standard laboratory procedures in five (5) days in the presence of a nitrification inhibitor, expressed in milligrams per litre (mg/l).</t>
  </si>
  <si>
    <t>1.1.0</t>
  </si>
  <si>
    <t>https://doi.org/10.1002/wer.1541</t>
  </si>
  <si>
    <t>Demande biochimique d'oxygène carbonée sur 5 jours</t>
  </si>
  <si>
    <t>La quantité d'oxygène utilisée pour la dégradation biochimique de la matière organique selon des procédures de laboratoire standard en cinq (5) jours en présence d'un inhibiteur de nitrification, exprimée en milligrammes par litre (mg/l).</t>
  </si>
  <si>
    <t>biochemical oxygen demand</t>
  </si>
  <si>
    <t>wwBOD5c</t>
  </si>
  <si>
    <t>remove day from this measure; how would we do that? (MT)</t>
  </si>
  <si>
    <t>bod5t</t>
  </si>
  <si>
    <t>5-day total biochemical oxygen demand</t>
  </si>
  <si>
    <t>5 day total biochemical oxygen demand.</t>
  </si>
  <si>
    <t>Demande biochimique d'oxygène totale de 5 jours</t>
  </si>
  <si>
    <t>Demande biochimique d'oxygène totale sur 5 jours.</t>
  </si>
  <si>
    <t>wwBOD5t</t>
  </si>
  <si>
    <t>Boolean data type</t>
  </si>
  <si>
    <t>The data type for boolean/binary data.</t>
  </si>
  <si>
    <t>Encoded as 'TRUE' or 'FALSE'</t>
  </si>
  <si>
    <t>Type de données booléennes</t>
  </si>
  <si>
    <t>Le type de données pour les données booléennes/binaires.</t>
  </si>
  <si>
    <t>booleanAggrSet</t>
  </si>
  <si>
    <t>Boolean aggregation set</t>
  </si>
  <si>
    <t>Aggreagation set for boolean.</t>
  </si>
  <si>
    <t>Ensemble d'agrégation boléen</t>
  </si>
  <si>
    <t>Ensemble d'agrégation pour boléen.</t>
  </si>
  <si>
    <t>booleanCatSet</t>
  </si>
  <si>
    <t>Boolean value set</t>
  </si>
  <si>
    <t>catSet</t>
  </si>
  <si>
    <t>Set that contains the valid possible values for a boolean measure (TRUE or FALSE).</t>
  </si>
  <si>
    <t>booleanSet</t>
  </si>
  <si>
    <t>Ensemble de valeurs booléen</t>
  </si>
  <si>
    <t>L'ensemble qui contient les valeurs possibles valides pour une mesure booléenne (VRAI ou FAUX).</t>
  </si>
  <si>
    <t>bcov</t>
  </si>
  <si>
    <t>Measure of the amount of bovine coronavirus.</t>
  </si>
  <si>
    <t>virusMisc</t>
  </si>
  <si>
    <t>Mesure de la quantité de coronavirus bovin.</t>
  </si>
  <si>
    <t>brsvCul</t>
  </si>
  <si>
    <t>brsv culture spike target</t>
  </si>
  <si>
    <t>Cultured bovine respiratory syncytial virus (BRSV) is used as the recovery efficiency control target.</t>
  </si>
  <si>
    <t>VRSB culture Spike Target</t>
  </si>
  <si>
    <t>Le virus respiratoire syncytial bovin (VRSB) cultivé est utilisé comme cible de contrôle de l'efficacité de la récupération.</t>
  </si>
  <si>
    <t>brsvN</t>
  </si>
  <si>
    <t>BRSV-N</t>
  </si>
  <si>
    <t>bovine respiratory syncytial virus capsid protein gene region</t>
  </si>
  <si>
    <t>VRSB-N</t>
  </si>
  <si>
    <t>nbrsvN</t>
  </si>
  <si>
    <t>brsvVac</t>
  </si>
  <si>
    <t>brsv vaccine spike target</t>
  </si>
  <si>
    <t>The bovine respiratory syncytial virus (BRSV) vaccine is used as the recovery efficiency control target.</t>
  </si>
  <si>
    <t>Cible du vaccin VRSB</t>
  </si>
  <si>
    <t>Le vaccin contre le virus respiratoire syncytial bovin (VRSB) est utilisé comme cible de contrôle de l'efficacité de la récupération.</t>
  </si>
  <si>
    <t>bSwrPpl</t>
  </si>
  <si>
    <t>Branch sewer pipleline</t>
  </si>
  <si>
    <t>Specifies a site type that is collection pipe that run lateral to other municpal sewer lines, allowing drainage into the main sewer.</t>
  </si>
  <si>
    <t>Canalisation d'égout secondaire</t>
  </si>
  <si>
    <t>Spécifie un type de site qui est un tuyau de collecte qui s'étend latéralement à d'autres lignes d'égout municipales, permettant le drainage dans l'égout principal.</t>
  </si>
  <si>
    <t>buildCO</t>
  </si>
  <si>
    <t>Building cleanout</t>
  </si>
  <si>
    <t>Specifies a site type that is a capped pipe that connects to a building's main sewer line.</t>
  </si>
  <si>
    <t>Regard de nettoyage d'un bâtiment</t>
  </si>
  <si>
    <t>Spécifie un type de site qui est un tuyau bouché qui se raccorde à la ligne d'égout principale d'un bâtiment.</t>
  </si>
  <si>
    <t>capacityUnitSet</t>
  </si>
  <si>
    <t>Capacity unit set</t>
  </si>
  <si>
    <t>Unit set for capacity measurements.</t>
  </si>
  <si>
    <t>Ensemble d'unités de capacité</t>
  </si>
  <si>
    <t>Ensemble d'unités pour les mesures de capacité.</t>
  </si>
  <si>
    <t>caRepDate</t>
  </si>
  <si>
    <t>Case report date</t>
  </si>
  <si>
    <t>Date that the numbers were reported publicly. Typically, reported data and this measure is most commonly reported and used.</t>
  </si>
  <si>
    <t>humanCompartmentSet</t>
  </si>
  <si>
    <t>Date du rapport</t>
  </si>
  <si>
    <t>Date à laquelle la donnée a été reportée é la santé publique. Cette mesure est communément utilisée.</t>
  </si>
  <si>
    <t>dateType</t>
  </si>
  <si>
    <t>report</t>
  </si>
  <si>
    <t>Categorical data type</t>
  </si>
  <si>
    <t>The data type for categorical data.</t>
  </si>
  <si>
    <t>Type de données catégorique</t>
  </si>
  <si>
    <t>Le type de données pour les données catégoriques.</t>
  </si>
  <si>
    <t>Categories</t>
  </si>
  <si>
    <t xml:space="preserve">A discrete list of values that can be reported for a measure, method or attribute. </t>
  </si>
  <si>
    <t>A use-case example of categories would be how they are used to record the site where a measure is taken (partID = geoType). For the geoType attribute there are different type of sites where samples can be taken: a wastwater treatment plant, airplane holding tank, wastwater pumping station, etc. Each of these site types is recorded as a category that can be identified in categorySetID = sTypeCatSets</t>
  </si>
  <si>
    <t>CatSetégories</t>
  </si>
  <si>
    <t xml:space="preserve">Une catégorie d'une mesure, d'une méthode ou d'un attribut. </t>
  </si>
  <si>
    <t>Un exemple d'utilisation des catégories serait la façon dont elles sont utilisées pour enregistrer le site où une mesure est prise (partID = geoType). Pour l'attribut geoType, il existe différents types de sites où des échantillons peuvent être prélevés : une station de traitement des eaux usées, un réservoir d'avion, une station de pompage des eaux usées, etc. Chacun de ces types de sites est enregistré comme une catégorie qui peut être identifiée dans categorySetID = geoTypeCatSets.</t>
  </si>
  <si>
    <t>Category sets</t>
  </si>
  <si>
    <t>A set of categories. For example, site type has a list of different sites, such as a wastewater treatment plant, a septic tank, or a pumping station.</t>
  </si>
  <si>
    <t>Type de partie de l'ensemble de catégories</t>
  </si>
  <si>
    <t>Le type de partie pour les ensembles de catégories.</t>
  </si>
  <si>
    <t>The category set for a measure, method, or attribute. Only applicable for categorical fields, and the categories that populate them.</t>
  </si>
  <si>
    <t>ID de l'ensemble des catégories</t>
  </si>
  <si>
    <t>Un ensemble de catégories utilisées pour une méthode ou une mesure.</t>
  </si>
  <si>
    <t>ccc</t>
  </si>
  <si>
    <t>Long term acute care hospital</t>
  </si>
  <si>
    <t xml:space="preserve">Acute care hospitals, or complex contuing care, that provide care for patients with average length of stay longer than 25 days. </t>
  </si>
  <si>
    <t>Hôpital de soins aigus de longue durée</t>
  </si>
  <si>
    <t xml:space="preserve">Hôpitaux de soins aigus, ou complexes de soins continus, qui fournissent des soins aux patients dont la durée moyenne de séjour est supérieure à 25 jours. </t>
  </si>
  <si>
    <t>long term acute care hospital</t>
  </si>
  <si>
    <t>Added from NWSS v2.0.2</t>
  </si>
  <si>
    <t>cdc</t>
  </si>
  <si>
    <t>Child day care</t>
  </si>
  <si>
    <t>Child day care facility.</t>
  </si>
  <si>
    <t>Garderie d'enfants</t>
  </si>
  <si>
    <t>cel</t>
  </si>
  <si>
    <t>Degrees Celcius</t>
  </si>
  <si>
    <t>Degrees Celsius.</t>
  </si>
  <si>
    <t>$^{\circ}C</t>
  </si>
  <si>
    <t>description wording.</t>
  </si>
  <si>
    <t>Degrés Celsius</t>
  </si>
  <si>
    <t>Températures en degrés Celsius.</t>
  </si>
  <si>
    <t>c</t>
  </si>
  <si>
    <t>cent</t>
  </si>
  <si>
    <t>Centrifugation</t>
  </si>
  <si>
    <t>Describes solid separation from a wastewater sample via centrifugation. Likely connected to other method steps prior to analysis.</t>
  </si>
  <si>
    <t>Décrit la séparation solide d'un échantillon d'eau usée par centrifugation. Probablement lié à d'autres étapes de la méthode avant l'analyse.</t>
  </si>
  <si>
    <t>centriconUf</t>
  </si>
  <si>
    <t>Centricon ultrafiltration</t>
  </si>
  <si>
    <t>Centricon ultrafiltration.</t>
  </si>
  <si>
    <t>Ultrafiltration Centricon</t>
  </si>
  <si>
    <t>Ultrafiltration Centricon.</t>
  </si>
  <si>
    <t>ceres</t>
  </si>
  <si>
    <t>Ceres nanotrap</t>
  </si>
  <si>
    <t>Ceres nanotrap.</t>
  </si>
  <si>
    <t>Nanotrap Ceres</t>
  </si>
  <si>
    <t>Nanotrap Ceres.</t>
  </si>
  <si>
    <t>cfu</t>
  </si>
  <si>
    <t>CFU per 100 ml</t>
  </si>
  <si>
    <t>Colony forming units per 100 ml of filtered sample.</t>
  </si>
  <si>
    <t>$CFU/{100~ml}$</t>
  </si>
  <si>
    <t>UFC par 100 ml</t>
  </si>
  <si>
    <t>Unités formatrices de colonies par 100 millilitres.</t>
  </si>
  <si>
    <t>Changes column</t>
  </si>
  <si>
    <t>A column for recording the changes from a previous version.</t>
  </si>
  <si>
    <t>Use this column as a short-hand change log for dictionary development.</t>
  </si>
  <si>
    <t>Colonne des changements</t>
  </si>
  <si>
    <t>Une colonne pour enregistrer les changements de la version 1 de l'ODM à la version 2.</t>
  </si>
  <si>
    <t>che</t>
  </si>
  <si>
    <t>Chemical</t>
  </si>
  <si>
    <t>A chemical compound.</t>
  </si>
  <si>
    <t>Chimique</t>
  </si>
  <si>
    <t>Substanche chimique.</t>
  </si>
  <si>
    <t>chemVir</t>
  </si>
  <si>
    <t>Chemagic viral dna/rna 300 kit</t>
  </si>
  <si>
    <t>Nucleic acid extraction performed using the chemagic viral dna/rna 300 kit.</t>
  </si>
  <si>
    <t>Trousse chemagic d'adn/rna virale 300</t>
  </si>
  <si>
    <t>Extraction d'acides nucléiques réalisée à l'aide de la trousse chemagic viral dna/rna 300.</t>
  </si>
  <si>
    <t>child</t>
  </si>
  <si>
    <t>Child relationship</t>
  </si>
  <si>
    <t>Indicated that this is a sample generated from (an)other sample(s) either because of pooling or sub-sampling.</t>
  </si>
  <si>
    <t>changed to a relationshipID value.</t>
  </si>
  <si>
    <t>Article</t>
  </si>
  <si>
    <t>Indique que l'échantillon est liée à des sous-échantillons (soit parce qu'il s'agit d'un échantillon combiné ou parce que des sous-échantillons ont été prélevés dans cet échantillon).</t>
  </si>
  <si>
    <t>Sample</t>
  </si>
  <si>
    <t>children</t>
  </si>
  <si>
    <t>city</t>
  </si>
  <si>
    <t>City</t>
  </si>
  <si>
    <t>The city where a site or organization is located; part of the address.</t>
  </si>
  <si>
    <t>Ville</t>
  </si>
  <si>
    <t>La ville où se trouve un site ou une organisation ; partie de l'adresse.</t>
  </si>
  <si>
    <t>Name of the City / Municipality</t>
  </si>
  <si>
    <t>SAMPLING SITE / STATION</t>
  </si>
  <si>
    <t>clari</t>
  </si>
  <si>
    <t>Clarified sample</t>
  </si>
  <si>
    <t>Clarified sample.</t>
  </si>
  <si>
    <t>sampleQualitySet</t>
  </si>
  <si>
    <t>Échantillon clarifié</t>
  </si>
  <si>
    <t>rec_eff_spike_matrix</t>
  </si>
  <si>
    <t>classes</t>
  </si>
  <si>
    <t>Classes</t>
  </si>
  <si>
    <t xml:space="preserve">A class is a collection of one or more related measures or methods within a group. A group can have one more more classes to describe different parts or the class. </t>
  </si>
  <si>
    <t>Classe</t>
  </si>
  <si>
    <t xml:space="preserve">Une classe est une collection d'une ou plusieurs mesures ou méthodes liées au sein d'un groupe. Un groupe peut avoir une ou plusieurs classes pour décrire différentes parties de la classe. </t>
  </si>
  <si>
    <t>Voir partID = classID.</t>
  </si>
  <si>
    <t>Class</t>
  </si>
  <si>
    <t xml:space="preserve">A unique identifier for a class, which is akin to a sub-group; it's a way of grouping parts within a given groupID. A group can have one or more classes to describe different parts of the class. </t>
  </si>
  <si>
    <t>Currently, class is only used for biologics. For example, SARS-CoV-2 is a group of measures with the following classes of allele, variant, mutation, sequence, and protein.</t>
  </si>
  <si>
    <t xml:space="preserve">Un identifiant unique pour une classe, qui s'apparente à un sous-groupe ; c'est une façon de regrouper des parties au sein d'un groupID donné. Un groupe peut avoir une ou plusieurs classes pour décrire les différentes parties de la classe. </t>
  </si>
  <si>
    <t>Actuellement, la classe n'est utilisée que pour les produits biologiques. Par exemple, le SARS-CoV-2 est un groupe de mesures avec les classes suivantes : allèle, variante, mutation, séquence et protéine.</t>
  </si>
  <si>
    <t>cloudy</t>
  </si>
  <si>
    <t>Cloudy</t>
  </si>
  <si>
    <t>Qualitative category for the weather measure, specifying an overcast day with no rain.</t>
  </si>
  <si>
    <t>added in V2.0; github issue #124 and #204</t>
  </si>
  <si>
    <t>Nuageux</t>
  </si>
  <si>
    <t>CatSetégorie qualitative pour la mesure météorologique, spécifiant un jour couvert sans pluie.</t>
  </si>
  <si>
    <t>cm</t>
  </si>
  <si>
    <t>Centimetres</t>
  </si>
  <si>
    <t>Unit part for the SI unit of centimetres.</t>
  </si>
  <si>
    <t>$cm$</t>
  </si>
  <si>
    <t>Centimètres</t>
  </si>
  <si>
    <t>Partie d'unité pour l'unité SI de centimètres.</t>
  </si>
  <si>
    <t>brsv</t>
  </si>
  <si>
    <t>Bovine respiratory syncytial virus group</t>
  </si>
  <si>
    <t>Bovine respiratory syncytial virus.</t>
  </si>
  <si>
    <t>Groupe du virus respiratoire syncytial bovin</t>
  </si>
  <si>
    <t>Indique un groupe de mesures/méthodes liées au virus respiratoire syncytial bovin.</t>
  </si>
  <si>
    <t>cod</t>
  </si>
  <si>
    <t>Chemical Oxygen Demand</t>
  </si>
  <si>
    <t>Chemical oxygen demand.</t>
  </si>
  <si>
    <t>DCO</t>
  </si>
  <si>
    <t>Demande chimique en oxygéne</t>
  </si>
  <si>
    <t>chemical oxygen demand</t>
  </si>
  <si>
    <t>COD [mg/L]</t>
  </si>
  <si>
    <t>SAMPLING CONDITIONS</t>
  </si>
  <si>
    <t>wqCOD; wwCOD</t>
  </si>
  <si>
    <t>Collection group</t>
  </si>
  <si>
    <t>A group of measurement-like attributes related to sample collection.</t>
  </si>
  <si>
    <t>Groupe de collection</t>
  </si>
  <si>
    <t>Un groupe d'attributs de type mesure liés à la collecte d'échantillons.</t>
  </si>
  <si>
    <t>collDT</t>
  </si>
  <si>
    <t>Collection date time</t>
  </si>
  <si>
    <t>For grab samples this is the date, time and timezone the sample was taken.</t>
  </si>
  <si>
    <t>Update in line with Github Issue #211</t>
  </si>
  <si>
    <t>Date, heure et fuseau horaire de collecte d'un échantillon ponctuel.</t>
  </si>
  <si>
    <t>Date of sample preparation [DD/MM/YYYY]</t>
  </si>
  <si>
    <t>collection_date</t>
  </si>
  <si>
    <t>collDTEnd</t>
  </si>
  <si>
    <t>Collection date time end</t>
  </si>
  <si>
    <t>For integrated time average samples this is the date, time and timezone the sample was finished being taken.</t>
  </si>
  <si>
    <t>Date-heure début</t>
  </si>
  <si>
    <t>Date, heure et fuseau horaire de fin de collecte d'un échantillon composite.</t>
  </si>
  <si>
    <t>Sampling date TO</t>
  </si>
  <si>
    <t>ECOSYSTEM / MATRIX</t>
  </si>
  <si>
    <t>Temporal End Date</t>
  </si>
  <si>
    <t>dateTimeEnd</t>
  </si>
  <si>
    <t>collDTStart</t>
  </si>
  <si>
    <t>Collection date time start</t>
  </si>
  <si>
    <t>For integrated time averaged samples this is the date, time and timezone the sample was started being taken.</t>
  </si>
  <si>
    <t>Date-heure fini</t>
  </si>
  <si>
    <t>Date, heure et fuseau horaire de début de collecte d'un échantillon composite.</t>
  </si>
  <si>
    <r>
      <t xml:space="preserve">Sampling date </t>
    </r>
    <r>
      <rPr>
        <b/>
        <sz val="12"/>
        <color theme="1"/>
        <rFont val="Calibri"/>
        <family val="2"/>
        <scheme val="minor"/>
      </rPr>
      <t>FROM</t>
    </r>
  </si>
  <si>
    <t>Temporal Start Date</t>
  </si>
  <si>
    <t>dateTimeStart</t>
  </si>
  <si>
    <t>collectCatSet</t>
  </si>
  <si>
    <t>Sample collection category set</t>
  </si>
  <si>
    <t>The category set for sample collection.</t>
  </si>
  <si>
    <t>Ensemble de catégories pour le collecte d'échantillons</t>
  </si>
  <si>
    <t>L'ensemble de catégories pour la collecte d'échantillons.</t>
  </si>
  <si>
    <t>collNum</t>
  </si>
  <si>
    <t>Collection number</t>
  </si>
  <si>
    <t>The number of subsamples that were combined to create the sample. Use NA for continuous, proportional or passive sampling.</t>
  </si>
  <si>
    <t>Numéro de collection</t>
  </si>
  <si>
    <t>Le nombre de sous-échantillons qui ont été combinés pour créer l'échantillon. Utiliser NA pour un échantillonnage continu, proportionnel ou passif.</t>
  </si>
  <si>
    <t>collNumPer</t>
  </si>
  <si>
    <t>Collection number and period</t>
  </si>
  <si>
    <t>Composite collection number.period.</t>
  </si>
  <si>
    <t>This a composite measure that combines `collection period` (collPer) and `collection number` (collNum). Collection number and period can be used to reduce the number of table headings during data collection. In data storage, `collNum` and `collPeriod` should be transformed to `collPer` and `collNum`. For Grab sample, Surface swab, or Area proportional sample just enter 1
In case of Composite, Flow-proportional collection, the number of subsamples followed by a dot, followed by the period of the sampling, in hours.
For example, for 4 composite subsamples covering a 8 hours period, the entry would be 4.2
For time-proportional 24 subsamples collected every hour, the entry would be 24.1
For volume-proportional, the entry for 24 subsamples collected over 24 hours should be 24.24, in this case the period part of the entry should be understood as the total collection time instead of the periodicity of the collection.
For a COSCA ball or Moore swab collecting for 24 hours, the entry would be 1.24</t>
  </si>
  <si>
    <t>1:1</t>
  </si>
  <si>
    <t>collPer</t>
  </si>
  <si>
    <t>Collection period</t>
  </si>
  <si>
    <t>Collection period. The time period over which the sample was collected, in hours. Alternatively, use collectionStart and collectionEnd.</t>
  </si>
  <si>
    <t>Examples: 1 hour, 6 hours, 24 hours</t>
  </si>
  <si>
    <t>Période de collecte</t>
  </si>
  <si>
    <t>Période de collecte. La période pendant laquelle l'échantillon a été collecté, en heures. Vous pouvez également utiliser collectionStart et collectionEnd.</t>
  </si>
  <si>
    <t>Exemples : 1 heure, 6 heures, 24 heures</t>
  </si>
  <si>
    <t> ww_sample_duration</t>
  </si>
  <si>
    <t>collType</t>
  </si>
  <si>
    <t>Sample collection type</t>
  </si>
  <si>
    <t xml:space="preserve">The type of collection. </t>
  </si>
  <si>
    <t>description wording</t>
  </si>
  <si>
    <t>fk</t>
  </si>
  <si>
    <t>Méthode de collection</t>
  </si>
  <si>
    <t>Méthode utilisée pour obtenir l'échantillon.</t>
  </si>
  <si>
    <t>sample_type</t>
  </si>
  <si>
    <t>collection</t>
  </si>
  <si>
    <t>Sample Collection Method</t>
  </si>
  <si>
    <t> ww_sample_type</t>
  </si>
  <si>
    <t>colocated</t>
  </si>
  <si>
    <t>Co-located sample</t>
  </si>
  <si>
    <t>Second or multiples samples collected at same location but different time (water, air) or at a nearby location (soil, sediment). Sent blind to laboratory.</t>
  </si>
  <si>
    <t>added in V2.0; GitHub issue #94</t>
  </si>
  <si>
    <t>Échantillon co-localisé</t>
  </si>
  <si>
    <t>Deuxième ou multiples échantillons prélevés au même endroit mais à un moment différent (eau, air) ou à un endroit proche (sol, sédiments). Envoyés en aveugle au laboratoire.</t>
  </si>
  <si>
    <t>columnNameDep</t>
  </si>
  <si>
    <t>Column name depreciiated</t>
  </si>
  <si>
    <t>Name for the column</t>
  </si>
  <si>
    <t>Depreciated in ODM version 2. Look-up tables are now incoprated into parts and sets.</t>
  </si>
  <si>
    <t>Nom de la colonne</t>
  </si>
  <si>
    <t>Nom de la colonne.</t>
  </si>
  <si>
    <t>Lookup</t>
  </si>
  <si>
    <t>columnName</t>
  </si>
  <si>
    <t>deprecated into the 'Part' table</t>
  </si>
  <si>
    <t>comp</t>
  </si>
  <si>
    <t>Composite sample - archival</t>
  </si>
  <si>
    <t>A composite sample, usually generated by an autosampler.</t>
  </si>
  <si>
    <t>This is intended for use in updating and mapping archival data into the newest version of the ODM. Generally, autosamplers do time or flow-proportional sampling, and so those collection methods should be used instead. This is only for composite/autosampler samples where these additional details have not yet been specified. Use collectionPeriod to describe how many hours the sample was taken, and collectionNum to record the number of samples.</t>
  </si>
  <si>
    <t>Échantillon composite - archivage</t>
  </si>
  <si>
    <t>Un échantillon composite, généralement généré par un passeur automatique d'échantillons.</t>
  </si>
  <si>
    <t>comp3</t>
  </si>
  <si>
    <t>Composite grab sample of 3</t>
  </si>
  <si>
    <t>A grab-composite sample composed of 3 separate grab samples.</t>
  </si>
  <si>
    <t>Use grab with collection number (collectNum) = 3</t>
  </si>
  <si>
    <t>Échantillon composite de 3</t>
  </si>
  <si>
    <t>Un échantillon composite composé de 3 échantillons ponctuels.</t>
  </si>
  <si>
    <t>separate categories for 1 to 30 hours flw-weighted composite</t>
  </si>
  <si>
    <t>Interval (if composite)</t>
  </si>
  <si>
    <t>grbCp3</t>
  </si>
  <si>
    <t>comp3dep</t>
  </si>
  <si>
    <t>Composite grab sample of 3 depreciate</t>
  </si>
  <si>
    <t>Deprecated in version 2, please do not use.</t>
  </si>
  <si>
    <t>depreciated, "default" entries are no longer in use.</t>
  </si>
  <si>
    <t>Échantillon composite instantané de 3</t>
  </si>
  <si>
    <t>Un échantillon composite composé de trois échantillons distincts.</t>
  </si>
  <si>
    <t>Déprécié dans la version 2, veuillez ne pas l'utiliser.</t>
  </si>
  <si>
    <t>composite_freq?</t>
  </si>
  <si>
    <t>SampleCollectionDefault</t>
  </si>
  <si>
    <t>comp3h</t>
  </si>
  <si>
    <t>Composite 3hr grab sample</t>
  </si>
  <si>
    <t>A 3-hour composite with 3 grab samples each taken once per hour, generally manually performed.</t>
  </si>
  <si>
    <t>Use grab with collection period (collectPer) = 3</t>
  </si>
  <si>
    <t>Échantillon composite instantané de 3 heures</t>
  </si>
  <si>
    <t>Un échantillon composite prélevé sur 3 heures consitué d'échantillons ponctuels collectés une fois par heure, généralement prélevé manuellement.</t>
  </si>
  <si>
    <t>3-hr manual composite</t>
  </si>
  <si>
    <t>sperate categories for 1 t 30 hour time-weighted composite</t>
  </si>
  <si>
    <t>grbCp3h</t>
  </si>
  <si>
    <t>comp3hdep</t>
  </si>
  <si>
    <t>Composite 3hr grab sample depreciate</t>
  </si>
  <si>
    <t>Un composite de 3 heures avec 3 échantillons instantanés prélevés chacun une fois par heure, généralement réalisé manuellement.</t>
  </si>
  <si>
    <t>Déprécié dans la version 2, ne pas utiliser.</t>
  </si>
  <si>
    <t>comp8h</t>
  </si>
  <si>
    <t>Composite 8hr grab sample depreciated</t>
  </si>
  <si>
    <t>An 8-hour composite with 8 grab samples each taken once per hour, generally manually performed.</t>
  </si>
  <si>
    <t>Échantillon composite de 8 heures</t>
  </si>
  <si>
    <t>Une échantillon composite de 8 heures avec 8 échantillons instantanés prélevés chacun une fois par heure, généralement effectué manuellement.</t>
  </si>
  <si>
    <t>grbCp8h</t>
  </si>
  <si>
    <t>comp8hDep</t>
  </si>
  <si>
    <t>Composite 8hr grab sample deprecated</t>
  </si>
  <si>
    <t>A 8-hour composite with 8 grab samples each taken once per hour, generally manually performed.</t>
  </si>
  <si>
    <t>Use grab with collection period (collectPer) = 8</t>
  </si>
  <si>
    <t>Échantillon composite instantané de 8 heures</t>
  </si>
  <si>
    <t>Un échantillon composite prélevé sur 8 heures consitué d'échantillons ponctuels collectés une fois par heure, généralement prélevé manuellement.</t>
  </si>
  <si>
    <t>8-hr manual composite</t>
  </si>
  <si>
    <t>Compartments</t>
  </si>
  <si>
    <t>The substance from which a sample was taken. See partType = compartment for all possibilities.</t>
  </si>
  <si>
    <t>For example, wastewater has component of "water". Most applicable for measures, methods, units, and aggregations.</t>
  </si>
  <si>
    <t>Compartiment catégorie</t>
  </si>
  <si>
    <t>La substance de laquelle l’échantillon a été prélevé. Voir "partType = compartment" pour toutes les possibilités.</t>
  </si>
  <si>
    <t>Par exemple, les eaux usées ont un compartiment d’eau.  S'appliquent surtout aux mesures, méthodes, unités et agrégations.</t>
  </si>
  <si>
    <t>compID</t>
  </si>
  <si>
    <t>Compartment</t>
  </si>
  <si>
    <t>The attribute identifying the substance from which where a sample was taken. For more information, see partID = compartment.</t>
  </si>
  <si>
    <t>Compartiment</t>
  </si>
  <si>
    <t>L’attribut qui identifie la substance de laquelle l’échantillon a été prélevé.</t>
  </si>
  <si>
    <t>Compartment sets</t>
  </si>
  <si>
    <t>Sets of compartments. Compartment sets are used to identify when a measure can be recorded for more than one compartment. For example, SARS-CoV-2 can be measured in people (humans), water, surface, or air.</t>
  </si>
  <si>
    <t>Ensembles de compartiments</t>
  </si>
  <si>
    <t>Ensembles de compartiments. Les ensembles de compartiments sont utilisés pour identifier les cas où une mesure peut être enregistrée pour plus d'un compartiment. Par exemple, le SRAS-CoV-2 peut être mesuré dans les personnes (humains), l'eau, la surface ou l'air.</t>
  </si>
  <si>
    <t>conc</t>
  </si>
  <si>
    <t>Sample concentrate</t>
  </si>
  <si>
    <t>Sample concentrate.</t>
  </si>
  <si>
    <t>Concentré d'échantillon</t>
  </si>
  <si>
    <t>Processing method</t>
  </si>
  <si>
    <t>Added</t>
  </si>
  <si>
    <t>conCase</t>
  </si>
  <si>
    <t>Confirmed Cases Case report date</t>
  </si>
  <si>
    <t>Date that the numbers were reported publicly for a confirmed case. Typically, reported data and this measure is most commonly reported and used.</t>
  </si>
  <si>
    <t>Date de rapport des cas confirmés</t>
  </si>
  <si>
    <t>Date à laquelle les chiffres ont été communiqués publiquement pour un cas confirmé. En général, les données déclarées et cette mesure sont les mesures les plus couramment déclarées et utilisées.</t>
  </si>
  <si>
    <t>concurrent</t>
  </si>
  <si>
    <t>Is concurrent to</t>
  </si>
  <si>
    <t>Specifies that the object step or protocol occurs at the same time as the subject step or protocol in the overall protocol container.</t>
  </si>
  <si>
    <t>Est concomitant à</t>
  </si>
  <si>
    <t>Indique que l'objet étape ou protocol se produit en même temps que le sujet étape ou protocol dans le conteneur de protocole global.</t>
  </si>
  <si>
    <t>cond</t>
  </si>
  <si>
    <t>Water conductivity</t>
  </si>
  <si>
    <t>Measurement of conductivity of sample or site.</t>
  </si>
  <si>
    <t>conductivityClass</t>
  </si>
  <si>
    <t>conductivityUnitSet</t>
  </si>
  <si>
    <t>Conductivité</t>
  </si>
  <si>
    <t>Conductivity</t>
  </si>
  <si>
    <t> ww_sample_salinity</t>
  </si>
  <si>
    <t>wqCond</t>
  </si>
  <si>
    <t>combined wwMeaure and siteMeaure into a single measure.</t>
  </si>
  <si>
    <t>conductivity</t>
  </si>
  <si>
    <t>Measures and methods related to conductivity.</t>
  </si>
  <si>
    <t>Classe de conductivité.</t>
  </si>
  <si>
    <t>Spécifie une collection de mesures et méthodes liées à la conductivité.</t>
  </si>
  <si>
    <t>Conductivity unit set</t>
  </si>
  <si>
    <t>Unit set related to conductivity measurements.</t>
  </si>
  <si>
    <t>Ensemble d'unités de conductivité</t>
  </si>
  <si>
    <t>Ensemble d'unités concernant les mesures de conductivité.</t>
  </si>
  <si>
    <t>conf</t>
  </si>
  <si>
    <t>Number of confirmed cases</t>
  </si>
  <si>
    <t>Number of confirmed cases.</t>
  </si>
  <si>
    <t>Nombre de cas confirmés</t>
  </si>
  <si>
    <t>Nombre de cas confirmés. La mesure devrait étre accompagnée d'une valeur dans la colonne "dateType"</t>
  </si>
  <si>
    <t>confEp</t>
  </si>
  <si>
    <t>Confirmed cases episode date</t>
  </si>
  <si>
    <t>Episode date is the earliest of onset, test or reported date for a confirmed case.</t>
  </si>
  <si>
    <t>Date de l'épisode des cas confirmés</t>
  </si>
  <si>
    <t>La date de l'épisode est la date la plus proche de l'apparition, du test ou de la déclaration d'un cas confirmé.</t>
  </si>
  <si>
    <t>confOn</t>
  </si>
  <si>
    <t>Confirmed Cases Onset date</t>
  </si>
  <si>
    <t>Earliest that symptoms were reported for a confirmed case. This data is often not known and reported. In lieu, episode is used.</t>
  </si>
  <si>
    <t>Date d'apparition des cas confirmés</t>
  </si>
  <si>
    <t>Date la plus récente à laquelle des symptômes ont été signalés pour un cas confirmé. Cette donnée est souvent inconnue et non déclarée. En lieu et place, l'épisode est utilisé.</t>
  </si>
  <si>
    <t>contactID</t>
  </si>
  <si>
    <t>Contact ID</t>
  </si>
  <si>
    <t>A unique identifier for a given contact person.</t>
  </si>
  <si>
    <t>ID du contact</t>
  </si>
  <si>
    <t>Un identifiant unique pour une personne de contact donnée.</t>
  </si>
  <si>
    <t>contactName</t>
  </si>
  <si>
    <t>Contact name</t>
  </si>
  <si>
    <t>Contact person or group, for the lab.</t>
  </si>
  <si>
    <t>Depreciated in ODM version 2. see 'name'</t>
  </si>
  <si>
    <t>depreciated, now use partID = firstName and partID = lastName instead</t>
  </si>
  <si>
    <t>Nom de contact</t>
  </si>
  <si>
    <t>Personne de contact de ce laboratoire.</t>
  </si>
  <si>
    <t>Contact person</t>
  </si>
  <si>
    <t>serial no.</t>
  </si>
  <si>
    <t>Data Provider - Name AND Data Provider - Contact Person AND Contact Person</t>
  </si>
  <si>
    <t>separated out into a new 'Contact' table</t>
  </si>
  <si>
    <t>Contact table</t>
  </si>
  <si>
    <t>co</t>
  </si>
  <si>
    <t>The table that contains information about a contact; a person who is the contact of a site or laboratory.</t>
  </si>
  <si>
    <t>adapt from verson 1 documentation</t>
  </si>
  <si>
    <t>Table de contact</t>
  </si>
  <si>
    <t>La table qui contient de l'information sur un contact ; une personne qui est le contact d'un site ou d'un laboratoire.</t>
  </si>
  <si>
    <t>adapter de la documentation de la version 1</t>
  </si>
  <si>
    <t>changed to contacts to allow contact information addition purposes</t>
  </si>
  <si>
    <t>Contacts table column order</t>
  </si>
  <si>
    <t>Specifies the order of the columns in a Contacts table.</t>
  </si>
  <si>
    <t>Ordre des colonnes du tableau des contacts</t>
  </si>
  <si>
    <t>Spécifie l'ordre des colonnes dans un tableau Contacts.</t>
  </si>
  <si>
    <t>Specifies the columns required in a Contacts table.</t>
  </si>
  <si>
    <t>Exigences relatives au tableau des contacts</t>
  </si>
  <si>
    <t>Spécifie les colonnes requises dans un tableau de contacts.</t>
  </si>
  <si>
    <t>contactTableSet</t>
  </si>
  <si>
    <t>Contact table set</t>
  </si>
  <si>
    <t>dictSet</t>
  </si>
  <si>
    <t>Tables are where measures, methods and attributes are recorded. Tables represent the main entities of the environmental surveillance.</t>
  </si>
  <si>
    <t>conTest</t>
  </si>
  <si>
    <t>Confirmed Cases Test date</t>
  </si>
  <si>
    <t>Date that the covid-19 test was performed for a confirmed case.</t>
  </si>
  <si>
    <t>Date de test des cas confirmés</t>
  </si>
  <si>
    <t>Date à laquelle le test covid-19 a été effectué pour un cas confirmé.</t>
  </si>
  <si>
    <t>corFcil</t>
  </si>
  <si>
    <t>Correctional Facility</t>
  </si>
  <si>
    <t>Correctional facility</t>
  </si>
  <si>
    <t>Établissement correctionnel</t>
  </si>
  <si>
    <t>Établissement correctionnel.</t>
  </si>
  <si>
    <t>correctional</t>
  </si>
  <si>
    <t>cosca</t>
  </si>
  <si>
    <t>COSCa ball</t>
  </si>
  <si>
    <t>COSCa passive sampling device.</t>
  </si>
  <si>
    <t>Use collectionPeriod to describe how many hours the ball was used to collect the sample</t>
  </si>
  <si>
    <t>https://pubs.rsc.org/en/content/articlelanding/2021/ew/d1ew00207d</t>
  </si>
  <si>
    <t>ballon COSCa</t>
  </si>
  <si>
    <t>Appareil d'échantillonnage passif COSCa.</t>
  </si>
  <si>
    <t>country</t>
  </si>
  <si>
    <t>Country</t>
  </si>
  <si>
    <t>The country where a site or organization is located; part of the address.</t>
  </si>
  <si>
    <t>Pays</t>
  </si>
  <si>
    <t>Le pays où se trouve un site ou une organisation ; partie de l'adresse.</t>
  </si>
  <si>
    <t>Name of country</t>
  </si>
  <si>
    <t>countryLevel</t>
  </si>
  <si>
    <t>Countries or sovereign states</t>
  </si>
  <si>
    <t>countyLevel</t>
  </si>
  <si>
    <t>Districts, counties, regions</t>
  </si>
  <si>
    <t>cov</t>
  </si>
  <si>
    <t>Covid-19</t>
  </si>
  <si>
    <t>Covid-19 infection.</t>
  </si>
  <si>
    <t>Any form of Covid-19 human infetion - including testing for Covid-19, symptomatic Covid-19, asymptomatic Covid-19, hospitalized Covid-19, long-Covid-19, etc. If needed, define the specific form Covid-19 with units. See populationUnits.</t>
  </si>
  <si>
    <t>disease</t>
  </si>
  <si>
    <t>ICD</t>
  </si>
  <si>
    <t>populationUnitSet</t>
  </si>
  <si>
    <t>Infection à Covid-19.</t>
  </si>
  <si>
    <t>Toute forme d'infection humaine de type Covid-19 - y compris le dépistage de Covid-19, Covid-19 symptomatique, Covid-19 asymptomatique, Covid-19 hospitalisé, long-Covid-19, etc. Si nécessaire, définissez la forme spécifique Covid-19 avec des unités. Voir populationUnits.</t>
  </si>
  <si>
    <t>co2</t>
  </si>
  <si>
    <t xml:space="preserve">Carbon Dioxide </t>
  </si>
  <si>
    <t>A measure of an amount or concentraion of carbon dioxide.</t>
  </si>
  <si>
    <t>gasClass</t>
  </si>
  <si>
    <t>dissGasUnitSet</t>
  </si>
  <si>
    <t>added in V2.0; github issue #202</t>
  </si>
  <si>
    <t xml:space="preserve">Dioxyde de carbone </t>
  </si>
  <si>
    <t>Une mesure d'une quantité ou d'une concentration de dioxyde de carbone.</t>
  </si>
  <si>
    <t>covB117</t>
  </si>
  <si>
    <t>SARS-CoV-2-B.1.1.7</t>
  </si>
  <si>
    <t>Variant B.1.1.7 of the SARS-CoV-2 virus.</t>
  </si>
  <si>
    <t>pangolin</t>
  </si>
  <si>
    <t>SRAS-CoV-2-B.1.1.7</t>
  </si>
  <si>
    <t>varB117</t>
  </si>
  <si>
    <t>covB135</t>
  </si>
  <si>
    <t>SARS-CoV-2-B.1.351</t>
  </si>
  <si>
    <t>Variant B.1.351 of the SARS-CoV-2 virus.</t>
  </si>
  <si>
    <t>SRAS-CoV-2-B.1.351</t>
  </si>
  <si>
    <t>varB1351</t>
  </si>
  <si>
    <t>covE</t>
  </si>
  <si>
    <t>SARS-CoV-2-E</t>
  </si>
  <si>
    <t>SARS-CoV-2 E gene.</t>
  </si>
  <si>
    <t>Région génique E du SRAS-CoV-2</t>
  </si>
  <si>
    <t>PCR Genome Target, Target [n]</t>
  </si>
  <si>
    <t>Lab Methods, Samples</t>
  </si>
  <si>
    <t>covN1</t>
  </si>
  <si>
    <t>SARS-CoV-2-N1</t>
  </si>
  <si>
    <t>SARS-CoV-2 nucleocapsid gene, allele 1.</t>
  </si>
  <si>
    <t>Gène nucleocapside N1 du SRAS-CoV-2.</t>
  </si>
  <si>
    <t>covN2</t>
  </si>
  <si>
    <t>SARS-CoV-2-N2</t>
  </si>
  <si>
    <t>SARS-CoV-2 nucleocapsid gene, allele 2.</t>
  </si>
  <si>
    <t>Gène nucleocapside N2 du SRAS-CoV-2.</t>
  </si>
  <si>
    <t>lab methods, samples</t>
  </si>
  <si>
    <t>covN3</t>
  </si>
  <si>
    <t>SARS-CoV-2-N3</t>
  </si>
  <si>
    <t>SARS-CoV-2 nucleocapsid gene, allele 3.</t>
  </si>
  <si>
    <t>Gène nucleocapside N3 des virus similaires au SRAS.</t>
  </si>
  <si>
    <t>lab methods</t>
  </si>
  <si>
    <t>covP1</t>
  </si>
  <si>
    <t>SARS-CoV-2-P.1</t>
  </si>
  <si>
    <t>Variant P.1 of the SARS-CoV-2 virus.</t>
  </si>
  <si>
    <t>Variant P.1</t>
  </si>
  <si>
    <t>varP1</t>
  </si>
  <si>
    <t>covRdrp</t>
  </si>
  <si>
    <t>SARS-CoV-2-RdRp</t>
  </si>
  <si>
    <t>SARS-CoV-2 RdRp gene.</t>
  </si>
  <si>
    <t>Région génique RdRp du SRAS-CoV-2.</t>
  </si>
  <si>
    <t>cphDate</t>
  </si>
  <si>
    <t>Covid-19 Population Measure date</t>
  </si>
  <si>
    <t>date of reporting for covid-19 measure.</t>
  </si>
  <si>
    <t xml:space="preserve">Depreciated in ODM version 2. The measure identication is now measureReportID with report dates as for any measure report. </t>
  </si>
  <si>
    <t xml:space="preserve">depreciated, measure identication is now found in partID = measureRepID, with date fields for any measure report. </t>
  </si>
  <si>
    <t>Date de mesure de la population ayant Covid-19</t>
  </si>
  <si>
    <t>Date de reportage des données de mesure de la COVID-19.</t>
  </si>
  <si>
    <t>sample_collect_date</t>
  </si>
  <si>
    <t>Date/time</t>
  </si>
  <si>
    <t>cphid</t>
  </si>
  <si>
    <t>Cphd ID</t>
  </si>
  <si>
    <t>Unique identifier for the table.</t>
  </si>
  <si>
    <t xml:space="preserve">Depreciated in ODM version 2. The measure identication is now measureReportID. </t>
  </si>
  <si>
    <t>depreciated, measure identication is now found in partID = measureRepID</t>
  </si>
  <si>
    <t>ID du CPHD</t>
  </si>
  <si>
    <t>Identifiant unique pour l'information de santé publique reportée.</t>
  </si>
  <si>
    <t>cphdID</t>
  </si>
  <si>
    <t>cra</t>
  </si>
  <si>
    <t>crAssphage-N</t>
  </si>
  <si>
    <t>crAssphage virus capsid protein gene region</t>
  </si>
  <si>
    <t>crAssphage</t>
  </si>
  <si>
    <t>ncrA</t>
  </si>
  <si>
    <t>crosswalkTableSet</t>
  </si>
  <si>
    <t>Crosswal table set</t>
  </si>
  <si>
    <t>Tables used to translate to and from other environmental dictionaries and models.</t>
  </si>
  <si>
    <t>ct</t>
  </si>
  <si>
    <t>Cycle threshold or Quantification cycle (Ct or Cq)</t>
  </si>
  <si>
    <t>Cycle thresholds in a PCR assay.</t>
  </si>
  <si>
    <t>standardCurve</t>
  </si>
  <si>
    <t>$Ct$</t>
  </si>
  <si>
    <t>Seuil de cycle ou cycle de quantification (Ct ou Cq)</t>
  </si>
  <si>
    <t>Cycles de seuil.</t>
  </si>
  <si>
    <t>Ct</t>
  </si>
  <si>
    <t>restructure</t>
  </si>
  <si>
    <t>cuCo</t>
  </si>
  <si>
    <t>Cumulative count</t>
  </si>
  <si>
    <t>Units for describing a population measure of a cumulative count of cases of a given disease.</t>
  </si>
  <si>
    <t>Unit for a population or disease measure to explain population-level clinical effects.</t>
  </si>
  <si>
    <t>Compte cumulé</t>
  </si>
  <si>
    <t>Unités pour décrire une mesure de population d'un compte cumulatif de cas d'une maladie donnée.</t>
  </si>
  <si>
    <t>Unité pour une mesure de population ou de maladie afin d'expliquer les effets cliniques au niveau de la population.</t>
  </si>
  <si>
    <t>custodyCont</t>
  </si>
  <si>
    <t>Custody Contact ID</t>
  </si>
  <si>
    <t>A unique identifier for data custodians.</t>
  </si>
  <si>
    <t>recommended</t>
  </si>
  <si>
    <t>ID de contact du gardien</t>
  </si>
  <si>
    <t>Un identifiant unique pour les gardiens de données.</t>
  </si>
  <si>
    <t>custodyID</t>
  </si>
  <si>
    <t>Data custodian ID</t>
  </si>
  <si>
    <t xml:space="preserve">The data custodian of a database. </t>
  </si>
  <si>
    <t xml:space="preserve">Use Organization ID to populate this field, and the organizations table to describe contact information and other details for the data custodian. </t>
  </si>
  <si>
    <t>added in V2.0; github issue #205</t>
  </si>
  <si>
    <t>Responsable des données</t>
  </si>
  <si>
    <t xml:space="preserve">Le gestionnaire des données d'une base de données. </t>
  </si>
  <si>
    <t>Utilisez Organisation pour décrire les coordonnées et autres détails du dépositaire des données.</t>
  </si>
  <si>
    <t>d377y</t>
  </si>
  <si>
    <t>d377y delta-variant gene target</t>
  </si>
  <si>
    <t>d377y delta-variant gene target.</t>
  </si>
  <si>
    <t>d377y cible du gène variante delta</t>
  </si>
  <si>
    <t>Gène cible d377y de la variante delta.</t>
  </si>
  <si>
    <t>d3g </t>
  </si>
  <si>
    <t>d3g omicron-variant gene target</t>
  </si>
  <si>
    <t>d3g omicron-variant gene target.</t>
  </si>
  <si>
    <t>d3g cible du gène variante omicron</t>
  </si>
  <si>
    <t>Gène cible d3g de la variante omicron.</t>
  </si>
  <si>
    <t>d63g</t>
  </si>
  <si>
    <t>d63g delta-variant gene target</t>
  </si>
  <si>
    <t>d63g delta-variant gene target.</t>
  </si>
  <si>
    <t>d63g cible du gène variante delta</t>
  </si>
  <si>
    <t>Gène cible d63g de la variante delta.</t>
  </si>
  <si>
    <t>d796y </t>
  </si>
  <si>
    <t>d796y omicron-variant gene target</t>
  </si>
  <si>
    <t>d796y omicron-variant gene target.</t>
  </si>
  <si>
    <t>d796y cible du gène variante omicron</t>
  </si>
  <si>
    <t>Gène cible d796y de la variante omicron.</t>
  </si>
  <si>
    <t>d950n</t>
  </si>
  <si>
    <t>d950n delta-variant gene target</t>
  </si>
  <si>
    <t>d950n delta-variant gene target.</t>
  </si>
  <si>
    <t>d950n cible du gène variante delta</t>
  </si>
  <si>
    <t>Gène cible d950n de la variante delta.</t>
  </si>
  <si>
    <t>daiCo</t>
  </si>
  <si>
    <t>Daily count</t>
  </si>
  <si>
    <t>Units for describing a population measure of a daily count of new cases of a given disease.</t>
  </si>
  <si>
    <t>Compte quotidien</t>
  </si>
  <si>
    <t>Unités pour décrire une mesure de population d'un compte quotidien de nouveaux cas d'une maladie donnée.</t>
  </si>
  <si>
    <t>datasetDate</t>
  </si>
  <si>
    <t>Dataset creation date</t>
  </si>
  <si>
    <t>Specifies the date a given dataset was created.</t>
  </si>
  <si>
    <t>Date de création du fichier de données</t>
  </si>
  <si>
    <t>Spécifie la date de création d'un ensemble de données donné.</t>
  </si>
  <si>
    <t>datasetID</t>
  </si>
  <si>
    <t>Dataset ID</t>
  </si>
  <si>
    <t>The name of the dataset that stores information for MeasureReport, SampleReport and other reporting tables.</t>
  </si>
  <si>
    <t>Where possible, datasetID name should correspond the orignial data custodian responsible for generating environmental data. (suggestion for a default name convention.)</t>
  </si>
  <si>
    <t>Nom de l'ensemble de données</t>
  </si>
  <si>
    <t>Le nom de l'ensemble de données qui stocke les informations pour MeasureReport, SampleReport et d'autres tables de rapport.</t>
  </si>
  <si>
    <t>Dans la mesure du possible, le nom de l'identifiant de l'ensemble de données doit correspondre au dépositaire des données d'origine responsable de la production des données environnementales. (suggestion d'une convention de nom par défaut).</t>
  </si>
  <si>
    <t>Dataset table</t>
  </si>
  <si>
    <t>ds</t>
  </si>
  <si>
    <t>A report table for capturing details about data's parental data set and data custodians. Supplying attribution for data collectors.</t>
  </si>
  <si>
    <t>Table de sources de données</t>
  </si>
  <si>
    <t>Une table de rapport pour capturer les détails sur l'ensemble de données parentales et les dépositaires de données. Fournir une attribution pour les collecteurs de données.</t>
  </si>
  <si>
    <t>Datasets table column order</t>
  </si>
  <si>
    <t>Specifies the order of the columns in a Datasets table.</t>
  </si>
  <si>
    <t>L’ordre des colonnes de la table d'ensemles de données</t>
  </si>
  <si>
    <t>Indique l’ordre des colonnes dans une table d'ensembles de données.</t>
  </si>
  <si>
    <t>Specifies the columns required in a Datasets table.</t>
  </si>
  <si>
    <t>Exigences de la table d'ensembles de données</t>
  </si>
  <si>
    <t>Indique les colonnes requises dans une table d'ensembles de mesure.</t>
  </si>
  <si>
    <t>Data types</t>
  </si>
  <si>
    <t>The data type for a part.</t>
  </si>
  <si>
    <t>Data types used in the ODM include: varchar, booleen, float, category, date, time, datetime, url, email. dataType corresponds the the entry or cell within a data table, most commonly within a report table. If the data entry has a unit, then the dataType corresponds to the unit and the dataType refers to 'unit'. If the data entry is a category, then the dataType refers to 'category'. All categories are varchar. Otherwise the dataType is identifed within the part entry. TBA: dataType for dictionary.</t>
  </si>
  <si>
    <t>Type de données</t>
  </si>
  <si>
    <t>Le type de données pour une partie.</t>
  </si>
  <si>
    <t>Les types de données utilisés dans l'ODM comprennent : varchar, booleen, float, category, date, time, datetime, url, email. dataType correspond à l'entrée ou à la cellule dans une table de données, le plus souvent dans une table de rapport. Si l'entrée de données a une unité, alors le type de données correspond à l'unité et le type de données fait référence à 'unité'. Si l'entrée de données est une catégorie, alors le dataType fait référence à 'category'. Toutes les catégories sont de type varchar. Sinon, le type de données est identifié dans l'entrée de la pièce. TBA : type de données pour le dictionnaire.</t>
  </si>
  <si>
    <t>Type of data</t>
  </si>
  <si>
    <t>Serial no.</t>
  </si>
  <si>
    <t>Date</t>
  </si>
  <si>
    <t>date on which the assayMethod was created or updated (for version update).</t>
  </si>
  <si>
    <t>depreciate, update in line with Github Issue #211</t>
  </si>
  <si>
    <t>Date à laquelle la méthode d'analyse (ou une nouvelle version d'une méthode existante) a été crée.</t>
  </si>
  <si>
    <t>date/time</t>
  </si>
  <si>
    <t>Datetime data type</t>
  </si>
  <si>
    <t>The data type for date and time data.</t>
  </si>
  <si>
    <t>Type de données date-heure</t>
  </si>
  <si>
    <t>Le type de données pour les données de date et d'heure.</t>
  </si>
  <si>
    <t>ddcovE</t>
  </si>
  <si>
    <t>ddcov_e sars-cov-2 gene target</t>
  </si>
  <si>
    <t>ddcov_e sars-cov-2 gene target.</t>
  </si>
  <si>
    <t>ddcov_e cible du gène sars-cov-2</t>
  </si>
  <si>
    <t>Gène cible ddcov E de SRAS-CoV-2</t>
  </si>
  <si>
    <t>ddcovN </t>
  </si>
  <si>
    <t>ddcov_n sars-cov-2 gene target</t>
  </si>
  <si>
    <t>ddcov_n sars-cov-2 gene target.</t>
  </si>
  <si>
    <t>ddcov_n cible du gène sars-cov-2</t>
  </si>
  <si>
    <t>Gène cible ddcov N  de SRAS-Co.</t>
  </si>
  <si>
    <t>death</t>
  </si>
  <si>
    <t>Deaths</t>
  </si>
  <si>
    <t>Units for describing a population measure of patients who have died from a given cause.</t>
  </si>
  <si>
    <t>Morts</t>
  </si>
  <si>
    <t>Unités pour décrire une mesure de population des patients décédés d'une cause donnée.</t>
  </si>
  <si>
    <t>del143</t>
  </si>
  <si>
    <t>del143/145 </t>
  </si>
  <si>
    <t>143 or 145 deletion omicron-variant gene target.</t>
  </si>
  <si>
    <t>143 ou 145 délétion variante omicron cible du gène</t>
  </si>
  <si>
    <t>Gène cible la délétion 143 ou 145 de la variante omicron.</t>
  </si>
  <si>
    <t>del157</t>
  </si>
  <si>
    <t>del 157/158</t>
  </si>
  <si>
    <t>157 or 158 deletion delta-variant gene target</t>
  </si>
  <si>
    <t>157 ou 158 délétion variante delta cible du gène</t>
  </si>
  <si>
    <t>Gène cible la délétion 157 ou 158 de la variante delta.</t>
  </si>
  <si>
    <t>del2084</t>
  </si>
  <si>
    <t>del2084/2084 </t>
  </si>
  <si>
    <t>2084 or 2084 deletion omicron-variant gene target.</t>
  </si>
  <si>
    <t>2084 ou 2084 délétion cible du gène variante omicron</t>
  </si>
  <si>
    <t>Gène cible la délétion 2084 ou 2084 de la variante omicron.</t>
  </si>
  <si>
    <t>del212</t>
  </si>
  <si>
    <t>del212/212 </t>
  </si>
  <si>
    <t>212 or 212 deletion omicron-variant gene target.</t>
  </si>
  <si>
    <t>212 ou 212 délétion variante omicron cible du gène</t>
  </si>
  <si>
    <t>Gène cible la délétion 212 ou 212 de la variante omicron.</t>
  </si>
  <si>
    <t>del3674</t>
  </si>
  <si>
    <t>del3674/3676 </t>
  </si>
  <si>
    <t>3674 or 3676 deletion omicron-variant gene target.</t>
  </si>
  <si>
    <t>3674 ou 3676 délétion du gène variante omicron cible</t>
  </si>
  <si>
    <t>Gène cible la délétion 3674 ou 3676 de la variante omicron.</t>
  </si>
  <si>
    <t>del6970</t>
  </si>
  <si>
    <t>del69/70</t>
  </si>
  <si>
    <t>69 or 70 deletion omicron-variant gene target.</t>
  </si>
  <si>
    <t>69 ou 70 délétion variante omicron cible du gène</t>
  </si>
  <si>
    <t>Gène cible la délétion 69 ou 70 de la variante omicron.</t>
  </si>
  <si>
    <t>delta</t>
  </si>
  <si>
    <t>Delta</t>
  </si>
  <si>
    <t>B.1.617.2</t>
  </si>
  <si>
    <t>Depreciated</t>
  </si>
  <si>
    <t>Indicator to say that a part is no longer in current use in the model. See partID = status</t>
  </si>
  <si>
    <t>Déprécié</t>
  </si>
  <si>
    <t>Indicateur permettant de dire qu'une pièce n'est plus utilisée actuellement dans le modèle. Voir partID = status</t>
  </si>
  <si>
    <t>derived</t>
  </si>
  <si>
    <t>Derived sample</t>
  </si>
  <si>
    <t>Specifies a sample that is derrived or made from another sample or material.</t>
  </si>
  <si>
    <t>Échantillon dérivé</t>
  </si>
  <si>
    <t>Spécifie un échantillon qui est dérivé ou fabriqué à partir d'un autre échantillon ou matériau.</t>
  </si>
  <si>
    <t>descr</t>
  </si>
  <si>
    <t>Description</t>
  </si>
  <si>
    <t>A detailed description as an attirbute for describing results or program elements.</t>
  </si>
  <si>
    <t>A description of the part that serves a clear presentation of the part to a wide audience including techinical and not techincal staff. A description should allow any person who generates environment surveillance data to know how to identify how to record their data elements in the ODM. partReference can be used to further describe a part.</t>
  </si>
  <si>
    <t>Une description détaillée sous forme d'attirbute pour décrire des résultats ou des éléments de programme.</t>
  </si>
  <si>
    <t>Une description de la partie qui sert à présenter clairement la partie à un large public, y compris le personnel technique et non technique. Une description doit permettre à toute personne qui génère des données de surveillance de l'environnement de savoir comment identifier comment enregistrer ses éléments de données dans l'ODM. partReference peut être utilisé pour décrire plus précisément une partie.</t>
  </si>
  <si>
    <t>Description of change</t>
  </si>
  <si>
    <t>A description of change in a part from the previous version.</t>
  </si>
  <si>
    <t>Description du changement</t>
  </si>
  <si>
    <t>Une description des changements apportés à une partie par rapport à la version précédente.</t>
  </si>
  <si>
    <t>desk</t>
  </si>
  <si>
    <t>Desk or counter</t>
  </si>
  <si>
    <t>Desk, table, countertop or other flat working surface.</t>
  </si>
  <si>
    <t>Bureau ou comptoir</t>
  </si>
  <si>
    <t>Bureau, table, comptoir ou autre surface de travail plane.</t>
  </si>
  <si>
    <t>deso</t>
  </si>
  <si>
    <t>Dewatered solids</t>
  </si>
  <si>
    <t>Dewatered solids.</t>
  </si>
  <si>
    <t>Solides déshydratés</t>
  </si>
  <si>
    <t>Solides déshydratés.</t>
  </si>
  <si>
    <t>det</t>
  </si>
  <si>
    <t>Detected</t>
  </si>
  <si>
    <t>Substance detected or not detected.</t>
  </si>
  <si>
    <t>TRUE = detected, FALSE = not detected</t>
  </si>
  <si>
    <t>$detected$</t>
  </si>
  <si>
    <t>measQualitySet</t>
  </si>
  <si>
    <t>Détecté</t>
  </si>
  <si>
    <t>Copies de gène ou de variant détecté dans "sampleGene". 1=Detecté, 0=Non-détecté.</t>
  </si>
  <si>
    <t>Gene copy [number/mL of sample]</t>
  </si>
  <si>
    <t>INDIVIDUAL CONCENTRATION</t>
  </si>
  <si>
    <t>detected</t>
  </si>
  <si>
    <t>detailsDep</t>
  </si>
  <si>
    <t>Access to details deprecated</t>
  </si>
  <si>
    <t>More details on the existing confidentiality requirements of this measurement.</t>
  </si>
  <si>
    <t>depreciated, sharing moved to sharing schema</t>
  </si>
  <si>
    <t>Accès aux Détailles</t>
  </si>
  <si>
    <t>Indique si des informations supplémentaires sur la confidentialité de la mesure sont disponibles.</t>
  </si>
  <si>
    <t>accessToDetails</t>
  </si>
  <si>
    <t>development</t>
  </si>
  <si>
    <t>Development</t>
  </si>
  <si>
    <t>Indicator that a part is under development use. See partID = status</t>
  </si>
  <si>
    <t>devolpment</t>
  </si>
  <si>
    <t>Under development</t>
  </si>
  <si>
    <t>A status category used for parts that are underdevelopment.</t>
  </si>
  <si>
    <t xml:space="preserve">Use 'development' as the status attribute for parts that are underdevelopment and not yet completed. Part that are underdevelopment should appear only in the development version of the ODM dictionary. </t>
  </si>
  <si>
    <t>dictionaryRefTableSet</t>
  </si>
  <si>
    <t>Dictionary reference table set</t>
  </si>
  <si>
    <t>Reference or look-up tables.</t>
  </si>
  <si>
    <t>For example, the parts table describe all elements of the ODM, including tables, table headers, measures, methods, categories, and units. sets are collections of parts. For example, units can be grouped together in a unitSet. languages and translations support translations.</t>
  </si>
  <si>
    <t>Additional dictionary sheets</t>
  </si>
  <si>
    <t>Additional sheets for the Excel version of the ODM dictionary.</t>
  </si>
  <si>
    <t xml:space="preserve">Sheets or tabs for the ODM Excel dictionary include: all ERD tables (look-up tables and data entry tables) and additional supportig tables. </t>
  </si>
  <si>
    <t>Dictionary set type</t>
  </si>
  <si>
    <t>Sets used to describe and group dictionary tables.</t>
  </si>
  <si>
    <t>n1n2</t>
  </si>
  <si>
    <t>Combined N1 and N2 sars-cov-2 gene target</t>
  </si>
  <si>
    <t>Cible génique combinée N1 et N2 sars-cov-2</t>
  </si>
  <si>
    <t>Gène cible combiné N1 et N2 de SRAS-CoV-2.</t>
  </si>
  <si>
    <t>dillute</t>
  </si>
  <si>
    <t>Point dillutions</t>
  </si>
  <si>
    <t>Exact concentration or dillutions for generating a standard curve.</t>
  </si>
  <si>
    <t>Dillutions ponctuelles</t>
  </si>
  <si>
    <t>La concentration exacte ou les dillutions pour générer une courbe standard.</t>
  </si>
  <si>
    <t>Diseases (human)</t>
  </si>
  <si>
    <t>Measure and methods related to disease or infection in humans.</t>
  </si>
  <si>
    <t>Maladie (humaine)</t>
  </si>
  <si>
    <t>Une maladie ou une infection chez les humains.</t>
  </si>
  <si>
    <t>Dissolved gas concentration unit set</t>
  </si>
  <si>
    <t>Unit set for carbon dioxide concentrations measurements in water or air.</t>
  </si>
  <si>
    <t>Ensemble d’unités pour la concentration de dioxyde de carbone</t>
  </si>
  <si>
    <t>Ensemble d’unités pour les mesures de la concentration de dioxyde de carbone dans l'eau ou l'atmosphère.</t>
  </si>
  <si>
    <t>doc</t>
  </si>
  <si>
    <t>Depth of coverage</t>
  </si>
  <si>
    <t>The sequencing read depth.</t>
  </si>
  <si>
    <t>Used to interpret the confidence in a presence or amount of a varient.</t>
  </si>
  <si>
    <t>Profondeur de la couverture</t>
  </si>
  <si>
    <t>La profondeur de lecture du séquençage.</t>
  </si>
  <si>
    <t>Utilisé pour interpréter la confiance dans la présence ou la quantité d'une variable.</t>
  </si>
  <si>
    <t>Domains</t>
  </si>
  <si>
    <t>There are three domain types: biologic (i.e. Covid-19, chemical (i.e. nitrogen), physical measure (temperature).</t>
  </si>
  <si>
    <t>Domaine</t>
  </si>
  <si>
    <t>Le domaine est le niveau le plus élevé de description d'une mesure. Il existe trois types de domaines : biologique ( ex. : Covid-19), chimique (ex. : azote), mesure physique (température).</t>
  </si>
  <si>
    <t>Domain</t>
  </si>
  <si>
    <t>Domain is the highest level of describing of a measure.</t>
  </si>
  <si>
    <t>The domain ID that corresponds to a given part. Mostly applicable for measures, methods, units, and aggregations.</t>
  </si>
  <si>
    <t>ID du domaine</t>
  </si>
  <si>
    <t>Le domaine est le niveau le plus élevé de description d'une mesure. Il existe trois types de domaines : biologique ( par exemple, Covid-19), chimique (par exemple, l'azote), mesure physique (température).</t>
  </si>
  <si>
    <t>dorm</t>
  </si>
  <si>
    <t>Higher education domitory or residential building</t>
  </si>
  <si>
    <t xml:space="preserve">Dortoir ou bâtiment résidentiel d’un établissement d'enseignement supérieur </t>
  </si>
  <si>
    <t>Dortoir ou bâtiment résidentiel d’un institut d'enseignement supérieur.</t>
  </si>
  <si>
    <t>higher ed other</t>
  </si>
  <si>
    <t>Institution Type</t>
  </si>
  <si>
    <t>e156g</t>
  </si>
  <si>
    <t>e156g delta-variant gene target</t>
  </si>
  <si>
    <t>e156g gène cible du variante delta</t>
  </si>
  <si>
    <t>Gène cible e156g de la variante delta.</t>
  </si>
  <si>
    <t>e484a </t>
  </si>
  <si>
    <t>e484a omicron-variant gene target</t>
  </si>
  <si>
    <t xml:space="preserve">e484a gène cible du variante omicron </t>
  </si>
  <si>
    <t>Gène cible e484a de la variante omicron.</t>
  </si>
  <si>
    <t>oc43</t>
  </si>
  <si>
    <t>coronavirus OC43</t>
  </si>
  <si>
    <t>Measure of the amount of coronavirus OC43.</t>
  </si>
  <si>
    <t>Mesure de la quantité de coronavirus OC43.</t>
  </si>
  <si>
    <t>education</t>
  </si>
  <si>
    <t>Education</t>
  </si>
  <si>
    <t>A measure or sample taken for education or training.</t>
  </si>
  <si>
    <t>Use this purpose, for example, when teaching how to use the PHES-ODM.</t>
  </si>
  <si>
    <t>Input</t>
  </si>
  <si>
    <t>Éducation</t>
  </si>
  <si>
    <t>Une mesure ou un échantillon prélevé à des fins d'éducation ou de formation.</t>
  </si>
  <si>
    <t>Utilisez cette objectif, par exemple, lorsque vous enseignez comment utiliser le PHES-ODM.</t>
  </si>
  <si>
    <t>efficient</t>
  </si>
  <si>
    <t>Efficiency</t>
  </si>
  <si>
    <t>The efficiency reported for a standard curve.</t>
  </si>
  <si>
    <t>Efficacité</t>
  </si>
  <si>
    <t>L'efficacité rapportée pour une courbe standard.</t>
  </si>
  <si>
    <t>email</t>
  </si>
  <si>
    <t>Contact email</t>
  </si>
  <si>
    <t>Contact e-mail address, for the lab.</t>
  </si>
  <si>
    <t>Adresse courriel de contact.</t>
  </si>
  <si>
    <t>Adresse courriel de contact pour le laboratoire.</t>
  </si>
  <si>
    <t>E-mail</t>
  </si>
  <si>
    <t>Data Provider - Contact Email</t>
  </si>
  <si>
    <t>contactEmail</t>
  </si>
  <si>
    <t>European Nucleotide Association</t>
  </si>
  <si>
    <t>ENA header</t>
  </si>
  <si>
    <t>ENA - notes</t>
  </si>
  <si>
    <t>ENA notes</t>
  </si>
  <si>
    <t>envRnF</t>
  </si>
  <si>
    <t>Rainfall</t>
  </si>
  <si>
    <t>Rainfall, i.e. amount of precipitation in the form of rain.</t>
  </si>
  <si>
    <t>precipClass</t>
  </si>
  <si>
    <t>precipitationUnitSet</t>
  </si>
  <si>
    <t>Pluie</t>
  </si>
  <si>
    <t>Pluie (toute précipitation sous forme liquide).</t>
  </si>
  <si>
    <t>Rain</t>
  </si>
  <si>
    <t>Norman is more specific with rain fall than ODM. two sub questions: Dry weather flow in WWTP during sampling day? Yes/No. and When was the last rain event? Provide number of days in the past. rather than directly asking amount of rain</t>
  </si>
  <si>
    <t>envSnwD</t>
  </si>
  <si>
    <t>Ground snow depth</t>
  </si>
  <si>
    <t>Total depth of snow on the ground.</t>
  </si>
  <si>
    <t>Épaisseur de neige au sol</t>
  </si>
  <si>
    <t>Épaisseur de neige au sol.</t>
  </si>
  <si>
    <t>envSnwF</t>
  </si>
  <si>
    <t>Snowfall</t>
  </si>
  <si>
    <t>Snowfall, i.e. amount of precipitation in the form of snow.</t>
  </si>
  <si>
    <t>Chute de neige</t>
  </si>
  <si>
    <t>Neige (toute précipitations sous forme solide).</t>
  </si>
  <si>
    <t>epiDate</t>
  </si>
  <si>
    <t>Episode date</t>
  </si>
  <si>
    <t>Episode date is the earliest of onset, test or reported date.</t>
  </si>
  <si>
    <t>depreciate</t>
  </si>
  <si>
    <t>Date de l'episode</t>
  </si>
  <si>
    <t>Date estimée à laquelle l'épisode de maladie s'est déclaré. Habituellement calculé en se basant sur la date des premiers symptémes, la date de test ou la date de reportage.</t>
  </si>
  <si>
    <t>episode</t>
  </si>
  <si>
    <t>erdTableSet</t>
  </si>
  <si>
    <t>ERD table set</t>
  </si>
  <si>
    <t xml:space="preserve">All tables listed in the Entity Relationship Diagram. </t>
  </si>
  <si>
    <t>The full ODM model is commonly referred to as "long" tables as it stores data with one measurement per row.</t>
  </si>
  <si>
    <t>eSarbec</t>
  </si>
  <si>
    <t>Sarbecovirus-specific E sars-cov-2 gene target</t>
  </si>
  <si>
    <t>Gène cible de SRAS-CoV-2 sarbecovirus-spécifique E</t>
  </si>
  <si>
    <t>Gène cible E de SRAS-CoV-2 spécifique du sarbecovirus</t>
  </si>
  <si>
    <t>estFreqReads</t>
  </si>
  <si>
    <t>Estimated frequency of reads</t>
  </si>
  <si>
    <t>Estimated frequency of reads in a sequencing assay</t>
  </si>
  <si>
    <t>procGroup</t>
  </si>
  <si>
    <t>sequence</t>
  </si>
  <si>
    <t>Fréquence estimée des lectures</t>
  </si>
  <si>
    <t>Fréquence estimée des lectures dans un essai de séquençage</t>
  </si>
  <si>
    <t>estuary</t>
  </si>
  <si>
    <t>Estuary, natural water body</t>
  </si>
  <si>
    <t>Estuaire, étendue d'eau naturelle.</t>
  </si>
  <si>
    <t>Estuaire, plan d'eau naturel.</t>
  </si>
  <si>
    <t>Restructure</t>
  </si>
  <si>
    <t>expFail</t>
  </si>
  <si>
    <t>Experiment Failed</t>
  </si>
  <si>
    <t>quality</t>
  </si>
  <si>
    <t>PCR experiment failed. No value reported.</t>
  </si>
  <si>
    <t>Value should be blank for a measure with this qualityFlag value.</t>
  </si>
  <si>
    <t>Échec de l'expérience</t>
  </si>
  <si>
    <t>L'expérience PCR a échoué. Aucune valeur rapportée.</t>
  </si>
  <si>
    <t>extract4s</t>
  </si>
  <si>
    <t>4s method</t>
  </si>
  <si>
    <t>Nucleic acid extraction performed using the 4s method.</t>
  </si>
  <si>
    <t>https://www.protocols.io/view/v-4-direct-wastewater-rna-capture-and-purification-bpdfmi3n</t>
  </si>
  <si>
    <t>Méthode 4s</t>
  </si>
  <si>
    <t>Extraction d'acides nucléiques réalisée par la méthode 4s.</t>
  </si>
  <si>
    <t>extractCatSet</t>
  </si>
  <si>
    <t>Nucleic Acid Extraction category set</t>
  </si>
  <si>
    <t>Category set used for storing all the valid category values for the nucleic acid extraction method.</t>
  </si>
  <si>
    <t>Ensemble de catégories d'extraction d'acide nucléique</t>
  </si>
  <si>
    <t>Ensemble de catégories utilisé pour stocker toutes les valeurs de catégories valides pour la méthode d'extraction de l'acide nucléique.</t>
  </si>
  <si>
    <t>extraction</t>
  </si>
  <si>
    <t>Nucleic acid extraction method</t>
  </si>
  <si>
    <t>method</t>
  </si>
  <si>
    <t>Description of the xtraction method.</t>
  </si>
  <si>
    <t>Description of the method used to extract the sample</t>
  </si>
  <si>
    <t>description wording add categories from NWSS</t>
  </si>
  <si>
    <t>Méthode d'extraction de l'acide nucléique</t>
  </si>
  <si>
    <t>Description de la méthode d'extraction.</t>
  </si>
  <si>
    <t>Description de la méthode utilisée pour extraire l'échantillon</t>
  </si>
  <si>
    <t>extraction_method</t>
  </si>
  <si>
    <t>RNA Extraction Method</t>
  </si>
  <si>
    <t>Lab Methods</t>
  </si>
  <si>
    <t>methodExtract</t>
  </si>
  <si>
    <t>deprecated to 'value' in MethodReport, or to MethodIDs?</t>
  </si>
  <si>
    <t>exvol</t>
  </si>
  <si>
    <t>Extraction volume of sample</t>
  </si>
  <si>
    <t>Extraction volume of sample.</t>
  </si>
  <si>
    <t>Size of the sample that is analyzed.</t>
  </si>
  <si>
    <t>physical</t>
  </si>
  <si>
    <t>volumeUnitSet</t>
  </si>
  <si>
    <t>description wording and unit set</t>
  </si>
  <si>
    <t>Volume d'extraction en mL</t>
  </si>
  <si>
    <t>Volume d'extraction de l'échantillon</t>
  </si>
  <si>
    <t>Taille de l'échantillon qui est analysé.</t>
  </si>
  <si>
    <t>tot_conc_vol???</t>
  </si>
  <si>
    <t>processing method</t>
  </si>
  <si>
    <t>sample volume or weight for DNA extraction</t>
  </si>
  <si>
    <t>Volume of sample [mL]</t>
  </si>
  <si>
    <t>SAMPLE PREPARATION</t>
  </si>
  <si>
    <t>extractionVolMl</t>
  </si>
  <si>
    <t>faeces</t>
  </si>
  <si>
    <t>Fecal matter</t>
  </si>
  <si>
    <t>Fecal matter.</t>
  </si>
  <si>
    <t>Matière fécale</t>
  </si>
  <si>
    <t>Matiére fécale.</t>
  </si>
  <si>
    <t>sample_matrix</t>
  </si>
  <si>
    <t>false</t>
  </si>
  <si>
    <t>FALSE</t>
  </si>
  <si>
    <t>Boolean data type = FALSE</t>
  </si>
  <si>
    <t>Use these values and their set for any boolean measure or attribute. Use only "FALSE" (case sensitive)</t>
  </si>
  <si>
    <t>FAUX</t>
  </si>
  <si>
    <t>Type de données booléennes = FAUX.</t>
  </si>
  <si>
    <t>Utilisez ces valeurs et leur ensemble pour toute mesure ou tout attribut booléen. Utilisez uniquement "FALSE" (sensible à la casse).</t>
  </si>
  <si>
    <t>field</t>
  </si>
  <si>
    <t>Field sample</t>
  </si>
  <si>
    <t>Specifies a sample taken from the field; directly collected from an area for testing.</t>
  </si>
  <si>
    <t>Échantillon de champ</t>
  </si>
  <si>
    <t>Spécifie un échantillon prélevé sur le terrain ; directement collecté dans une zone pour être testé.</t>
  </si>
  <si>
    <t>fieldReplicate</t>
  </si>
  <si>
    <t>Field sample replicate</t>
  </si>
  <si>
    <t>A sample divided into two or more homogeneous parts.</t>
  </si>
  <si>
    <t>Réplique du champ</t>
  </si>
  <si>
    <t>Un échantillon divisé en deux ou plusieurs parties homogènes.</t>
  </si>
  <si>
    <t>fileLocation</t>
  </si>
  <si>
    <t>File location of polygon</t>
  </si>
  <si>
    <t>The location of the file containing the geometry of the polygon.</t>
  </si>
  <si>
    <t>File path specified, or a URL</t>
  </si>
  <si>
    <t>partID chaned to "fileLoaction" specifying where the file is, not the whole file itself.</t>
  </si>
  <si>
    <t>fichier</t>
  </si>
  <si>
    <t>Fichier représentant la géométrie du polygone (blob).</t>
  </si>
  <si>
    <t>Polygon</t>
  </si>
  <si>
    <t>file</t>
  </si>
  <si>
    <t>filt</t>
  </si>
  <si>
    <t>Filtration</t>
  </si>
  <si>
    <t>Describes solid separation from a wastewater sample via filtration. Proceeds further concentration or analysis of the liquid filtrate.</t>
  </si>
  <si>
    <t>Décrit la séparation solide d'un échantillon d'eau usée par filtration. On procède ensuite à la concentration ou à l'analyse du filtrat liquide.</t>
  </si>
  <si>
    <t>fiNa</t>
  </si>
  <si>
    <t>First Nation</t>
  </si>
  <si>
    <t>Used to categorize a sampleshed that is a First Nation, or on reserve lands.</t>
  </si>
  <si>
    <t>Likely for internal use only, Indigenous data can and should not be shared without explicit consent of the nation in quesiton.</t>
  </si>
  <si>
    <t>Première nation</t>
  </si>
  <si>
    <t>Utilisé pour catégoriser un bassin d'échantillonnage qui est une Première nation, ou sur des réserves.</t>
  </si>
  <si>
    <t>Probablement pour un usage interne uniquement, les données indigènes ne peuvent et ne doivent pas être partagées sans le consentement explicite de la nation en question.</t>
  </si>
  <si>
    <t>firstName</t>
  </si>
  <si>
    <t>First name of contact</t>
  </si>
  <si>
    <t>Specifies the first name of a given contact.</t>
  </si>
  <si>
    <t>Prénom du contact</t>
  </si>
  <si>
    <t>Spécifie le prénom d'un contact donné.</t>
  </si>
  <si>
    <t>First released version</t>
  </si>
  <si>
    <t>partSupport</t>
  </si>
  <si>
    <t>The version in which a part was first released</t>
  </si>
  <si>
    <t>Première diffusion</t>
  </si>
  <si>
    <t>La version de l'ODM dans laquelle une partie a été publiée pour la première fois.</t>
  </si>
  <si>
    <t>Foreign key</t>
  </si>
  <si>
    <t>Foreign key for a table.</t>
  </si>
  <si>
    <t>Clé étrangère</t>
  </si>
  <si>
    <t>Clé étrangère pour une table.</t>
  </si>
  <si>
    <t>flagAI</t>
  </si>
  <si>
    <t>AI - Inhibition present but addressed</t>
  </si>
  <si>
    <t>The original sample was inhibited; however, the inhibition has been addressed through dilution. The reported concentration estimate is the updated result after addressing inhibition.</t>
  </si>
  <si>
    <t>AI</t>
  </si>
  <si>
    <t>L'échantillon original était inhibé ; cependant, l'inhibition a été traitée par dilution. L'estimation de la concentration rapportée est le résultat actualisé après traitement de l'inhibition.</t>
  </si>
  <si>
    <t>flagB</t>
  </si>
  <si>
    <t>B - Trace levels of contamination</t>
  </si>
  <si>
    <t>Analytical result may be subject to “trace” levels of contamination; the target analyte was also detected in negative controls on the same run as the sample.</t>
  </si>
  <si>
    <t>Niveaux de contamination à l'état de traces</t>
  </si>
  <si>
    <t>Le résultat analytique peut être sujet à des "traces" de contamination ; l'analyte cible a également été détecté dans les contrôles négatifs lors du même passage que l'échantillon.</t>
  </si>
  <si>
    <t>flagFI</t>
  </si>
  <si>
    <t>FI - Inhibition present and unaddressed</t>
  </si>
  <si>
    <t>The original sample was inhibited; however, the inhibition has not been successfully addressed. Therefore, no concentration estimate has been reported.</t>
  </si>
  <si>
    <t>FI</t>
  </si>
  <si>
    <t>L'échantillon original était inhibé ; cependant, l'inhibition n'a pas été traitée avec succès. Par conséquent, aucune estimation de la concentration n'a été rapportée.</t>
  </si>
  <si>
    <t>flagJ</t>
  </si>
  <si>
    <t>J - Weak signal extrapolation</t>
  </si>
  <si>
    <t>Analytical result falls below the lowest concentration of the experiment-specific standard curve but above the y-intercept value; the reported value is based on the extrapolation of the standard curve in the non-linear region.</t>
  </si>
  <si>
    <t>J</t>
  </si>
  <si>
    <t>Le résultat de l'analyse est inférieur à la concentration la plus faible de la courbe standard spécifique à l'expérience mais supérieur à la valeur de l'ordonnée ; la valeur rapportée est basée sur l'extrapolation de la courbe standard dans la région non linéaire.</t>
  </si>
  <si>
    <t>flagND</t>
  </si>
  <si>
    <t>ND - Non-detect</t>
  </si>
  <si>
    <t>No amplification occurred in the reaction; non-detect.</t>
  </si>
  <si>
    <t xml:space="preserve">For the value of a non-detected measure, report the actual value even if it is below the limit of detection. The flag here ensures that it's recorded as a non-detect regardless. In instances where the original data doesn't record a value, but only has the flag, please populate the value field with either a 0 if dealing with variant percentages, and a 1 for all other purposes to further indicate a null result. </t>
  </si>
  <si>
    <t>ND</t>
  </si>
  <si>
    <t>Aucune amplification n'a eu lieu dans la réaction ; non-détection.</t>
  </si>
  <si>
    <t>Pour la valeur d'une mesure non détectée, rapportez la valeur réelle même si elle est inférieure au seuil de détection. L'indicateur permet de s'assurer que la mesure est enregistrée comme non détectée. Dans les cas où les données originales n'enregistrent pas de valeur, mais seulement l'indicateur, veuillez remplir le champ de valeur avec un 1 ou un 0 pour indiquer un résultat nul.</t>
  </si>
  <si>
    <t>flagUJ</t>
  </si>
  <si>
    <t>UJ - Trace signal extrapolation</t>
  </si>
  <si>
    <t>Observed quantitation cycle is greater than the experiment-specific standard curve intercept value but evidence of clear amplification was present (i.e., “trace” signal observed); the reported value is based on the extrapolation of the standard curve in the non-linear region.</t>
  </si>
  <si>
    <t>UJ</t>
  </si>
  <si>
    <t>Le cycle de quantification observé est supérieur à la valeur d'interception de la courbe standard spécifique à l'expérience, mais des preuves d'une amplification claire étaient présentes (c'est-à-dire un signal " trace " observé) ; la valeur rapportée est basée sur l'extrapolation de la courbe standard dans la région non linéaire.</t>
  </si>
  <si>
    <t>flagUQ</t>
  </si>
  <si>
    <t>UQ - Unquantifiable</t>
  </si>
  <si>
    <t>Unquantifiable, Ct value exceeds the maximum value of the standard curve. There was a detect, but we cannot quantify it with certainty.</t>
  </si>
  <si>
    <t>UQ</t>
  </si>
  <si>
    <t>Non quantifiable, la valeur Ct dépasse la valeur maximale de la courbe standard. Il y a eu une détection, mais nous ne pouvons pas la quantifier avec certitude</t>
  </si>
  <si>
    <t>Float data type</t>
  </si>
  <si>
    <t>The data type for float data.</t>
  </si>
  <si>
    <t>Type de données Float</t>
  </si>
  <si>
    <t>Le type de données pour les données de type float.</t>
  </si>
  <si>
    <t>floMean</t>
  </si>
  <si>
    <t>Flow-normalized mean</t>
  </si>
  <si>
    <t>Mean measure normalized to wastewater flow.</t>
  </si>
  <si>
    <t>Mostly used for reporting specific alleles (N1, N2, E, etc.)</t>
  </si>
  <si>
    <t>Moyenne normalisée en fonction du débit</t>
  </si>
  <si>
    <t>Mesure moyenne normalisée au débit d'eaux usées.</t>
  </si>
  <si>
    <t>Principalement utilisé pour la déclaration d'allèles spécifiques (N1, N2, E, etc.)</t>
  </si>
  <si>
    <t>floor</t>
  </si>
  <si>
    <t>Floor</t>
  </si>
  <si>
    <t>Floor of a building or room.</t>
  </si>
  <si>
    <t>Plancher</t>
  </si>
  <si>
    <t>Étage d'un bâtiment ou d'une pièce.</t>
  </si>
  <si>
    <t>floRate</t>
  </si>
  <si>
    <t>Flow rate</t>
  </si>
  <si>
    <t>Wastewater volumetric flow rate at the sample collection location over the 24-hr period during which the sample was collected.</t>
  </si>
  <si>
    <t xml:space="preserve"> If only an instantaneous flow measurement is available, it may be reported in units of million gallons per day. </t>
  </si>
  <si>
    <t>flowClass</t>
  </si>
  <si>
    <t>flowUnitSet</t>
  </si>
  <si>
    <t>Débit</t>
  </si>
  <si>
    <t>Débit d'eau usée.</t>
  </si>
  <si>
    <t>flow_rate</t>
  </si>
  <si>
    <t>Flow</t>
  </si>
  <si>
    <t>ww_flow</t>
  </si>
  <si>
    <t>wwFlow</t>
  </si>
  <si>
    <t>flow24hDep</t>
  </si>
  <si>
    <t>Flow proportional 24hr sample depreciated</t>
  </si>
  <si>
    <t>A flow proportional 24-hour composite sample generally collected by an autosampler.</t>
  </si>
  <si>
    <t>Echantillon de 24 heures à flux proportionnel</t>
  </si>
  <si>
    <t>Un échantillon composite proportionnel au débit prélevé sur 24 heures, généralement prélevé par un auto-échantilonneur.</t>
  </si>
  <si>
    <t>cpFP24h</t>
  </si>
  <si>
    <t>flow</t>
  </si>
  <si>
    <t>Measures and methods related to flow.</t>
  </si>
  <si>
    <t>Classe d'écoulement</t>
  </si>
  <si>
    <t>Spécifie une collection de mesures/méthodes liées à l'écoulement.</t>
  </si>
  <si>
    <t>flowPr</t>
  </si>
  <si>
    <t>Flow proportional sample</t>
  </si>
  <si>
    <t>A flow proportionalcomposite sample generally collected by an autosampler.</t>
  </si>
  <si>
    <t>Use collectionPeriod to describe how many hours the sample was taken.</t>
  </si>
  <si>
    <t>Removed time period. Use collection period (collectPer) = 24 for 24hr sample</t>
  </si>
  <si>
    <t>Échantillon proportionnel au flux</t>
  </si>
  <si>
    <t>Un échantillon composite proportionnel au temps prélevé sur 24 heures, généralement prélevé par un auto-échantilonneur.</t>
  </si>
  <si>
    <t>Volume flow rate unit set</t>
  </si>
  <si>
    <t>Unit set for volume flow  measurements.</t>
  </si>
  <si>
    <t>Ensemble d'unités de débit volumique</t>
  </si>
  <si>
    <t>Ensemble d'unités pour les mesures de débit volumique.</t>
  </si>
  <si>
    <t>flowVol</t>
  </si>
  <si>
    <t>Flow volume</t>
  </si>
  <si>
    <t>Volume of influent.</t>
  </si>
  <si>
    <t>Volume du débit</t>
  </si>
  <si>
    <t>Volume de l'influent.</t>
  </si>
  <si>
    <t>dilFact</t>
  </si>
  <si>
    <t>Dilution factor</t>
  </si>
  <si>
    <t>Specifies the extent to which a sample or aliquot was diluted prioir to analysis.</t>
  </si>
  <si>
    <t>Dilution factor is reported as a unitless measure, where a value of 10 indicates a 10:1 dilution.</t>
  </si>
  <si>
    <t>dillutionClass</t>
  </si>
  <si>
    <t>unitlessUnitSet</t>
  </si>
  <si>
    <t>Facteur de dilution</t>
  </si>
  <si>
    <t>Indique dans quelle mesure un échantillon ou une aliquote a été dilué avant l'analyse.</t>
  </si>
  <si>
    <t>Le facteur de dilution est indiqué comme une mesure sans unité, où une valeur de 10 indique une dilution de 10:1.</t>
  </si>
  <si>
    <t>fluA1</t>
  </si>
  <si>
    <t>Influenza virus A1</t>
  </si>
  <si>
    <t>Influenza virus A1 type</t>
  </si>
  <si>
    <t>Virus de l'influenza A1</t>
  </si>
  <si>
    <t>Type de virus de l'influenza A1</t>
  </si>
  <si>
    <t>fluA2</t>
  </si>
  <si>
    <t>influenza virus A2</t>
  </si>
  <si>
    <t>influenza virus A2 type</t>
  </si>
  <si>
    <t>Virus de l'influenza A2</t>
  </si>
  <si>
    <t>Type de virus de l'influenza A2</t>
  </si>
  <si>
    <t>fluB</t>
  </si>
  <si>
    <t>Influenza virus B</t>
  </si>
  <si>
    <t>Influenza virus B type</t>
  </si>
  <si>
    <t>Virus de l'influenza B</t>
  </si>
  <si>
    <t>Type de virus de l'influenza B</t>
  </si>
  <si>
    <t>fluiDpcr</t>
  </si>
  <si>
    <t>Fluidigm digital PCR</t>
  </si>
  <si>
    <t>Describes a PCR analysis done using FluidIGM's digital PCR technology.</t>
  </si>
  <si>
    <t>RCP digitale de fluidigm</t>
  </si>
  <si>
    <t>Décrit une analyse de RCP effectuée à l'aide de la technologie de RCP numérique de FluidIGM.</t>
  </si>
  <si>
    <t>foggy</t>
  </si>
  <si>
    <t>Foggy</t>
  </si>
  <si>
    <t>Qualitative category for the weather measure, specifying a foggy or hazy day.</t>
  </si>
  <si>
    <t>Brouillard</t>
  </si>
  <si>
    <t>CatSetégorie qualitative pour la mesure météorologique, spécifiant un jour de brouillard ou de brume.</t>
  </si>
  <si>
    <t>fractionCatSet</t>
  </si>
  <si>
    <t>Sample fraction category set</t>
  </si>
  <si>
    <t>Category set for the fraction of the sample (solid, liquid, etc.).</t>
  </si>
  <si>
    <t>Ensemble de catégories de fraction d'échantillon</t>
  </si>
  <si>
    <t>Ensemble de catégories pour la fraction de l'échantillon (solide, liquide, etc.).</t>
  </si>
  <si>
    <t>fractionID</t>
  </si>
  <si>
    <t>Fraction analyzed</t>
  </si>
  <si>
    <t>Fraction of the sample that is analyzed.</t>
  </si>
  <si>
    <t>Fraction analyzé</t>
  </si>
  <si>
    <t>Fraction de l'échantillon qui est analysée.</t>
  </si>
  <si>
    <t xml:space="preserve">many </t>
  </si>
  <si>
    <t>fractionAnalyzed</t>
  </si>
  <si>
    <t>description &amp; structure is now separated out into management table</t>
  </si>
  <si>
    <t>freyja</t>
  </si>
  <si>
    <t>Freyja Script</t>
  </si>
  <si>
    <t>Freyja Script for sequencing.</t>
  </si>
  <si>
    <t>https://github.com/andersen-lab/Freyja</t>
  </si>
  <si>
    <t>Script Freyja</t>
  </si>
  <si>
    <t>Script Freyja pour le séquençage.</t>
  </si>
  <si>
    <t>ecoli</t>
  </si>
  <si>
    <t>Escherichia coli</t>
  </si>
  <si>
    <t>Concentration of bacteria that are passed through the faecal excrement of humans, livestock and wildlife</t>
  </si>
  <si>
    <t>surfaceWaterCompartmentSet</t>
  </si>
  <si>
    <t>bacteriaClass</t>
  </si>
  <si>
    <t>Coliformes fécaux</t>
  </si>
  <si>
    <t>Concentration de bactéries transmises par les excréments fécaux des humains, du bétail et des animaux sauvages.</t>
  </si>
  <si>
    <t>frna</t>
  </si>
  <si>
    <t>F-Specific RNA bacteriophages</t>
  </si>
  <si>
    <t>A measure for amount of F-Specific RNA bacteriophages.</t>
  </si>
  <si>
    <t>Bactériophages à ARN F-spécifiques</t>
  </si>
  <si>
    <t>Une mesure de la quantité de bactériophages à ARN F-spécifiques.</t>
  </si>
  <si>
    <t>frozen</t>
  </si>
  <si>
    <t>Sample frozen</t>
  </si>
  <si>
    <t>Sample was frozen before analysis or processing</t>
  </si>
  <si>
    <t>Échantillon congelé</t>
  </si>
  <si>
    <t>L'échantillon a été congelé avant l'analyse ou le traitement</t>
  </si>
  <si>
    <t>fst</t>
  </si>
  <si>
    <t>Field sample temperature</t>
  </si>
  <si>
    <t>Temperature that the sample is stored at while it is being sampled. This field is mainly relevant for composite samples which are either kept at ambient temperature or refrigerated while being sampled.</t>
  </si>
  <si>
    <t>Temprature à laquelle l'échantillon était stocké pendant l'échantillonnage. Ce champ est principalement pertinent pour les échantillons composites, qui peuvent étre stockées é température ambiante ou réfrigérés durant l'échantillonnage.</t>
  </si>
  <si>
    <t>Température à laquelle l'échantillon est stocké pendant qu'il est échantillonné. Ce champ est principalement pertinent pour les échantillons composites qui sont soit conservés à température ambiante, soit réfrigérés pendant l'échantillonnage.</t>
  </si>
  <si>
    <t>collection_water_temp</t>
  </si>
  <si>
    <t>Water Temperature</t>
  </si>
  <si>
    <t>fieldSampleTempC</t>
  </si>
  <si>
    <t>fullDictionarySheetSet</t>
  </si>
  <si>
    <t>Full dictionary sheets set</t>
  </si>
  <si>
    <t>Worksheets in the full Excel dictionary.</t>
  </si>
  <si>
    <t>The full dictionary is `ODM_full-dictionary.xlxs</t>
  </si>
  <si>
    <t>funderCont</t>
  </si>
  <si>
    <t>Funder Contact ID</t>
  </si>
  <si>
    <t>A unique identifier for funders.</t>
  </si>
  <si>
    <t>ID du contact du financeur</t>
  </si>
  <si>
    <t>Un identifiant unique pour les financeurs.</t>
  </si>
  <si>
    <t>funderID</t>
  </si>
  <si>
    <t>Funding agency ID</t>
  </si>
  <si>
    <t>The funding agency of the dataset.</t>
  </si>
  <si>
    <t xml:space="preserve">Use Organization ID to populate this field, and the organizations table to describe contact information and other details for the funding agency. </t>
  </si>
  <si>
    <t>Organisme de financement</t>
  </si>
  <si>
    <t>L'agence de financement de l'ensemble de données.</t>
  </si>
  <si>
    <t xml:space="preserve">Utilisez Organisation pour décrire les coordonnées et autres détails de l'organisme de financement. </t>
  </si>
  <si>
    <t>g215c</t>
  </si>
  <si>
    <t>g215c delta-variant gene target</t>
  </si>
  <si>
    <t xml:space="preserve">g215c gène cible de la variante delta </t>
  </si>
  <si>
    <t>Gène cible g215c de la variante delta.</t>
  </si>
  <si>
    <t>g339d </t>
  </si>
  <si>
    <t>g339d omicron-variant gene target</t>
  </si>
  <si>
    <t xml:space="preserve">g339d gène cible de la variante omicron </t>
  </si>
  <si>
    <t>Gène cible g339d de la variante omicron.</t>
  </si>
  <si>
    <t>g496s </t>
  </si>
  <si>
    <t>g496s omicron-variant gene target</t>
  </si>
  <si>
    <t>g496s gène cible de la variante omicron</t>
  </si>
  <si>
    <t>Gène cible g496s de la variante omicron.</t>
  </si>
  <si>
    <t>g662s</t>
  </si>
  <si>
    <t>g662s delta-variant gene target</t>
  </si>
  <si>
    <t>g662s gène cible de la variante delta</t>
  </si>
  <si>
    <t>Gène cible g662s de la variante delta.</t>
  </si>
  <si>
    <t>gam</t>
  </si>
  <si>
    <t>Gamma</t>
  </si>
  <si>
    <t>P.1</t>
  </si>
  <si>
    <t>gcCrA</t>
  </si>
  <si>
    <t>Gene copies per copy of crAssphage</t>
  </si>
  <si>
    <t>Gene or variant copies per copy of crAssphage.</t>
  </si>
  <si>
    <t>$gc/{gc_{CrA}$</t>
  </si>
  <si>
    <t>Copies de gènes par copie de crAssphage</t>
  </si>
  <si>
    <t>Copies de gène ou de variant par copie de CrAssphage.</t>
  </si>
  <si>
    <t>WWMeasure; AssayMethod</t>
  </si>
  <si>
    <t>gcD100</t>
  </si>
  <si>
    <t>gene copies per day per 100,000</t>
  </si>
  <si>
    <t>The unit for measures reflecting the gene copies per day per 100,000 people in the population.</t>
  </si>
  <si>
    <t>Copies de gènes par jour pour 100,000</t>
  </si>
  <si>
    <t>L'unité pour les mesures qui représente le nombre de copies de gènes par jour pour 100,000 personnes dans la population.</t>
  </si>
  <si>
    <t>gCGS</t>
  </si>
  <si>
    <t>Gene copies per gram solids</t>
  </si>
  <si>
    <t>Gene or variant copies per gram solids.</t>
  </si>
  <si>
    <t>$gc/{g_{solids}$</t>
  </si>
  <si>
    <t>Copies de gènes par gramme de solide</t>
  </si>
  <si>
    <t>Copies de gène ou de variant par gramme de solides.</t>
  </si>
  <si>
    <t>gcGs</t>
  </si>
  <si>
    <t>gcL</t>
  </si>
  <si>
    <t>Gene copies per L</t>
  </si>
  <si>
    <t>Gene or variant copies per litre.</t>
  </si>
  <si>
    <t>$gc/{l}$</t>
  </si>
  <si>
    <t>Copies de gènes par L</t>
  </si>
  <si>
    <t>Copies de gène ou de variant par litre.</t>
  </si>
  <si>
    <t>gcMl</t>
  </si>
  <si>
    <t>Gene copies per mL</t>
  </si>
  <si>
    <t>Gene or variant copies per millilitre of solution.</t>
  </si>
  <si>
    <t>$gc/{ml}$</t>
  </si>
  <si>
    <t>Copies de gènes par mL</t>
  </si>
  <si>
    <t>Copies de gène ou de variant par millilitre.</t>
  </si>
  <si>
    <t>gcPpmov</t>
  </si>
  <si>
    <t>Gene copies per PMMoV copy</t>
  </si>
  <si>
    <t>Gene or variant copies per copy of PMMoV.</t>
  </si>
  <si>
    <t>$gc/{gc_{PMMoV}$</t>
  </si>
  <si>
    <t>Copies de gènes par copie de PMMoV</t>
  </si>
  <si>
    <t>Copies de gène ou de variant par copie de PMMoV.</t>
  </si>
  <si>
    <t>gcPMMoV</t>
  </si>
  <si>
    <t>Genetics unit set</t>
  </si>
  <si>
    <t>Unit set for genetic-related measurements.</t>
  </si>
  <si>
    <t>Ensemble d'unités de génétique</t>
  </si>
  <si>
    <t>Ensemble d'unités pour les mesures liées à la génétique.</t>
  </si>
  <si>
    <t>General missingness set</t>
  </si>
  <si>
    <t>missingnessSet</t>
  </si>
  <si>
    <t>The general set for missingness values.</t>
  </si>
  <si>
    <t>Ensemble des valeurs d'absence</t>
  </si>
  <si>
    <t>Un ensemble pour les valeurs manquants.</t>
  </si>
  <si>
    <t>Generic quality flag set</t>
  </si>
  <si>
    <t>qualitySet</t>
  </si>
  <si>
    <t>A quality set to specify any generic quality concerns about a measure or sample.</t>
  </si>
  <si>
    <t>Ensemble générique des indices de qualité</t>
  </si>
  <si>
    <t>Un ensemble de qualité pour spécifier toute préoccupation de qualité générique concernant une mesure ou un échantillon.</t>
  </si>
  <si>
    <t>quality_flag</t>
  </si>
  <si>
    <t>Passed QA/QC</t>
  </si>
  <si>
    <t>qualityFlag</t>
  </si>
  <si>
    <t>geoEPSG</t>
  </si>
  <si>
    <t>European Petroleum Survey Group Coordinates</t>
  </si>
  <si>
    <t>The unique EPSG code specifying a given geospatial area.</t>
  </si>
  <si>
    <t>miscAttr</t>
  </si>
  <si>
    <t>Coordonnées du Groupe européen d'études pétrolières</t>
  </si>
  <si>
    <t>Le code EPSG unique spécifiant une zone géospatiale donnée.</t>
  </si>
  <si>
    <t>geoLat</t>
  </si>
  <si>
    <t>Latitude</t>
  </si>
  <si>
    <t>Geographical location, latitude in decimal coordinates, ie.: (45.424721)</t>
  </si>
  <si>
    <t>Latitude géographique</t>
  </si>
  <si>
    <t>Position géographique du site d'échantillonnage. Latitude exprimée en coordonnées décimales (ex. 45.424721)</t>
  </si>
  <si>
    <t>geographic location (latitude)</t>
  </si>
  <si>
    <t>latitude</t>
  </si>
  <si>
    <t>geoLong</t>
  </si>
  <si>
    <t>Longitude</t>
  </si>
  <si>
    <t>Geographical location, longitude in decimal coordinates, ie.: (-75.695000)</t>
  </si>
  <si>
    <t>Longitude géographique</t>
  </si>
  <si>
    <t>Position géographique du site d'échantillonnage. Longitude exprimée en coordonnées décimales (ex. -75.695000)</t>
  </si>
  <si>
    <t>geographic location (longitude)</t>
  </si>
  <si>
    <t>longitude</t>
  </si>
  <si>
    <t>geoType</t>
  </si>
  <si>
    <t>Type of geography</t>
  </si>
  <si>
    <t>Type of geography that is represented by the polygon.</t>
  </si>
  <si>
    <t>geoTypeCatSet</t>
  </si>
  <si>
    <t>Type de polygone</t>
  </si>
  <si>
    <t>Type de polygone.</t>
  </si>
  <si>
    <t>Geographic category set</t>
  </si>
  <si>
    <t>Category set for different type of geographic components.</t>
  </si>
  <si>
    <t>Ensemble de catégories géographiques</t>
  </si>
  <si>
    <t>Ensemble de catégories pour les différents types de composants géographiques.</t>
  </si>
  <si>
    <t>geoWKT</t>
  </si>
  <si>
    <t>Well-known text</t>
  </si>
  <si>
    <t>Well-known text of the polygon</t>
  </si>
  <si>
    <t>Texte de référence</t>
  </si>
  <si>
    <t>Description formelle du polygone (format Well-Known-Text (wkt))</t>
  </si>
  <si>
    <t>wkt</t>
  </si>
  <si>
    <t>gm3</t>
  </si>
  <si>
    <t>Gram per cubic metre</t>
  </si>
  <si>
    <t>Density unit.</t>
  </si>
  <si>
    <t>Used for absolute humidity and other measures.</t>
  </si>
  <si>
    <t>$g/m^3$</t>
  </si>
  <si>
    <t>Gramme par mètre cube</t>
  </si>
  <si>
    <t>Gramme par mètre cube.</t>
  </si>
  <si>
    <t>gmn</t>
  </si>
  <si>
    <t>Geometric mean</t>
  </si>
  <si>
    <t>Geometric mean.</t>
  </si>
  <si>
    <t>Moyenne géométrique</t>
  </si>
  <si>
    <t>Moyenne géométrique.</t>
  </si>
  <si>
    <t>geoMn</t>
  </si>
  <si>
    <t>govt</t>
  </si>
  <si>
    <t>Government agency</t>
  </si>
  <si>
    <t>The category of organization type used for government agencies, programs, or crown-owned bodies.</t>
  </si>
  <si>
    <t>Organisation de type d'agence gouvernementale</t>
  </si>
  <si>
    <t>La catégorie de type d'organisation utilisée pour les agences gouvernementales, les programmes ou les organismes d'État.</t>
  </si>
  <si>
    <t>grams</t>
  </si>
  <si>
    <t>Grams</t>
  </si>
  <si>
    <t>A unit of mass or weight.</t>
  </si>
  <si>
    <t>$g$</t>
  </si>
  <si>
    <t>Grammes</t>
  </si>
  <si>
    <t>Unité de masse ou de poids.</t>
  </si>
  <si>
    <t>graSet</t>
  </si>
  <si>
    <t>Gravity settling</t>
  </si>
  <si>
    <t>Describes solid separation from a wastewater sample where the sample material is allowed to settle by gravity, and then separated.</t>
  </si>
  <si>
    <t>Décantation par gravité</t>
  </si>
  <si>
    <t>Décrit la séparation solide d'un échantillon d'eau usée, où l'on laisse le matériau de l'échantillon se déposer par gravité, puis on le sépare.</t>
  </si>
  <si>
    <t>grb</t>
  </si>
  <si>
    <t>Grab sample</t>
  </si>
  <si>
    <t>A single large representative grab sample.</t>
  </si>
  <si>
    <t>If the sample was collected over a series of hours or is a composite sammple, please use partID = comp</t>
  </si>
  <si>
    <t>Échantillon instantané</t>
  </si>
  <si>
    <t>Un seul échantillon ponctuel représentatif.</t>
  </si>
  <si>
    <t>grab</t>
  </si>
  <si>
    <t>gromstole</t>
  </si>
  <si>
    <t>Gromstole 1.0 Script</t>
  </si>
  <si>
    <t>Gromstole 1.0 Script for sequencing.</t>
  </si>
  <si>
    <t>https://github.com/PoonLab/gromstole</t>
  </si>
  <si>
    <t xml:space="preserve">Script Gromstole 1.0 </t>
  </si>
  <si>
    <t>Script Gromstole 1.0 pour le séquençage.</t>
  </si>
  <si>
    <t>Groups</t>
  </si>
  <si>
    <t>A collection of related measures.</t>
  </si>
  <si>
    <t>Groupe catégorie</t>
  </si>
  <si>
    <t>Une collection de mesures liées.</t>
  </si>
  <si>
    <t>Group</t>
  </si>
  <si>
    <t>Unique identifier for a group of measures. Mostly applicable for measures, methods, units, and aggregations.</t>
  </si>
  <si>
    <t>A collection of related measures. For example, SARS-CoV-2 is a group. Within the SARS-CoV-2 group, there are measure classes tht include RNA alleles (N1, N2, E, etc.), mutations, (E484K0), an entire sequence, viral proteins, etc. Currently groups are used for measures only.</t>
  </si>
  <si>
    <t>Groupe</t>
  </si>
  <si>
    <t>Identifiant unique pour un groupe de mesures.</t>
  </si>
  <si>
    <t>Un ensemble de mesures liées. Par exemple, SARS-CoV-2 est un groupe. Au sein du groupe SARS-CoV-2, il existe des classes de mesures qui comprennent des allèles d'ARN (N1, N2, E, etc.), des mutations (E484K0), une séquence entière, des protéines virales, etc. Actuellement, les groupes ne sont utilisés que pour les mesures.</t>
  </si>
  <si>
    <t>Header</t>
  </si>
  <si>
    <t xml:space="preserve">Header for a table. Also known as a table variable or entiy relationship 'attribute'. </t>
  </si>
  <si>
    <t>Header is the top row or the variable name in a table.</t>
  </si>
  <si>
    <t>En-tête</t>
  </si>
  <si>
    <t xml:space="preserve">En-tête d'une table. Également connu sous le nom de variable de table ou "d'attribut" de relation d'entité. </t>
  </si>
  <si>
    <t>L'en-tête est la ligne supérieure ou le nom de la variable dans une table.</t>
  </si>
  <si>
    <t>heatInacSARS</t>
  </si>
  <si>
    <t>Heat inactivated sars-cov-2 virus spike target</t>
  </si>
  <si>
    <t>Heat inactivated SARS-CoV-2 virus is used as the recovery efficiency control target.</t>
  </si>
  <si>
    <t>Cible de virus SRAS-CoV-2 inactivé par la chaleur</t>
  </si>
  <si>
    <t>Le virus SARS-CoV-2 inactivé par la chaleur est utilisé comme cible de contrôle de l'efficacité de la récupération.</t>
  </si>
  <si>
    <t>frnaG2</t>
  </si>
  <si>
    <t>F-Specific RNA bacteriophages, G2</t>
  </si>
  <si>
    <t>A measure for amount of G2 F-Specific RNA bacteriophages.</t>
  </si>
  <si>
    <t>Bactériophages à ARN F-spécifiques, G2</t>
  </si>
  <si>
    <t>Une mesure de la quantité de bactériophages à ARN F-Spécifique G2.</t>
  </si>
  <si>
    <t>hepGRnaMat</t>
  </si>
  <si>
    <t>hep g armored rna spike target</t>
  </si>
  <si>
    <t>Hepatitis G armored RNA is used as the recovery efficiency control target.</t>
  </si>
  <si>
    <t>Cible de rna blindé hep g</t>
  </si>
  <si>
    <t>L'ARN blindé de l'hépatite G est utilisé comme cible de contrôle de l'efficacité de la récupération.</t>
  </si>
  <si>
    <t>high</t>
  </si>
  <si>
    <t>High severity</t>
  </si>
  <si>
    <t>Indicates a very sever quality issue, likely meaning the data should not be reported.</t>
  </si>
  <si>
    <t>Très grave</t>
  </si>
  <si>
    <t>Indique un problème de qualité très grave, ce qui signifie probablement que les données ne doivent pas être communiquées.</t>
  </si>
  <si>
    <t>hlthReg</t>
  </si>
  <si>
    <t>Sewer Network Health Region</t>
  </si>
  <si>
    <t>Health region served by the sewer network</t>
  </si>
  <si>
    <t>Name Change (from Polygon Type)</t>
  </si>
  <si>
    <t xml:space="preserve">Région de santé du réseau d'égout </t>
  </si>
  <si>
    <t>Région de santé desservie par le réseau d'égout.</t>
  </si>
  <si>
    <t>geographic location</t>
  </si>
  <si>
    <t>hma</t>
  </si>
  <si>
    <t>Hand Measurement</t>
  </si>
  <si>
    <t>Handheld measurement analyzer.</t>
  </si>
  <si>
    <t>A handheld measurement analyzer.</t>
  </si>
  <si>
    <t>Mesuré à la main</t>
  </si>
  <si>
    <t>Mesure é l'aide d'un capteur manuel.</t>
  </si>
  <si>
    <t>hand</t>
  </si>
  <si>
    <t>hollowFiberUF</t>
  </si>
  <si>
    <t>Hollow fiber dead end ultrafiltration</t>
  </si>
  <si>
    <t>Ultrafiltration par fibres creuses</t>
  </si>
  <si>
    <t>Ultrafiltration par fibres creuses en cul-de-sac</t>
  </si>
  <si>
    <t>hosa</t>
  </si>
  <si>
    <t>General Hospital Admissions</t>
  </si>
  <si>
    <t>Hospital admissions or patients newly admitted to hospital.</t>
  </si>
  <si>
    <t>Admissions à l'hôpital</t>
  </si>
  <si>
    <t>Nombre d'admissions ou nombre de patients admis à l'hôpital.</t>
  </si>
  <si>
    <t>hospAdm</t>
  </si>
  <si>
    <t>hosc</t>
  </si>
  <si>
    <t>Hospital Census</t>
  </si>
  <si>
    <t>Hospital census or the number of people admitted with an ailment.</t>
  </si>
  <si>
    <t>Recensement des hôpitaux</t>
  </si>
  <si>
    <t>Rencensement des patients admis à un hôpital avec la COVID-19.</t>
  </si>
  <si>
    <t>hospCen</t>
  </si>
  <si>
    <t>hosptl</t>
  </si>
  <si>
    <t>Hospital</t>
  </si>
  <si>
    <t>Hôpital</t>
  </si>
  <si>
    <t>Hépital.</t>
  </si>
  <si>
    <t>short stay acute care hospital</t>
  </si>
  <si>
    <t>hoTaWa</t>
  </si>
  <si>
    <t>Holding tank wastewater depreciated</t>
  </si>
  <si>
    <t>Wastewater from a holding tank, such as from an airplane or ship</t>
  </si>
  <si>
    <t>Deprecated in version 2, please do not use. Duplicate of the sampleMat categories - refer to those.</t>
  </si>
  <si>
    <t>Eaux usées des réservoirs de stockage</t>
  </si>
  <si>
    <t>Eaux usées provenant d'un réservoir de retenue, par exemple d'un avion ou d'un bateau.</t>
  </si>
  <si>
    <t>Déprécié dans la version 2, ne pas utiliser. Duplicate des catégories sampleMat - référez-vous à celles-ci.</t>
  </si>
  <si>
    <t>hTank</t>
  </si>
  <si>
    <t>htSam</t>
  </si>
  <si>
    <t>Holding tank wastewater</t>
  </si>
  <si>
    <t>Wastewater sampled from a holding tank, such as from an airplane or ship</t>
  </si>
  <si>
    <t>holding tank</t>
  </si>
  <si>
    <t>htSite</t>
  </si>
  <si>
    <t>Holding tank</t>
  </si>
  <si>
    <t>Réservoir de stockage</t>
  </si>
  <si>
    <t>Bassin de stockage.</t>
  </si>
  <si>
    <t>holdTnk</t>
  </si>
  <si>
    <t>hum</t>
  </si>
  <si>
    <t>Human compartment</t>
  </si>
  <si>
    <t>A measure or observation made about a human.</t>
  </si>
  <si>
    <t>Humaine</t>
  </si>
  <si>
    <t>Une mesure ou une observation faite sur un humain.</t>
  </si>
  <si>
    <t>Human compartment set</t>
  </si>
  <si>
    <t>A compartment set for measures and methods in the human compartment.</t>
  </si>
  <si>
    <t>Ensemble de compartiments d’humain.</t>
  </si>
  <si>
    <t>Un ensemble de compartiments pour les mesures et les méthodes dans le compartiment humain.</t>
  </si>
  <si>
    <t>human</t>
  </si>
  <si>
    <t>Humidity</t>
  </si>
  <si>
    <t>Measures and methods related to humidity.</t>
  </si>
  <si>
    <t>Classe d'humidité</t>
  </si>
  <si>
    <t>Spécifie une collection de mesures/méthodes liées à l'humidité.</t>
  </si>
  <si>
    <t>i1566v </t>
  </si>
  <si>
    <t>i1566v omicron-variant gene target</t>
  </si>
  <si>
    <t>i1566v cible de gène de la variante omicron</t>
  </si>
  <si>
    <t>Gène cible i1566v de la variante omicron.</t>
  </si>
  <si>
    <t>i3758v </t>
  </si>
  <si>
    <t>i3758v omicron-variant gene target</t>
  </si>
  <si>
    <t>i3758v cible de gène de la variante omicron</t>
  </si>
  <si>
    <t>Gène cible i3758v de la variante omicron.</t>
  </si>
  <si>
    <t>i82t</t>
  </si>
  <si>
    <t>i82t delta-variant gene target</t>
  </si>
  <si>
    <t>i82t cible de gène de la variante delta</t>
  </si>
  <si>
    <t>Gène cible i82t de la variante delta.</t>
  </si>
  <si>
    <t>icd</t>
  </si>
  <si>
    <t>International Classification of Diseases</t>
  </si>
  <si>
    <t>nomenclature</t>
  </si>
  <si>
    <t>Classification system for diseases in humans.</t>
  </si>
  <si>
    <t>Classification internationale des maladies</t>
  </si>
  <si>
    <t>Système de classification des maladies chez les humains.</t>
  </si>
  <si>
    <t>icu</t>
  </si>
  <si>
    <t>Intensive care unit patients</t>
  </si>
  <si>
    <t>Units for describing a population measure of patients who are in intensive care due to a given cause.</t>
  </si>
  <si>
    <t>Patients des unités de soins intensifs</t>
  </si>
  <si>
    <t>Unités pour décrire une mesure de population des patients qui sont en soins intensifs pour une cause donnée.</t>
  </si>
  <si>
    <t>index</t>
  </si>
  <si>
    <t>Index</t>
  </si>
  <si>
    <t>Index number in case the measurement was taken multiple times.</t>
  </si>
  <si>
    <t>Index de la mesure dans le cas oé la méme mesure a été prise en replicata.</t>
  </si>
  <si>
    <t>inhibMe</t>
  </si>
  <si>
    <t>Inhibition measure</t>
  </si>
  <si>
    <t>Parameter to report whether or not inhibition was detected in the sample.</t>
  </si>
  <si>
    <t>Binary measure - detected or no.</t>
  </si>
  <si>
    <t>booleanUnitSet</t>
  </si>
  <si>
    <t>structure change</t>
  </si>
  <si>
    <t>Mesure d'inhibition</t>
  </si>
  <si>
    <t>Paramètre permettant de signaler si une inhibition a été détectée ou non dans l'échantillon.</t>
  </si>
  <si>
    <t>Mesure binaire - détecté ou non.</t>
  </si>
  <si>
    <t>Inhibition Control</t>
  </si>
  <si>
    <t>inhibition</t>
  </si>
  <si>
    <t>inhibMeth</t>
  </si>
  <si>
    <t>Inhibition method</t>
  </si>
  <si>
    <t>Description of the method used to evaluate molecular inhibition.</t>
  </si>
  <si>
    <t>Description of the inhibition parameters.</t>
  </si>
  <si>
    <t>measGrp</t>
  </si>
  <si>
    <t>Méthode d'inhibition</t>
  </si>
  <si>
    <t>Description de la méthode utilisée pour évaluer l'inhibition moléculaire.</t>
  </si>
  <si>
    <t>Description des paramètres d'inhibition.</t>
  </si>
  <si>
    <t>inhibition_method</t>
  </si>
  <si>
    <t>innovaprepUF</t>
  </si>
  <si>
    <t>Innovaprep ultrafiltration</t>
  </si>
  <si>
    <t>Ultrafiltration Innovaprep</t>
  </si>
  <si>
    <t>Input for a table. Indicates if a part can be used in a table.</t>
  </si>
  <si>
    <t>“Input” is used to indicate if a part can be used as an entry in a table (something with partType = table). For example, covN1 is a specific measure that can be entered in the measureID field of the measures table. Therefore, covN1 is has a value "input" in the measures column in the parts list. ODM users can generate their own custom template by modifying using the value "input" for only the parts that are applicable for their program.</t>
  </si>
  <si>
    <t>Entrée</t>
  </si>
  <si>
    <t>Entrée pour une table. Indique si la pièce peut être utilisée dans une table.</t>
  </si>
  <si>
    <t>« Input » est utilisé pour indiquer si une partie peut être utilisée comme entrée dans une table (quelque chose avec partType = table).  Par exemple, covN1 est une mesure qui peut être entré le champ measureID de la table measures. Par conséquent, covN1 a la valeur « input » dans la colonne measures de la liste des pièces. Les utilisateurs d'ODM peuvent générer leur propre modèle personnalisé en modifiant la valeur « input » pour les pièces applicables à leur programme.</t>
  </si>
  <si>
    <t>instrumentID</t>
  </si>
  <si>
    <t>Instrument ID</t>
  </si>
  <si>
    <t>A unique identifier for an instrument.</t>
  </si>
  <si>
    <t>ID de l'instrument</t>
  </si>
  <si>
    <t>Identifiant unique pour l'instrument de mesure.</t>
  </si>
  <si>
    <t>Instrument table</t>
  </si>
  <si>
    <t>in</t>
  </si>
  <si>
    <t>The table that contains information about instruments.</t>
  </si>
  <si>
    <t>Table d'instruments</t>
  </si>
  <si>
    <t>La table qui contient de l'information sur les instruments.</t>
  </si>
  <si>
    <t>Tables</t>
  </si>
  <si>
    <t>Instruments table column order</t>
  </si>
  <si>
    <t>Specifies the order of the columns in the Instruments table.</t>
  </si>
  <si>
    <t>Ordre des colonnes du tableau des instruments</t>
  </si>
  <si>
    <t>Spécifie l'ordre des colonnes dans le table d'instruments.</t>
  </si>
  <si>
    <t>Specifies the columns required in the Instruments table.</t>
  </si>
  <si>
    <t>Exigences de la table des instruments</t>
  </si>
  <si>
    <t>Spécifie les colonnes requises dans une table Instruments.</t>
  </si>
  <si>
    <t>instrumentTypeOther</t>
  </si>
  <si>
    <t>Other instrument</t>
  </si>
  <si>
    <t>Type of instrument other than those included in the PHES-ODM.</t>
  </si>
  <si>
    <t xml:space="preserve">An other type of measurement instrument. Add description to  notes. See documentation for how to request new instruments added to the dictionary. </t>
  </si>
  <si>
    <t>description wording, structure, one of the two "other" field that was not depricated in the transition from V1 to V2</t>
  </si>
  <si>
    <t>Autre instrument</t>
  </si>
  <si>
    <t>Autre type de site. Ajouter une description dans "typeOther".</t>
  </si>
  <si>
    <t>other</t>
  </si>
  <si>
    <t>insType</t>
  </si>
  <si>
    <t>Instrument Type</t>
  </si>
  <si>
    <t>Type of instrument used to perform the measurement.</t>
  </si>
  <si>
    <t>insTypeCatSet</t>
  </si>
  <si>
    <t>none</t>
  </si>
  <si>
    <t>Type d'instrument</t>
  </si>
  <si>
    <t>Type d'instrument utilisé pour effectuer la mesure.</t>
  </si>
  <si>
    <t>Instrument category set</t>
  </si>
  <si>
    <t>List of instruments that are used for measures and methods</t>
  </si>
  <si>
    <t>Ensemble de catégories pour les instruments.</t>
  </si>
  <si>
    <t>Liste des instruments utilisés pour les mesures et les méthodes</t>
  </si>
  <si>
    <t>insTypeOth</t>
  </si>
  <si>
    <t>Describe other instrument type, if applicable</t>
  </si>
  <si>
    <t>Description of the instrument in case it is not listed in instrumentType.</t>
  </si>
  <si>
    <t>none, one of the two "other" field that was not depricated in the transition from V1 to V2</t>
  </si>
  <si>
    <t>Autre type d'instrument</t>
  </si>
  <si>
    <t>Description de l'instrument au cas où il ne serait pas répertorié dans instrumentType.</t>
  </si>
  <si>
    <t>typeOther</t>
  </si>
  <si>
    <t>Integer data type</t>
  </si>
  <si>
    <t>The data type for integers.</t>
  </si>
  <si>
    <t>Type de données Entier</t>
  </si>
  <si>
    <t>Le type de données pour les entiers.</t>
  </si>
  <si>
    <t>inter</t>
  </si>
  <si>
    <t>intercept</t>
  </si>
  <si>
    <t>Intercept value of the calibration curve.</t>
  </si>
  <si>
    <t>Used for storing calibration curve information, potentially also applicable for other curve types.</t>
  </si>
  <si>
    <t>Interception</t>
  </si>
  <si>
    <t>Valeur d'interception de la courbe d'étalonnage.</t>
  </si>
  <si>
    <t>Utilisé pour stocker des informations sur la courbe d'étalonnage, potentiellement applicable aussi pour d'autres types de courbes.</t>
  </si>
  <si>
    <t>ip2ip4</t>
  </si>
  <si>
    <t>Combined ip2 and ip4 sars-cov-2 gene target</t>
  </si>
  <si>
    <t>Cible génétique combinée ip2 et ip4 sars-cov-2</t>
  </si>
  <si>
    <t>Gène cible combiné ip2 et ip4 de SRAS-CoV-2.</t>
  </si>
  <si>
    <t>iso6391</t>
  </si>
  <si>
    <t>ISO639-1</t>
  </si>
  <si>
    <t>The first part of the ISO 639 series of international standards for language codes. Part 1 covers the registration of two-letter codes. There are 183 two-letter codes registered as of June 2021. The registered codes cover the world's major languages.</t>
  </si>
  <si>
    <t>Part of the metedata for a languageID.</t>
  </si>
  <si>
    <t>La première partie de la série de normes internationales ISO 639 pour les codes de langue. La première partie couvre l'enregistrement des codes à deux lettres. En juin 2021, 183 codes à deux lettres étaient enregistrés. Les codes enregistrés couvrent les principales langues du monde.</t>
  </si>
  <si>
    <t>Partie des metedata d'un languageID.</t>
  </si>
  <si>
    <t>iso6392B</t>
  </si>
  <si>
    <t>ISO639-2B</t>
  </si>
  <si>
    <t>A set of international standards that lists short codes for language names. These ISO639-2 are the three-letter codes defined in part two (ISO 639-2) of the standard, including the corresponding two-letter (ISO 639-1) codes where they exist. The 'B' specifies the bibliographic code (B code).</t>
  </si>
  <si>
    <t>Ensemble de normes internationales qui répertorie les codes courts pour les noms de langues. Ces codes ISO639-2 sont les codes à trois lettres définis dans la deuxième partie (ISO 639-2) de la norme, y compris les codes à deux lettres correspondants (ISO 639-1) lorsqu'ils existent. Le “B" spécifie le code bibliographique (code B).</t>
  </si>
  <si>
    <t>Partie des metedata d’un languageID.</t>
  </si>
  <si>
    <t>iso6392T</t>
  </si>
  <si>
    <t>ISO639-2T</t>
  </si>
  <si>
    <t>A set of international standards that lists short codes for language names. These ISO639-2 are the three-letter codes defined in part two (ISO 639-2) of the standard, including the corresponding two-letter (ISO 639-1) codes where they exist. The 'T' specifies the terminological code (T code).</t>
  </si>
  <si>
    <t>Un ensemble de normes internationales qui répertorie les codes courts pour les noms de langues. Ces ISO639-2 sont les codes à trois lettres définis dans la deuxième partie (ISO 639-2) de la norme, y compris les codes à deux lettres correspondants (ISO 639-1) lorsqu'ils existent. Le "T" indique le code terminologique (code T).</t>
  </si>
  <si>
    <t>iso6393</t>
  </si>
  <si>
    <t>ISO639-3</t>
  </si>
  <si>
    <t xml:space="preserve">A set of international standards that lists short codes for language names. ISO 639-3 extends the ISO 639-2 alpha-3 codes with an aim to cover all known natural languages. </t>
  </si>
  <si>
    <t xml:space="preserve">Un ensemble de normes internationales qui énumère les codes courts pour les noms de langues. L'ISO 639-3 étend les codes alpha-3 de l'ISO 639-2 dans le but de couvrir toutes les langues naturelles connues. </t>
  </si>
  <si>
    <t>iso6396</t>
  </si>
  <si>
    <t>ISO639-6</t>
  </si>
  <si>
    <t>A set of international standards that lists short codes for language names. ISO 639-6 builds off ISO639-3 with the use of four-letter codes, and allowing users to differenciate between variants of languages and language families, such as histroical vs. revived versions of languages.</t>
  </si>
  <si>
    <t>Un ensemble de normes internationales qui énumère les codes courts pour les noms de langues. La norme ISO 639-6 s'appuie sur la norme ISO 639-3 en utilisant des codes à quatre lettres et en permettant aux utilisateurs de différencier les variantes des langues et des familles de langues, comme les versions historiques et les versions réactivées des langues.</t>
  </si>
  <si>
    <t>k856r </t>
  </si>
  <si>
    <t>k856r omicron-variant gene target</t>
  </si>
  <si>
    <t>k856r cible de gène de la variante omicron</t>
  </si>
  <si>
    <t>Gène cible k856r de la variante omicron.</t>
  </si>
  <si>
    <t>kgS</t>
  </si>
  <si>
    <t>Kilogram per second</t>
  </si>
  <si>
    <t>Kilograms per second.</t>
  </si>
  <si>
    <t>$kg/s$</t>
  </si>
  <si>
    <t>Kilogrammes par seconde</t>
  </si>
  <si>
    <t>Kilogrammes par seconde.</t>
  </si>
  <si>
    <t>kl</t>
  </si>
  <si>
    <t>Kilolitres</t>
  </si>
  <si>
    <t>Kilolitres of volume</t>
  </si>
  <si>
    <t>$kl$</t>
  </si>
  <si>
    <t>Kilolitres de volume</t>
  </si>
  <si>
    <t>l</t>
  </si>
  <si>
    <t>Litres</t>
  </si>
  <si>
    <t>Litres of volume</t>
  </si>
  <si>
    <t>$l$</t>
  </si>
  <si>
    <t>New variable in category</t>
  </si>
  <si>
    <t>Litres de volume</t>
  </si>
  <si>
    <t>l452r</t>
  </si>
  <si>
    <t>l452r delta-variant gene target</t>
  </si>
  <si>
    <t>l452r cible de gène de la variante delta</t>
  </si>
  <si>
    <t>Gène cible l452r de la variante delta.</t>
  </si>
  <si>
    <t>l981f </t>
  </si>
  <si>
    <t>l981f omicron-variant gene target</t>
  </si>
  <si>
    <t>l981f cible de gène de la variante omicron</t>
  </si>
  <si>
    <t>Gène cible l981f de la variante omicron.</t>
  </si>
  <si>
    <t>labDefDep</t>
  </si>
  <si>
    <t>Lab ID default depricated</t>
  </si>
  <si>
    <t>Used as default when a new sample is created by this reporter. See ID in Lab table.</t>
  </si>
  <si>
    <t>Deprecated as of version 2, no defaults please specify.</t>
  </si>
  <si>
    <t>ID du laboratoire par défaut</t>
  </si>
  <si>
    <t>Identifiant de Lab utilisé par défaut quand un nouvel échantillon est créé par ce reporteur. Se référer é la colonne "labID" dans la table "Lab"</t>
  </si>
  <si>
    <t>Laboratory</t>
  </si>
  <si>
    <t>Lab ID</t>
  </si>
  <si>
    <t>Reporter</t>
  </si>
  <si>
    <t>labIDDefault</t>
  </si>
  <si>
    <t>defaults are deprecated</t>
  </si>
  <si>
    <t>labDuplicate</t>
  </si>
  <si>
    <t xml:space="preserve">Laboratory duplicate </t>
  </si>
  <si>
    <t>Second (time or more) processing and analysis of sample. Usually for general chemistry or metals analyses.</t>
  </si>
  <si>
    <t xml:space="preserve">Duplicate de laboratoire </t>
  </si>
  <si>
    <t>Deuxième traitement (ou plus) et analyse de l'échantillon. Généralement pour des analyses de chimie générale ou de métaux.</t>
  </si>
  <si>
    <t>labID</t>
  </si>
  <si>
    <t>Unique identifier for a laboratory.</t>
  </si>
  <si>
    <t>ID du laboratoire</t>
  </si>
  <si>
    <t>Identifiant unique pour le laboratoire.</t>
  </si>
  <si>
    <t>lab_id</t>
  </si>
  <si>
    <t>lagoon</t>
  </si>
  <si>
    <t>Lagoon system</t>
  </si>
  <si>
    <t>Logoon system for extensive wastewater treatment</t>
  </si>
  <si>
    <t>Système de lagunage</t>
  </si>
  <si>
    <t>Systéme de lagunage pour traitement des eaux usées.</t>
  </si>
  <si>
    <t>lake</t>
  </si>
  <si>
    <t>Lake,  natural water body</t>
  </si>
  <si>
    <t>Lake, natural water body</t>
  </si>
  <si>
    <t>Lac, plan d'eau naturel</t>
  </si>
  <si>
    <t>Lac, étendue d'eau naturelle.</t>
  </si>
  <si>
    <t>lamba</t>
  </si>
  <si>
    <t>Lambda</t>
  </si>
  <si>
    <t>C.37</t>
  </si>
  <si>
    <t>langFam</t>
  </si>
  <si>
    <t>Language family</t>
  </si>
  <si>
    <t>Specifies the language family of a given language for translation and language tracking purposes.</t>
  </si>
  <si>
    <t>Famille linguistique</t>
  </si>
  <si>
    <t>Spécifie la famille linguistique à des fins de traduction et de suivi des langues.</t>
  </si>
  <si>
    <t>Partie des metedata pour un languageID.</t>
  </si>
  <si>
    <t>langID</t>
  </si>
  <si>
    <t>Language ID</t>
  </si>
  <si>
    <t>Language code for translation purposes. Specifies the langage for each translation, other than the default English.</t>
  </si>
  <si>
    <t>Follow the ISO639-3 codes for now.</t>
  </si>
  <si>
    <t>ID de la langue</t>
  </si>
  <si>
    <t>Code de langue à des fins de traduction. Spécifie la langue pour chaque traduction, autre que l'anglais par défaut.</t>
  </si>
  <si>
    <t>Suivez les codes ISO639-3 pour le moment.</t>
  </si>
  <si>
    <t>langName</t>
  </si>
  <si>
    <t>Language name</t>
  </si>
  <si>
    <t>Specifies the name of the language in roman alphabet characters for translation and language tracking purposes.</t>
  </si>
  <si>
    <t>Nom de la langue</t>
  </si>
  <si>
    <t>Spécifie le nom de la langue en caractères de l'alphabet romain à des fins de traduction et de suivi linguistique.</t>
  </si>
  <si>
    <t>Language Look-up table</t>
  </si>
  <si>
    <t>la</t>
  </si>
  <si>
    <t>Look up table for all languages, used to give structure to the translation table.</t>
  </si>
  <si>
    <t>lookup</t>
  </si>
  <si>
    <t>Table de recherche des langues</t>
  </si>
  <si>
    <t>Table de recherche pour toutes les langues, utilisée pour donner une structure à la table de traduction.</t>
  </si>
  <si>
    <t>Language table column order</t>
  </si>
  <si>
    <t>Specifies the order of the columns in the Languages table.</t>
  </si>
  <si>
    <t>L’ordre des colonnes de la table de langues</t>
  </si>
  <si>
    <t>Indique l’ordre des colonnes dans une table de langue.</t>
  </si>
  <si>
    <t>Required headers in the Languages  table.</t>
  </si>
  <si>
    <t>lastEdited</t>
  </si>
  <si>
    <t>Last edited</t>
  </si>
  <si>
    <t>The date the entry was last updated.</t>
  </si>
  <si>
    <t>Use lastEdited if an entry is updated. Leave lastEdited blank or 'NA' for the first entry. Updates can include additions or revisions of the entry for any reason. For example, a wastewater measure was repeated later with an improved method. You can revise the entry by updating the value and then adding the date the new measure was performed to 'lastEdited'.  To ensure data provenance, the best practice in this example is to generate a new entry with the same measureID as the original measureID. The original and new measures are kept in the database with a date in the 'lastEdited' field for the new entry but not the original one. Some databases may choose a delete-and-replace approach where the original entry is deleted and replaced by a new entry. In this approach, the 'lastEdited' field indicates the delete and replace occurred.</t>
  </si>
  <si>
    <t>Date de mise à jour</t>
  </si>
  <si>
    <t>Date à laquelle l'information a été reportée une premiére fois ou mise à jour.</t>
  </si>
  <si>
    <t>Last Update</t>
  </si>
  <si>
    <t>updateDate</t>
  </si>
  <si>
    <t>lastName</t>
  </si>
  <si>
    <t>Last name of contact</t>
  </si>
  <si>
    <t>Specifies the last name of a given contact.</t>
  </si>
  <si>
    <t>Nom de famille du contact</t>
  </si>
  <si>
    <t>Indique le nom de famille d'un contact donné.</t>
  </si>
  <si>
    <t>Last updated version</t>
  </si>
  <si>
    <t>The version in which the part was last updated.</t>
  </si>
  <si>
    <t xml:space="preserve">Any change to the part of list will result in a change in the lastUpdated field to the dictionary version where the update occurred. </t>
  </si>
  <si>
    <t>Date de la dernière mise à jour</t>
  </si>
  <si>
    <t>La version dans laquelle la partie a été mise à jour pour la dernière fois.</t>
  </si>
  <si>
    <t xml:space="preserve">Toute modification de la liste des parties entraînera une mise à jour du champ lastUpdated à la version du dictionnaire où la mise à jour a eu lieu. </t>
  </si>
  <si>
    <t>LaTeX expression</t>
  </si>
  <si>
    <t xml:space="preserve">LaTeX expression used to generate formulas, symbols, etc.  Mainly relevant for units. </t>
  </si>
  <si>
    <t>Colonne d'expression LaTeX</t>
  </si>
  <si>
    <t>Expression LaTeX utilisée pour générer des formules mathématiques, symboles, etc. Principalement pour les unités.</t>
  </si>
  <si>
    <t>lBC</t>
  </si>
  <si>
    <t>Low breadth of coverage</t>
  </si>
  <si>
    <t>The percentage of the genome covered by reads (the breadth) is low.</t>
  </si>
  <si>
    <t>Faible étendue de la couverture</t>
  </si>
  <si>
    <t>Le pourcentage du génome couvert par les lectures (la largeur) est faible.</t>
  </si>
  <si>
    <t>lcsd</t>
  </si>
  <si>
    <t>Laboratory control sample duplicate</t>
  </si>
  <si>
    <t>Known amounts of an analyte or representative compounds are added to a second "clean" matrix (lab water or clean sand) in laboratory. Duplicate of LCS</t>
  </si>
  <si>
    <t>Échantillon duplicate du contrôle de qualité</t>
  </si>
  <si>
    <t>Des quantités connues d'un analyte ou de composés représentatifs sont ajoutées à une deuxième matrice "propre" (eau de laboratoire ou sable propre) en laboratoire. Duplicate de LCS.</t>
  </si>
  <si>
    <t>lDC</t>
  </si>
  <si>
    <t>Low depth of coverage</t>
  </si>
  <si>
    <t>Poor coverage, specifically an insufficient number of reads or too many sequencing reads that are mapped incorrectly.</t>
  </si>
  <si>
    <t>Faible profondeur de couverture</t>
  </si>
  <si>
    <t>Couverture médiocre, spécifiquement un nombre insuffisant de lectures ou un trop grand nombre de lectures de séquençage ne sont pas cartographiées correctement.</t>
  </si>
  <si>
    <t>leaked</t>
  </si>
  <si>
    <t>Leaked sample</t>
  </si>
  <si>
    <t>Sample leaked, some volume and material was lost.</t>
  </si>
  <si>
    <t>Fui</t>
  </si>
  <si>
    <t>L'échantillon a fui, un certain volume et du matériel ont été perdus.</t>
  </si>
  <si>
    <t>li</t>
  </si>
  <si>
    <t>Link</t>
  </si>
  <si>
    <t>Link to an external reference that describes the geometry of the polygon.</t>
  </si>
  <si>
    <t>Deprecated as of version 2, please avoid use. Use referenceLink instead.</t>
  </si>
  <si>
    <t>Depreciated and collapsed into the generic part, partID ="refLink"</t>
  </si>
  <si>
    <t>Lien</t>
  </si>
  <si>
    <t>Lien vers une référence externe décrivant la géométrie du polygone.</t>
  </si>
  <si>
    <t>link</t>
  </si>
  <si>
    <t>license</t>
  </si>
  <si>
    <t>License</t>
  </si>
  <si>
    <t>The license of a dataset.</t>
  </si>
  <si>
    <t>Licence</t>
  </si>
  <si>
    <t>La permis d'un ensemble de données.</t>
  </si>
  <si>
    <t>Linear scale aggregation set</t>
  </si>
  <si>
    <t>The aggregation set that contains all aggregations that exist on the linear scale (rather than logorithmic or qualitative).</t>
  </si>
  <si>
    <t>Ensemble d'agrégation à l'échelle linéaire</t>
  </si>
  <si>
    <t>L'ensemble d'agrégations qui contient toutes les agrégations qui existent sur l'échelle linéaire (plutôt que logorithmique ou qualitative).</t>
  </si>
  <si>
    <t>liq</t>
  </si>
  <si>
    <t>Liquid fraction</t>
  </si>
  <si>
    <t>Liquid fraction of a sample.</t>
  </si>
  <si>
    <t>Fraction liquide</t>
  </si>
  <si>
    <t>Fraction liquide.</t>
  </si>
  <si>
    <t>liquid</t>
  </si>
  <si>
    <t>lists</t>
  </si>
  <si>
    <t>List worksheet</t>
  </si>
  <si>
    <t>Parts lists for template dropdowns and other documentation.</t>
  </si>
  <si>
    <t>listSet</t>
  </si>
  <si>
    <t>List set</t>
  </si>
  <si>
    <t>miscSet</t>
  </si>
  <si>
    <t>PartTypes that contain categories, sets, or lists.</t>
  </si>
  <si>
    <t>Used to generate documentation.</t>
  </si>
  <si>
    <t>windSpeedUnitSet</t>
  </si>
  <si>
    <t>localHA</t>
  </si>
  <si>
    <t>Access to local ha</t>
  </si>
  <si>
    <t>If this is 'no', the, data will not be available to local health authorities. If missing, data will be available to local health authorities.</t>
  </si>
  <si>
    <t>Accès aux Autorités Sanitaires Locaux</t>
  </si>
  <si>
    <t>Si "Non", la donnée ne sera pas accessible par les autorités de santépublique locales. Si "Oui" ou laissé vide, la donnée leur sera accessible.</t>
  </si>
  <si>
    <t>accessToLocalHA</t>
  </si>
  <si>
    <t>Gas class</t>
  </si>
  <si>
    <t>hepGRna</t>
  </si>
  <si>
    <t>hep g armored rna</t>
  </si>
  <si>
    <t>Measure of the amount Hepatitis G Armored RNA.</t>
  </si>
  <si>
    <t>rna blindé de l'hep g</t>
  </si>
  <si>
    <t>Mesure de la quantité d'ARN blindé de l'hépatite G.</t>
  </si>
  <si>
    <t>logAggrSet</t>
  </si>
  <si>
    <t>Logarithmic scale aggregation set</t>
  </si>
  <si>
    <t>The aggregation set that contains all aggregations that exist on the logarithmic scale (rather than linear or qualitative).</t>
  </si>
  <si>
    <t>Ensemble d'agrégation à l'échelle logarithmique</t>
  </si>
  <si>
    <t>Ensemble d'agrégations qui contient toutes les agrégations qui existent sur l'échelle logarithmique (plutôt que linéaire ou qualitative).</t>
  </si>
  <si>
    <t>Dictionary tables</t>
  </si>
  <si>
    <t xml:space="preserve">Tables to describe and support the ODM dictionary. </t>
  </si>
  <si>
    <t>These tables hold information on sets, all parts, and support multiple languages and translations. The tables are updated by the ODM development team when a new ODM version is created.</t>
  </si>
  <si>
    <t>Classe des tables de consultation</t>
  </si>
  <si>
    <t>Spécifie une collection pour les tables de consultation.</t>
  </si>
  <si>
    <t>flu</t>
  </si>
  <si>
    <t>Influenza virus measure</t>
  </si>
  <si>
    <t>General influenza virus measure</t>
  </si>
  <si>
    <t xml:space="preserve">This measure should only be used if there is no other influenza virus measure. See groupID = virusMisc. Use a note to describe the specific measure used. </t>
  </si>
  <si>
    <t>http://purl.obolibrary.org/obo/MONDO_0005812</t>
  </si>
  <si>
    <t>Groupe du virus de la grippe</t>
  </si>
  <si>
    <t>Indique un groupe de mesures/méthodes liées aux virus de la grippe.</t>
  </si>
  <si>
    <t>low</t>
  </si>
  <si>
    <t>Low severity</t>
  </si>
  <si>
    <t>A marker for low severity</t>
  </si>
  <si>
    <t>Sévérité faible</t>
  </si>
  <si>
    <t>Un marqueur pour une sévérité faible</t>
  </si>
  <si>
    <t>lowerCI95</t>
  </si>
  <si>
    <t>Lower limit of a 95% confidence interval</t>
  </si>
  <si>
    <t>Specifies the the lower limit of a 95% confidence interval.</t>
  </si>
  <si>
    <t>Should typically be linked to an upper limit, and some indication of data spread (ie. standard deviation), and a mean/median measure.</t>
  </si>
  <si>
    <t>Limite inférieure de l'intervalle de confiance de 95%</t>
  </si>
  <si>
    <t>Spécifie la limite inférieure d'un intervalle de confiance à 95 %.</t>
  </si>
  <si>
    <t>Doit généralement être lié à une limite supérieure, à une indication de la dispersion des données (par exemple, l'écart type) et à une mesure moyenne/médiane.</t>
  </si>
  <si>
    <t>lowVol</t>
  </si>
  <si>
    <t>Low-volume sample</t>
  </si>
  <si>
    <t xml:space="preserve">Sample is low-volume, but was run regardless. </t>
  </si>
  <si>
    <t>Échantillon de faible volume</t>
  </si>
  <si>
    <t xml:space="preserve">L'échantillon est de faible volume, mais a été analysé malgré tout. </t>
  </si>
  <si>
    <t>ltcf</t>
  </si>
  <si>
    <t>Long-term care facility</t>
  </si>
  <si>
    <t>A residential healthcare facility that provides 24-medical care. These are also called skilled nursing facilities.</t>
  </si>
  <si>
    <t>Établissement de soins de longue durée</t>
  </si>
  <si>
    <t>établissement de soins de longue durée.</t>
  </si>
  <si>
    <t>ltcfAl</t>
  </si>
  <si>
    <t>Long-term care - assisted living or retirement home</t>
  </si>
  <si>
    <t xml:space="preserve">A residential facility that provides assistance with daily care but generally does not provide skilled nursing care. </t>
  </si>
  <si>
    <t>Établissement de soins de longue durée - vie assistée ou maison de retraite</t>
  </si>
  <si>
    <t xml:space="preserve">Un établissement résidentiel qui fournit une assistance pour les soins quotidiens mais qui ne fournit généralement pas de soins infirmiers qualifiés. </t>
  </si>
  <si>
    <t>Long-term care - assisted living</t>
  </si>
  <si>
    <t>ltcfO</t>
  </si>
  <si>
    <t>Other long-term care</t>
  </si>
  <si>
    <t xml:space="preserve">Other residential facilities that provide daily and/or medical care, but are not defined as nursing home/skilled nursing facilities or assisted living facilities. </t>
  </si>
  <si>
    <t>Autres soins de longue durée</t>
  </si>
  <si>
    <t xml:space="preserve">Autres établissements résidentiels qui fournissent des soins quotidiens et/ou médicaux, mais qui ne sont pas définis comme des maisons de soins infirmiers/établissements de soins qualifiés ou des établissements de vie assistée. </t>
  </si>
  <si>
    <t>ltDpcr</t>
  </si>
  <si>
    <t>Life technologies digital PCR</t>
  </si>
  <si>
    <t>Describes a PCR analysis done using Life Technologies' digital PCR technology.</t>
  </si>
  <si>
    <t>RCP digitale de life technologies</t>
  </si>
  <si>
    <t>Décrit une analyse de RCP effectuée à l'aide de la technologie de RCP numérique de Life Technologies.</t>
  </si>
  <si>
    <t>lysi</t>
  </si>
  <si>
    <t>Lysis buffer</t>
  </si>
  <si>
    <t>Lysis buffer.</t>
  </si>
  <si>
    <t>Tampon de lyse</t>
  </si>
  <si>
    <t>Tampon de lyse.</t>
  </si>
  <si>
    <t>m3D</t>
  </si>
  <si>
    <t>Cubic metres per day</t>
  </si>
  <si>
    <t>Cubic metres per day.</t>
  </si>
  <si>
    <t>Mètres cubes par jour</t>
  </si>
  <si>
    <t>Mètres cubes par jour.</t>
  </si>
  <si>
    <t>Flow Units</t>
  </si>
  <si>
    <t>m3H</t>
  </si>
  <si>
    <t>Cubic metres per hour</t>
  </si>
  <si>
    <t>Cubic metres per hour.</t>
  </si>
  <si>
    <t>Mètres cubes par heure</t>
  </si>
  <si>
    <t>Mètres cubes par heure.</t>
  </si>
  <si>
    <t>m3S</t>
  </si>
  <si>
    <t>Cubic metres per second</t>
  </si>
  <si>
    <t>Cubic metre per second.</t>
  </si>
  <si>
    <t>Mètres cubes par seconde</t>
  </si>
  <si>
    <t>Mètres cubes par seconde.</t>
  </si>
  <si>
    <t>manufacturer</t>
  </si>
  <si>
    <t>Manufacturer</t>
  </si>
  <si>
    <t>Manufacturer of an instrument.</t>
  </si>
  <si>
    <t>Fabricant</t>
  </si>
  <si>
    <t>Fabricant d'un instrument.</t>
  </si>
  <si>
    <t>mateLay</t>
  </si>
  <si>
    <t>Mate Pair Layout</t>
  </si>
  <si>
    <t>Specifies the mate pair layout for a sequencing method</t>
  </si>
  <si>
    <t>Disposition par couple</t>
  </si>
  <si>
    <t>Spécifie la disposition de la paire de matrices pour une méthode de séquençage.</t>
  </si>
  <si>
    <t>Maximum length</t>
  </si>
  <si>
    <t xml:space="preserve">The maximum length of the value of a part or measure. </t>
  </si>
  <si>
    <t>Longueur maximale</t>
  </si>
  <si>
    <t xml:space="preserve">La longueur minimale d'une partie. </t>
  </si>
  <si>
    <t>Maximum value part support</t>
  </si>
  <si>
    <t xml:space="preserve">The maximum value of a part. </t>
  </si>
  <si>
    <t>Valeur maximale dictionnaire</t>
  </si>
  <si>
    <t>La valeur maximale d'une partie.</t>
  </si>
  <si>
    <t>maxValueAgg</t>
  </si>
  <si>
    <t>Maximum Value</t>
  </si>
  <si>
    <t>Highest value in a range of values for a measure.</t>
  </si>
  <si>
    <t>Maximum</t>
  </si>
  <si>
    <t>La valeur la plus haute dans un ensemble.</t>
  </si>
  <si>
    <t>max</t>
  </si>
  <si>
    <t>Maybe not something we're even reporting, so.. no include?</t>
  </si>
  <si>
    <t>Control-plate Flag - NTCs</t>
  </si>
  <si>
    <t>me</t>
  </si>
  <si>
    <t>Arithmetic mean</t>
  </si>
  <si>
    <t>Arithmetic mean.</t>
  </si>
  <si>
    <t>Moyenne arthmétique</t>
  </si>
  <si>
    <t>Moyenne arithmétique.</t>
  </si>
  <si>
    <t>mean</t>
  </si>
  <si>
    <t>Measurement group</t>
  </si>
  <si>
    <t>A group of measures that cannot be otherwise categorized.</t>
  </si>
  <si>
    <t>Groupe de mesure</t>
  </si>
  <si>
    <t>Un groupe de mesures qui ne peuvent pas être catégorisées autrement.</t>
  </si>
  <si>
    <t>lod</t>
  </si>
  <si>
    <t>Limit of detection (LOD)</t>
  </si>
  <si>
    <t>LOD</t>
  </si>
  <si>
    <t>Limit of detection (LOD) for this method if one exists.</t>
  </si>
  <si>
    <t>pcrClass</t>
  </si>
  <si>
    <t>Limite de détection</t>
  </si>
  <si>
    <t>Limite de détection (LOD) pour cette méthode, si elle existe.</t>
  </si>
  <si>
    <t>LoD [number of copies/mL of sample]</t>
  </si>
  <si>
    <t>QA / QC INFORMATION ABOUT GENES DATA</t>
  </si>
  <si>
    <t>depreciated to 'value' in MethodReport, or to MethodIDs?</t>
  </si>
  <si>
    <t>Measures quality set</t>
  </si>
  <si>
    <t>A quality set for any measure, includes all the quality flag options for any measure.</t>
  </si>
  <si>
    <t>Used as an "any quality set" for measures, but excludes the sample quality flags to avoid confusion and data entry errors.</t>
  </si>
  <si>
    <t>Ensemble de qualité des mesures</t>
  </si>
  <si>
    <t>Un ensemble d'indicateurs de qualité pour toute mesure, comprend toutes les options d'indicateurs de qualité pour toute mesure.</t>
  </si>
  <si>
    <t>Utilisé comme "n'importe quel ensemble de qualité" pour les mesures, mais exclut les indicateurs de qualité de l'échantillon pour éviter la confusion et les erreurs de saisie de données.</t>
  </si>
  <si>
    <t>Measure part type</t>
  </si>
  <si>
    <t xml:space="preserve">The attribute to describe a part type of measures. All measures have `partType` = "measure". </t>
  </si>
  <si>
    <t>Mesure de la composante</t>
  </si>
  <si>
    <t>Une observation enregistrée à partir d'un spécimen (c'est-à-dire un site, un échantillon, une personne ou une population).</t>
  </si>
  <si>
    <t>measureID</t>
  </si>
  <si>
    <t>Measure</t>
  </si>
  <si>
    <t>A measurement or observation of any substance including a biological, physical or chemical substance. An measurement is recorded from a specimen (i.e. a site, sample, person or population).</t>
  </si>
  <si>
    <t xml:space="preserve">Measures are organized into groups and classes (sub-groups). </t>
  </si>
  <si>
    <t>ID de la mesure</t>
  </si>
  <si>
    <t>Une mesure ou une observation de toute substance, y compris une substance biologique, physique ou chimique.</t>
  </si>
  <si>
    <t xml:space="preserve">Les mesures sont organisées en groupes et en classes (sous-groupes). </t>
  </si>
  <si>
    <t>ww_surv_target_1, ww_endog_control_1, ww_endog_control_2, ww_surv_target_2, ww_surv_target_1_gene, ww_surv_target_2_gene</t>
  </si>
  <si>
    <t>measureRepID</t>
  </si>
  <si>
    <t>Report ID</t>
  </si>
  <si>
    <t>Unique identifier for a measurement.</t>
  </si>
  <si>
    <t>Report IDs cannot be repeated.</t>
  </si>
  <si>
    <t>FK</t>
  </si>
  <si>
    <t>ID du rapport de mesure</t>
  </si>
  <si>
    <t>Identifiant unique pour la mesure pour la table "WWMeasurement"</t>
  </si>
  <si>
    <t>uWwMeasureID</t>
  </si>
  <si>
    <t>update for all eniviromental samples</t>
  </si>
  <si>
    <t>Measure report table</t>
  </si>
  <si>
    <t>mr</t>
  </si>
  <si>
    <t>The table that contains information and details about a given measure</t>
  </si>
  <si>
    <t>results</t>
  </si>
  <si>
    <t>combined all measures tables into a single table</t>
  </si>
  <si>
    <t>Table de rapport de mesure</t>
  </si>
  <si>
    <t>La table qui contient de l'information et des détails sur une mesure donnée.</t>
  </si>
  <si>
    <t>WWMeasure; SiteMeasure;CovidPublicHealthData</t>
  </si>
  <si>
    <t>Measure set report table</t>
  </si>
  <si>
    <t>ms</t>
  </si>
  <si>
    <t>The table that identifies sets of measures.</t>
  </si>
  <si>
    <t>Examples of measure sets include a set of replicates, dilutions (used to generate a Ct curve) or varients that are identified in a single sample.</t>
  </si>
  <si>
    <t>Table de rapport des ensembles de mesures</t>
  </si>
  <si>
    <t>La table qui identifie les ensembles de mesures.</t>
  </si>
  <si>
    <t>Measure sets table column order</t>
  </si>
  <si>
    <t>Specifies the order of the columns in a Measure Sets table.</t>
  </si>
  <si>
    <t>L’ordre des colonnes de la table d'ensemles de mesure</t>
  </si>
  <si>
    <t>Indique l’ordre des colonnes dans une table d'ensembles de mesure.</t>
  </si>
  <si>
    <t>Specifies the columns required in a Measure Sets table.</t>
  </si>
  <si>
    <t>Exigences de la table d'ensembles de mesure</t>
  </si>
  <si>
    <t>Measures table column order</t>
  </si>
  <si>
    <t>Specifies the order of the columns in a Measures table.</t>
  </si>
  <si>
    <t>L’ordre des colonnes de la table de mesures</t>
  </si>
  <si>
    <t>Indique l’ordre des colonnes dans une table de mesures.</t>
  </si>
  <si>
    <t>Specifies the columns required in a Measures table.</t>
  </si>
  <si>
    <t>Exigences de la table de mesures</t>
  </si>
  <si>
    <t>Indique les colonnes requises dans une table de mesures.</t>
  </si>
  <si>
    <t>meaureSetRepID</t>
  </si>
  <si>
    <t>Report set ID</t>
  </si>
  <si>
    <t>Unique identifier that links together a group of related measures.</t>
  </si>
  <si>
    <t>ID du rapport de l'ensemble de mesures</t>
  </si>
  <si>
    <t>Identifiant unique permettant de relier un groupe de mesures reliées entre elles.</t>
  </si>
  <si>
    <t>med</t>
  </si>
  <si>
    <t>Median</t>
  </si>
  <si>
    <t>Median.</t>
  </si>
  <si>
    <t>Médiane</t>
  </si>
  <si>
    <t>Médiane.</t>
  </si>
  <si>
    <t>median</t>
  </si>
  <si>
    <t>change to ag ID</t>
  </si>
  <si>
    <t>menr</t>
  </si>
  <si>
    <t>Normalized arithmetic mean</t>
  </si>
  <si>
    <t>Arithmetic mean, normalized.</t>
  </si>
  <si>
    <t>Moyenne arthmétique normalisée</t>
  </si>
  <si>
    <t>Moyenne arithmétique normalisée.</t>
  </si>
  <si>
    <t>meanNr</t>
  </si>
  <si>
    <t>lodSewa</t>
  </si>
  <si>
    <t>Limit of detection (LOD) - sewage</t>
  </si>
  <si>
    <t>LOD for sewage samples</t>
  </si>
  <si>
    <t>Limit of detection (LOD) for sewage</t>
  </si>
  <si>
    <t>Limite de détection - eaux usées</t>
  </si>
  <si>
    <t>Limite de détection pour les échantillons d'eaux usées.</t>
  </si>
  <si>
    <t>lod_sewage</t>
  </si>
  <si>
    <t>mesureLic</t>
  </si>
  <si>
    <t>Measure license</t>
  </si>
  <si>
    <t>Specifies the access and use licensing for a given single measurement.</t>
  </si>
  <si>
    <t>Populated by partID = licenseID</t>
  </si>
  <si>
    <t>Licence de mesure</t>
  </si>
  <si>
    <t>Spécifie les licences d'accès et d'utilisation pour une mesure unique donnée.</t>
  </si>
  <si>
    <t>Rempli par partID = licenseID</t>
  </si>
  <si>
    <t xml:space="preserve">A procedure or step that is performed to make a measure. </t>
  </si>
  <si>
    <t>For example, methodExtract is a method tht describes the how a sample was extracted.</t>
  </si>
  <si>
    <t>Méthodes des composants</t>
  </si>
  <si>
    <t>Une procédure ou une étape qui est exécutée afin d'effectuer une mesure. (par exemple, methodExtract est une méthode qui décrit la manière dont un échantillon a été extrait).</t>
  </si>
  <si>
    <t>methodConc</t>
  </si>
  <si>
    <t>Concentration method</t>
  </si>
  <si>
    <t>Description of the method to concentrate a wastewater sample.</t>
  </si>
  <si>
    <t>Description of the method used to concentrate the sample</t>
  </si>
  <si>
    <t>methodConcCatSet</t>
  </si>
  <si>
    <t>Méthode de concentration</t>
  </si>
  <si>
    <t>Description de la méthode de concentration d'un échantillon d'eaux usées.</t>
  </si>
  <si>
    <t>Description de la méthode utilisée pour concentrer l'échantillon</t>
  </si>
  <si>
    <t>Ct # [number]</t>
  </si>
  <si>
    <t>Virus Concentration Method</t>
  </si>
  <si>
    <t>Concentration method category set</t>
  </si>
  <si>
    <t>CatSeteogry set for concentration methods.</t>
  </si>
  <si>
    <t>Ensemble de catégories de méthodes de concentration</t>
  </si>
  <si>
    <t>Ensemble de catégories pour les méthodes de concentration.</t>
  </si>
  <si>
    <t>methodID</t>
  </si>
  <si>
    <t>Method</t>
  </si>
  <si>
    <t>A procedure for collecting a sample or performing a measure.</t>
  </si>
  <si>
    <t>dxc</t>
  </si>
  <si>
    <t>ID de la méthode</t>
  </si>
  <si>
    <t>Identifiant unique pour la méthode d'analyse.</t>
  </si>
  <si>
    <t>Method used for sample preparation</t>
  </si>
  <si>
    <t>Lab Method ID</t>
  </si>
  <si>
    <t>assayMethodID</t>
  </si>
  <si>
    <t>now methodID</t>
  </si>
  <si>
    <t>mfAcidmgcl2</t>
  </si>
  <si>
    <t>Membrane filtration with acidification and mgcl2</t>
  </si>
  <si>
    <t>Filtration membranaire avec acidification et mgcl2</t>
  </si>
  <si>
    <t>mfAcidmgcl2SS</t>
  </si>
  <si>
    <t>Membrane filtration with acidification and mgcl2, membrane recombined with separated solids</t>
  </si>
  <si>
    <t>Filtration membranaire avec acidification et mgcl2, membrane recombinée avec les solides séparés</t>
  </si>
  <si>
    <t>mfMgcl2</t>
  </si>
  <si>
    <t>Membrane filtration with addition of mgcl2</t>
  </si>
  <si>
    <t>Filtration membranaire avec ajout de mgcl2</t>
  </si>
  <si>
    <t>mfMgcl2SS</t>
  </si>
  <si>
    <t>Membrane filtration with  mgcl2 and separated solids</t>
  </si>
  <si>
    <t>Membrane filtration with addition of mgcl2, membrane recombined with separated solids</t>
  </si>
  <si>
    <t>Filtration membranaire avec mgcl2 et solides séparés</t>
  </si>
  <si>
    <t>Filtration membranaire avec ajout de mgcl2, membrane recombinée avec les solides séparés.</t>
  </si>
  <si>
    <t>mfNoAmend</t>
  </si>
  <si>
    <t>Membrane filtration with no amendment</t>
  </si>
  <si>
    <t>Filtration membranaire sans amendement</t>
  </si>
  <si>
    <t>mfNoAmendSS</t>
  </si>
  <si>
    <t>Membrane filtration with no amendment, membrane recombined with separated solids</t>
  </si>
  <si>
    <t>Filtration membranaire sans amendement, membrane recombinée avec les solides séparés</t>
  </si>
  <si>
    <t>Filtration membranaire sans amendement, membrane recombinée avec les solides séparés.</t>
  </si>
  <si>
    <t>mfSampleAcid</t>
  </si>
  <si>
    <t>Membrane filtration with sample acidification</t>
  </si>
  <si>
    <t>Filtration sur membrane avec acidification de l'échantillon</t>
  </si>
  <si>
    <t>Filtration membranaire avec acidification de l'échantillon</t>
  </si>
  <si>
    <t>mfSampleAcidSS</t>
  </si>
  <si>
    <t>Membrane filtration with sample acidification, membrane recombined with separated solids</t>
  </si>
  <si>
    <t>Filtration sur membrane avec acidification de l'échantillon, recombinaison de la membrane avec les solides séparés.</t>
  </si>
  <si>
    <t>Filtration membranaire avec acidification de l'échantillon, recombinaison de la membrane avec les solides séparés.</t>
  </si>
  <si>
    <t>mgd</t>
  </si>
  <si>
    <t>Millions of gallons per day (MG/D)</t>
  </si>
  <si>
    <t>A unit for measuring of design capacity for wastewater treatment plants, represented as millions of gallons per day. Also can be used to measure flow.</t>
  </si>
  <si>
    <t>added in V2.0; github issue #123</t>
  </si>
  <si>
    <t>Millions de gallons par jour</t>
  </si>
  <si>
    <t>Unité de mesure de la capacité nominale des stations d'épuration des eaux usées, représentée par des millions de gallons par jour.</t>
  </si>
  <si>
    <t>mgL</t>
  </si>
  <si>
    <t>Milligrams per litre</t>
  </si>
  <si>
    <t>Milligrams per litre.</t>
  </si>
  <si>
    <t>Miligrammes par litre</t>
  </si>
  <si>
    <t>Milligrammes par litre.</t>
  </si>
  <si>
    <t>now UnitID</t>
  </si>
  <si>
    <t>loq</t>
  </si>
  <si>
    <t>Limit of quantification (LOQ)</t>
  </si>
  <si>
    <t>Loq</t>
  </si>
  <si>
    <t>Limit of quantification (LOQ) for this method if one exists.</t>
  </si>
  <si>
    <t>Limite de quantification</t>
  </si>
  <si>
    <t xml:space="preserve">LOQ </t>
  </si>
  <si>
    <t>mI</t>
  </si>
  <si>
    <t>Multiple issues</t>
  </si>
  <si>
    <t xml:space="preserve">Multiple issues have arisen in the sequencing process. </t>
  </si>
  <si>
    <t>When using the 'multiple issues' quality flag, please specify the issues and details in the notes section.</t>
  </si>
  <si>
    <t>Problèmes multiples</t>
  </si>
  <si>
    <t xml:space="preserve">De multiples problèmes sont apparus dans le processus de séquençage. </t>
  </si>
  <si>
    <t>Lorsque vous utilisez l'indicateur de qualité "problèmes multiples", veuillez préciser les problèmes et les détails dans la section des notes.</t>
  </si>
  <si>
    <t>mid</t>
  </si>
  <si>
    <t>Mid-level severity</t>
  </si>
  <si>
    <t>A marker for med-level severity, where there are some concerns.</t>
  </si>
  <si>
    <t>Sévérité moyenne</t>
  </si>
  <si>
    <t>Un marqueur pour une gravité moyenne, où il y a quelques préoccupations.</t>
  </si>
  <si>
    <t>Minimum length</t>
  </si>
  <si>
    <t>The maximum value of measure.</t>
  </si>
  <si>
    <t>Longueur minimale</t>
  </si>
  <si>
    <t>Minimum value part support</t>
  </si>
  <si>
    <t>The minimum value of part.</t>
  </si>
  <si>
    <t>Valeur minimale dictionnaire</t>
  </si>
  <si>
    <t>La valeur minimale d'une partie.</t>
  </si>
  <si>
    <t>minValueAgg</t>
  </si>
  <si>
    <t>Minimum Value</t>
  </si>
  <si>
    <t>Lowest value in a range of values for a measure.</t>
  </si>
  <si>
    <t>Minimum</t>
  </si>
  <si>
    <t>La valeur la plus basse dans un ensemble.</t>
  </si>
  <si>
    <t>min</t>
  </si>
  <si>
    <t>Miscellaneous attribute group</t>
  </si>
  <si>
    <t>A group of miscellaneous measurement-like attributes.</t>
  </si>
  <si>
    <t>Examples of these would be longitude and latitude, or EPSG coordinates.</t>
  </si>
  <si>
    <t>Groupe d'attributs divers</t>
  </si>
  <si>
    <t>Un groupe d'attributs divers de type mesure.</t>
  </si>
  <si>
    <t>Il s'agit par exemple de la longitude et de la latitude, ou des coordonnées EPSG.</t>
  </si>
  <si>
    <t>Miscellaneous measure group</t>
  </si>
  <si>
    <t>Groupe de mesures divers</t>
  </si>
  <si>
    <t>Un groupe de mesures qui ne peuvent pas être classées dans une autre catégorie.</t>
  </si>
  <si>
    <t>missingness</t>
  </si>
  <si>
    <t>Missingness</t>
  </si>
  <si>
    <t>The part type for missingness values.</t>
  </si>
  <si>
    <t>Type de partie d'absence</t>
  </si>
  <si>
    <t>Le type de partie pour les valeurs manquantes.</t>
  </si>
  <si>
    <t xml:space="preserve">Missingness sets for measures, methods or attributes. </t>
  </si>
  <si>
    <t>Inputted data into an ODM field may have missing data. The missingness set lists valid missing categories for the measure, method, or attribute.</t>
  </si>
  <si>
    <t>Ensemble de manquements</t>
  </si>
  <si>
    <t>Le type de partie pour les ensembles de manques.</t>
  </si>
  <si>
    <t>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</si>
  <si>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mix</t>
  </si>
  <si>
    <t>Mixed/homogenized sample</t>
  </si>
  <si>
    <t>Mixed or homogenized sample or fraction analyzed.</t>
  </si>
  <si>
    <t>Échantillon mélangé/homogénéisé</t>
  </si>
  <si>
    <t>échantillon homogénéisé/mélangé.</t>
  </si>
  <si>
    <t>mixed</t>
  </si>
  <si>
    <t>now FractionID</t>
  </si>
  <si>
    <t>ml</t>
  </si>
  <si>
    <t>Millilitres</t>
  </si>
  <si>
    <t>Millilitres of volume</t>
  </si>
  <si>
    <t>Millilitres de volume.</t>
  </si>
  <si>
    <t>mld</t>
  </si>
  <si>
    <t>Megalitres per day (ML/d)</t>
  </si>
  <si>
    <t>Megalitres per day.</t>
  </si>
  <si>
    <t>Mégalitres par jour</t>
  </si>
  <si>
    <t>Mégalitres par jour.</t>
  </si>
  <si>
    <t>mm</t>
  </si>
  <si>
    <t>Millimetres</t>
  </si>
  <si>
    <t>Unit part for the SI unit of millimetres.</t>
  </si>
  <si>
    <t>Millimètres</t>
  </si>
  <si>
    <t>Partie d'unité pour l'unité SI des millimètres.</t>
  </si>
  <si>
    <t>model</t>
  </si>
  <si>
    <t>Model</t>
  </si>
  <si>
    <t>Model number or version of the instrument.</t>
  </si>
  <si>
    <t>Modèle</t>
  </si>
  <si>
    <t>Numéro de modéle et/ou de version de l'instrument de mesure.</t>
  </si>
  <si>
    <t>moorSw</t>
  </si>
  <si>
    <t>Moore swab passive sample</t>
  </si>
  <si>
    <t>Moore swab passive sample.</t>
  </si>
  <si>
    <t>Use collectionPeriod to describe how many hours the Moore swab was used to collect the sample</t>
  </si>
  <si>
    <t>Échantillon passif avec écouvillon de Moore</t>
  </si>
  <si>
    <t>Un échantillon passif collecté par la méthode de Moore.</t>
  </si>
  <si>
    <t>mooreSw</t>
  </si>
  <si>
    <t>Metres per second</t>
  </si>
  <si>
    <t>metres per second.</t>
  </si>
  <si>
    <t>Mètre pas seconde</t>
  </si>
  <si>
    <t>ms2Col</t>
  </si>
  <si>
    <t>ms2 coliphage</t>
  </si>
  <si>
    <t>Measure of the amount of ms2 coliphage.</t>
  </si>
  <si>
    <t>coliphage ms2</t>
  </si>
  <si>
    <t>Mesure de la quantité de coliphage ms2.</t>
  </si>
  <si>
    <t>ms2ColMat</t>
  </si>
  <si>
    <t>ms2 coliphage spike target</t>
  </si>
  <si>
    <t>ms2 coliphage is used as the recovery efficiency control target.</t>
  </si>
  <si>
    <t>Cible de coliphage ms2</t>
  </si>
  <si>
    <t>Le coliphage ms2 est utilisé comme cible de contrôle de l'efficacité de la récupération.</t>
  </si>
  <si>
    <t>msd</t>
  </si>
  <si>
    <t>Matrix spike duplicate</t>
  </si>
  <si>
    <t>A known amounts of an analyte or representative compounds are added in the laboratory to a second aliquot of the sample used for matrix spike.</t>
  </si>
  <si>
    <t>Double de matrice enrichie</t>
  </si>
  <si>
    <t>Des quantités connues d'un analyte ou de composés représentatifs sont ajoutées en laboratoire à une seconde aliquote de l'échantillon utilisé pour le matriçage.</t>
  </si>
  <si>
    <t>mspsDep</t>
  </si>
  <si>
    <t>Moore Swab Passive sample depreciated</t>
  </si>
  <si>
    <t>added in V2.0, depreciated after</t>
  </si>
  <si>
    <t>mSwrPpl</t>
  </si>
  <si>
    <t>Major sewer pipeline</t>
  </si>
  <si>
    <t>Principale canalisation d'égout</t>
  </si>
  <si>
    <t>Collecteur d'égouts.</t>
  </si>
  <si>
    <t>mu</t>
  </si>
  <si>
    <t>Mu</t>
  </si>
  <si>
    <t>B.1.621</t>
  </si>
  <si>
    <t>muCo</t>
  </si>
  <si>
    <t>murine coronavirus</t>
  </si>
  <si>
    <t>Measure of the amount of murine coronavirus.</t>
  </si>
  <si>
    <t>coronavirus murin</t>
  </si>
  <si>
    <t>Mesure de la quantité de coronavirus murin.</t>
  </si>
  <si>
    <t>muCoMat</t>
  </si>
  <si>
    <t>murine coronavirus spike target</t>
  </si>
  <si>
    <t>Murine coronavirus is used as the recovery efficiency control target.</t>
  </si>
  <si>
    <t>Cible du coronavirus murin</t>
  </si>
  <si>
    <t>Le coronavirus murin est utilisé comme cible de contrôle de l'efficacité de la récupération.</t>
  </si>
  <si>
    <t>mul</t>
  </si>
  <si>
    <t>Multiple fraction</t>
  </si>
  <si>
    <t>Multiple fractions were analyzed separately and aggregated together post-analysis.</t>
  </si>
  <si>
    <t>This fractionID is intended for use for archival data and should not be used for newly added new moving forward (2022). Please also specify in the notes section which fractions were used for the multiple fractions (ex. solid and liquid) to avoid loss of information.</t>
  </si>
  <si>
    <t>Fraction multiple</t>
  </si>
  <si>
    <t>Les fractions multiples ont été analysées séparément et regroupées après analyse.</t>
  </si>
  <si>
    <t>Cet identifiant de fraction est destiné à être utilisé pour les données d'archives et ne doit pas être utilisé pour les nouvelles fractions ajoutées à l'avenir (2022). Veuillez également préciser dans la section des notes quelles fractions ont été utilisées pour les fractions multiples (ex. solide et liquide) afin d'éviter toute perte d'information.</t>
  </si>
  <si>
    <t>multiple</t>
  </si>
  <si>
    <t>Multiple Purpose</t>
  </si>
  <si>
    <t>A measure or sample taken for multiple purposes, not easily captured by the other purpose categories.</t>
  </si>
  <si>
    <t>Useful for parent samples where various subsamples will have different purposes/</t>
  </si>
  <si>
    <t>Objectifs multiples</t>
  </si>
  <si>
    <t>Une mesure ou un échantillon prélevé à des fins multiples, qui n'est pas facile à saisir dans les autres catégories d'objectifs.</t>
  </si>
  <si>
    <t>Utile pour les échantillons parentaux où divers sous-échantillons auront des objectifs différents.</t>
  </si>
  <si>
    <t>municipalLevel</t>
  </si>
  <si>
    <t>Municipalities or communes</t>
  </si>
  <si>
    <t>municp</t>
  </si>
  <si>
    <t>Municipality</t>
  </si>
  <si>
    <t>A complete municipality, this specifies an entire metropolitan area, either a city, town, etc.</t>
  </si>
  <si>
    <t>Municipalité</t>
  </si>
  <si>
    <t>Une municipalité complète, c'est-à-dire une zone métropolitaine entière, soit une ville, un village, etc.</t>
  </si>
  <si>
    <t>Mutations</t>
  </si>
  <si>
    <t>Measures and methods related to mutations.</t>
  </si>
  <si>
    <t>Classe de mutations</t>
  </si>
  <si>
    <t>Spécifie une collection de mesures/méthodes liées aux mutations.</t>
  </si>
  <si>
    <t>mutationPanel</t>
  </si>
  <si>
    <t>Mutation panels</t>
  </si>
  <si>
    <t>Measures and methods related to a panel or list of more than one mutation from the same sequence read.</t>
  </si>
  <si>
    <t>Panneaux de mutation</t>
  </si>
  <si>
    <t>Mesures et méthodes relatives à un panel ou une liste de plus d'une mutation à partir de la même lecture de séquence.</t>
  </si>
  <si>
    <t>mhv</t>
  </si>
  <si>
    <t>Murine Hepatitis Virus</t>
  </si>
  <si>
    <t>A measure for amount of murine hepatitis viurs.</t>
  </si>
  <si>
    <t>Virus de l'hépatite murine</t>
  </si>
  <si>
    <t>Une mesure de la quantité de virus de l'hépatite murine.</t>
  </si>
  <si>
    <t>n</t>
  </si>
  <si>
    <t>N sars-cov-2 gene target</t>
  </si>
  <si>
    <t>Gène ciblé N de SRAS-CoV-2</t>
  </si>
  <si>
    <t>Gène cible N de SRAS-CoV-2.</t>
  </si>
  <si>
    <t>n211i </t>
  </si>
  <si>
    <t>n211i omicron-variant gene target</t>
  </si>
  <si>
    <t>Gène ciblé n211i de la variante omicron</t>
  </si>
  <si>
    <t>Gène cible n211i de la variante omicron.</t>
  </si>
  <si>
    <t>n679k </t>
  </si>
  <si>
    <t>n679k omicron-variant gene target</t>
  </si>
  <si>
    <t>Gène ciblé n679k de la variante omicron</t>
  </si>
  <si>
    <t>Gène cible n679k de la variante omicron.</t>
  </si>
  <si>
    <t>n856k </t>
  </si>
  <si>
    <t>n856k omicron-variant gene target</t>
  </si>
  <si>
    <t>Gène ciblé n856k de la variante omicron</t>
  </si>
  <si>
    <t>Gène cible n856k de la variante omicron.</t>
  </si>
  <si>
    <t>n969k </t>
  </si>
  <si>
    <t>n969k omicron-variant gene target</t>
  </si>
  <si>
    <t>Gène ciblé n969k de la variante omicron</t>
  </si>
  <si>
    <t>Gène cible n969k de la variante omicron.</t>
  </si>
  <si>
    <t>Not applicable</t>
  </si>
  <si>
    <t>The field for which the expected value is not a property of the described object.</t>
  </si>
  <si>
    <t>Missing value indicator for missing data with no explanation.</t>
  </si>
  <si>
    <t>Non applicable</t>
  </si>
  <si>
    <t>Le champ pour lequel la valeur attendue n'est pas une propriété de l'objet décrit.</t>
  </si>
  <si>
    <t>Indicateur de valeur manquante pour les données manquantes sans explication.</t>
  </si>
  <si>
    <t>naAggr</t>
  </si>
  <si>
    <t>Aggregation not applicable</t>
  </si>
  <si>
    <t>Not applicable for aggregations.</t>
  </si>
  <si>
    <t>Used for parts for which an aggregation value is not applicable or appropriate.</t>
  </si>
  <si>
    <t>Agrégations non applicable</t>
  </si>
  <si>
    <t>Non applicable pour les agrégations.</t>
  </si>
  <si>
    <t>Utilisé pour les parties pour lesquelles une valeur d'agrégation n'est pas applicable ou appropriée.</t>
  </si>
  <si>
    <t>naAggrScale</t>
  </si>
  <si>
    <t>Aggregation scale not applicable</t>
  </si>
  <si>
    <t>Not application for aggregation sets.</t>
  </si>
  <si>
    <t>Used for parts for which an aggregation scale value is not applicable or appropriate.</t>
  </si>
  <si>
    <t>Échelle d’agrégations non applicable</t>
  </si>
  <si>
    <t>Non applicable pour les ensembles d'agrégations.</t>
  </si>
  <si>
    <t>Utilisé pour les parties pour lesquelles une valeur d'échelle d'agrégation n'est pas applicable ou appropriée.</t>
  </si>
  <si>
    <t>Aggregation set not applicable</t>
  </si>
  <si>
    <t>Used for parts for which an aggregation set value is not applicable or appropriate.</t>
  </si>
  <si>
    <t>Ensemble d’agrégations non applicable</t>
  </si>
  <si>
    <t>Utilisé pour les parties pour lesquelles un ensemble d'agrégations n'est pas applicable ou approprié.</t>
  </si>
  <si>
    <t>Class not applicable</t>
  </si>
  <si>
    <t>Class is not applicable.</t>
  </si>
  <si>
    <t>Use this for all parts that don't have classes (most non-measure or method parts)</t>
  </si>
  <si>
    <t>Classe non applicable</t>
  </si>
  <si>
    <t>Spécifie une classe pour les parties où une classe n'est pas applicable ou appropriée.</t>
  </si>
  <si>
    <t>Utilisez ceci pour toutes les parties qui n'ont pas de classes (la plupart des parties qui ne sont pas des mesures ou des méthodes).</t>
  </si>
  <si>
    <t>naCompartment</t>
  </si>
  <si>
    <t>Compartment not applicable</t>
  </si>
  <si>
    <t>Compartment not applicable.</t>
  </si>
  <si>
    <t>Compartiment non applicable</t>
  </si>
  <si>
    <t>Compartiment non applicable.</t>
  </si>
  <si>
    <t>Compartment set not applicable</t>
  </si>
  <si>
    <t>Domain not applicable</t>
  </si>
  <si>
    <t xml:space="preserve">Not applicable. </t>
  </si>
  <si>
    <t>Use 'not applicable' when there is no domain for the part</t>
  </si>
  <si>
    <t>Domaine non applicable</t>
  </si>
  <si>
    <t xml:space="preserve">Non applicable. </t>
  </si>
  <si>
    <t>Utilisez "non applicable" lorsqu'il n'y a pas de domaine pour la partie.</t>
  </si>
  <si>
    <t>Group not applicable</t>
  </si>
  <si>
    <t>Used when there is no group; ie. group is not applicable.</t>
  </si>
  <si>
    <t>Use 'not applicable' when there is no group for the part</t>
  </si>
  <si>
    <t>Groupe non applicable</t>
  </si>
  <si>
    <t>Utilisez "non applicable" lorsqu'il n'y a pas de groupe pour la pièce.</t>
  </si>
  <si>
    <t>name</t>
  </si>
  <si>
    <t>Name</t>
  </si>
  <si>
    <t>Name of a domain, specimen, group, class, attribute, unit, nomeclature or other entity.</t>
  </si>
  <si>
    <t xml:space="preserve">Name of any entity. Use a prefix to distinguish names from different report tables. See fully specified name (FSN) list.  i.e. Si-name = Site name, Po-name = Polygon name, Or-name = Organization name, Me-name = Method-name. </t>
  </si>
  <si>
    <t>Nom</t>
  </si>
  <si>
    <t>Nom d'un domaine, d'un spécimen, d'un groupe, d'une classe, d'un attribut, d'une unité, d'une nomenclature ou d'une autre entité.</t>
  </si>
  <si>
    <t xml:space="preserve">Nom d'une entité. Utilisez un préfixe pour distinguer les noms des différentes tables de rapport. Voir la liste des noms entièrement spécifiés (FSN). Par exemple : Si-name = nom du site, Po-name = nom du polygone, Or-name = nom de l'organisation, Me-name = nom de la méthode. </t>
  </si>
  <si>
    <t> collected_by, sequenced_by</t>
  </si>
  <si>
    <t>nan</t>
  </si>
  <si>
    <t>Not a number</t>
  </si>
  <si>
    <t>The outcome of a measurement is not a valid number (plus or minus infinity, error, ...)</t>
  </si>
  <si>
    <t>Missing values indicator for when a numeric value is expected but not given.</t>
  </si>
  <si>
    <t>Pas un numéro</t>
  </si>
  <si>
    <t>Le résultat d’une mesure n’est pas un numéro valide (plus ou moins l'infini, une erreur, …)</t>
  </si>
  <si>
    <t>Indicateur de valeurs manquantes lorsqu'une valeur numérique est attendue mais n'est pas donnée.</t>
  </si>
  <si>
    <t>Nomenclature not applicable</t>
  </si>
  <si>
    <t>Use 'not applicable' when there is no nomenclature for the part</t>
  </si>
  <si>
    <t>Nomenclature non applicable</t>
  </si>
  <si>
    <t>Utilisez "sans objet" lorsqu'il n'y a pas de nomenclature pour la pièce.</t>
  </si>
  <si>
    <t>naSpecimen</t>
  </si>
  <si>
    <t>Specimen not applicable</t>
  </si>
  <si>
    <t>Non applicable specimen.</t>
  </si>
  <si>
    <t>Use 'not applicable' when there is no specimen/set for the part</t>
  </si>
  <si>
    <t>Spécimen non applicable</t>
  </si>
  <si>
    <t>Utilisez "non applicable" lorsqu'il n'y a pas de spécimen pour la partie.</t>
  </si>
  <si>
    <t>Specimen set not applicable</t>
  </si>
  <si>
    <t>A specimen set for when specimen/specimen set is not applicable.</t>
  </si>
  <si>
    <t>Ensemble de spécimen non applicable</t>
  </si>
  <si>
    <t>natName</t>
  </si>
  <si>
    <t>Native Name</t>
  </si>
  <si>
    <t>The native name of the language, i.e. what the language is called by its speakers.</t>
  </si>
  <si>
    <t>Nom natif de la langue</t>
  </si>
  <si>
    <t>Le nom natif de la langue, c'est-à-dire le nom donné à la langue par ses locuteurs.</t>
  </si>
  <si>
    <t>naUnit</t>
  </si>
  <si>
    <t>Unit not applicable</t>
  </si>
  <si>
    <t>Not appliable for units.</t>
  </si>
  <si>
    <t>Unité non applicable</t>
  </si>
  <si>
    <t>Non applicable pour les unité.</t>
  </si>
  <si>
    <t>Unit set not applicable</t>
  </si>
  <si>
    <t>Not applicable for unit sets.</t>
  </si>
  <si>
    <t>Ensemble d’unité non applicable</t>
  </si>
  <si>
    <t>Non applicable pour les ensembles d'unité.</t>
  </si>
  <si>
    <t>National Center for Biotechnology Information</t>
  </si>
  <si>
    <t>NCBI header</t>
  </si>
  <si>
    <t>ncbiNotes</t>
  </si>
  <si>
    <t>NCBI - notes</t>
  </si>
  <si>
    <t>NCBI notes</t>
  </si>
  <si>
    <t>neigh</t>
  </si>
  <si>
    <t>Neighbourhood</t>
  </si>
  <si>
    <t>A municipal neighbourhood, this specifies a sub-section of a larger municipality.</t>
  </si>
  <si>
    <t>Quartier général</t>
  </si>
  <si>
    <t>Un quartier municipal, qui spécifie une sous-section d'une municipalité plus grande.</t>
  </si>
  <si>
    <t>neighborLevel</t>
  </si>
  <si>
    <t>Local administrative units or neighborhoods</t>
  </si>
  <si>
    <t>newVax</t>
  </si>
  <si>
    <t>Population of newly vaccinated persons</t>
  </si>
  <si>
    <t>Population des personnes nouvellement vaccinées</t>
  </si>
  <si>
    <t>nextclade</t>
  </si>
  <si>
    <t>NextClade nomenclature</t>
  </si>
  <si>
    <t>Specifies variant or genetic nomenclature as set out by NextClade.</t>
  </si>
  <si>
    <t>Nomenclature NextClade</t>
  </si>
  <si>
    <t>Spécifie la nomenclature variante ou génétique telle que définie par NextClade.</t>
  </si>
  <si>
    <t>ngmn</t>
  </si>
  <si>
    <t>Normalized geometric mean</t>
  </si>
  <si>
    <t>Geometric mean, normalized.</t>
  </si>
  <si>
    <t>Moyenne géométrique normalisée</t>
  </si>
  <si>
    <t>Moyenne géométrique normalisée.</t>
  </si>
  <si>
    <t>geoMnNr</t>
  </si>
  <si>
    <t>niid19</t>
  </si>
  <si>
    <t>niid_2019-ncov_n sars-cov-2 gene target</t>
  </si>
  <si>
    <t>Gène ciblé niid_2019-ncov_n de SRAS-CoV-2</t>
  </si>
  <si>
    <t>Gène cible niid_2019-ncov_n de SRAS-CoV-2.</t>
  </si>
  <si>
    <t>noroG1</t>
  </si>
  <si>
    <t>Norovirus G1</t>
  </si>
  <si>
    <t>Norovirus genogroup 1</t>
  </si>
  <si>
    <t>Norovirus génogroupe 1</t>
  </si>
  <si>
    <t>noConcern</t>
  </si>
  <si>
    <t>No quality concerns</t>
  </si>
  <si>
    <t>A flag to indicate there is are no quality concern about the measure or sample.</t>
  </si>
  <si>
    <t>Aucun problème de qualité</t>
  </si>
  <si>
    <t>Un indicateur pour signaler qu'il n'y a pas de problème de qualité concernant la mesure ou l'échantillon.</t>
  </si>
  <si>
    <t>noLabel</t>
  </si>
  <si>
    <t>Sample not labelled</t>
  </si>
  <si>
    <t>Sample had no label</t>
  </si>
  <si>
    <t>Échantillon non étiqueté</t>
  </si>
  <si>
    <t>L'échantillon n'avait pas d'étiquette</t>
  </si>
  <si>
    <t>noliquid</t>
  </si>
  <si>
    <t>No liquid concentration, liquid recombined with separated solids</t>
  </si>
  <si>
    <t>Pas de concentration du liquide, le liquide est recombiné avec les solides séparés.</t>
  </si>
  <si>
    <t xml:space="preserve">A classification system to report the measure class. </t>
  </si>
  <si>
    <t>See partID = nomenclatureID.</t>
  </si>
  <si>
    <t>Type de nomenclature</t>
  </si>
  <si>
    <t xml:space="preserve">Un système de classification pour rendre compte de la classe de mesures. </t>
  </si>
  <si>
    <t>Voir partID = nomenclatureID.</t>
  </si>
  <si>
    <t>Nomenclature</t>
  </si>
  <si>
    <t>A classification system to report the measure class. Only applicable to variants, mutations, and diseases.</t>
  </si>
  <si>
    <t>Currently only used for class = variant, mutation, or disease. Valid options are currently restricted to 'NextClade', 'Pangolin', 'WHO', or 'ICD'.</t>
  </si>
  <si>
    <t>Actuellement utilisé uniquement pour classe = variante. Pangolin, Nexclade, WHO sont les trois nomeclactures utilisées pour rapporter les variantes.</t>
  </si>
  <si>
    <t>NORMAN</t>
  </si>
  <si>
    <t>NORMAN header</t>
  </si>
  <si>
    <t>NORMAN - notes</t>
  </si>
  <si>
    <t>Norman notes</t>
  </si>
  <si>
    <t>noroG2</t>
  </si>
  <si>
    <t>Norovirus G2</t>
  </si>
  <si>
    <t>Norovirus genogroup 2</t>
  </si>
  <si>
    <t>Norovirus génogroupe 2</t>
  </si>
  <si>
    <t>tempVol</t>
  </si>
  <si>
    <t>Nucleic acid template volume</t>
  </si>
  <si>
    <t xml:space="preserve">The volume of DNA or RNA template used for PCR. </t>
  </si>
  <si>
    <t>Volume de la matrice d'acide nucléique</t>
  </si>
  <si>
    <t xml:space="preserve">Le volume de la matrice d'ADN ou d'ARN utilisée pour la PCR. </t>
  </si>
  <si>
    <t>notes</t>
  </si>
  <si>
    <t>Notes</t>
  </si>
  <si>
    <t>A note used to describe details that are not captured in other attrbitutes</t>
  </si>
  <si>
    <t>There is no recommended structure of a note. Use notes as needed.</t>
  </si>
  <si>
    <t>Une note utilisée pour décrire des détails qui ne sont pas saisis dans d'autres attrbitutes.</t>
  </si>
  <si>
    <t>Il n'y a pas de structure recommandée pour une note. Utilisez les notes selon vos besoins.</t>
  </si>
  <si>
    <t>noTime</t>
  </si>
  <si>
    <t>Sample missing time stamp</t>
  </si>
  <si>
    <t>Sample is missing the autosampler time; incomplete metadata on collection.</t>
  </si>
  <si>
    <t>Échantillon sans horodatage</t>
  </si>
  <si>
    <t>Il manque l'heure du passeur d'échantillons ; métadonnées incomplètes sur le prélèvement.</t>
  </si>
  <si>
    <t>nr</t>
  </si>
  <si>
    <t>Not reported</t>
  </si>
  <si>
    <t>A value could have been recorded, however, it was not.</t>
  </si>
  <si>
    <t>Missing value indicator for data that is absent because it was not reported.</t>
  </si>
  <si>
    <t>Non rapporte</t>
  </si>
  <si>
    <t>Une valeur aurait pu être enregistrée, cependant elle ne l'a pas été.</t>
  </si>
  <si>
    <t>Indicateur de valeur manquante pour les données qui sont absentes parce qu'elles n'ont pas été déclarées.</t>
  </si>
  <si>
    <t>Not reported, Not applicable missing set</t>
  </si>
  <si>
    <t>Not reported, Not applicable missing set.</t>
  </si>
  <si>
    <t>orf1a</t>
  </si>
  <si>
    <t>ORF1a sars-cov-2 gene target</t>
  </si>
  <si>
    <t>Gène cible ORF1a de SRAS-CoV-2</t>
  </si>
  <si>
    <t>ntu</t>
  </si>
  <si>
    <t>Nephelometric turbidity unit</t>
  </si>
  <si>
    <t>Nephelometric Turbidity Units, a unit used in the measurement of turbidity (see "turbidity" under measureIDs).</t>
  </si>
  <si>
    <t>Nephelometric turbidity units (NTU) are based on white light (400–680nm) and 90° incident angle.</t>
  </si>
  <si>
    <t>added in V2.0; github issue #122</t>
  </si>
  <si>
    <t>https://www.sciencedirect.com/topics/engineering/nephelometric-turbidity-unit</t>
  </si>
  <si>
    <t>Unité de turbidité néphélométrique</t>
  </si>
  <si>
    <t>Unités de turbidité néphélométrique, une unité utilisée dans la mesure de la turbidité (voir "turbidité" sous measureIDs).</t>
  </si>
  <si>
    <t>Les unités de turbidité néphélométriques (NTU) sont basées sur la lumière blanche (400-680nm) et un angle d'incidence de 90°.</t>
  </si>
  <si>
    <t>nucAuto</t>
  </si>
  <si>
    <t>Nuclisens automated magnetic bead extraction kit</t>
  </si>
  <si>
    <t>Nucleic acid extraction performed using the nuclisens automated magnetic bead extraction kit.</t>
  </si>
  <si>
    <t>Trousse d'extraction automatique de billes magnétiques nuclisens</t>
  </si>
  <si>
    <t>Extraction d'acides nucléiques réalisée à l'aide de la trousse d'extraction automatique de billes magnétiques nuclisens.</t>
  </si>
  <si>
    <t>nucManu</t>
  </si>
  <si>
    <t>Nuclisens manual magnetic bead extraction kit</t>
  </si>
  <si>
    <t>Nucleic acid extraction performed using the nuclisens manual magnetic bead extraction kit.</t>
  </si>
  <si>
    <t>Trousse d'extraction manuelle de billes magnétiques nuclisens</t>
  </si>
  <si>
    <t>Extraction d'acides nucléiques réalisée à l'aide de la trousse d'extraction manuelle de billes magnétiques nuclisens.</t>
  </si>
  <si>
    <t>null</t>
  </si>
  <si>
    <t>Null</t>
  </si>
  <si>
    <t>A logical representation of a statement that is neither TRUE nor FALSE.</t>
  </si>
  <si>
    <t>Missing value indicator when the value is neither TRUE nor FALSE.</t>
  </si>
  <si>
    <t>Nul</t>
  </si>
  <si>
    <t> Représentation logique d'une déclaration qui n'est ni VRAIE ni FAUSSE.</t>
  </si>
  <si>
    <t> Indicateur de valeur manquante lorsque la valeur n'est ni VRAIE ni FAUSSE.</t>
  </si>
  <si>
    <t>National Wastewater Surveillance System</t>
  </si>
  <si>
    <t>NWSS header</t>
  </si>
  <si>
    <t>NWSS - notes</t>
  </si>
  <si>
    <t>NWSS note</t>
  </si>
  <si>
    <t>NWSS - process</t>
  </si>
  <si>
    <t>NWSS process</t>
  </si>
  <si>
    <t>nww</t>
  </si>
  <si>
    <t>Water</t>
  </si>
  <si>
    <t>Non-wastewater, coming from any kind of water body</t>
  </si>
  <si>
    <t>Type d'échantillon d'eau</t>
  </si>
  <si>
    <t>Eau non-usée provenant de toute étendue d'eau.</t>
  </si>
  <si>
    <t>water</t>
  </si>
  <si>
    <t>orf1ab</t>
  </si>
  <si>
    <t>ORF1ab sars-cov-2 gene target</t>
  </si>
  <si>
    <t>Gène cible ORF1ab de SRAS-CoV-2</t>
  </si>
  <si>
    <t>oc43Mat</t>
  </si>
  <si>
    <t>oc43 spike target</t>
  </si>
  <si>
    <t>Human coronavirus OC43 is used as the recovery efficiency control target.</t>
  </si>
  <si>
    <t>Cible de oc43</t>
  </si>
  <si>
    <t>Le coronavirus humain OC43 est utilisé comme cible de contrôle de l'efficacité de la récupération.</t>
  </si>
  <si>
    <t>ocean</t>
  </si>
  <si>
    <t>Ocean, natural water body</t>
  </si>
  <si>
    <t>Océan, plan d'eau naturelle</t>
  </si>
  <si>
    <t>Océan, étendue d'eau naturelle.</t>
  </si>
  <si>
    <t>oColDep</t>
  </si>
  <si>
    <t>Other Collection depreciated</t>
  </si>
  <si>
    <t>Other type of collection method. Add description to collectionOther.</t>
  </si>
  <si>
    <t>Depreciated in version 2 with all "other" fields</t>
  </si>
  <si>
    <t>Autre collection</t>
  </si>
  <si>
    <t>Autre méthode de collecte. Ajouter une description dans la colonne "descriptionOther"</t>
  </si>
  <si>
    <t>ola</t>
  </si>
  <si>
    <t>Lab Analysis</t>
  </si>
  <si>
    <t>Offline laboratory analysis.</t>
  </si>
  <si>
    <t>Analyse en laboratoire</t>
  </si>
  <si>
    <t>Analyse en laboratoire.</t>
  </si>
  <si>
    <t>lab</t>
  </si>
  <si>
    <t>omicr1</t>
  </si>
  <si>
    <t>Omicron BA.1</t>
  </si>
  <si>
    <t>Omicron B.1.1.529</t>
  </si>
  <si>
    <t>Omicron</t>
  </si>
  <si>
    <t>B.1.1.529</t>
  </si>
  <si>
    <t>omicr2</t>
  </si>
  <si>
    <t>Omicron BA.2</t>
  </si>
  <si>
    <t>omicr275</t>
  </si>
  <si>
    <t>Omicron BA.2.75</t>
  </si>
  <si>
    <t>omicr4</t>
  </si>
  <si>
    <t>Omicron BA.4</t>
  </si>
  <si>
    <t>omicr5</t>
  </si>
  <si>
    <t>Omicron BA.5</t>
  </si>
  <si>
    <t>onsDate</t>
  </si>
  <si>
    <t>Onset date</t>
  </si>
  <si>
    <t>Earliest that symptoms were reported for this case. This data is often not known and reported. In lieu, episode is used.</t>
  </si>
  <si>
    <t>added in V2.0; depreciated</t>
  </si>
  <si>
    <t>Date de l'apparition</t>
  </si>
  <si>
    <t>Date à laquelle les premiers symptémes apparaissent. Cette donnée est souvent inconnue. La date d'épisode est alors communément utilisée.</t>
  </si>
  <si>
    <t>onset</t>
  </si>
  <si>
    <t>onse</t>
  </si>
  <si>
    <t>Online Sensor</t>
  </si>
  <si>
    <t>Online sensor</t>
  </si>
  <si>
    <t>An online sensor</t>
  </si>
  <si>
    <t>Capteur en direct</t>
  </si>
  <si>
    <t>Capteur en ligne.</t>
  </si>
  <si>
    <t>online</t>
  </si>
  <si>
    <t>Ontology reference</t>
  </si>
  <si>
    <t>Ontology reference for a part.</t>
  </si>
  <si>
    <t xml:space="preserve">This field contains a link to an existing ontology reference for the part. ODM content spans several existing ontologies. ODM does not strive to generate a new ontology, rather ODM seeks to harmonize and extend dictionaries for application in environmental and public health surveillance. </t>
  </si>
  <si>
    <t>Référence de l'ontologie</t>
  </si>
  <si>
    <t>Référence ontologique pour une partie.</t>
  </si>
  <si>
    <t xml:space="preserve">Ce champ contient un lien vers une référence ontologique existante pour la partie. Le contenu de l'ODM couvre plusieurs ontologies existantes. L'ODM ne cherche pas à générer une nouvelle ontologie, mais plutôt à harmoniser et à étendre les dictionnaires en vue de leur application dans la surveillance de l'environnement et de la santé publique. </t>
  </si>
  <si>
    <t>orf1b</t>
  </si>
  <si>
    <t>ORF1b sars-cov-2 gene target</t>
  </si>
  <si>
    <t>Gène cible ORF1b de SRAS-CoV-2</t>
  </si>
  <si>
    <t>orb</t>
  </si>
  <si>
    <t>Other residential building</t>
  </si>
  <si>
    <t>Individual residential buildings or institutions not captured in other categories</t>
  </si>
  <si>
    <t>Bâtiment résidentiel - autre</t>
  </si>
  <si>
    <t>Bâtiments résidentiels individuels ou institutions non pris en compte dans les autres catégories</t>
  </si>
  <si>
    <t>orBoo</t>
  </si>
  <si>
    <t>OR Boolean aggregation</t>
  </si>
  <si>
    <t>"OR" aggreation.</t>
  </si>
  <si>
    <t>If any value in the aggregation is "TRUE" then the OR aggregation is also "TRUE". If all values in the aggregation is "FALSE" then the OR aggregation is also "FALSE".</t>
  </si>
  <si>
    <t>OU agrégation boléen</t>
  </si>
  <si>
    <t> "OU" agrégation</t>
  </si>
  <si>
    <t xml:space="preserve">Si au moins une des valeurs de l'agrégation est "VRAIE", l'agrégation OU est également "VRAIE". Si toutes les valeurs de l'agrégation sont "FAUX", l'agrégation OU est également "VRAIE". </t>
  </si>
  <si>
    <t>ophos</t>
  </si>
  <si>
    <t>Orthophosphates</t>
  </si>
  <si>
    <t>Ortho-phosphate concentration.</t>
  </si>
  <si>
    <t>SiteMeasure; WWMeasure</t>
  </si>
  <si>
    <t>wwOPhos; wqOPhos</t>
  </si>
  <si>
    <t>measOth</t>
  </si>
  <si>
    <t>Other Measure</t>
  </si>
  <si>
    <t>Other measure, not otherwise specified in measures.</t>
  </si>
  <si>
    <t>Add description to categoryOther.</t>
  </si>
  <si>
    <t>Autre mesure</t>
  </si>
  <si>
    <t>Autre mesure, non spécifiée autrement dans les mesures.</t>
  </si>
  <si>
    <t>Ajouter une description à la catégorieAutres.</t>
  </si>
  <si>
    <t>other' is depreciated</t>
  </si>
  <si>
    <t>meOthDe</t>
  </si>
  <si>
    <t>Other Measure Description</t>
  </si>
  <si>
    <t>Description of other measure (measOtherDesc).</t>
  </si>
  <si>
    <t>Déscription d'autre mésure</t>
  </si>
  <si>
    <t>Autre type de site d'échantillonnage. Ajouter une description dans la colonne "typeOther"</t>
  </si>
  <si>
    <t>organizationID</t>
  </si>
  <si>
    <t>Organization ID</t>
  </si>
  <si>
    <t>A unique identifier for the organization to which the reporter is affiliated.</t>
  </si>
  <si>
    <t>Organisation</t>
  </si>
  <si>
    <t>L'organisation à laquelle le reporteur est affilié.</t>
  </si>
  <si>
    <t>reporting_jurisdiction</t>
  </si>
  <si>
    <t>organization</t>
  </si>
  <si>
    <t>now 'organizationID'</t>
  </si>
  <si>
    <t>Organization table</t>
  </si>
  <si>
    <t>or</t>
  </si>
  <si>
    <t>The table that contains information about a laboratory.</t>
  </si>
  <si>
    <t>Table d'organisation</t>
  </si>
  <si>
    <t>La table qui contient de l'information sur un laboratoire.</t>
  </si>
  <si>
    <t>Separated out into a new 'Organization' table</t>
  </si>
  <si>
    <t>Organizations table column order</t>
  </si>
  <si>
    <t>Specifies the order of the columns in a Organizations table.</t>
  </si>
  <si>
    <t>Ordre des colonnes du tableau des organisations</t>
  </si>
  <si>
    <t>Spécifie l'ordre des colonnes dans une table Organisations.</t>
  </si>
  <si>
    <t>Specifies the columns required in a Organizations table.</t>
  </si>
  <si>
    <t>Exigences relatives à la table des organisations</t>
  </si>
  <si>
    <t>Spécifie les colonnes requises dans une table Organisations.</t>
  </si>
  <si>
    <t>orgLevel</t>
  </si>
  <si>
    <t>Organization level</t>
  </si>
  <si>
    <t>The geographic level of an organization.</t>
  </si>
  <si>
    <t xml:space="preserve">There are six levels based on International Standard Classification of Administrative Units (ISCU). </t>
  </si>
  <si>
    <t>orgLevelCatSet</t>
  </si>
  <si>
    <t>Organization level category set</t>
  </si>
  <si>
    <t>Categories of organization levels.</t>
  </si>
  <si>
    <t>Ensemble de catégories de type d'organisation</t>
  </si>
  <si>
    <t>L'ensemble des catégories pour le stockage des types d'organisation.</t>
  </si>
  <si>
    <t>orgSector</t>
  </si>
  <si>
    <t>Organization sector</t>
  </si>
  <si>
    <t>The sector of an organization</t>
  </si>
  <si>
    <t>orgSectorCatSet</t>
  </si>
  <si>
    <t>Organization sector category set</t>
  </si>
  <si>
    <t>Cateogries of organization sectors.</t>
  </si>
  <si>
    <t>orgType</t>
  </si>
  <si>
    <t>Organization Type</t>
  </si>
  <si>
    <t xml:space="preserve">Specifies the type or purpose of a given organization. </t>
  </si>
  <si>
    <t>orgTypeCatSet</t>
  </si>
  <si>
    <t>ID du type d'organisation</t>
  </si>
  <si>
    <t xml:space="preserve">Spécifie le type ou l'objectif d'une organisation donnée. </t>
  </si>
  <si>
    <t>Organization type category set</t>
  </si>
  <si>
    <t>The category set for storing organization types.</t>
  </si>
  <si>
    <t>origin</t>
  </si>
  <si>
    <t>Sample origin</t>
  </si>
  <si>
    <t>An attribute of a sample specifying the origin.</t>
  </si>
  <si>
    <t>Origine de l'échantillon</t>
  </si>
  <si>
    <t>Un attribut d'un échantillon spécifiant l'origine.</t>
  </si>
  <si>
    <t> isolation_source</t>
  </si>
  <si>
    <t>originCatSet</t>
  </si>
  <si>
    <t>Sample Origin category set</t>
  </si>
  <si>
    <t>The category set for storing the valid categorical values of sample origin.</t>
  </si>
  <si>
    <t>CatSetégorie d'origine de l'échantillon</t>
  </si>
  <si>
    <t>L'ensemble de catégories pour l'origine de l'échantillon.</t>
  </si>
  <si>
    <t>otco</t>
  </si>
  <si>
    <t>sample collection device or method</t>
  </si>
  <si>
    <t>othAgg</t>
  </si>
  <si>
    <t>Other aggregation scale</t>
  </si>
  <si>
    <t>Specifies an aggregation scale that can't be described as either "qualitative" or "quantAggScale".</t>
  </si>
  <si>
    <t>Autre échelle d'agrégation</t>
  </si>
  <si>
    <t>Spécifie une échelle d'agrégation qui ne peut pas être décrite comme "qualitative" ou "quantAggScale".</t>
  </si>
  <si>
    <t>Other</t>
  </si>
  <si>
    <t>Other category. A categorical response for several variables in version 1. Also accompanied by a free text field. Depreciated in version 2, with common text fields added as new categories in version 2.0.0</t>
  </si>
  <si>
    <t>WWMeasure; Sample; Site; SiteMeasure; AssayMethod</t>
  </si>
  <si>
    <t>Instrument:type;Sample:collection;Site:SampleCollectoinDefault;WWMeasure:aggregation;SiteMeasure:aggreation;site:type;site:TypeDefault;WWMeasure:unit;AssayMethod:unit</t>
  </si>
  <si>
    <t xml:space="preserve">Created to support version 1 'other' category for several variables. </t>
  </si>
  <si>
    <t>otherAggrSet</t>
  </si>
  <si>
    <t>Other aggregation set</t>
  </si>
  <si>
    <t>Aggregation set used for unitless measures.</t>
  </si>
  <si>
    <t>Ensemble d'agrégation - autres</t>
  </si>
  <si>
    <t>Ensemble d'agrégations pour les mesures sans unité.</t>
  </si>
  <si>
    <t>otherDep</t>
  </si>
  <si>
    <t>Other aggregation depricated</t>
  </si>
  <si>
    <t>Other aggregation method. Add description to aggregationOther</t>
  </si>
  <si>
    <t>Agrégation, autre</t>
  </si>
  <si>
    <t>Autre méthode d'agrégation. Ajouter une description dans "aggregationOther".</t>
  </si>
  <si>
    <t>otherProvDep</t>
  </si>
  <si>
    <t>Access to other prov depricated</t>
  </si>
  <si>
    <t>If this is 'no', this data will not be available to other data providers not listed before. If missing, data will be available to other data providers not listed before</t>
  </si>
  <si>
    <t>Accès aux Autres Provinces</t>
  </si>
  <si>
    <t>Si "Non", la donnée ne sera pas accessible par les autorités de santépublique provinciales. Si "Oui" ou laissé vide, la donnée leur sera accessible.</t>
  </si>
  <si>
    <t>accessToOtherProv</t>
  </si>
  <si>
    <t>otherReportTableSet</t>
  </si>
  <si>
    <t>Other report table set</t>
  </si>
  <si>
    <t>Additional tables that form the full data model.</t>
  </si>
  <si>
    <t>otherV</t>
  </si>
  <si>
    <t>Variants Other</t>
  </si>
  <si>
    <t>Used for reporting variants detected for which a specific measureID doesn't already exist. The ODM team will periodically migrate collected responses in this category into set measureIDs.</t>
  </si>
  <si>
    <t>Please write in an official name for the new variant that was detected, and specify which nomenclature you're using with the nomenclatureID.</t>
  </si>
  <si>
    <t>Variantes Autre</t>
  </si>
  <si>
    <t>Utilisé pour signaler les variantes détectées pour lesquelles un measureID spécifique n'existe pas encore. L'équipe ODM migrera périodiquement les réponses collectées dans cette catégorie vers des measureIDs définis.</t>
  </si>
  <si>
    <t>Veuillez écrire un nom officiel pour la nouvelle variante qui a été détectée, et spécifier la nomenclature que vous utilisez avec le nomenclatureID.</t>
  </si>
  <si>
    <t>otsisaDep</t>
  </si>
  <si>
    <t xml:space="preserve">Other Site - sample depreciated </t>
  </si>
  <si>
    <t>Other type of site. Add description to typeOther.</t>
  </si>
  <si>
    <t>Autre site</t>
  </si>
  <si>
    <t>SampleTypeDefault</t>
  </si>
  <si>
    <t>otsisiDep</t>
  </si>
  <si>
    <t>Other Site - Site depreciated</t>
  </si>
  <si>
    <t>Other site type. Add description to typeOther</t>
  </si>
  <si>
    <t>Autre catégorie de mesure. Ajouter une description de la catégorie dans la colonne "categoryOther".</t>
  </si>
  <si>
    <t>otunDep</t>
  </si>
  <si>
    <t>Other Unit depricated</t>
  </si>
  <si>
    <t>Other measurement of viral copies or wastewater treatment plant parameter. Add description to UnitOther.</t>
  </si>
  <si>
    <t>Autre unité</t>
  </si>
  <si>
    <t>Autre mesure de copies virales ou de qualité des eaux usées. Ajouter une description dans "unitOther".</t>
  </si>
  <si>
    <t>outb</t>
  </si>
  <si>
    <t>Outbreak</t>
  </si>
  <si>
    <t>Measure to indicate outbreak status. Given that when outbreaks occur, full data on case counts may not be available or completely accurate, using this measure indicates that case counts may be approximate.</t>
  </si>
  <si>
    <t>The datetime for the measure helps indicate that start and end periods for an outbreak.</t>
  </si>
  <si>
    <t>outbreakClass</t>
  </si>
  <si>
    <t>outbreakCatSet</t>
  </si>
  <si>
    <t>added in V2.0; github issue #203</t>
  </si>
  <si>
    <t>Mesure pour indiquer le statut de l'outbreak. Étant donné qu'en cas des outbreak, il se peut que les données complètes sur le nombre de cas ne soient pas disponibles ou complètement exactes, l'utilisation de cette mesure indique que le nombre de cas peut être approximatif.</t>
  </si>
  <si>
    <t>La date de la mesure permet d'indiquer les périodes de début et de fin d'une outbreak.</t>
  </si>
  <si>
    <t>outbEnd</t>
  </si>
  <si>
    <t>Outbreak End</t>
  </si>
  <si>
    <t>Indicates an outbreak has ended.</t>
  </si>
  <si>
    <t>Fin du outbreak</t>
  </si>
  <si>
    <t>Indique qu'un outbreak a pris fin.</t>
  </si>
  <si>
    <t>outbOngoing</t>
  </si>
  <si>
    <t>Outbreak - on-going</t>
  </si>
  <si>
    <t>Indicates an outbreak is on-going.</t>
  </si>
  <si>
    <t>Outbreak en cours</t>
  </si>
  <si>
    <t>Indique qu'un outbreak est en cours.</t>
  </si>
  <si>
    <t>Outbreak category set</t>
  </si>
  <si>
    <t>Category set for the valid values of the outbreak measure.</t>
  </si>
  <si>
    <t>Ensemble de catégories de outbreak</t>
  </si>
  <si>
    <t>Ensemble de catégories pour les valeurs valides de la mesure d’un outbreak.</t>
  </si>
  <si>
    <t>outbStart</t>
  </si>
  <si>
    <t>Outbreak start</t>
  </si>
  <si>
    <t>Indicates an outbreak began.</t>
  </si>
  <si>
    <t>Début du outbreak</t>
  </si>
  <si>
    <t>Indique qu'un outbreak a commencé.</t>
  </si>
  <si>
    <t>p100l</t>
  </si>
  <si>
    <t>p100l delta-variant gene target</t>
  </si>
  <si>
    <t>Gène cible p100l de la variante delta</t>
  </si>
  <si>
    <t>Gène cible p100l de la variante delta.</t>
  </si>
  <si>
    <t>p2046l</t>
  </si>
  <si>
    <t>p2046l delta-variant gene target</t>
  </si>
  <si>
    <t>Gène cible p2046l de la variante delta</t>
  </si>
  <si>
    <t>Gène cible p2046l de la variante delta.</t>
  </si>
  <si>
    <t>p2287s</t>
  </si>
  <si>
    <t>p2287s delta-variant gene target</t>
  </si>
  <si>
    <t>Gène cible p2287s de la variante delta</t>
  </si>
  <si>
    <t>Gène cible p2287s de la variante delta.</t>
  </si>
  <si>
    <t>p3395h </t>
  </si>
  <si>
    <t>p3395h omicron-variant gene target</t>
  </si>
  <si>
    <t>Gène cible p3395h de la variante omicron</t>
  </si>
  <si>
    <t>Gène cible p3395h de la variante omicron.</t>
  </si>
  <si>
    <t>p681r</t>
  </si>
  <si>
    <t>p681r delta-variant gene target</t>
  </si>
  <si>
    <t>Gène cible p681r de la variante delta</t>
  </si>
  <si>
    <t>Gène cible p681r de la variante delta.</t>
  </si>
  <si>
    <t>pairLay</t>
  </si>
  <si>
    <t>Paired Layout</t>
  </si>
  <si>
    <t>Specifies the paired layout for a sequencing method</t>
  </si>
  <si>
    <t>Disposition par paires</t>
  </si>
  <si>
    <t>Spécifie la disposition en paires pour une méthode de séquençage</t>
  </si>
  <si>
    <t>Pangolin nomenclature</t>
  </si>
  <si>
    <t>Specifies variant or genetic nomenclature as set out by the Phylogenetic Assignment of Named Global Outbreak Lineages (Pangolin).</t>
  </si>
  <si>
    <t>Nomenclature Pangolin</t>
  </si>
  <si>
    <t>Spécifie la nomenclature variante ou génétique telle qu'elle est définie par l'attribution phylogénétique des lignées d'éclosions mondiales nommées (Pangolin).</t>
  </si>
  <si>
    <t>parDatasetID</t>
  </si>
  <si>
    <t>Parent dataset ID</t>
  </si>
  <si>
    <t xml:space="preserve">The datasetID that is a parent to another datasetID. </t>
  </si>
  <si>
    <t>ID de l'ensemble de données parentale</t>
  </si>
  <si>
    <t>L'ID de l'ensemble de données qui est le parent d'un autre ensemble de données.</t>
  </si>
  <si>
    <t>parent</t>
  </si>
  <si>
    <t>Parent sample ID</t>
  </si>
  <si>
    <t>If this sample has been pooled into one big sample for analysis this indicates the sample of the larger pooled sample.</t>
  </si>
  <si>
    <t>Replaced in V2 with approach to describe sample relationships that allows greater flexibility than soley parents.</t>
  </si>
  <si>
    <t>ID de l'échantillon parental</t>
  </si>
  <si>
    <t>Si l'échantillon a été combiné à un plus grand échantillon, indiquer l'identifiant du plus grand échantillon.</t>
  </si>
  <si>
    <t>Sample ID</t>
  </si>
  <si>
    <t>parSiteID</t>
  </si>
  <si>
    <t>Parent Site ID</t>
  </si>
  <si>
    <t>The siteID that is a parent to another siteID; usually the sub-site will be contained in the parentSite.</t>
  </si>
  <si>
    <t>An example would be surface testing in a LTC facility. The LTC facility would be the parentSiteID, and the various rooms/surfaces would be the sub-sites, or child-sites.</t>
  </si>
  <si>
    <t>ID du site parentale</t>
  </si>
  <si>
    <t>L'ID du site qui est le parent d'un autre site ; généralement, le sous-site est contenu dans le site parent.</t>
  </si>
  <si>
    <t>Un exemple serait un test de surface dans un établissement de soins de longue durée. L'établissement de SLD serait le parentSiteID, et les différentes pièces/surfaces seraient les sous-sites ou les sites enfants.</t>
  </si>
  <si>
    <t>Part description</t>
  </si>
  <si>
    <t>The description of the part.</t>
  </si>
  <si>
    <t>Provides description of the part, used for tranlsation.</t>
  </si>
  <si>
    <t>Description de la partie</t>
  </si>
  <si>
    <t>Description de la partie.</t>
  </si>
  <si>
    <t>Fournit une description de la partie, utilisée pour la tranlsation.</t>
  </si>
  <si>
    <t>Part ID</t>
  </si>
  <si>
    <t>The unique identify of any entity within the dictionary.</t>
  </si>
  <si>
    <t>Every entity in the ODM has a partID. The partID must be unique with no duplcates. partIDs are short. partIDs that are constructed by different part attributes can be up 28 characters (check max), but each part attibute should be 1 to 5 characters. partIDs are machine readible, but a knowledgable user can understand what they represent. partID are used, for example, as a header in an Excel input table. Numbers are allowed but there no other special characters other than `_`. `_` is a reserved character that is used to generate a partID using a compoent or table attributes. A partID for a subComponent is automatically generated using attributes of a component. For example, the partID for the compoent `SARS-CoV-2` is `covid`. `Covid` can have many subComponents including different groups (Covid-19-al, Covid-19-va, ovid-pr (allele, variant or protein) or units and aggregatrions (i.e. covid-al-N1-mean-cpl representing ovid allele N1, mean observation of viral copies per litre of effluent). A similar approach to naming subComponent is use for naming parts in a reprotTable.</t>
  </si>
  <si>
    <t>ID de la partie</t>
  </si>
  <si>
    <t>L'identifiant unique de toute entité dans le dictionnaire.</t>
  </si>
  <si>
    <t>Chaque entité de l'ODM possède un partID. Les partIDs sont courts. Les partIDs qui sont construits par différents attributs de la partie peuvent avoir jusqu'à 28 caractères (vérifier le maximum), mais chaque attribut de la partie doit avoir de 1 à 5 caractères. Les partIDs sont lisibles par la machine, mais un utilisateur averti peut comprendre ce qu'ils représentent. Les partIDs sont utilisés, par exemple, comme en-tête dans une table d'entrée Excel. Les nombres sont autorisés mais il n'y a pas d'autres caractères spéciaux autres que `_`. `_` est un caractère réservé qui est utilisé pour générer un partID en utilisant un composant ou des attributs de table. Un partID pour un sous-composant est automatiquement généré en utilisant les attributs d'un composant. Par exemple, le partID du composant `SARS-CoV-2` est `covid`. `Covid` peut avoir de nombreux sous-composants, y compris différents groupes (Covid-19-al, Covid-19-va, ovid-pr (allèle, variant ou protéine) ou des unités et des agrégats (c'est-à-dire covid-al-N1-mean-cpl représentant l'allèle ovid N1, l'observation moyenne des copies virales par litre d'effluent). Une approche similaire pour nommer les sous-composants est utilisée pour nommer les parties d'un reportTable.</t>
  </si>
  <si>
    <t>Part instruction</t>
  </si>
  <si>
    <t>Additional notes and instructions on how a part is used and/or defined.</t>
  </si>
  <si>
    <t>Instruction de partie</t>
  </si>
  <si>
    <t>Notes et instructions supplémentaires sur la façon dont une partie est utilisée et/ou définie.</t>
  </si>
  <si>
    <t>Label</t>
  </si>
  <si>
    <t>A human readable label of a part.</t>
  </si>
  <si>
    <t>Typically, a part label has no acrynomns (every word is spelled out). Equivalent to a LOINC common name.</t>
  </si>
  <si>
    <t>Étiquette</t>
  </si>
  <si>
    <t xml:space="preserve">Une étiquette lisible par l'homme pour une partie. </t>
  </si>
  <si>
    <t>Typiquement, une étiquette de partie n'a pas d'acrynoms (chaque mot est épelé). Equivalent à un nom commun en LOINC.</t>
  </si>
  <si>
    <t>Parts Look-up table</t>
  </si>
  <si>
    <t>pa</t>
  </si>
  <si>
    <t>Look up table containing all parts in of the data model.</t>
  </si>
  <si>
    <t>Contains all parts, including self-referential parts.</t>
  </si>
  <si>
    <t>Table de recherche des parties</t>
  </si>
  <si>
    <t>Table de recherche contenant toutes les parties du modèle de données.</t>
  </si>
  <si>
    <t>Contient toutes les parties, y compris les parties autoréférentielles.</t>
  </si>
  <si>
    <t>Parts table column order</t>
  </si>
  <si>
    <t>Order of headers in the Parts table.</t>
  </si>
  <si>
    <t>Required headers in the Parts table.</t>
  </si>
  <si>
    <t>Part types</t>
  </si>
  <si>
    <t xml:space="preserve">Part types describe the purpose or use of the part. </t>
  </si>
  <si>
    <t>Enivornment data has three main part types: measure (i.e. covN1 viral measures, wasteawater flow rate, temperature), method (e.g. how the measure was taken), and attribute (such as a site name). See description of each of the part types within categorySetID = partTypeCatSets.</t>
  </si>
  <si>
    <t>Type de partie</t>
  </si>
  <si>
    <t xml:space="preserve">Les types de parties décrivent leur objectif ou leur utilisation. </t>
  </si>
  <si>
    <t>Les données d'environnement ont trois principaux types de parties : la mesure (c'est-à-dire les mesures virales covN1, le débit des eaux usées, la température), la méthode (par exemple, comment la mesure a été prise) et l'attribut (tel que le nom du site). Voir la description de chacun des types de parties dans categorySetID = partTypeCatSets.</t>
  </si>
  <si>
    <t>pceDep</t>
  </si>
  <si>
    <t>Primary Clarifier Effluent depreciated</t>
  </si>
  <si>
    <t>Effluent obtained after primary clarifiers.</t>
  </si>
  <si>
    <t>depreciated, site material like this is now captured in the sample table</t>
  </si>
  <si>
    <t>Effluent primaire du clarificateur</t>
  </si>
  <si>
    <t>Effluent obtenu aprés un décanteur primaire.</t>
  </si>
  <si>
    <t>Type of sample</t>
  </si>
  <si>
    <t>pEfflu</t>
  </si>
  <si>
    <t>pCode</t>
  </si>
  <si>
    <t>Postal or Zip Code</t>
  </si>
  <si>
    <t>The zip code or postal code for a given address, specifying a specifc geographic area.</t>
  </si>
  <si>
    <t>Code postal ou zip</t>
  </si>
  <si>
    <t>Le code postal ou zip code pour une adresse donnée, spécifiant une zone géographique spécifique.</t>
  </si>
  <si>
    <t>pcr</t>
  </si>
  <si>
    <t>PCR method</t>
  </si>
  <si>
    <t>Description of the PCR method.</t>
  </si>
  <si>
    <t>Description of the PCR method used</t>
  </si>
  <si>
    <t>pcrCatSet</t>
  </si>
  <si>
    <t>Uses multiple fields in SARS-CoV-2 Quantification method</t>
  </si>
  <si>
    <t>Description de la méthode RCP.</t>
  </si>
  <si>
    <t>Description de la méthode RCP utilisée</t>
  </si>
  <si>
    <t>pcr_type</t>
  </si>
  <si>
    <t>PCR Type</t>
  </si>
  <si>
    <t>methodPcr</t>
  </si>
  <si>
    <t>PCR Method category set</t>
  </si>
  <si>
    <t>The category set capturing containing all of the valid methods for the PCR methodID.</t>
  </si>
  <si>
    <t>Ensemble de catégories de méthodes d'RCP</t>
  </si>
  <si>
    <t>L'ensemble de catégories contenant toutes les méthodes valides pour le RCP methodID.</t>
  </si>
  <si>
    <t>PCR quality set</t>
  </si>
  <si>
    <t>Quality set for PCR measures.</t>
  </si>
  <si>
    <t>Ensemble de Qualité de RCP</t>
  </si>
  <si>
    <t>Ensemble de qualité pour les mesures de RCP.</t>
  </si>
  <si>
    <t>pcrSeq</t>
  </si>
  <si>
    <t>PCR sequencingsSelection method</t>
  </si>
  <si>
    <t>Specifies the PCR selection method for sequencing, ie. that a pre-determined primer was used.</t>
  </si>
  <si>
    <t>Primer should be specified if this is selected.</t>
  </si>
  <si>
    <t>Méthode de sélection pour le séquençage par PCR</t>
  </si>
  <si>
    <t>Spécifie la méthode de sélection PCR pour le séquençage, c'est-à-dire qu'une amorce prédéterminée a été utilisée.</t>
  </si>
  <si>
    <t>L'amorce doit être spécifiée si cette option est sélectionnée.</t>
  </si>
  <si>
    <t>pcs</t>
  </si>
  <si>
    <t>Primary Clarifier Sludge depreciated</t>
  </si>
  <si>
    <t>Sludge produced by primary clarifiers.</t>
  </si>
  <si>
    <t>Boues du clarificateur primaire</t>
  </si>
  <si>
    <t>Boue provenant d'un décanteur primaire.</t>
  </si>
  <si>
    <t>pSludge</t>
  </si>
  <si>
    <t>Primary clarifier effluent</t>
  </si>
  <si>
    <t>Effluent obtained after primary clarifiers</t>
  </si>
  <si>
    <t>Effluent du décanteur primaire</t>
  </si>
  <si>
    <t>primary effluent</t>
  </si>
  <si>
    <t>peg</t>
  </si>
  <si>
    <t>Polyethyleneglycol (PEG) precipitation</t>
  </si>
  <si>
    <t>Peg precipitation</t>
  </si>
  <si>
    <t xml:space="preserve">Précipitation au polyéthylèneglycol (PEG) </t>
  </si>
  <si>
    <t>perc</t>
  </si>
  <si>
    <t>Percent</t>
  </si>
  <si>
    <t>Percentage.</t>
  </si>
  <si>
    <t>$%$</t>
  </si>
  <si>
    <t>Pour cent</t>
  </si>
  <si>
    <t>Pourcentage.</t>
  </si>
  <si>
    <t>percRec</t>
  </si>
  <si>
    <t>Percent recovery</t>
  </si>
  <si>
    <t>Percent of the surrogate recovery for a recovery efficiency control assay.</t>
  </si>
  <si>
    <t>Use this for reporting the results of any recovery control assay.</t>
  </si>
  <si>
    <t>Pourcentage de récupération</t>
  </si>
  <si>
    <t>Pourcentage de la récupération de substitution pour un essai de contrôle de l'efficacité de la récupération.</t>
  </si>
  <si>
    <t>Sert à rapporter les résultats de tout essai de contrôle de récupération.</t>
  </si>
  <si>
    <t>surrogateRecovery</t>
  </si>
  <si>
    <t>ph</t>
  </si>
  <si>
    <t>pH</t>
  </si>
  <si>
    <t>pH measurement</t>
  </si>
  <si>
    <t>pHClass</t>
  </si>
  <si>
    <t>otherAggSet</t>
  </si>
  <si>
    <t>ww_ph</t>
  </si>
  <si>
    <t>wqPh</t>
  </si>
  <si>
    <t>phac</t>
  </si>
  <si>
    <t>Access to phac</t>
  </si>
  <si>
    <t>If this is 'no', the data will not be available to employees of the Public Health Agency of Canada - PHAC. If missing, data will be available to employees of the Public Health Agency of Canada - PHAC.</t>
  </si>
  <si>
    <t>Accès à PHAC</t>
  </si>
  <si>
    <t>Si "Non", la donnée ne sera pas accessible par les employés de l'Agence de Santé Publique du Canada. Si "Oui" ou laissé vide, la donnée leur sera accessible.</t>
  </si>
  <si>
    <t>accessToPHAC</t>
  </si>
  <si>
    <t>PHAGE</t>
  </si>
  <si>
    <t>PHAGE header</t>
  </si>
  <si>
    <t>phageNotes</t>
  </si>
  <si>
    <t>PHAGE - notes</t>
  </si>
  <si>
    <t>PHAGE note</t>
  </si>
  <si>
    <t>phenCl</t>
  </si>
  <si>
    <t>Phenol chloroform</t>
  </si>
  <si>
    <t>Nucleic acid extraction performed using phenol chloroform.</t>
  </si>
  <si>
    <t>Phénol chloroforme</t>
  </si>
  <si>
    <t>Extraction d'acides nucléiques réalisée avec du chloroforme phénol.</t>
  </si>
  <si>
    <t>phi6</t>
  </si>
  <si>
    <t>Pseudomonas virus phi6</t>
  </si>
  <si>
    <t>Measure of the amount of pseudomonas virus phi6.</t>
  </si>
  <si>
    <t>Virus Pseudomonas phi6</t>
  </si>
  <si>
    <t>Mesure de la quantité de virus pseudomonas phi6.</t>
  </si>
  <si>
    <t>phi6Mat</t>
  </si>
  <si>
    <t>phi6 spike target</t>
  </si>
  <si>
    <t>Pseudomonas virus phi6is used as the recovery efficiency control target.</t>
  </si>
  <si>
    <t>Cible de phi6</t>
  </si>
  <si>
    <t>Le virus Pseudomonas phi6 est utilisé comme cible de contrôle de l'efficacité de la récupération.</t>
  </si>
  <si>
    <t>phone</t>
  </si>
  <si>
    <t>Contact phone</t>
  </si>
  <si>
    <t>Contact phone number, for the lab.</t>
  </si>
  <si>
    <t>Numéro de téléphone de contact</t>
  </si>
  <si>
    <t>Numéro de téléphone de contact.</t>
  </si>
  <si>
    <t>Phone</t>
  </si>
  <si>
    <t>contactPhone</t>
  </si>
  <si>
    <t>phos</t>
  </si>
  <si>
    <t>Total phosphorous</t>
  </si>
  <si>
    <t>Phosphore total</t>
  </si>
  <si>
    <t>wwPP</t>
  </si>
  <si>
    <t>phostot</t>
  </si>
  <si>
    <t>Total Phosphates</t>
  </si>
  <si>
    <t>Total phosphates</t>
  </si>
  <si>
    <t>Phosphates totaux</t>
  </si>
  <si>
    <t>Phosphates totaux.</t>
  </si>
  <si>
    <t>total phosphate</t>
  </si>
  <si>
    <t>wwPtot</t>
  </si>
  <si>
    <t>phred</t>
  </si>
  <si>
    <t>PHRED quality score</t>
  </si>
  <si>
    <t>PHRED Quality Score For Sequencing</t>
  </si>
  <si>
    <t>Score de qualité PHRED</t>
  </si>
  <si>
    <t>Score de qualité PHRED pour le séquençage</t>
  </si>
  <si>
    <t>phy</t>
  </si>
  <si>
    <t>Physical property</t>
  </si>
  <si>
    <t xml:space="preserve">A physical property or object not characterized by life or chemistry.	</t>
  </si>
  <si>
    <t>Propriété Physique</t>
  </si>
  <si>
    <t>Propriété qui n'est pas spécifiée par la composition chimique ou la présence de vie.</t>
  </si>
  <si>
    <t>Physical</t>
  </si>
  <si>
    <t>Measures and methods related to generic physical properties.</t>
  </si>
  <si>
    <t>Classe physique</t>
  </si>
  <si>
    <t>Spécifie une collection de mesures/méthodes liées à des propriétés physiques génériques.</t>
  </si>
  <si>
    <t>Primary key</t>
  </si>
  <si>
    <t xml:space="preserve">Primary key for a table. </t>
  </si>
  <si>
    <t xml:space="preserve">All report tables have a primary key. Each row in a report table has unique identifier recorded in the primary key. </t>
  </si>
  <si>
    <t>Clé primaire</t>
  </si>
  <si>
    <t xml:space="preserve">Clé primaire pour une table. </t>
  </si>
  <si>
    <t>pmFloMean</t>
  </si>
  <si>
    <t>PMMoV- and flow-normalized mean</t>
  </si>
  <si>
    <t>Mean measure normalized to amount of PMMoV and wastewater flow.</t>
  </si>
  <si>
    <t>Moyenne normalisée en fonction du débit et du PMMoV</t>
  </si>
  <si>
    <t>Mesure moyenne normalisée à la quantité de PMMoV et au débit d'eaux usées.</t>
  </si>
  <si>
    <t>Principalement utilisé pour déclarer des allèles spécifiques (N1, N2, E, etc.)</t>
  </si>
  <si>
    <t>pmmovNorm</t>
  </si>
  <si>
    <t>PMMoV-normalized mean</t>
  </si>
  <si>
    <t>Mean measure normalized to amount of PMMoV.</t>
  </si>
  <si>
    <t>Moyenne normalisée en fonction du PMMoV</t>
  </si>
  <si>
    <t>Mesure moyenne normalisée par rapport à la quantité de PMMoV.</t>
  </si>
  <si>
    <t>Principalement utilisé pour signaler des allèles spécifiques (N1, N2, E, etc.).</t>
  </si>
  <si>
    <t>po</t>
  </si>
  <si>
    <t>Population</t>
  </si>
  <si>
    <t xml:space="preserve">An measure or observation for a geographic area or population. </t>
  </si>
  <si>
    <t>Examples include human compartment measures such as case numbers, hospitalization rates for diseases or surface or air compartment measures such as snow coverage or ambient temperature.</t>
  </si>
  <si>
    <t>Mesure aggrégée de santé publique</t>
  </si>
  <si>
    <t xml:space="preserve">Population served </t>
  </si>
  <si>
    <t>pop</t>
  </si>
  <si>
    <t>pogr</t>
  </si>
  <si>
    <t>Post-Grit depreciated</t>
  </si>
  <si>
    <t>Raw wastewater after a treatment plant's headworks.</t>
  </si>
  <si>
    <t>Post-gravillonnage</t>
  </si>
  <si>
    <t>Eau usée aprés dégrillage et dessablage.</t>
  </si>
  <si>
    <t>tss</t>
  </si>
  <si>
    <t>pstGrit</t>
  </si>
  <si>
    <t>polygonID</t>
  </si>
  <si>
    <t>Polygon ID</t>
  </si>
  <si>
    <t>Unique identifier for the polygon.</t>
  </si>
  <si>
    <t>A polygon is a geographic are representing the capment area of an environmental sample.</t>
  </si>
  <si>
    <t>ID du polygone</t>
  </si>
  <si>
    <t>Identifiant unique du polygone.</t>
  </si>
  <si>
    <t>Polygon table</t>
  </si>
  <si>
    <t>The table that contains information about the geometry of a geographic area.</t>
  </si>
  <si>
    <t>Table des polygones</t>
  </si>
  <si>
    <t>La table qui contient des informations sur la géométrie d'une zone géographique.</t>
  </si>
  <si>
    <t>Polygons table column order</t>
  </si>
  <si>
    <t>Specifies the order of the columns in a Polygons table.</t>
  </si>
  <si>
    <t>Ordre des colonnes de la table Polygones</t>
  </si>
  <si>
    <t>Spécifie l'ordre des colonnes dans une table Polygones.</t>
  </si>
  <si>
    <t>Specifies the columns required in a Polygons table.</t>
  </si>
  <si>
    <t>Exigences du tableau des polygones</t>
  </si>
  <si>
    <t>Spécifie les colonnes requises dans une table Polygones.</t>
  </si>
  <si>
    <t>polyPop</t>
  </si>
  <si>
    <t>Polygon Population</t>
  </si>
  <si>
    <t>An attribute of a polygon, which specifies the population of that polygon. A rough estimate of the number of human residents.</t>
  </si>
  <si>
    <t>Population du polygone</t>
  </si>
  <si>
    <t>Un attribut d'un polygone, qui spécifie la population de ce polygone. Une estimation approximative du nombre de résidents humains.</t>
  </si>
  <si>
    <t>pooled</t>
  </si>
  <si>
    <t>Pooled</t>
  </si>
  <si>
    <t>Is this a pooled sample, and therefore composed of multiple child samples obtained at different sites</t>
  </si>
  <si>
    <t>combiné</t>
  </si>
  <si>
    <t>S'il s'agit d'un échantillon combiné, c'est-à-dire, est-il composé de plusieurs échantillons "enfants"?</t>
  </si>
  <si>
    <t>popDateTypeCatSet</t>
  </si>
  <si>
    <t>Case reporting date category set</t>
  </si>
  <si>
    <t>Category set for the date of case reporting.</t>
  </si>
  <si>
    <t>added in V2.0.0,depreciated</t>
  </si>
  <si>
    <t>Ensemble de catégories de date de déclaration de cas</t>
  </si>
  <si>
    <t>Ensemble de catégories pour la date de déclaration du cas.</t>
  </si>
  <si>
    <t>popDateTypeDep</t>
  </si>
  <si>
    <t>Type of date for case reporting depreciated</t>
  </si>
  <si>
    <t>Type of date used for confirmed cases. Typically, report or episode are reported. Onset and test date is not usually reported within aggregate data.</t>
  </si>
  <si>
    <t>Type de date pour le rapport des cas</t>
  </si>
  <si>
    <t>popEq</t>
  </si>
  <si>
    <t>Population equivalents</t>
  </si>
  <si>
    <t>A unit for measuring of design capacity for wastewater treatment plants, represented as the approximate amount of water a signle person would use.</t>
  </si>
  <si>
    <t>$pe$</t>
  </si>
  <si>
    <t>description wording, structure; github issue #123</t>
  </si>
  <si>
    <t>Équivalents de population</t>
  </si>
  <si>
    <t>Unité de mesure de la capacité nominale des stations d'épuration des eaux usées, représentée par la quantité approximative d'eau qu'une personne normale utiliserait.</t>
  </si>
  <si>
    <t>popGrp</t>
  </si>
  <si>
    <t>Population group</t>
  </si>
  <si>
    <t>A group of measures/methods related to population-level factors.</t>
  </si>
  <si>
    <t>Examples might be case numbers, hospitalization rates, etc.</t>
  </si>
  <si>
    <t>Groupe de population</t>
  </si>
  <si>
    <t>Un groupe de mesures/méthodes liées à des facteurs de niveau de population.</t>
  </si>
  <si>
    <t>Il peut s'agir par exemple du nombre de cas, du taux d'hospitalisation, etc.</t>
  </si>
  <si>
    <t>popServ</t>
  </si>
  <si>
    <t xml:space="preserve">An attribute of a site, which specifies the population of/population served by a given site. </t>
  </si>
  <si>
    <t>Population desservie</t>
  </si>
  <si>
    <t xml:space="preserve">Un attribut d'un site, qui spécifie la population de/desservie par un site donné. </t>
  </si>
  <si>
    <t>ww_population</t>
  </si>
  <si>
    <t>Population unit set</t>
  </si>
  <si>
    <t>Unit set for hospital-related measurements.</t>
  </si>
  <si>
    <t>Ensemble d'unités de population</t>
  </si>
  <si>
    <t>Ensemble d'unités pour les mesures relatives aux hôpitaux.</t>
  </si>
  <si>
    <t>poSaSpecimenSet</t>
  </si>
  <si>
    <t>Poulatiion or sample set</t>
  </si>
  <si>
    <t>A specimen set that inculdes population or sample specimen.</t>
  </si>
  <si>
    <t>poSiSpecimenSet</t>
  </si>
  <si>
    <t>Poulatiion or site set</t>
  </si>
  <si>
    <t>A specimen set that inculdes population or site specimen.</t>
  </si>
  <si>
    <t>Population specimen set</t>
  </si>
  <si>
    <t>A specimen set that inculdes only a population specimen.</t>
  </si>
  <si>
    <t>Ensemble de spécimens de population</t>
  </si>
  <si>
    <t>Un ensemble de spécimens qui comprend uniquement un spécimen de population.</t>
  </si>
  <si>
    <t>pp</t>
  </si>
  <si>
    <t>Percent positive</t>
  </si>
  <si>
    <t>Percent positive of sample measures.</t>
  </si>
  <si>
    <t>Can use for Moore swabs, etc.</t>
  </si>
  <si>
    <t>$\%_{pos}$</t>
  </si>
  <si>
    <t>Pourcentage positif</t>
  </si>
  <si>
    <t>Pourcentage de positifs.</t>
  </si>
  <si>
    <t>ppm</t>
  </si>
  <si>
    <t>parts per million</t>
  </si>
  <si>
    <t>Parts per million.</t>
  </si>
  <si>
    <t>$ppm$</t>
  </si>
  <si>
    <t>Parties par million</t>
  </si>
  <si>
    <t>Parties par million.</t>
  </si>
  <si>
    <t>ppmv</t>
  </si>
  <si>
    <t>PMMoV-CP</t>
  </si>
  <si>
    <t>Pepper mild mottle virus capsid protein gene region</t>
  </si>
  <si>
    <t xml:space="preserve">Région du gène de la capside du virus de la marbrure légére du piment </t>
  </si>
  <si>
    <t>nPPMoV</t>
  </si>
  <si>
    <t>pprt</t>
  </si>
  <si>
    <t>Percent positivity rate</t>
  </si>
  <si>
    <t>Percent positivity rate of tests conducted within a day in a given region.</t>
  </si>
  <si>
    <t>Taux de positivité en pourcentage</t>
  </si>
  <si>
    <t>Pourcentage de positivité des tests.</t>
  </si>
  <si>
    <t>pPosRt</t>
  </si>
  <si>
    <t>pps</t>
  </si>
  <si>
    <t>Percent primary sludge</t>
  </si>
  <si>
    <t>Percentage of total solids, for primary sludge.</t>
  </si>
  <si>
    <t>$\%_{primary sludge}$</t>
  </si>
  <si>
    <t>Pourcentage de boues primaires</t>
  </si>
  <si>
    <t>Pourcentage de boues primaire (pour solides totaux).</t>
  </si>
  <si>
    <t>precipation</t>
  </si>
  <si>
    <t>Precipitation</t>
  </si>
  <si>
    <t>Measures and methods related to precipitation.</t>
  </si>
  <si>
    <t>Classe de précipitation</t>
  </si>
  <si>
    <t>Spécifie une collection de mesures/méthodes liées à la précipitation.</t>
  </si>
  <si>
    <t>Precipitation unit set</t>
  </si>
  <si>
    <t>Unit set for percipitation measurements.</t>
  </si>
  <si>
    <t>Unités de précipitation</t>
  </si>
  <si>
    <t>Ensemble d'unités pour les mesures de précipitation.</t>
  </si>
  <si>
    <t>pretreat</t>
  </si>
  <si>
    <t>Pretreatment</t>
  </si>
  <si>
    <t>Was the sample chemically treated in anyway with the addition of stabilizers or other</t>
  </si>
  <si>
    <t>Pretrement method can be describe using a method. See methodID.</t>
  </si>
  <si>
    <t>Alteration chimique</t>
  </si>
  <si>
    <t>L'échantillon a-t-il été chimiquement altéré par un ajout de stabilisant ou autre?</t>
  </si>
  <si>
    <t>pretreatment</t>
  </si>
  <si>
    <t>Also see pretreatment_specify</t>
  </si>
  <si>
    <t>pre-treatment</t>
  </si>
  <si>
    <t> ww_pre_treatment</t>
  </si>
  <si>
    <t>preTreatment</t>
  </si>
  <si>
    <t>deprecated into 'Method'</t>
  </si>
  <si>
    <t>primer</t>
  </si>
  <si>
    <t>Genetic primer</t>
  </si>
  <si>
    <t>Method ID used for indicating the primer used for a PCR or sequencing assay.</t>
  </si>
  <si>
    <t>primerCatSet</t>
  </si>
  <si>
    <t>Amorce génétique</t>
  </si>
  <si>
    <t>ID de la méthode utilisé pour indiquer l'amorce utilisée pour un essai de RCP ou de séquençage.</t>
  </si>
  <si>
    <t>Genetic primer category set</t>
  </si>
  <si>
    <t>The category set for genetic primers used in sequencing or PCR assays.</t>
  </si>
  <si>
    <t>Ensemble de catégories d'amorces génétiques</t>
  </si>
  <si>
    <t>L'ensemble des catégories pour les amorces génétiques utilisées dans les essais de séquençage ou de RCP.</t>
  </si>
  <si>
    <t>priv</t>
  </si>
  <si>
    <t>Private sector</t>
  </si>
  <si>
    <t>The category of organization type used for private sector or non-profit groups that are not otherwise captured by the academic category.</t>
  </si>
  <si>
    <t>Organisation de type de secteur privé</t>
  </si>
  <si>
    <t>La catégorie de type d'organisation utilisée pour les groupes du secteur privé ou à but non lucratif qui ne sont pas autrement pris en compte par la catégorie académique.</t>
  </si>
  <si>
    <t>Processing group</t>
  </si>
  <si>
    <t>A group of measures/methods related to processing samples for analysis.</t>
  </si>
  <si>
    <t>Groupe de traitement</t>
  </si>
  <si>
    <t>Un groupe de mesures/méthodes liées au traitement des échantillons pour l'analyse.</t>
  </si>
  <si>
    <t>Program decription tables</t>
  </si>
  <si>
    <t>Tables used to describe surveillance and testing programs.</t>
  </si>
  <si>
    <t>Program description tables record metadata on the organizations, locations, and protocols. Information include the name, location, and other contact information.These tables are usually completed once and they are updated only when contact information changes.</t>
  </si>
  <si>
    <t>Classe de table de description de programme</t>
  </si>
  <si>
    <t>Spécifie une classe pour les tables de rapport pour indiquer qu'ils sont des tables de description de programme.</t>
  </si>
  <si>
    <t>Utilisé uniquement pour mieux spécifier l'objectif des tables de rapport, distinct des autres classes de cette façon.</t>
  </si>
  <si>
    <t>promAuto</t>
  </si>
  <si>
    <t>promega automated tna kit</t>
  </si>
  <si>
    <t>Nucleic acid extraction performed using the promega automated tna kit.</t>
  </si>
  <si>
    <t>Trousse de tna automatisée de promega</t>
  </si>
  <si>
    <t>Extraction d'acides nucléiques réalisée à l'aide de la trousse promega automated tna.</t>
  </si>
  <si>
    <t>promHt</t>
  </si>
  <si>
    <t>promega ht tna kit</t>
  </si>
  <si>
    <t>Nucleic acid extraction performed using the promega ht tna kit.</t>
  </si>
  <si>
    <t>Trousse de ht tna automatisée de promega</t>
  </si>
  <si>
    <t>Extraction d'acides nucléiques réalisée à l'aide de la trousse promega ht tna.</t>
  </si>
  <si>
    <t>promManu</t>
  </si>
  <si>
    <t>promega manual tna kit</t>
  </si>
  <si>
    <t>Nucleic acid extraction performed using the promega manual tna kit.</t>
  </si>
  <si>
    <t>Trousse de tna manuelle de promega</t>
  </si>
  <si>
    <t>Extraction d'acides nucléiques réalisée à l'aide de la trousse tna manuelle de promega.</t>
  </si>
  <si>
    <t>promWW</t>
  </si>
  <si>
    <t>promega wastewater large volume tna capture kit</t>
  </si>
  <si>
    <t>Nucleic acid extraction performed using the promega wastewater large volume tna capture kit.</t>
  </si>
  <si>
    <t>Trousse de capture d'adn à grand volume pour eaux usées de promega</t>
  </si>
  <si>
    <t>Extraction d'acides nucléiques réalisée à l'aide de la trousse de capture d'ADN grand volume de promega wastewater.</t>
  </si>
  <si>
    <t>prop</t>
  </si>
  <si>
    <t>Proportion of total</t>
  </si>
  <si>
    <t>Proportion as a precent of total.</t>
  </si>
  <si>
    <t>$\%$</t>
  </si>
  <si>
    <t>Proportion du total</t>
  </si>
  <si>
    <t>Proportion exprimée en pourcentage.</t>
  </si>
  <si>
    <t>propV</t>
  </si>
  <si>
    <t>Proportion of variant in sample</t>
  </si>
  <si>
    <t>Proportion of a variant as percent of total variants.</t>
  </si>
  <si>
    <t>$\%_{total}$</t>
  </si>
  <si>
    <t>Proportion de la/des variante(s) dans l'échantillon</t>
  </si>
  <si>
    <t>Proportion du variant dans l'échantillon.</t>
  </si>
  <si>
    <t>propVar</t>
  </si>
  <si>
    <t>protein</t>
  </si>
  <si>
    <t>Proteins</t>
  </si>
  <si>
    <t>Measures and methods related to proteins.</t>
  </si>
  <si>
    <t>Classe de protéines</t>
  </si>
  <si>
    <t>Spécifie une collection de mesures/méthodes sur les protéines.</t>
  </si>
  <si>
    <t>protocolID</t>
  </si>
  <si>
    <t>Protocol ID</t>
  </si>
  <si>
    <t>A unique identifier for a given protocol.</t>
  </si>
  <si>
    <t>ID de protocoles</t>
  </si>
  <si>
    <t>Un identifiant unique pour les protocoles donné.</t>
  </si>
  <si>
    <t> ww_endog_control_1_protocol, ww_endog_control_2_protocol, ww_processing_protocol, ww_surv_target_1_protocol, ww_surv_target_2_protocol</t>
  </si>
  <si>
    <t>protocolIDContainer</t>
  </si>
  <si>
    <t>Protocol ID container</t>
  </si>
  <si>
    <t>Unique identifier for the protocol and the steps and other protocols that make it up.</t>
  </si>
  <si>
    <t>Protocol ID Container in popuated by a protocolID (partID = protocolID)</t>
  </si>
  <si>
    <t>ID du rapport de l'ensemble de protocoles</t>
  </si>
  <si>
    <t>La clé composite générée en combinant l'ID de l'ensemble de protocoles et l'index de l'ensemble.</t>
  </si>
  <si>
    <t>protocolIDObj</t>
  </si>
  <si>
    <t>Protocol ID object</t>
  </si>
  <si>
    <t>The object of the relationship between one protocol and another protocol or step, within a given protocol ID container.</t>
  </si>
  <si>
    <t>Populate this field using Protocol ID (partID = protocolID). Together with `protocolIDSub` or `stepIDSub` and `relationshipID`, the protocol relationship is defined as: [protocolIDSubject or stepIDSubject]  [relationshipID] [protocolIDObject or stepIDObject]. Ex: stepIDSubject  precedes protocolIDObject.</t>
  </si>
  <si>
    <t>ID d'objet de protocole</t>
  </si>
  <si>
    <t>L'objet de la relation entre un protocole et un autre protocole ou une étape, dans un conteneur d'ID de protocole.</t>
  </si>
  <si>
    <t>Remplissez ce champ en utilisant l'ID du protocole (partID = protocolID). Avec `protocolIDSub` ou `stepIDSub` et `relationshipID`, la relation de protocole est définie comme suit : [protocolIDSubject ou stepIDSubject] [relationshipID] [protocolIDObject ou stepIDObject]. Ex : stepIDSubject précède protocolIDObject.</t>
  </si>
  <si>
    <t>protocolIDSub</t>
  </si>
  <si>
    <t>Protocol ID subject</t>
  </si>
  <si>
    <t>The subject of the relationship between one protocol and another protocol or step, within a given protocol ID container.</t>
  </si>
  <si>
    <t>Populate this field using Protocol ID (partID = protocolID). Together with `protocolIDObj` or `stepIDObj` and `relationshipID` the row of `protocolRelationships` should say: [protocolIDSubject or stepIDSubject]  [relationshipID] [protocolIDObject or stepIDObject]. Ex: stepIDSubject  precedes protocolIDObject.</t>
  </si>
  <si>
    <t>ID de sujet de protocole</t>
  </si>
  <si>
    <t>Le sujet de la relation entre un protocole et un autre protocole ou une étape, dans un conteneur d'ID de protocole.</t>
  </si>
  <si>
    <t>Remplissez ce champ en utilisant l'ID du protocole (partID = protocolID). Avec `protocolIDObj` ou `stepIDObj` et `relationshipID`, la relation de protocole est définie comme suit : [protocolIDSubject ou stepIDSubject] [relationshipID] [protocolIDObject ou stepIDObject]. Ex : stepIDSubject précède protocolIDObject.</t>
  </si>
  <si>
    <t>Protocol relationships table</t>
  </si>
  <si>
    <t>pr</t>
  </si>
  <si>
    <t xml:space="preserve">The table that contains the organizational information and details (such as order) about a given protocol, recorded as a series of protocol steps (protocolSteps). </t>
  </si>
  <si>
    <t>Protocols are a group of related protocol steps. For example a protocol step can describe a sample concentration, extraction, inhibition or a measurement. Protocols can include both methodID (a proceedure) and measureIDs (a measure). An example of a method is centrifugation; where the centriguation rotation speed is described as a measure.</t>
  </si>
  <si>
    <t>Table de rapport de protocoles</t>
  </si>
  <si>
    <t>La table qui contient de l'information et des détails sur une méthode donnée.</t>
  </si>
  <si>
    <t>Protocol relationships table column order</t>
  </si>
  <si>
    <t>Specifies the order of the columns in the Protocol Organization table.</t>
  </si>
  <si>
    <t>L’ordre des colonnes de la table d'organisation de protocoles</t>
  </si>
  <si>
    <t>Indique l’ordre des colonnes dans la table d'organisation de protocoles.</t>
  </si>
  <si>
    <t>Specifies the columns required in the Protocol Organization table.</t>
  </si>
  <si>
    <t>Exigences de la table d'organisation de protocoles</t>
  </si>
  <si>
    <t>Indique les colonnes requises dans la table d'organisation de protocoles.</t>
  </si>
  <si>
    <t>protocolRelSet</t>
  </si>
  <si>
    <t>Protocol Relationships set</t>
  </si>
  <si>
    <t>Category set for valid values of relationshipID in the protocolRelationships table.</t>
  </si>
  <si>
    <t>Ensemble de relations de protocole</t>
  </si>
  <si>
    <t>Ensemble de catégories pour les valeurs valides de relationshipID dans la table protocolRelationships.</t>
  </si>
  <si>
    <t>Protocols table</t>
  </si>
  <si>
    <t>The table for protocols.</t>
  </si>
  <si>
    <t>Table de protocoles</t>
  </si>
  <si>
    <t>La table qui contient les protocoles.</t>
  </si>
  <si>
    <t>Protocols table column order</t>
  </si>
  <si>
    <t>Specifies the order of the columns in the Protocols table.</t>
  </si>
  <si>
    <t>L’ordre des colonnes de la table de protocoles</t>
  </si>
  <si>
    <t>Indique l’ordre des colonnes dans la table de protocoles.</t>
  </si>
  <si>
    <t>Specifies the columns required in the Protocols table.</t>
  </si>
  <si>
    <t>Exigences de la table de protocoles</t>
  </si>
  <si>
    <t>Indique les colonnes requises dans la table de protocoles.</t>
  </si>
  <si>
    <t>Protocol steps table</t>
  </si>
  <si>
    <t>ps</t>
  </si>
  <si>
    <t>The table for collecting metadata on individual steps in a protocol, methodological process, or assay.</t>
  </si>
  <si>
    <t>updated from assay method into 2 tables, restructured.</t>
  </si>
  <si>
    <t>Étape de protocole</t>
  </si>
  <si>
    <t>La table qui contient les échantillons environnementaux.</t>
  </si>
  <si>
    <t>Les méthodes sont toute procédure ou approche permettant d'effectuer un échantillon ou une mesure.</t>
  </si>
  <si>
    <t>Protocol steps table column order</t>
  </si>
  <si>
    <t>Specifies the order of the columns in a Protocol Steps table.</t>
  </si>
  <si>
    <t>L’ordre des colonnes de la table d’étapes de protocoles.</t>
  </si>
  <si>
    <t>Indique l’ordre des colonnes dans la table d’étapes de protocoles.</t>
  </si>
  <si>
    <t>Specifies the columns required in a Protocol Steps table.</t>
  </si>
  <si>
    <t>Exigences de la table d'étapes de protocoles</t>
  </si>
  <si>
    <t>Indique les colonnes requises dans la table d'étapes de protocoles.</t>
  </si>
  <si>
    <t>protocolTableSet</t>
  </si>
  <si>
    <t>Protocol table set</t>
  </si>
  <si>
    <t>tables holding information on the methods used for sample collection or measurement.</t>
  </si>
  <si>
    <t>protocolVersion</t>
  </si>
  <si>
    <t>Protocol version</t>
  </si>
  <si>
    <t>Specifies the version of a method set.</t>
  </si>
  <si>
    <t>Version of the method set. Semantic versioning is recommended.</t>
  </si>
  <si>
    <t>Version de l'ensemble de protocoles</t>
  </si>
  <si>
    <t>Spécifie la version d'un ensemble de méthodes.</t>
  </si>
  <si>
    <t>Version de l'ensemble de méthodes. Le versioning sémantique est recommandé.</t>
  </si>
  <si>
    <t>provHA</t>
  </si>
  <si>
    <t>Access to prov ha</t>
  </si>
  <si>
    <t>If this is 'no', this data will not be available to provincial health authorities. If missing, data will be available to provincial health authorities.</t>
  </si>
  <si>
    <t>depreciated, sharing moved to sharing schema.</t>
  </si>
  <si>
    <t>Accès aux Autoritées Sanitaires Provinciales</t>
  </si>
  <si>
    <t>Si "Non", la donnée ne sera pas accessible par les autorités de santépublique provinciales. Si "Oui" ou laissé vide, la donnée sera accessible él'autorité de santé publique de la province oé l'échantillonnage a étéréalisée.</t>
  </si>
  <si>
    <t>accessToProvHA</t>
  </si>
  <si>
    <t>provisional</t>
  </si>
  <si>
    <t>Provisional report</t>
  </si>
  <si>
    <t>A provisional or interm report.</t>
  </si>
  <si>
    <t xml:space="preserve">Use for measurement that are not yet finalized. Typically this purpose is not publicly reported. </t>
  </si>
  <si>
    <t>Rapport provisoire</t>
  </si>
  <si>
    <t>Un rapport provisoire ou intermittent.</t>
  </si>
  <si>
    <t xml:space="preserve">Utilisation pour des mesures qui ne sont pas encore finalisées. Généralement, cet usage n'est pas rendu public. </t>
  </si>
  <si>
    <t>Primary clarifier sludge</t>
  </si>
  <si>
    <t>Sludge produced by primary clarifiers</t>
  </si>
  <si>
    <t>Boues du décanteur primaire</t>
  </si>
  <si>
    <t>primary sludge</t>
  </si>
  <si>
    <t>pStat</t>
  </si>
  <si>
    <t>Pumping station</t>
  </si>
  <si>
    <t>Station de pompage</t>
  </si>
  <si>
    <t>Station de pompage.</t>
  </si>
  <si>
    <t>Post-grit</t>
  </si>
  <si>
    <t>Raw wastewater after a treatment plant's headworks (post grit or removal of large solids at a treatment plant but priort to a primary clarifier)</t>
  </si>
  <si>
    <t>Post-Grit</t>
  </si>
  <si>
    <t>post grit removal</t>
  </si>
  <si>
    <t>ptDescDep</t>
  </si>
  <si>
    <t>Pretreatment description -  depreciated</t>
  </si>
  <si>
    <t>If preTreatment then describe the treatment that was performed.</t>
  </si>
  <si>
    <t>Deprecated in version 2, please do not use. Use pretreatment methodID and specify further in summary and/or notes, if necessary.</t>
  </si>
  <si>
    <t>depreciated, absorbed into more general "description" part</t>
  </si>
  <si>
    <t>Description du pré-traitement</t>
  </si>
  <si>
    <t>Description du pré-traitement le cas échéant.</t>
  </si>
  <si>
    <t>pretreatment_specify</t>
  </si>
  <si>
    <t>preTreatmentDescription</t>
  </si>
  <si>
    <t>deprecated into 'Method - description'</t>
  </si>
  <si>
    <t>ptot</t>
  </si>
  <si>
    <t>Number of positive tests</t>
  </si>
  <si>
    <t>Number of positive tests conducted within a day in a given region.</t>
  </si>
  <si>
    <t>$tests$</t>
  </si>
  <si>
    <t>Nombre de tests positifs</t>
  </si>
  <si>
    <t>Nombre de tests positifs.</t>
  </si>
  <si>
    <t>No. of people SARS-CoV-2 POSITIVE</t>
  </si>
  <si>
    <t>Prevalence data</t>
  </si>
  <si>
    <t>posTest</t>
  </si>
  <si>
    <t>public</t>
  </si>
  <si>
    <t>Access to public</t>
  </si>
  <si>
    <t>If this is 'no', this data will not be available to the public. If missing, data will be available to the public.</t>
  </si>
  <si>
    <t>Accèes publique</t>
  </si>
  <si>
    <t>Si "Non", la donnée ne sera pas accessible par le public. Si "Oui" ou laissévide, la donnée leur sera accessible.</t>
  </si>
  <si>
    <t>accessToPublic</t>
  </si>
  <si>
    <t>puro</t>
  </si>
  <si>
    <t>Puro virus</t>
  </si>
  <si>
    <t>Measure of the amount of puro virus.</t>
  </si>
  <si>
    <t>Virus Puro</t>
  </si>
  <si>
    <t>Mesure de la quantité de virus puro.</t>
  </si>
  <si>
    <t>puroMat</t>
  </si>
  <si>
    <t>Puro virus spike target</t>
  </si>
  <si>
    <t>Puro Virus is used as the recovery efficiency control target.</t>
  </si>
  <si>
    <t>Cible du virus puro</t>
  </si>
  <si>
    <t>Le virus Puro est utilisé comme cible de contrôle de l'efficacité de la récupération.</t>
  </si>
  <si>
    <t>purposeCatSet</t>
  </si>
  <si>
    <t xml:space="preserve"> Purpose category</t>
  </si>
  <si>
    <t>Purpose category set for a sample or measure.</t>
  </si>
  <si>
    <t>Ensemble de catégories d'objet d'échantillon ou de mesure</t>
  </si>
  <si>
    <t>Ensemble de catégories pour le but de l'échantillon ou de la mesure.</t>
  </si>
  <si>
    <t>purpose</t>
  </si>
  <si>
    <t>Purpose</t>
  </si>
  <si>
    <t>The reason the measure or sample was taken.</t>
  </si>
  <si>
    <t>See allowed categories: report, quality control, validation study, test</t>
  </si>
  <si>
    <t>Objectif</t>
  </si>
  <si>
    <t>La raison pour laquelle la mesure ou l'échantillon a été prélevé.</t>
  </si>
  <si>
    <t>Voir les catégories autorisées : rapport, contrôle de qualité, étude de validation, test.</t>
  </si>
  <si>
    <t> purpose_of_ww_sampling</t>
  </si>
  <si>
    <t>q19e </t>
  </si>
  <si>
    <t>q19e omicron-variant gene target</t>
  </si>
  <si>
    <t>Gène cible de la variante omicron q19e</t>
  </si>
  <si>
    <t>Gène cible q19e de la variante omicron.</t>
  </si>
  <si>
    <t>q493r </t>
  </si>
  <si>
    <t>q493r omicron-variant gene target</t>
  </si>
  <si>
    <t xml:space="preserve">Gène cible de la variante omicron q493r </t>
  </si>
  <si>
    <t>Gène cible q493r de la variante omicron.</t>
  </si>
  <si>
    <t>q498r </t>
  </si>
  <si>
    <t>q498r omicron-variant gene target</t>
  </si>
  <si>
    <t>Gène cible de la variante omicron q498r</t>
  </si>
  <si>
    <t>Gène cible q498r de la variante omicron.</t>
  </si>
  <si>
    <t>q954h </t>
  </si>
  <si>
    <t>q954h omicron-variant gene target</t>
  </si>
  <si>
    <t xml:space="preserve">Gène cible de la variante omicron q954h </t>
  </si>
  <si>
    <t>Gène cible q954h de la variante omicron.</t>
  </si>
  <si>
    <t>qaqc</t>
  </si>
  <si>
    <t>Quaility assurance method</t>
  </si>
  <si>
    <t>Quality ass qc</t>
  </si>
  <si>
    <t>Description of the quality control steps taken</t>
  </si>
  <si>
    <t>description wording, deprecated</t>
  </si>
  <si>
    <t>Méthode d'assurance-qualité</t>
  </si>
  <si>
    <t>Assurance qualité, contrôle de la qualité.</t>
  </si>
  <si>
    <t>Description des mesures prises pour le contrôle de la qualité</t>
  </si>
  <si>
    <t>qualityAssQC</t>
  </si>
  <si>
    <t>qf1</t>
  </si>
  <si>
    <t>Quality concerns</t>
  </si>
  <si>
    <t>A flag to indicate there is a quality concern, not otherwise sepcified.</t>
  </si>
  <si>
    <t>Problèmes de qualité</t>
  </si>
  <si>
    <t>Un indicateur de l'existence d'un problème de qualité, non spécifié par ailleurs.</t>
  </si>
  <si>
    <t>qgDNARNA</t>
  </si>
  <si>
    <t>qiagen allprep dna/rna kit</t>
  </si>
  <si>
    <t>Nucleic acid extraction performed using the qiagen allprep dna/rna kit.</t>
  </si>
  <si>
    <t>Trousse allprep d'adn/rna de qiagen</t>
  </si>
  <si>
    <t>Extraction d'acides nucléiques réalisée à l'aide de la trousse qiagen allprep dna/rna.</t>
  </si>
  <si>
    <t>qgDpcr</t>
  </si>
  <si>
    <t>qiagen digital PCR</t>
  </si>
  <si>
    <t>Describes a PCR analysis done using Qiagen's digital PCR technology.</t>
  </si>
  <si>
    <t>RCP numérique qiagen</t>
  </si>
  <si>
    <t>Décrit une analyse de RCP effectuée à l'aide de la technologie de RCP numérique de Qiagen.</t>
  </si>
  <si>
    <t>qgEz1</t>
  </si>
  <si>
    <t>qiagen ez1 virus mini kit v2.0</t>
  </si>
  <si>
    <t>Nucleic acid extraction performed using the qiagen ez1 virus mini kit v2.0.</t>
  </si>
  <si>
    <t>Mini-trousse qiagen ez1 virus v2.0</t>
  </si>
  <si>
    <t>Extraction des acides nucléiques réalisée à l'aide de la trousse qiagen ez1 virus mini kit v2.0.</t>
  </si>
  <si>
    <t>qgPwrFecal</t>
  </si>
  <si>
    <t>qiagen allprep powerfecal dna/rna kit</t>
  </si>
  <si>
    <t>Nucleic acid extraction performed using the qiagen allprep powerfecal dna/rna kit.</t>
  </si>
  <si>
    <t>Trousse allprep powerfecal d'adn/rna de qiagen</t>
  </si>
  <si>
    <t>Extraction d'acides nucléiques réalisée à l'aide de la trousse qiagen allprep powerfecal dna/rna kit.</t>
  </si>
  <si>
    <t>qgPwrViral</t>
  </si>
  <si>
    <t>qiagen allprep powerviral dna/rna kit</t>
  </si>
  <si>
    <t>Nucleic acid extraction performed using the qiagen allprep powerviral dna/rna kit.</t>
  </si>
  <si>
    <t>Trousse allprep powerviral d'adn/rna de qiagen</t>
  </si>
  <si>
    <t>Extraction des acides nucléiques réalisée à l'aide de la trousse qiagen allprep powerviral dna/rna kit.</t>
  </si>
  <si>
    <t>qgPwrWtr</t>
  </si>
  <si>
    <t>qiagen powerwater kit</t>
  </si>
  <si>
    <t>Nucleic acid extraction performed using the qiagen powerwater kit.</t>
  </si>
  <si>
    <t>Trousse Powerwater de qiagen</t>
  </si>
  <si>
    <t>Extraction d'acides nucléiques réalisée à l'aide de la trousse qiagen powerwater.</t>
  </si>
  <si>
    <t>qgQiAmp</t>
  </si>
  <si>
    <t>qiagen qiaamp buffers with epoch columns</t>
  </si>
  <si>
    <t>Nucleic acid extraction performed using the qiagen qiaamp buffers with epoch columns.</t>
  </si>
  <si>
    <t>Tampons qiagen qiaamp avec colonnes epoch</t>
  </si>
  <si>
    <t>Extraction d'acides nucléiques réalisée à l'aide des tampons qiagen qiaamp avec colonnes epoch.</t>
  </si>
  <si>
    <t>qgRneasy</t>
  </si>
  <si>
    <t>qiagen rneasy kit</t>
  </si>
  <si>
    <t>Nucleic acid extraction performed using the qiagen rneasy kit.</t>
  </si>
  <si>
    <t>Trousse rneasy de qiagen</t>
  </si>
  <si>
    <t>Extraction des acides nucléiques réalisée à l'aide de la trousse rneasy de qiagen.</t>
  </si>
  <si>
    <t>qgRneasyPwr</t>
  </si>
  <si>
    <t>qiagen rneasy powermicrobiome kit</t>
  </si>
  <si>
    <t>Nucleic acid extraction performed using the qiagen rneasy powermicrobiome kit.</t>
  </si>
  <si>
    <t>Trousse rneasy powermicrobiome de qiagen</t>
  </si>
  <si>
    <t>Extraction des acides nucléiques réalisée à l'aide de la trousse rneasy powermicrobiome de qiagen.</t>
  </si>
  <si>
    <t>qpcr</t>
  </si>
  <si>
    <t>Quantitative PCR</t>
  </si>
  <si>
    <t>Real-time PCR, also called 'quantAggScale' PCR</t>
  </si>
  <si>
    <t>RCP quantAggScale</t>
  </si>
  <si>
    <t>RCP en temps réel, également appelée RCP "quantAggScale".</t>
  </si>
  <si>
    <t>qualAggScale</t>
  </si>
  <si>
    <t>Qualitative</t>
  </si>
  <si>
    <t>The "qualAggScale" aggregation scale.</t>
  </si>
  <si>
    <t>Qualitatif</t>
  </si>
  <si>
    <t>L'échelle d'agrégation "qualitative".</t>
  </si>
  <si>
    <t>Quality indicators</t>
  </si>
  <si>
    <t>A measure of the quality of a reported value or sample.</t>
  </si>
  <si>
    <t>Type de partie de qualité</t>
  </si>
  <si>
    <t>Le type de partie pour les parties de qualité.</t>
  </si>
  <si>
    <t>qualityControl</t>
  </si>
  <si>
    <t>Quality control</t>
  </si>
  <si>
    <t>A measure or sample taken for the purpose of quality control.</t>
  </si>
  <si>
    <t>Measures with this category are take to assess quality control.</t>
  </si>
  <si>
    <t>Contrôle de qualité</t>
  </si>
  <si>
    <t>Une mesure ou un échantillon prélevé à des fins de contrôle de la qualité.</t>
  </si>
  <si>
    <t>Les mesures avec cette catégorie sont prises pour évaluer le contrôle de la qualité.</t>
  </si>
  <si>
    <t>Quality flag</t>
  </si>
  <si>
    <t>A field for reporting any quality concerns - of lack thereof - for a sample or measure.</t>
  </si>
  <si>
    <t>Types of quality flag vary on context; please see the qulaityFlagSet to be confirm.</t>
  </si>
  <si>
    <t>Indicateur de qualité</t>
  </si>
  <si>
    <t>Un champ pour signaler un problème de qualité - ou son absence - pour un échantillon ou une mesure.</t>
  </si>
  <si>
    <t>Les types d'indicateurs de qualité varient selon le contexte ; veuillez consulter le QulaityFlagSet pour en avoir la confirmation.</t>
  </si>
  <si>
    <t>qualityID</t>
  </si>
  <si>
    <t>A unique identifier for a given quality report.</t>
  </si>
  <si>
    <t>PK</t>
  </si>
  <si>
    <t>ID du rapport de qualité</t>
  </si>
  <si>
    <t>Un identifiant unique pour un rapport de qualité donné.</t>
  </si>
  <si>
    <t>Quality reports table</t>
  </si>
  <si>
    <t>qr</t>
  </si>
  <si>
    <t>The table for recording the various quality metrics and indicators for samples and measures.</t>
  </si>
  <si>
    <t>Table des rapports de qualité</t>
  </si>
  <si>
    <t>Le table pour enregistrer les différents paramètres et indicateurs de qualité pour les échantillons et les mesures.</t>
  </si>
  <si>
    <t>Quality rerpots table column order</t>
  </si>
  <si>
    <t>Specifies the order of the columns in the Quality Reports table.</t>
  </si>
  <si>
    <t>Ordre des colonnes la table des rapports de qualité</t>
  </si>
  <si>
    <t>Spécifie l'ordre des colonnes dans la table des rapports de qualité.</t>
  </si>
  <si>
    <t>Specifies the columns required in the Quality Reports table.</t>
  </si>
  <si>
    <t>Exigences de la table des rapports de qualité</t>
  </si>
  <si>
    <t>Spécifie les colonnes requises dans table des rapports de qualité.</t>
  </si>
  <si>
    <t>Sets of quality measures. For example, PCR have a quality measure set.</t>
  </si>
  <si>
    <t>Ensembles de qualité</t>
  </si>
  <si>
    <t>Ensembles de mesures de qualité. Par exemple, PCR (réaction en chaîne par polymérase) a un ensemble de mesures de qualité.</t>
  </si>
  <si>
    <t>Quality set</t>
  </si>
  <si>
    <t>The quality set that corresponds to a given part. Only applicable for samples and measures.</t>
  </si>
  <si>
    <t>Colonne d'ID de l'ensemble de qualité</t>
  </si>
  <si>
    <t>L'ensemble de qualité qui correspond à une partie donnée. Ne s'applique qu'aux échantillons et aux mesures.</t>
  </si>
  <si>
    <t>Quantitative</t>
  </si>
  <si>
    <t>The "quantAggScale" aggregation scale.</t>
  </si>
  <si>
    <t>Quantitatif</t>
  </si>
  <si>
    <t>L'échelle d'agrégation "quantAggScale".</t>
  </si>
  <si>
    <t>r2</t>
  </si>
  <si>
    <t>R squared</t>
  </si>
  <si>
    <t>R-squared value of the calibration curve.</t>
  </si>
  <si>
    <t>R au carré</t>
  </si>
  <si>
    <t>Valeur R-carré de la courbe d'étalonnage.</t>
  </si>
  <si>
    <t>r203m</t>
  </si>
  <si>
    <t>r203m delta-variant gene target</t>
  </si>
  <si>
    <t>Gène cible de la variante delta r203m</t>
  </si>
  <si>
    <t>Gène cible r203m  de la variante delta.</t>
  </si>
  <si>
    <t>rainDpcr</t>
  </si>
  <si>
    <t>Raindance digital PCR</t>
  </si>
  <si>
    <t>Describes a PCR analysis done using Raindance's digital PCR technology.</t>
  </si>
  <si>
    <t>RCP digitale de raindance</t>
  </si>
  <si>
    <t>Décrit une analyse de RCP effectuée à l'aide de la technologie de RCP numérique de Raindance.</t>
  </si>
  <si>
    <t>rainy</t>
  </si>
  <si>
    <t>Rainy</t>
  </si>
  <si>
    <t>Qualitative category for the weather measure, specifying a rainy day.</t>
  </si>
  <si>
    <t>added in V2.0.0, github issue #124 and #204</t>
  </si>
  <si>
    <t>Pluvieux</t>
  </si>
  <si>
    <t>CatSetégorie qualitative pour la mesure météorologique, spécifiant un jour de pluie.</t>
  </si>
  <si>
    <t>ranSeq</t>
  </si>
  <si>
    <t>Random sequencing selection method</t>
  </si>
  <si>
    <t>Specifies the random selection method for sequencing</t>
  </si>
  <si>
    <t>No primer set should be used if this is selected.</t>
  </si>
  <si>
    <t>Méthode de sélection aléatoire pour le séquençage</t>
  </si>
  <si>
    <t>Indique la méthode de sélection aléatoire pour le séquençage</t>
  </si>
  <si>
    <t>Aucun ensemble d'amorces ne doit être utilisé si cette option est sélectionnée.</t>
  </si>
  <si>
    <t>ratio</t>
  </si>
  <si>
    <t>Ratio</t>
  </si>
  <si>
    <t>Ratio (unitless)</t>
  </si>
  <si>
    <t>Report as a real number or fration. i.e 10:2 ratio is reported as 5. The specifics of the ratio (the numerator and the demoninator) are described in the measure.</t>
  </si>
  <si>
    <t>raws</t>
  </si>
  <si>
    <t>Raw wastewater</t>
  </si>
  <si>
    <t>Raw wastes water sample</t>
  </si>
  <si>
    <t>Echantillon d'eaux usées brutes</t>
  </si>
  <si>
    <t>rawWW</t>
  </si>
  <si>
    <t>Raw sewage at site</t>
  </si>
  <si>
    <t>Wastewater without any form of treatment</t>
  </si>
  <si>
    <t>Eaux usées brutes</t>
  </si>
  <si>
    <t>Eau usée brute</t>
  </si>
  <si>
    <t>raw wastewater</t>
  </si>
  <si>
    <t>rawWWdown</t>
  </si>
  <si>
    <t>Raw sewage downstream from a site</t>
  </si>
  <si>
    <t>Downstream from a site. See partType = rawWWup.</t>
  </si>
  <si>
    <t>Eaux usées brutes en aval d'un site</t>
  </si>
  <si>
    <t>En aval d'un site. Voir partType = rawWWup.</t>
  </si>
  <si>
    <t>rawWWup</t>
  </si>
  <si>
    <t>Raw sewage upstream from a site</t>
  </si>
  <si>
    <t>Upstream from a site. Used when there is not direct access to a site's wastewater inconjuctiion with downstream sample. For example, if the site is a long-term care home, but ther is not access to the building or property cleanout. Use two sameple, one sample upstream and one sample downstream.</t>
  </si>
  <si>
    <t>Eaux usées brutes en amont d'un site</t>
  </si>
  <si>
    <t>En amont d'un site. Utilisé lorsqu'il n'y a pas d'accès direct à l'inconjuctiion des eaux usées d'un site avec un échantillon en aval. Par exemple, si le site est une maison de soins de longue durée, mais qu'il n'y a pas d'accès à la sortie de nettoyage du bâtiment ou de la propriété. Utiliser deux échantillons, un en amont et un en aval.</t>
  </si>
  <si>
    <t>rdrpIP2</t>
  </si>
  <si>
    <t>IP2 rdrp sars-cov-2 gene target</t>
  </si>
  <si>
    <t>IP2 rdrp cible de gène de SRAS-CoV-2</t>
  </si>
  <si>
    <t>Gène cible IP2 rdrp de SRAS-CoV-2.</t>
  </si>
  <si>
    <t>rdrpIP4</t>
  </si>
  <si>
    <t>IP4 rdrp sars-cov-2 gene target</t>
  </si>
  <si>
    <t>IP4 rdrp cible de gène de SRAS-CoV-2</t>
  </si>
  <si>
    <t>Gène cible IP4 rdrp de SRAS-CoV-2.</t>
  </si>
  <si>
    <t>recDate</t>
  </si>
  <si>
    <t>Date sample recieved</t>
  </si>
  <si>
    <t>The date the sample was received at the laboratory for analysis.</t>
  </si>
  <si>
    <t>added in V2.0.0, Update in line with Github Issue #211</t>
  </si>
  <si>
    <t>Date de réception de l'échantillon</t>
  </si>
  <si>
    <t>La date à laquelle l'échantillon a été reçu au laboratoire pour analyse.</t>
  </si>
  <si>
    <t>recov</t>
  </si>
  <si>
    <t>Recovered patients</t>
  </si>
  <si>
    <t>Units for describing a population measure of patients who have recovered from a given disease.</t>
  </si>
  <si>
    <t>Patients guéris</t>
  </si>
  <si>
    <t>Unités pour décrire une mesure de population de patients qui ont guéri d'une maladie donnée.</t>
  </si>
  <si>
    <t>Reference link</t>
  </si>
  <si>
    <t>Link to the reference material for a part. May link to literature on a method, measure, etc.</t>
  </si>
  <si>
    <t>Link to standard operating procedure for a measure or part. Part reference is a reference to a technical document that describes the part in detail. The reference could be a URL, DOI, or reference to a techincal report.</t>
  </si>
  <si>
    <t>Lien de référence</t>
  </si>
  <si>
    <t>Lien vers le matériel de référence d'une partie. Peut renvoyer à la documentation sur une méthode, une mesure, etc.</t>
  </si>
  <si>
    <t>Lien vers le mode opératoire standard d'une mesure ou d'une partie. La référence de la pièce est une référence à un document technique qui décrit la partie en détail. La référence peut être une URL, un DOI ou une référence à un rapport technique.</t>
  </si>
  <si>
    <t>AssayMethod; Instrument</t>
  </si>
  <si>
    <t>referenceLink</t>
  </si>
  <si>
    <t>regular</t>
  </si>
  <si>
    <t>Regular</t>
  </si>
  <si>
    <t>A measure or sample taken for surveillance or epidemiology.</t>
  </si>
  <si>
    <t>A 'regular' measure is the default. Missing data will be recoded to this purpose.</t>
  </si>
  <si>
    <t>Régulier</t>
  </si>
  <si>
    <t>Une mesure ou un échantillon prélevé à des fins de surveillance ou d'épidémiologie.</t>
  </si>
  <si>
    <t>Une mesure "régulière" est la valeur par défaut. Les données manquantes seront recodées dans ce but.</t>
  </si>
  <si>
    <t>regularReportTableSet</t>
  </si>
  <si>
    <t>Regular reports table set</t>
  </si>
  <si>
    <t>Tables used for daily reporting of new measurements and information on sample collection.</t>
  </si>
  <si>
    <t>relHum</t>
  </si>
  <si>
    <t>Relative humidity</t>
  </si>
  <si>
    <t>The unit of relative humidity, or the air-water mixture. The ratio of the partial pressure of water vapor in the mixture to the equilibrium vapor pressure of water over a flat surface. of pure water at a given temperature.</t>
  </si>
  <si>
    <t>relHumidUnitSet</t>
  </si>
  <si>
    <t>Humidité relative</t>
  </si>
  <si>
    <t>Mesure de l'humidité relative, ou de la quantité de vapeur d'eau présente dans l'air par rapport à la saturation ; fait partie d'une série de mesures météorologiques qui peuvent être utiles lors de la collecte d'échantillons provenant de sources extérieures.</t>
  </si>
  <si>
    <t>Relative humidity unit set</t>
  </si>
  <si>
    <t>Unit set for relative humidity measurements.</t>
  </si>
  <si>
    <t>Ensemble d'unités d'humidité relative</t>
  </si>
  <si>
    <t>Ensemble d'unités pour les mesures d'humidité relative.</t>
  </si>
  <si>
    <t>repGrab</t>
  </si>
  <si>
    <t>Representative grab sample</t>
  </si>
  <si>
    <t>Échantillon instantané représentatif</t>
  </si>
  <si>
    <t>Un seul grand échantillon instantané représentatif.</t>
  </si>
  <si>
    <t>sample_type?</t>
  </si>
  <si>
    <t>replicateCatSet</t>
  </si>
  <si>
    <t>Replicate Type category set</t>
  </si>
  <si>
    <t>The category set for storing valid categorical values of replicate type.</t>
  </si>
  <si>
    <t>Ensemble de catégories de type de réplicat</t>
  </si>
  <si>
    <t>L'ensemble de catégories pour les valeurs du type de réplicat.</t>
  </si>
  <si>
    <t>repNum</t>
  </si>
  <si>
    <t>replicate number</t>
  </si>
  <si>
    <t>The replicate number for a Ct or Cq value - used for specifying out a protocol standard curve.</t>
  </si>
  <si>
    <t>Only applies and used for aggregated standard curves, or curves that are used across multiple plates. Otherwise, these details can be captured in a measure report and specified by measure index.</t>
  </si>
  <si>
    <t>nombre de répliques</t>
  </si>
  <si>
    <t>Le nombre de répétitions pour une valeur Ct ou Cq - utilisé pour spécifier une courbe standard dans un protocole.</t>
  </si>
  <si>
    <t>repOrg1</t>
  </si>
  <si>
    <t>Primary reporting authority</t>
  </si>
  <si>
    <t xml:space="preserve">The primary or most responsible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</si>
  <si>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`publicHealthDepartment` defined as 'The public health department or region where the site is located. See also `healthReg` if there is a separate regional health care delivery authority.`</t>
  </si>
  <si>
    <t>Département ou région de santé publique</t>
  </si>
  <si>
    <t>Le département ou la région de santé publique où se trouve le site ou l'institut. Voir également `healthRegion` s'il existe une autorité régionale de prestation de soins de santé distincte.</t>
  </si>
  <si>
    <t> ww_surv_jurisdiction</t>
  </si>
  <si>
    <t>publicHealthDepartment</t>
  </si>
  <si>
    <t>repOrg2</t>
  </si>
  <si>
    <t>Secondary reporting authority</t>
  </si>
  <si>
    <t xml:space="preserve">The secondary, additional or alternative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</si>
  <si>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`healthRegion`, The health planning authority where is site is located. defined as 'The public health department or region where the site is located.'</t>
  </si>
  <si>
    <t>Région de planification de la santé</t>
  </si>
  <si>
    <t>L'autorité de planification de la santé où se trouve le site ou l'institut. Voir aussi `publicHealthDepartment`.</t>
  </si>
  <si>
    <t>reporter</t>
  </si>
  <si>
    <t>geographic location (region and locality)</t>
  </si>
  <si>
    <t>Admin0 (Country/Region/Sovereignty)?</t>
  </si>
  <si>
    <t>healthRegion</t>
  </si>
  <si>
    <t>reportable</t>
  </si>
  <si>
    <t>Reportable</t>
  </si>
  <si>
    <t>Flag for whether a measure is reportable or not, based on confidence in the measure and methods applied.</t>
  </si>
  <si>
    <t>Indicateur de données à déclarer</t>
  </si>
  <si>
    <t>Indicateur permettant de déterminer si une mesure doit être rapportée ou non, basé sur la confiance dans la mesure et les méthodes qui sont appliquées.</t>
  </si>
  <si>
    <t>reportDate</t>
  </si>
  <si>
    <t>Report date</t>
  </si>
  <si>
    <t>The date a measure was reported.</t>
  </si>
  <si>
    <t>This date is the first date the laboratory or enity reported the measure findings to the public health or other enity who ordered the measure or is responsible for action. Use the analyses end date if the measure is part of a research study or other purpose that does not have a reporting entity.</t>
  </si>
  <si>
    <t>Date du rapport de mesure</t>
  </si>
  <si>
    <t>La date à laquelle une mesure a été rapportée publiquement ou aux autorités sanitaires/système de surveillance.</t>
  </si>
  <si>
    <t>reporterIDDep</t>
  </si>
  <si>
    <t>Reporter ID depreciated</t>
  </si>
  <si>
    <t>Unique identifier for the person or organization that is reporting the data.</t>
  </si>
  <si>
    <t>changed to contactID</t>
  </si>
  <si>
    <t>ID du rapporteur</t>
  </si>
  <si>
    <t>Identifiant unique pour la personne ou l'organisation responsable des données rapportées.</t>
  </si>
  <si>
    <t>reporting_jurisdiction?</t>
  </si>
  <si>
    <t>Data provider</t>
  </si>
  <si>
    <t>reporterID</t>
  </si>
  <si>
    <t>reportersDep</t>
  </si>
  <si>
    <t>Reporter table depreciated</t>
  </si>
  <si>
    <t>The table that contains information about a reporter of a sample, method, measure, or attribute.</t>
  </si>
  <si>
    <t>Table de rapporteur</t>
  </si>
  <si>
    <t>La table qui contient de l'information sur le rapporteur d'un échantillon, d'une méthode, d'une mesure ou d'un attribut.</t>
  </si>
  <si>
    <t>separated out from Contact</t>
  </si>
  <si>
    <t>repType</t>
  </si>
  <si>
    <t>Replicate Type</t>
  </si>
  <si>
    <t>Attirbute of a sample, specifying whether the sample is unique, or a replicate. And if it is a replicate, what type of replicate is it?</t>
  </si>
  <si>
    <t>added in V2.0.0, GitHub issue #94</t>
  </si>
  <si>
    <t>Type de réplicat</t>
  </si>
  <si>
    <t>Attribut d'un échantillon, spécifiant si l'échantillon est unique, ou une réplique. Et s'il s'agit d'une réplique, de quel type de réplique s'agit-il ?</t>
  </si>
  <si>
    <t>resCosca</t>
  </si>
  <si>
    <t>Resuspend COSCa filter collection</t>
  </si>
  <si>
    <t>Nucleic acid extraction via resuspension of a sample collected using the COSCa ball method.</t>
  </si>
  <si>
    <t>See partID = cosca for additional details.</t>
  </si>
  <si>
    <t>Resuspendre la collection de filtres COSCa</t>
  </si>
  <si>
    <t>Extraction d'acide nucléique par remise en suspension d'un échantillon prélevé selon la méthode de la balle COSCa.</t>
  </si>
  <si>
    <t>Voir partID = cosca pour plus de détails.</t>
  </si>
  <si>
    <t>Results tables</t>
  </si>
  <si>
    <t>Tables used to record samples, measures and quality reports.</t>
  </si>
  <si>
    <t xml:space="preserve">These tables are updated whenever a new sample is taken or a measure is reported. Quality reports are used to report quality assurance and quality control for samples and measures. </t>
  </si>
  <si>
    <t>Classe de tables de résultats</t>
  </si>
  <si>
    <t>Spécifie une classe pour les tables de rapport pour indiquer qu'ils sont des tables de résultats.</t>
  </si>
  <si>
    <t>Utilisé uniquement pour mieux spécifier l'objectif des tables de rapports, distincts des autres classes de cette manière.</t>
  </si>
  <si>
    <t>retPond</t>
  </si>
  <si>
    <t>Retention pond</t>
  </si>
  <si>
    <t>Étang de rétention</t>
  </si>
  <si>
    <t>Bassin de rétention.</t>
  </si>
  <si>
    <t>river</t>
  </si>
  <si>
    <t>River, natural water body</t>
  </si>
  <si>
    <t>Rivière, plan d'eau naturel</t>
  </si>
  <si>
    <t>Riviére, étendue d'eau naturelle.</t>
  </si>
  <si>
    <t>role</t>
  </si>
  <si>
    <t>Role of contact</t>
  </si>
  <si>
    <t>Specifies the organizational role of a given contact.</t>
  </si>
  <si>
    <t>Rôle du contact</t>
  </si>
  <si>
    <t>Précise le rôle organisationnel d'un contact donné.</t>
  </si>
  <si>
    <t>rP100</t>
  </si>
  <si>
    <t>Rate per 100,000</t>
  </si>
  <si>
    <t>Units for describing a population measure of a rate of case incidence per 100,000 people of a given disease.</t>
  </si>
  <si>
    <t>Taux pour 100,000</t>
  </si>
  <si>
    <t>Unités pour décrire une mesure de population d'un taux d'incidence de cas pour 100 000 personnes d'une maladie donnée.</t>
  </si>
  <si>
    <t>rppw</t>
  </si>
  <si>
    <t>Raw post-pasteurized wastewater</t>
  </si>
  <si>
    <t>Raw wastewater sample post-pasteurization</t>
  </si>
  <si>
    <t>Eaux usées brutes après pasteurisation.</t>
  </si>
  <si>
    <t>rsv</t>
  </si>
  <si>
    <t>Respiratory syncytial virus</t>
  </si>
  <si>
    <t>Respiratory syncytial virus.</t>
  </si>
  <si>
    <t>http://purl.obolibrary.org/obo/NCIT_C14267</t>
  </si>
  <si>
    <t>Groupe du virus respiratoire syncytial</t>
  </si>
  <si>
    <t>Indique un groupe de mesures/méthodes liées au virus respiratoire syncytial.</t>
  </si>
  <si>
    <t>s2083i </t>
  </si>
  <si>
    <t>s2083i omicron-variant gene target</t>
  </si>
  <si>
    <t>Gène cible de la variante omicron s2083i</t>
  </si>
  <si>
    <t>Gène cible s2083i de la variante omicron.</t>
  </si>
  <si>
    <t>s371l </t>
  </si>
  <si>
    <t>s371l omicron-variant gene target</t>
  </si>
  <si>
    <t>Gène cible de la variante omicron s371l</t>
  </si>
  <si>
    <t>Gène cible s371l de la variante omicron.</t>
  </si>
  <si>
    <t>s373p </t>
  </si>
  <si>
    <t>s373p omicron-variant gene target</t>
  </si>
  <si>
    <t>Gène cible de la variante omicron s373p</t>
  </si>
  <si>
    <t>Gène cible s373p de la variante omicron.</t>
  </si>
  <si>
    <t>s375f </t>
  </si>
  <si>
    <t>s375f omicron-variant gene target</t>
  </si>
  <si>
    <t xml:space="preserve">Gène cible de la variante omicron s375f </t>
  </si>
  <si>
    <t>Gène cible s375f de la variante omicron.</t>
  </si>
  <si>
    <t>s477n </t>
  </si>
  <si>
    <t>s477n omicron-variant gene target</t>
  </si>
  <si>
    <t xml:space="preserve">Gène cible de la variante omicron s477n </t>
  </si>
  <si>
    <t>Gène cible s477n  de la variante omicron.</t>
  </si>
  <si>
    <t>sa</t>
  </si>
  <si>
    <t>A measure made on a compartment or property from a sample of a substance.</t>
  </si>
  <si>
    <t>Échantillon</t>
  </si>
  <si>
    <t>Mesure faite dans un échantillon d'eau usée.</t>
  </si>
  <si>
    <t>saMaterial</t>
  </si>
  <si>
    <t>Sample material</t>
  </si>
  <si>
    <t>Type of sample.</t>
  </si>
  <si>
    <t>sampleMatCatSet</t>
  </si>
  <si>
    <t>description wording additional categories added (from NWSS)</t>
  </si>
  <si>
    <t>Matériel d'échantillonnage</t>
  </si>
  <si>
    <t>Type d'échantillon.</t>
  </si>
  <si>
    <t>Yes</t>
  </si>
  <si>
    <t> ww_sample_matrix</t>
  </si>
  <si>
    <t>added NWSS</t>
  </si>
  <si>
    <t>sampleID</t>
  </si>
  <si>
    <t>Unique identifier for a sample.</t>
  </si>
  <si>
    <t>Suggestion:siteID-date-index.</t>
  </si>
  <si>
    <t>ID de l'échantillon</t>
  </si>
  <si>
    <t>Identifiant unique pour l'échantillon. Suggestion:siteID-date-index.</t>
  </si>
  <si>
    <t>sample_id</t>
  </si>
  <si>
    <t> ww_surv_system_sample_id</t>
  </si>
  <si>
    <t>sampleIDObject</t>
  </si>
  <si>
    <t>Sample ID object</t>
  </si>
  <si>
    <t>Populated by `sampleID` - this specifies the object of a sample relationship.</t>
  </si>
  <si>
    <t>Use `sampleID` for this field. Together with `sampleIDSub` and `relationshipID` the row of the `sampleRelationships` should say: [sampleIDSubject] is a[relationshipID] of [sampleIDObject]</t>
  </si>
  <si>
    <t>ID d'objet de l'échantillon</t>
  </si>
  <si>
    <t>Rempli par `sampleID` - ceci spécifie l'objet d'une relation d'échantillon.</t>
  </si>
  <si>
    <t>Utilisez `sampleID` pour ce champ. Avec `sampleIDSub` et `relationshipID` une rangée donnée du `sampleRelationships` devrait dire : [sampleIDSubject] est un [relationshipID] de [sampleIDObject].</t>
  </si>
  <si>
    <t>sampleIDSubject</t>
  </si>
  <si>
    <t>Sample ID subject</t>
  </si>
  <si>
    <t>Populated by `sampleID` - this specifies the subject of a sample relationship.</t>
  </si>
  <si>
    <t>ID de sujet de l'échantillon</t>
  </si>
  <si>
    <t>Rempli par `sampleID` - ceci spécifie le sujet d'une relation entre échantillons.</t>
  </si>
  <si>
    <t>Sample material category set</t>
  </si>
  <si>
    <t>Category set for the types of material that can be found in a sample.</t>
  </si>
  <si>
    <t>Ensemble de catégories de matériaux d'échantillon</t>
  </si>
  <si>
    <t>Ensemble de catégories pour les types de matières qui peuvent être trouvées dans un échantillon.</t>
  </si>
  <si>
    <t>Sample quality set</t>
  </si>
  <si>
    <t>Quality set for a sample.</t>
  </si>
  <si>
    <t>Ensemble de Qualité des Échantillons</t>
  </si>
  <si>
    <t>Ensemble de qualité pour un échantillon.</t>
  </si>
  <si>
    <t>Sample relationships table</t>
  </si>
  <si>
    <t>sr</t>
  </si>
  <si>
    <t>Table for recording the relationships between samples.</t>
  </si>
  <si>
    <t>Samples can be pooled or split. The sample relationships table holds information on parent-child relationships between samples, and allow for tracking sample lineage for single and pooled samples.</t>
  </si>
  <si>
    <t>Table des relations d'échantillons</t>
  </si>
  <si>
    <t>Table qui permettant d'enregistrer les relations entre les échantillons.</t>
  </si>
  <si>
    <t>Conçu spécifiquement pour saisir des informations sur les relations parents-enfants entre les échantillons, et permettre de suivre la lignée des échantillons pour les échantillons individuels et groupés.</t>
  </si>
  <si>
    <t>Sample relationships table column order</t>
  </si>
  <si>
    <t>Specifies the order of the columns in a Sample Relationships table.</t>
  </si>
  <si>
    <t>L’ordre des colonnes de la table des relations d'échantillons</t>
  </si>
  <si>
    <t>Indique l’ordre des colonnes dans une table des relations d'échantillons.</t>
  </si>
  <si>
    <t>Specifies the columns required in a Sample Relationships table.</t>
  </si>
  <si>
    <t>Exigences de la table des relations d'échantillons</t>
  </si>
  <si>
    <t>Indique les colonnes requises dans une table des relations d'échantillons.</t>
  </si>
  <si>
    <t>sampleRelID</t>
  </si>
  <si>
    <t>Sample relationship</t>
  </si>
  <si>
    <t>Attribute for specifying the relationship between a sample subject and object.</t>
  </si>
  <si>
    <t>Together with `sampleIDSubject` and `sampleRelID`, a row of the `sampleRelationships` should say: [sampleIDSubject] is a [sampleID] of [sampleIDObject]</t>
  </si>
  <si>
    <t>sampleRelSet, protocolRelSet</t>
  </si>
  <si>
    <t>Relation entre échantillions</t>
  </si>
  <si>
    <t>Attribut permettant de spécifier la relation entre des échantillons associés.</t>
  </si>
  <si>
    <t>Avec `sampleIDSub` et `relationshipID` une rangée donnée du `sampleRelationships` devrait dire : [sampleIDSubject] est un [relationshipID] de [sampleIDObject].</t>
  </si>
  <si>
    <t>sampleRelSet</t>
  </si>
  <si>
    <t>Sample relationships set</t>
  </si>
  <si>
    <t>Category set for valid values of relationshipID in the sampleRelationships table.</t>
  </si>
  <si>
    <t>Use only for sampleRelationships table relationshipID.</t>
  </si>
  <si>
    <t>Ensemble de relations d'échantillons</t>
  </si>
  <si>
    <t>Ensemble de catégories pour les valeurs valides de relationshipID dans la table sampleRelationships.</t>
  </si>
  <si>
    <t>À n'utiliser que pour la relation ID de la table sampleRelationships.</t>
  </si>
  <si>
    <t>Sample report table</t>
  </si>
  <si>
    <t>The table that contains information about a sample. A sample is defined as a representative volume of wastewater (or other forms of water or liquid), air, or surface area taken from a site.</t>
  </si>
  <si>
    <t>Samples can be combined, split, stored and reused. The `Sample relationships` (sampleRelationships) is used to describe the relationships between samples.</t>
  </si>
  <si>
    <t>Change name, structure</t>
  </si>
  <si>
    <t>Table de rapport de l'échantillon</t>
  </si>
  <si>
    <t>La table qui contient de l'information sur un échantillon donné</t>
  </si>
  <si>
    <t>sampleShed</t>
  </si>
  <si>
    <t>Sample shed</t>
  </si>
  <si>
    <t>A geographic area, physical space, or structure. A sample is taken from a sampleshed for a representative measurement of a substance(s).</t>
  </si>
  <si>
    <t>Examples: Airplane, Long-term care home, Neighbourhood, University campus, Municipality</t>
  </si>
  <si>
    <t>shedCatSet</t>
  </si>
  <si>
    <t>Bassin d'échantillonnage</t>
  </si>
  <si>
    <t>Une zone géographique, un espace physique ou une structure. Un échantillon est prélevé dans un bassin d'échantillonnage pour une mesure représentative d'une ou plusieurs substances.</t>
  </si>
  <si>
    <t>Exemples : Avion, maison de soins de longue durée, quartier, campus universitaire, municipalité.</t>
  </si>
  <si>
    <t>Samples table column order</t>
  </si>
  <si>
    <t>Specifies the order of the columns in a Samples table.</t>
  </si>
  <si>
    <t>L’ordre des colonnes de la table d'échantillon</t>
  </si>
  <si>
    <t>Specifies the columns required in a Samples table.</t>
  </si>
  <si>
    <t>Exigences de la table d'échantillon</t>
  </si>
  <si>
    <t>Indique les colonnes requises dans une table d'échantillon.</t>
  </si>
  <si>
    <t>sampleTypeOther</t>
  </si>
  <si>
    <t>Collection other depreciated</t>
  </si>
  <si>
    <t>Description for other type of method not listed in collection. depreciated</t>
  </si>
  <si>
    <t>Collection autre</t>
  </si>
  <si>
    <t>Description d'un autre type de méthode non répertorié dans la collection.</t>
  </si>
  <si>
    <t>sample_type??</t>
  </si>
  <si>
    <t>collectionOther</t>
  </si>
  <si>
    <t>other' is deprecated</t>
  </si>
  <si>
    <t>SARS-CoV-2</t>
  </si>
  <si>
    <t>A group of measures/methods related to the SARS-CoV-2 virus.</t>
  </si>
  <si>
    <t>SARS-CoV-2 measures have the following classes: proteins, alleles, variants, mutations, diseases.</t>
  </si>
  <si>
    <t>http://purl.obolibrary.org/obo/NCIT_C169076</t>
  </si>
  <si>
    <t>SRAS-CoV-2</t>
  </si>
  <si>
    <t>Indique un groupe de mesures/méthodes liées au virus SRAS-CoV-2.</t>
  </si>
  <si>
    <t>Les mesures du SRAS-CoV-2 ont les classes suivantes : protéines, allèles, variants, mutations, maladies.</t>
  </si>
  <si>
    <t>Sample specimen set</t>
  </si>
  <si>
    <t>A specimen set that inculdes only a sample specimen.</t>
  </si>
  <si>
    <t>Ensemble de spécimens d'échantillon</t>
  </si>
  <si>
    <t>Un ensemble de spécimens qui comprend uniquement un spécimen d'échantillon.</t>
  </si>
  <si>
    <t>sC</t>
  </si>
  <si>
    <t>Sparse coverage</t>
  </si>
  <si>
    <t>Sequencing shows sparse coverage, ie. numerical breadth of coverage shows as adequate but coverage plots reveal missing genome pieces.</t>
  </si>
  <si>
    <t>If there are multiple issues to flage, use the multiple issues flag and explain the details in the notes section.</t>
  </si>
  <si>
    <t>Couverture éparse</t>
  </si>
  <si>
    <t>Le séquençage présente une couverture éparse, c'est-à-dire que l'étendue numérique de la couverture est considérée comme adéquate, mais les graphiques de couverture révèlent des parties manquantes du génome.</t>
  </si>
  <si>
    <t>S'il y a plusieurs problèmes à signaler, utilisez l'indicateur de problèmes multiples et expliquez les détails dans la section des notes.</t>
  </si>
  <si>
    <t>sce</t>
  </si>
  <si>
    <t>Secondary clarifier effluent depreciated</t>
  </si>
  <si>
    <t>Effluent obtained after secondary clarifiers.</t>
  </si>
  <si>
    <t>depreciated, used to be in site table.</t>
  </si>
  <si>
    <t>Effluent secondaire du clarificateur</t>
  </si>
  <si>
    <t>Effluent obtenu aprés un décanteur secondaire.</t>
  </si>
  <si>
    <t>sEfflu</t>
  </si>
  <si>
    <t>school</t>
  </si>
  <si>
    <t>School</t>
  </si>
  <si>
    <t>A school serving students in the kindergarten to 12th grade range</t>
  </si>
  <si>
    <t>École</t>
  </si>
  <si>
    <t>École.</t>
  </si>
  <si>
    <t>K12</t>
  </si>
  <si>
    <t>scriptCatSet</t>
  </si>
  <si>
    <t>Sequencing script version category set</t>
  </si>
  <si>
    <t xml:space="preserve">The category set for script versions </t>
  </si>
  <si>
    <t>Ensemble de catégories de script de séquençage</t>
  </si>
  <si>
    <t xml:space="preserve">L'ensemble des catégories pour les versions de script </t>
  </si>
  <si>
    <t>scriptVersion</t>
  </si>
  <si>
    <t>Genetic sequencing script version</t>
  </si>
  <si>
    <t>Used to specify the script or script version used to extract summary information (i.e. coverage and mutation frequency statistics, etc.) from the sequencing output.</t>
  </si>
  <si>
    <t>Version du script de séquençage génétique</t>
  </si>
  <si>
    <t>Utilisé pour spécifier le script ou la version du script utilisé pour extraire les informations sommaires (c'est-à-dire les statistiques de couverture et de fréquence de mutation, etc.) de la sortie du séquençage.</t>
  </si>
  <si>
    <t>scsDep</t>
  </si>
  <si>
    <t>Secondary clarifier sludge depreciated</t>
  </si>
  <si>
    <t>Sludge produced by secondary clarifiers.</t>
  </si>
  <si>
    <t>depreciated, site material like this now captured in sample table</t>
  </si>
  <si>
    <t>Boues du clarificateur secondaire</t>
  </si>
  <si>
    <t>Boue provenant d'un décanteur secondaire.</t>
  </si>
  <si>
    <t>sSludge</t>
  </si>
  <si>
    <t>sd</t>
  </si>
  <si>
    <t>Standard Deviation</t>
  </si>
  <si>
    <t>Standard deviation.</t>
  </si>
  <si>
    <t>L'écart type</t>
  </si>
  <si>
    <t>L'écart type.</t>
  </si>
  <si>
    <t>sdn</t>
  </si>
  <si>
    <t>Normalized Standard Deviation</t>
  </si>
  <si>
    <t>Standard deviation, normalized.</t>
  </si>
  <si>
    <t>L'écart type normalisé</t>
  </si>
  <si>
    <t>L'écart type normalisé.</t>
  </si>
  <si>
    <t>sdNr</t>
  </si>
  <si>
    <t>sea</t>
  </si>
  <si>
    <t>Sea, natural water body</t>
  </si>
  <si>
    <t>description wording, structure. Maintained originl sample table entry from v1.</t>
  </si>
  <si>
    <t>Mer, plan d'eau naturel</t>
  </si>
  <si>
    <t>Mer, étendue d'eau naturelle.</t>
  </si>
  <si>
    <t>See unit (aggregation scales)</t>
  </si>
  <si>
    <t xml:space="preserve">A value for aggregation scale to be used when the aggregation scale depends on that specified in the parts list entry for the unit. </t>
  </si>
  <si>
    <t>When you encounter this value, see the unit being used for that entry and follow that aggregation scale entry.</t>
  </si>
  <si>
    <t>Voir unité (échelle d'agrégation)</t>
  </si>
  <si>
    <t xml:space="preserve">Une valeur pour l'échelle d'agrégation à utiliser lorsque l'échelle d'agrégation dépend de celle spécifiée dans l'entrée de la liste des parties pour l'unité. </t>
  </si>
  <si>
    <t>Lorsque vous rencontrez cette valeur, voyez l'unité utilisée pour cette entrée et suivez cette entrée d'échelle d'agrégation.</t>
  </si>
  <si>
    <t>See unit (data type)</t>
  </si>
  <si>
    <t>The data type entry when the data type for a given entry is specified by the unit used.</t>
  </si>
  <si>
    <t>Only used for measures, which is where the data type entry is used to validate the entry in the value field. For these cases, however, the data type is more dependant on the unit than the measure , and so this entry directs users to consult the data type of the unit.</t>
  </si>
  <si>
    <t>Voir unité (type de données)</t>
  </si>
  <si>
    <t>Le type de données de l'entrée lorsque le type de données pour une entrée donnée est spécifié par l'unité utilisée.</t>
  </si>
  <si>
    <t>Utilisé uniquement pour les mesures, pour lesquelles l'entrée du type de données est utilisée pour valider la valeur entrée dans le champ de valeur. Dans ces cas, cependant, le type de données dépend davantage de l'unité que de la mesure, et cette entrée invite donc les utilisateurs à consulter le type de données de l'unité.</t>
  </si>
  <si>
    <t>See unit (value)</t>
  </si>
  <si>
    <t xml:space="preserve">A value for maximum or minimum value in the dictionary, use when the maximum or minimum value is determined by the unit. </t>
  </si>
  <si>
    <t>Used for measures when the constraints on maximum and minimmum value are specified by the unit, not the measure.</t>
  </si>
  <si>
    <t>Secondary clarifier effluent</t>
  </si>
  <si>
    <t>Effluent obtained after secondary clarifiers</t>
  </si>
  <si>
    <t>Effluent du décanteur secondaire</t>
  </si>
  <si>
    <t>secondary effluent</t>
  </si>
  <si>
    <t>self</t>
  </si>
  <si>
    <t>Access to self</t>
  </si>
  <si>
    <t>If this is 'no', this data will not be shown on the portal when this reporter logs in. If missing, data will be available to this reporter.</t>
  </si>
  <si>
    <t>Accès à soi</t>
  </si>
  <si>
    <t>Si "Non", la donnée ne sera pas accessible par le reporteur lui-méme. Si "Oui" ou laissé vide, la donnée leur sera accessible.</t>
  </si>
  <si>
    <t>accessToSelf</t>
  </si>
  <si>
    <t>sentDate</t>
  </si>
  <si>
    <t>Date sample was sent</t>
  </si>
  <si>
    <t>The date the sample was sent for analyses at a laboratory.</t>
  </si>
  <si>
    <t>Date d'envoi de l'échantillon</t>
  </si>
  <si>
    <t>La date à laquelle l'échantillon a été envoyé pour être analysé dans un laboratoire.</t>
  </si>
  <si>
    <t>septage</t>
  </si>
  <si>
    <t>Septic tank wastewater</t>
  </si>
  <si>
    <t>Wastewater from within a septic tank</t>
  </si>
  <si>
    <t xml:space="preserve">Eaux usées de la fosse septique </t>
  </si>
  <si>
    <t>septTnk</t>
  </si>
  <si>
    <t>Septic tank</t>
  </si>
  <si>
    <t>Fosse septique</t>
  </si>
  <si>
    <t>Fosse septique.</t>
  </si>
  <si>
    <t>seqLay</t>
  </si>
  <si>
    <t>Sequencing Layout</t>
  </si>
  <si>
    <t>The layout of genetic material used in sequencing</t>
  </si>
  <si>
    <t>seqLayCatSet</t>
  </si>
  <si>
    <t>Disposition du séquençage</t>
  </si>
  <si>
    <t>La disposition du matériel génétique utilisé dans le séquençage</t>
  </si>
  <si>
    <t>Sequencing Layout category set</t>
  </si>
  <si>
    <t>The category set for the layout of genetic material used in sequencing</t>
  </si>
  <si>
    <t>Ensemble de catégories pour la disposition du séquençage</t>
  </si>
  <si>
    <t>Ensemble de catégories pour la disposition du matériel génétique utilisé dans le séquençage.</t>
  </si>
  <si>
    <t>Sequencing quality set</t>
  </si>
  <si>
    <t>Quality set for sequencing measures</t>
  </si>
  <si>
    <t>Ensemble de qualité de séquençage</t>
  </si>
  <si>
    <t>Ensemble d'indicateurs de qualité pour le séquençage</t>
  </si>
  <si>
    <t>seqSel</t>
  </si>
  <si>
    <t>Sequencing selection method</t>
  </si>
  <si>
    <t>The primer sequence selection method used in sequencing</t>
  </si>
  <si>
    <t>seqSelCatSet</t>
  </si>
  <si>
    <t>Méthode de sélection du séquençage</t>
  </si>
  <si>
    <t>la méthode de sélection des séquences d'amorces utilisée pour le séquençage</t>
  </si>
  <si>
    <t>Sequencing selection method category set</t>
  </si>
  <si>
    <t>The category set for the selection method used in sequencing</t>
  </si>
  <si>
    <t>Ensemble de catégories pour la méthode de sélection du séquençage</t>
  </si>
  <si>
    <t>Ensemble de catégories pour la méthode de sélection utilisée dans le séquençage</t>
  </si>
  <si>
    <t>seqStrat</t>
  </si>
  <si>
    <t>Sequencing Strategy</t>
  </si>
  <si>
    <t>The sequencing strategy used for an analysis</t>
  </si>
  <si>
    <t>seqStratCatSet</t>
  </si>
  <si>
    <t>Stratégie de séquençage</t>
  </si>
  <si>
    <t>La stratégie de séquençage utilisée pour une analyse</t>
  </si>
  <si>
    <t>Sequencing Strategy category set</t>
  </si>
  <si>
    <t>The category set for the sequencing strategy used for an analysis</t>
  </si>
  <si>
    <t>Ensemble de catégories de stratégie de séquençage</t>
  </si>
  <si>
    <t>Ensemble de catégories pour la stratégie de séquençage utilisée pour une analyse.</t>
  </si>
  <si>
    <t>Genetic sequences</t>
  </si>
  <si>
    <t>Measures and methods related to genetic sequencing.</t>
  </si>
  <si>
    <t>Classe de séquençage génétique</t>
  </si>
  <si>
    <t>Spécifie une collection de mesures/méthodes liées au séquençage génétique.</t>
  </si>
  <si>
    <t>seseDep</t>
  </si>
  <si>
    <t>Sewer Sediments Depcreciated</t>
  </si>
  <si>
    <t>Sediments obtained in sewer.</t>
  </si>
  <si>
    <t>Sédiments d'égouts</t>
  </si>
  <si>
    <t>Sédiments provenant des égouts.</t>
  </si>
  <si>
    <t>swrSed</t>
  </si>
  <si>
    <t>setID</t>
  </si>
  <si>
    <t>Set ID</t>
  </si>
  <si>
    <t>The unique identifier of a value set.</t>
  </si>
  <si>
    <t>A set is a group of units, attributes, categories, specimens, or compartments that can be used for a measure, method or attribute.</t>
  </si>
  <si>
    <t>ID de l'ensemble</t>
  </si>
  <si>
    <t>Le nom d'un ensemble de valeurs.</t>
  </si>
  <si>
    <t>Un ensemble est un groupe d'unités, d'attributs, de catégories, de spécimens ou de compartiments qui peuvent être utilisés pour une mesure, une méthode ou un attribut.</t>
  </si>
  <si>
    <t>Sets look-up table</t>
  </si>
  <si>
    <t>se</t>
  </si>
  <si>
    <t>Look up table for all sets, managing how categorical inputs for various methods and attributes are grouped together.</t>
  </si>
  <si>
    <t>This table manages many-to-many relationships and category recycling within the ODM.</t>
  </si>
  <si>
    <t>reformatted to sets from "look-up"</t>
  </si>
  <si>
    <t>Table de recherche des ensembles</t>
  </si>
  <si>
    <t>Table de recherche pour tous les ensembles, gérant la manière dont les entrées catégorielles pour les différentes méthodes et attributs sont regroupées.</t>
  </si>
  <si>
    <t>Cette table gère les relations de type "many-to-many" et le recyclage des catégories au sein de l'ODM.</t>
  </si>
  <si>
    <t>Sets table column order</t>
  </si>
  <si>
    <t>Specifies the order of the columns in the Sets table.</t>
  </si>
  <si>
    <t>Ordre des colonnes du tableau d'ensembles</t>
  </si>
  <si>
    <t>Spécifie l'ordre des colonnes dans le table d'ensembles.</t>
  </si>
  <si>
    <t>Required headers in the Sets table.</t>
  </si>
  <si>
    <t>settsol</t>
  </si>
  <si>
    <t>Settled solids</t>
  </si>
  <si>
    <t>Amount of settled solids from a wastewater sample.</t>
  </si>
  <si>
    <t>May be a volume or a weight, see the unitID for a given measure row for details on a given sample.</t>
  </si>
  <si>
    <t>Solides sédimentés</t>
  </si>
  <si>
    <t>Quantité de solides sédimentés provenant d'un échantillon d'eaux usées.</t>
  </si>
  <si>
    <t>Il peut s'agir d'un volume ou d'un poids, voir l'unitID pour une ligne de mesure donnée pour plus de détails sur un échantillon donné.</t>
  </si>
  <si>
    <t>setType</t>
  </si>
  <si>
    <t>Set type</t>
  </si>
  <si>
    <t>The type of set. i.e. quality set, aggregation set, unit set</t>
  </si>
  <si>
    <t>Type d'ensemble</t>
  </si>
  <si>
    <t>Le type d'ensemble. Par exemple, ensemble de qualité, ensemble d'agrégation, ensemble d'unités.</t>
  </si>
  <si>
    <t>setValue</t>
  </si>
  <si>
    <t>Set Value</t>
  </si>
  <si>
    <t xml:space="preserve">The partID for the set value or category. </t>
  </si>
  <si>
    <t>Populated by any part where partType = aggregationSet, compartmentSet, qualitySet, specimentSet, or unitSet</t>
  </si>
  <si>
    <t>Valeur de l'ensemble</t>
  </si>
  <si>
    <t xml:space="preserve">Le partID de la valeur ou de la catégorie de l'ensemble. </t>
  </si>
  <si>
    <t>Rempli par toute partie où partType = aggregationSet, compartmentSet, qualitySet, specimentSet ou unitSet.</t>
  </si>
  <si>
    <t>sevCatSet</t>
  </si>
  <si>
    <t>Severity category set</t>
  </si>
  <si>
    <t>A category set for severity indicators.</t>
  </si>
  <si>
    <t>Ensemble de catégories de sévérité</t>
  </si>
  <si>
    <t>Un ensemble de catégories pour les indicateurs de gravité.</t>
  </si>
  <si>
    <t>severity</t>
  </si>
  <si>
    <t>Severity indicator</t>
  </si>
  <si>
    <t>An indicator of the severity or seriousness of a quality flag.</t>
  </si>
  <si>
    <t>Indicateur de sévérité</t>
  </si>
  <si>
    <t>Un indicateur de la sévérité ou de la gravité d'un indicateur de qualité.</t>
  </si>
  <si>
    <t>sewerNetworkFileBLOB</t>
  </si>
  <si>
    <t>Sewer network file link depreciated</t>
  </si>
  <si>
    <t>Link to a file that has any detailed information about the sewer network associated with the site (any format).</t>
  </si>
  <si>
    <t>Lien vers le fichier du réseau d'égouts</t>
  </si>
  <si>
    <t>Un fichier contenant toute information additionnelle au sujet du réseau d'égouts associé é ce site d'échantillonnage (tous les formats sont acceptés).</t>
  </si>
  <si>
    <t>depreciated in V2</t>
  </si>
  <si>
    <t>sGene</t>
  </si>
  <si>
    <t>S sars-cov-2 gene target</t>
  </si>
  <si>
    <t>Gène cible de SRAS-CoV-2 S</t>
  </si>
  <si>
    <t>Gène cible S de SRAS-CoV-2.</t>
  </si>
  <si>
    <t>Sampleshed category set</t>
  </si>
  <si>
    <t>The category set for all valid values of sampleshed.</t>
  </si>
  <si>
    <t>Ensemble de catégories pour le bassin d'échantillonnage</t>
  </si>
  <si>
    <t>L'ensemble de catégories contenant toutes les valeurs valides de sampleshed.</t>
  </si>
  <si>
    <t>ship</t>
  </si>
  <si>
    <t>Ship</t>
  </si>
  <si>
    <t>A cruise ship or other ship.</t>
  </si>
  <si>
    <t>Navire</t>
  </si>
  <si>
    <t>Un bateau de croisière ou un autre navire.</t>
  </si>
  <si>
    <t>shipOnIce</t>
  </si>
  <si>
    <t>Shipped on ice</t>
  </si>
  <si>
    <t>Was the sample kept cool while being shipped to the lab</t>
  </si>
  <si>
    <t>Transporté sur glace</t>
  </si>
  <si>
    <t>L'échantillon a-t-il été gardé au froid lors du transport vers le laboratoire?</t>
  </si>
  <si>
    <t>shippedOnIce</t>
  </si>
  <si>
    <t>Short names</t>
  </si>
  <si>
    <t>Shortened names for tables and other important parts for use in wide names.</t>
  </si>
  <si>
    <t>Noms courts</t>
  </si>
  <si>
    <t>Noms raccourcis pour les tables et autres parties importantes à utiliser dans les noms larges.</t>
  </si>
  <si>
    <t>si</t>
  </si>
  <si>
    <t>A measure made on a compartment or property at a site.</t>
  </si>
  <si>
    <t>An example is the wastewater flow rate, taken at a wasteawater treatment plant.</t>
  </si>
  <si>
    <t>Mesure d'eau usée passant à travers un site</t>
  </si>
  <si>
    <t>sin</t>
  </si>
  <si>
    <t>Single</t>
  </si>
  <si>
    <t>A value that is not an aggregate measurement (ie. not a mean, median, max or any other) and can be a replicate value.</t>
  </si>
  <si>
    <t>Seul</t>
  </si>
  <si>
    <t>La valeur n'a subi aucune agrégation (donc, la valeur n'est pas une moyenne, un maximum, etc.). La valeur peut étre un réplica.</t>
  </si>
  <si>
    <t>single</t>
  </si>
  <si>
    <t>sinLay</t>
  </si>
  <si>
    <t>Single Layout</t>
  </si>
  <si>
    <t>Specifies the single layout for a sequencing method</t>
  </si>
  <si>
    <t>Disposition simple</t>
  </si>
  <si>
    <t>Indique la disposition simple pour une méthode de séquençage.</t>
  </si>
  <si>
    <t>Site or sample specimen set</t>
  </si>
  <si>
    <t>A specimen set that inculdes site or sample specimen.</t>
  </si>
  <si>
    <t>Ensemble de spécimens de site ou d'échantillon</t>
  </si>
  <si>
    <t>Un ensemble de spécimens qui comprend un spécimen de site ou d'échantillon.</t>
  </si>
  <si>
    <t>Site specimen set</t>
  </si>
  <si>
    <t>A specimen set that inculdes only a site specimen.</t>
  </si>
  <si>
    <t>siteDef</t>
  </si>
  <si>
    <t>Site ID default</t>
  </si>
  <si>
    <t>Used as default when a new sample is created by this reporter. See ID in Site table.</t>
  </si>
  <si>
    <t>Deprecated in version 2, please do not use. Just populate standard SiteID.</t>
  </si>
  <si>
    <t>ID du site par défaut</t>
  </si>
  <si>
    <t>Identifiant de Site utilisé par défaut quand un nouvel échantillon est créé par ce reporteur. Se référer é la colonne "siteID" dans la table "Site"</t>
  </si>
  <si>
    <t>Site ID</t>
  </si>
  <si>
    <t>Sites</t>
  </si>
  <si>
    <t>siteIDDefault</t>
  </si>
  <si>
    <t>Site features group</t>
  </si>
  <si>
    <t>A group of environmental measures/methods and those pertaining to the features of a site.</t>
  </si>
  <si>
    <t>Groupe de caractéristiques du site</t>
  </si>
  <si>
    <t>Un groupe de mesures/méthodes environnementales et celles qui se rapportent aux caractéristiques d'un site.</t>
  </si>
  <si>
    <t>siteID</t>
  </si>
  <si>
    <t>Unique identifier for the location where a sample was taken.</t>
  </si>
  <si>
    <t>ID du site</t>
  </si>
  <si>
    <t>siteMeasureID</t>
  </si>
  <si>
    <t>Site measure ID</t>
  </si>
  <si>
    <t>Unique identifier for wide table only. Use when all measures are performed on a single sample.</t>
  </si>
  <si>
    <t xml:space="preserve">Depreciate in version 2. siteMeasures </t>
  </si>
  <si>
    <t>ID de la mesure du site</t>
  </si>
  <si>
    <t>Identifiant unique utilisé dans la table horizontale seulement. Utiliser quand toutes les mesures sont effectuées sur le méme échantillon.</t>
  </si>
  <si>
    <t>Sites table</t>
  </si>
  <si>
    <t>The table that contains information about a site; the location where an environmental sample was taken.</t>
  </si>
  <si>
    <t xml:space="preserve">The site of an eviromental sample. Information in the site table does not regularly change. Consider using the MeasureReport table if the infomation changes often. </t>
  </si>
  <si>
    <t>Table de site</t>
  </si>
  <si>
    <t>La table qui contient de l'information sur un site ; l'endroit où un échantillon environnemental a été prélevé.</t>
  </si>
  <si>
    <t xml:space="preserve">Le site d'un échantillon eviromental. Les informations contenues dans la table site ne changent pas régulièrement. Envisagez d'utiliser la table MeasureReport si les informations changent souvent. </t>
  </si>
  <si>
    <t>Sites table column order</t>
  </si>
  <si>
    <t>Specifies the order of the columns in a Sites table.</t>
  </si>
  <si>
    <t>L’ordre des colonnes de la table de sites</t>
  </si>
  <si>
    <t>Indique l’ordre des colonnes dans une table de sites.</t>
  </si>
  <si>
    <t>Specifies the columns required in a Sites table.</t>
  </si>
  <si>
    <t>Exigences de la table de sites</t>
  </si>
  <si>
    <t>Indique les colonnes requises dans une table de sites.</t>
  </si>
  <si>
    <t>siteTypeCatSet</t>
  </si>
  <si>
    <t>Site category set</t>
  </si>
  <si>
    <t>Category set for the type of sampling site.</t>
  </si>
  <si>
    <t>Ensemble de catégories de sites</t>
  </si>
  <si>
    <t>Ensemble de catégories pour le type de site d'échantillonnage.</t>
  </si>
  <si>
    <t>siteTypeID</t>
  </si>
  <si>
    <t>Site Type</t>
  </si>
  <si>
    <t>Type of site or institution where sample was taken.</t>
  </si>
  <si>
    <t>Type de site</t>
  </si>
  <si>
    <t>Type de site ou d'institution du site d'échantillonnage.</t>
  </si>
  <si>
    <t>institution_type and WWTP_name</t>
  </si>
  <si>
    <t>ww_sample_site</t>
  </si>
  <si>
    <t>skimMilkFloc</t>
  </si>
  <si>
    <t>Skimmed milk flocculation</t>
  </si>
  <si>
    <t>Floculation du lait écrémé</t>
  </si>
  <si>
    <t>slope</t>
  </si>
  <si>
    <t>Slope value of the calibration curve.</t>
  </si>
  <si>
    <t>pente</t>
  </si>
  <si>
    <t>Valeur de la pente de la courbe d'étalonnage.</t>
  </si>
  <si>
    <t>snfl</t>
  </si>
  <si>
    <t>Sewer network file link depreciated 2</t>
  </si>
  <si>
    <t>Depreciate in version 2. This attribute has been changed to referenceLink. Use po_referenceLink to specify polygon link to sewer network file.</t>
  </si>
  <si>
    <t>Lien vers un fichier contenant toute information additionnelle au sujet du réseau d'égouts associé é ce site d'échantillonnage (tous les formats sont acceptés).</t>
  </si>
  <si>
    <t>sewerNetworkFileLink</t>
  </si>
  <si>
    <t>snowy</t>
  </si>
  <si>
    <t>Snowy</t>
  </si>
  <si>
    <t>Qualitative category for the weather measure, specifying a snowy day.</t>
  </si>
  <si>
    <t>Neigeux</t>
  </si>
  <si>
    <t>CatSetégorie qualitative pour la mesure météorologique, spécifiant un jour de neige.</t>
  </si>
  <si>
    <t>sol</t>
  </si>
  <si>
    <t>Solid fraction</t>
  </si>
  <si>
    <t>Solid fraction of a sample.</t>
  </si>
  <si>
    <t>Fraction solide</t>
  </si>
  <si>
    <t>Fraction solide.</t>
  </si>
  <si>
    <t>solid</t>
  </si>
  <si>
    <t>solidSep</t>
  </si>
  <si>
    <t>Solid seperation</t>
  </si>
  <si>
    <t xml:space="preserve">Process used to separate solid and liquid phases of the sample. </t>
  </si>
  <si>
    <t>Solid seperation is used either prior to or in the absence of the concentration method specified in 'methodConc'.</t>
  </si>
  <si>
    <t>nput</t>
  </si>
  <si>
    <t>Séparation des solides</t>
  </si>
  <si>
    <t>Le procès utilisé pour séparer les phases solides et liquides de l'échantillon, soit avant, soit en l'absence de la méthode de concentration spécifiée dans "methodConc".</t>
  </si>
  <si>
    <t>solids_seperation</t>
  </si>
  <si>
    <t>solidSeparationCatSet</t>
  </si>
  <si>
    <t>Solid separation category set</t>
  </si>
  <si>
    <t>Category set for the separation of solids.</t>
  </si>
  <si>
    <t>Ensemble de catégories de séparation des solides</t>
  </si>
  <si>
    <t>Ensemble de catégories pour la séparation des solides.</t>
  </si>
  <si>
    <t>sourceProtocol</t>
  </si>
  <si>
    <t>Source Protocol ID</t>
  </si>
  <si>
    <t>A protocol that served as a basis for another protocol. This may be due to version changes, or a referencing a protocol that was later adapted.</t>
  </si>
  <si>
    <t>Populate with protocolID.</t>
  </si>
  <si>
    <t>Source du protocole</t>
  </si>
  <si>
    <t>Utilisé pour indiquer le protocole qui a servi de référence ou de base pour le protocole actuel.</t>
  </si>
  <si>
    <t>Remplir avec protocolID.</t>
  </si>
  <si>
    <t>sourceStep</t>
  </si>
  <si>
    <t>Protocol step source</t>
  </si>
  <si>
    <t>Specifies the protocol step which serves as a basis for a given protocol step.</t>
  </si>
  <si>
    <t>Populate with a protocol step ID (stepID).</t>
  </si>
  <si>
    <t>Source de l'étape du protocole</t>
  </si>
  <si>
    <t>Spécifie l'étape de protocole qui sert de base à une étape de protocole.</t>
  </si>
  <si>
    <t>Remplir avec un ID d'étape de protocole (stepID)</t>
  </si>
  <si>
    <t>nSarbec</t>
  </si>
  <si>
    <t>Sarbecovirus-specific N sars-cov-2 gene target</t>
  </si>
  <si>
    <t>Gène cible de SRAS-CoV-2 sarbecovirus-spécifique N</t>
  </si>
  <si>
    <t>Gène cible N de SRAS-CoV-2 spécifique du sarbecovirus</t>
  </si>
  <si>
    <t>specHumidUnitSet</t>
  </si>
  <si>
    <t>Specific humidity unit set</t>
  </si>
  <si>
    <t>Unit set for specific humidity.</t>
  </si>
  <si>
    <t>Ensemble d'unités d'humidité spécifique</t>
  </si>
  <si>
    <t>Ensemble d'unités pour les mesures d'humidité spécifique.</t>
  </si>
  <si>
    <t>specifies</t>
  </si>
  <si>
    <t>Specifies</t>
  </si>
  <si>
    <t>Specifies that the object step or protocol occurs specifies details for the subject step or protocol in the overall protocol container.</t>
  </si>
  <si>
    <t>Spécifie</t>
  </si>
  <si>
    <t>Indique que l'objet étape ou protocole spécifie les détails du sujet étape ou protocole dans le conteneur de protocole global.</t>
  </si>
  <si>
    <t>Specimens</t>
  </si>
  <si>
    <t>Measures or observations are taken from three types of substances: populations (humans or geographic areas), samples, sites.</t>
  </si>
  <si>
    <t>See partID = specimentID</t>
  </si>
  <si>
    <t>Type de partie du spécimen</t>
  </si>
  <si>
    <t>La substance sur laquelle l'observation a été faite.</t>
  </si>
  <si>
    <t>Voir partID = specimentID</t>
  </si>
  <si>
    <t>specimenID</t>
  </si>
  <si>
    <t>Specimen</t>
  </si>
  <si>
    <t>The substance or thing upon which the observation was made.</t>
  </si>
  <si>
    <t>Specimens include: site, sample, person and population.</t>
  </si>
  <si>
    <t>ID du spécimen</t>
  </si>
  <si>
    <t>La substance ou la chose sur laquelle l'observation a été faite.</t>
  </si>
  <si>
    <t>Les spécimens comprennent : site, échantillon, personne et population.</t>
  </si>
  <si>
    <t>Specimen sets</t>
  </si>
  <si>
    <t>The set of valid specimens.</t>
  </si>
  <si>
    <t>Ensemble de spécimens</t>
  </si>
  <si>
    <t>L'ensemble des spécimens valides qui s'appliquent à une partie donnée.</t>
  </si>
  <si>
    <t>spikeMat</t>
  </si>
  <si>
    <t>Spike material</t>
  </si>
  <si>
    <t>Material into which the recovery efficiency control target is spiked.</t>
  </si>
  <si>
    <t>spikeMatCatSet</t>
  </si>
  <si>
    <t>Objectif de contrôle de l'efficacité de la récupération</t>
  </si>
  <si>
    <t>Spike material category set</t>
  </si>
  <si>
    <t>Category set for spikeMat (aterial into which the recovery efficiency control target is spiked).</t>
  </si>
  <si>
    <t>Ensemble de catégories pour matrice enrichie</t>
  </si>
  <si>
    <t>L'ensemble de catégorie pour spikeMat (matrices dans lesquelles la cible de contrôle de l'efficacité de la récupération est injectée).</t>
  </si>
  <si>
    <t>vs_rec_eff_spike_matrix</t>
  </si>
  <si>
    <t>spikeTarget</t>
  </si>
  <si>
    <t>Recovery efficiency spike target</t>
  </si>
  <si>
    <t>Method specifying the recovery efficiency control target. This matches on to the the spike material method ID.</t>
  </si>
  <si>
    <t>Should typically be indexed as a step proceeding the spikeMaterial methodID step.</t>
  </si>
  <si>
    <t>spikeTargetCatSet</t>
  </si>
  <si>
    <t>Efficacité de la récupération de la matrice enrichie</t>
  </si>
  <si>
    <t>Méthode spécifiant la cible de contrôle de l'efficacité de récupération. Elle correspond à l'ID de la méthode de la matrice enrichie.</t>
  </si>
  <si>
    <t>Devrait typiquement être indexé comme une étape procédant à l'étape spikeMaterial methodID.</t>
  </si>
  <si>
    <t>Recovery efficiency spike target category set</t>
  </si>
  <si>
    <t>The category set capturing containing all of the valid categories for the recovery efficiency control (or spike) target.</t>
  </si>
  <si>
    <t>Ensemble de catégories pour l'efficacité de la récupération de la matiére enrichie</t>
  </si>
  <si>
    <t>L'ensemble de catégories contenant toutes les catégories valides pour la cible de contrôle de l'efficacité de la récupération (ou de matrice enrichie).</t>
  </si>
  <si>
    <t>spill</t>
  </si>
  <si>
    <t>Sample spilled</t>
  </si>
  <si>
    <t>Sample contents spilled from container.</t>
  </si>
  <si>
    <t>Échantillon renversé</t>
  </si>
  <si>
    <t>Le contenu de l'échantillon s'est déversé du récipient.</t>
  </si>
  <si>
    <t>Secondary clarifier sludge</t>
  </si>
  <si>
    <t>Sludge produced by secondary clarifiers</t>
  </si>
  <si>
    <t>Boues du décanteur secondaire</t>
  </si>
  <si>
    <t>secondary sludge</t>
  </si>
  <si>
    <t>sss</t>
  </si>
  <si>
    <t>Social services shelter</t>
  </si>
  <si>
    <t>Other type of social services shelter</t>
  </si>
  <si>
    <t>refuge</t>
  </si>
  <si>
    <t>Autre type d'hébergement des services sociaux</t>
  </si>
  <si>
    <t>stabPnd</t>
  </si>
  <si>
    <t>Stabilization pond</t>
  </si>
  <si>
    <t>Specifies a site type which is a pond designed and built for wastewater treatment to reduce the organic content and remove pathogens from wastewater.</t>
  </si>
  <si>
    <t>Étang de stabilisation</t>
  </si>
  <si>
    <t>Spécifie un type de site qui est un bassin conçu et construit pour le traitement des eaux usées afin de réduire le contenu organique et d'éliminer les agents pathogènes des eaux usées.</t>
  </si>
  <si>
    <t>Standard concentrations</t>
  </si>
  <si>
    <t>Measures and methods relating to standard conentrations.</t>
  </si>
  <si>
    <t>Classe de concentration standard</t>
  </si>
  <si>
    <t>Spécifie une collection de mesures/méthodes liées aux concentrations standard.</t>
  </si>
  <si>
    <t>Standard curve</t>
  </si>
  <si>
    <t>Measures and methods relating to generating or recording a standard curve.</t>
  </si>
  <si>
    <t>Classe de courbe standard</t>
  </si>
  <si>
    <t>Mesures et méthodes relatives à la génération ou à l'enregistrement d'une courbe standard.</t>
  </si>
  <si>
    <t>stateProvLevel</t>
  </si>
  <si>
    <t>Departments, states, or provinces</t>
  </si>
  <si>
    <t>stateProvReg</t>
  </si>
  <si>
    <t>State, Province, or Region</t>
  </si>
  <si>
    <t>The state, province, or region where a site or organization is located; part of the address.</t>
  </si>
  <si>
    <t>État, province ou région</t>
  </si>
  <si>
    <t>L'état, la province ou la région où se trouve un site ou une organisation ; partie de l'adresse.</t>
  </si>
  <si>
    <t>Status</t>
  </si>
  <si>
    <t>Whether the part is still active and can be used in the most current ODM version. Values are 'active' or 'inactive'.</t>
  </si>
  <si>
    <t>The status of the part or list. 'active' means the part is used in the dictionary version. 'inactive' means the part has been retired and not longer used in the version.</t>
  </si>
  <si>
    <t>statusCatSet</t>
  </si>
  <si>
    <t>Statut</t>
  </si>
  <si>
    <t>Indique si la partie est toujours active et peut être utilisée dans la version la plus récente de l'ODM. Les valeurs sont "actif" ou "inactif".</t>
  </si>
  <si>
    <t>Status category set</t>
  </si>
  <si>
    <t>A category set for partID = Status to indicate whether a part is in current use or not.</t>
  </si>
  <si>
    <t>Ensemble de catégories de statut</t>
  </si>
  <si>
    <t>Un ensemble de catégories pour partID = status pour indiquer si une partie est en cours d'utilisation ou non.</t>
  </si>
  <si>
    <t>Standard concentration unit set</t>
  </si>
  <si>
    <t>Unit set for concentration measurements.</t>
  </si>
  <si>
    <t>Ensemble d'unités de concentration standard</t>
  </si>
  <si>
    <t>Ensemble d'unités pour les mesures de concentration.</t>
  </si>
  <si>
    <t>sTemp</t>
  </si>
  <si>
    <t>Storage temp</t>
  </si>
  <si>
    <t>Temperature that the sample is stored at in Celsius.</t>
  </si>
  <si>
    <t>Température de stockage de l'échantillon en degrés Celsius</t>
  </si>
  <si>
    <t>Température à laquelle l'échantillon est stocké en Celsius.</t>
  </si>
  <si>
    <t>sample storage temperature</t>
  </si>
  <si>
    <t>Storage of sample - temperature [°C]</t>
  </si>
  <si>
    <t>storageTempC</t>
  </si>
  <si>
    <t xml:space="preserve">change name to storage temp, since linked to units anyway? </t>
  </si>
  <si>
    <t>stepID</t>
  </si>
  <si>
    <t>Protocol Step ID</t>
  </si>
  <si>
    <t>The unique identifier for a specific protocol step.</t>
  </si>
  <si>
    <t>Protocol Steps are the component parts of a larger protocols, the latter being linked to specific measure reports.</t>
  </si>
  <si>
    <t>ID de l'étape du protocole</t>
  </si>
  <si>
    <t>L'identifiant unique pour une étape de méthode spécifique.</t>
  </si>
  <si>
    <t>Les étapes de la méthode sont les éléments constitutifs d'un ensemble de méthodes plus vaste, ces dernières étant liées à des rapports de mesure spécifiques.</t>
  </si>
  <si>
    <t>stepIDObj</t>
  </si>
  <si>
    <t>Step ID Object</t>
  </si>
  <si>
    <t>The object of the relationship between one protocol step and another step or protocol, within a given protocol ID container.</t>
  </si>
  <si>
    <t>Populate this field using Protocol Step ID (partID = stepID). Together with `protocolIDSub` or `stepIDSub` and `relationshipID` the row of `protocolRelationships` should say: [protocolIDSubject or stepIDSubject]  [relationshipID] [protocolIDObject or stepIDObject]. Ex: stepIDSubject  precedes protocolIDObject.</t>
  </si>
  <si>
    <t>Index de l'étape de la méthode</t>
  </si>
  <si>
    <t>Spécifie l'index d'une étape de méthode dans un ensemble de méthodes, c'est-à-dire l'ordre des étapes dans un ensemble.</t>
  </si>
  <si>
    <t>Remplissez ce champ en utilisant l'ID d'étape du protocole (partID = stepID). Avec `protocolIDSub` ou `stepIDSub` et `relationshipID`, la relation de protocole est définie comme suit : [protocolIDSubject ou stepIDSubject] [relationshipID] [protocolIDObject ou stepIDObject]. Ex : stepIDSubject précède protocolIDObject.</t>
  </si>
  <si>
    <t>stepIDSub</t>
  </si>
  <si>
    <t>Step ID Subject</t>
  </si>
  <si>
    <t>The subject of the relationship between one protocol step and another step or protocol, within a given protocol ID container.</t>
  </si>
  <si>
    <t>Populate this field using Protocol ID (partID = stepID). Together with `protocolIDSub` or `stepIDSub` and `relationshipID` the row of `protocolRelationships` should say: [protocolIDSubject or stepIDSubject]  [relationshipID] [protocolIDObject or stepIDObject]. Ex: stepIDSubject  precedes protocolIDObject.</t>
  </si>
  <si>
    <t>Le sujet de la relation entre une étape du protocole et une autre étape ou un protocole, dans un conteneur d'ID de protocole.</t>
  </si>
  <si>
    <t>Remplissez ce champ en utilisant l'ID d'étape du protocole (partID = stepID). Avec `protocolIDObj` ou `stepIDObj` et `relationshipID`, la relation de protocole est définie comme suit : [protocolIDSubject ou stepIDSubject] [relationshipID] [protocolIDObject ou stepIDObject]. Ex : stepIDSubject précède protocolIDObject.</t>
  </si>
  <si>
    <t>stepProvenanceID</t>
  </si>
  <si>
    <t>Method step parent ID</t>
  </si>
  <si>
    <t>A method step that served as a basis for another method step. This may be due to version changes, or a referencing a method set that was later adapted.</t>
  </si>
  <si>
    <t>ID parentale de l'étape de la méthode</t>
  </si>
  <si>
    <t>Une étape de méthode qui a servi de base à une autre étape de méthode. Cela peut être dû à des changements de version, ou à la référence à un ensemble de méthodes qui a été adapté par la suite.</t>
  </si>
  <si>
    <t>stepVer</t>
  </si>
  <si>
    <t>Protocol step version</t>
  </si>
  <si>
    <t>Specifies the version of a given protocol step.</t>
  </si>
  <si>
    <t>Version of the method step. Semantic versioning is recommended.</t>
  </si>
  <si>
    <t>Version de l’étape du protocole</t>
  </si>
  <si>
    <t>Spécifie la version de l'étape de la méthode.</t>
  </si>
  <si>
    <t>Version de la méthode d'analyse. Un versionnement de type sémantique est recommandé.</t>
  </si>
  <si>
    <t>storTempDef</t>
  </si>
  <si>
    <t>Sewer network file blob</t>
  </si>
  <si>
    <t>A file blob that has any detailed information about the sewer network associated with the site (any format).</t>
  </si>
  <si>
    <t>Deprecated in version 2, please do not use. Refer to WKT and EPSG instead.</t>
  </si>
  <si>
    <t>température de stockage de l'échantillion</t>
  </si>
  <si>
    <t>Tempéraure de stockage par défaut quand un nouvel échantillon est créé pour ce site. Se référer é la colonne "storageTempC" dans la table "Sample"</t>
  </si>
  <si>
    <t>sampleStorageTempCDefault</t>
  </si>
  <si>
    <t>cov2Me</t>
  </si>
  <si>
    <t>SARS-CoV-2 measure</t>
  </si>
  <si>
    <t>Measure the amount of SARS-CoV-2 virus.</t>
  </si>
  <si>
    <t xml:space="preserve">This measure should only be used if there is no other SARS-CoV-2 measure. See groupID = sarsCov2. Use a note to describe the specific measure used. </t>
  </si>
  <si>
    <t>Mesure SRAS-CoV-2</t>
  </si>
  <si>
    <t>Mesure de la quantité de virus SRAS-CoV-2.</t>
  </si>
  <si>
    <t>specHum</t>
  </si>
  <si>
    <t>Specific humidity</t>
  </si>
  <si>
    <t>Measure for specific humidity, the unit is the ratio of the mass of water vapour and the mass of total air.</t>
  </si>
  <si>
    <t>Humidité specifique</t>
  </si>
  <si>
    <t>Mesure d'humidité spécifique, l'unité est le rapport entre la masse de la vapeur d'eau et la masse de l'air total.</t>
  </si>
  <si>
    <t>summ</t>
  </si>
  <si>
    <t>Summary</t>
  </si>
  <si>
    <t>Short description of the assay and how it is different from the other assay methods.</t>
  </si>
  <si>
    <t>Résumé</t>
  </si>
  <si>
    <t>Bréve description de la méthode d'analyse et de comment celle-ci différe d'autres méthodes.</t>
  </si>
  <si>
    <t>Summary worksheet</t>
  </si>
  <si>
    <t>su</t>
  </si>
  <si>
    <t>Summary sheet of the dictionary.xlxs file.</t>
  </si>
  <si>
    <t>The summary sheet contains versioning and changelog.</t>
  </si>
  <si>
    <t>sunny</t>
  </si>
  <si>
    <t>Sunny</t>
  </si>
  <si>
    <t>Qualitative category for the weather measure, specifying a clear and sunny day.</t>
  </si>
  <si>
    <t>Ensoleillé</t>
  </si>
  <si>
    <t>CatSetégorie qualitative pour la mesure météorologique, spécifiant une journée claire et ensoleillée.</t>
  </si>
  <si>
    <t>surf</t>
  </si>
  <si>
    <t>Surface compartment</t>
  </si>
  <si>
    <t>A measure or observation made from a substance on a surface.</t>
  </si>
  <si>
    <t>Surface</t>
  </si>
  <si>
    <t>Une mesure ou une observation faite à partir d'une substance sur une surface.</t>
  </si>
  <si>
    <t>surface</t>
  </si>
  <si>
    <t>Other surface</t>
  </si>
  <si>
    <t>Surface other than floor or desk.</t>
  </si>
  <si>
    <t xml:space="preserve">See also categories for floor and desk. </t>
  </si>
  <si>
    <t>Autre surface</t>
  </si>
  <si>
    <t>Surface autre que le sol ou le bureau.</t>
  </si>
  <si>
    <t xml:space="preserve">Voir aussi les catégories pour le sol et le bureau. </t>
  </si>
  <si>
    <t>Surface compartment set</t>
  </si>
  <si>
    <t>A compartment set for measures and methods in the surface compartment.</t>
  </si>
  <si>
    <t>Ensemble de compartiments de surface</t>
  </si>
  <si>
    <t>Un ensemble de compartiments pour les mesures et les méthodes dans le compartiment de la surface.</t>
  </si>
  <si>
    <t>Surface and water compartment set</t>
  </si>
  <si>
    <t>A compartment set for measures and methods in the surface or water compartments.</t>
  </si>
  <si>
    <t>Ensemble de compartiments d’eau et de surface.</t>
  </si>
  <si>
    <t>Un ensemble de compartiments pour les mesures et les méthodes dans les compartiments de la surface ou de l'eau.</t>
  </si>
  <si>
    <t>surfSw</t>
  </si>
  <si>
    <t>Surface swab</t>
  </si>
  <si>
    <t>Surface swab.</t>
  </si>
  <si>
    <t>Écouvillon de surface</t>
  </si>
  <si>
    <t>Écouvillon de surface.</t>
  </si>
  <si>
    <t>swgTrck</t>
  </si>
  <si>
    <t>Sewage truck</t>
  </si>
  <si>
    <t>Camion à eaux usées</t>
  </si>
  <si>
    <t>Camion de vidange.</t>
  </si>
  <si>
    <t>swrCatSet</t>
  </si>
  <si>
    <t>Sewer catchment area</t>
  </si>
  <si>
    <t>Sewer catchment area.</t>
  </si>
  <si>
    <t>Zone de captage d'un réseau d'égout</t>
  </si>
  <si>
    <t>CatSetchment size</t>
  </si>
  <si>
    <t>Spatial Coverage</t>
  </si>
  <si>
    <t>Sewer sediment</t>
  </si>
  <si>
    <t>Sediments obtained in sewer</t>
  </si>
  <si>
    <t>Sédiment d’égout</t>
  </si>
  <si>
    <t>synthetic</t>
  </si>
  <si>
    <t>Synthetic sample</t>
  </si>
  <si>
    <t>Specifies a synthetic, or artificially derrived sample.</t>
  </si>
  <si>
    <t>Échantillon synthétique</t>
  </si>
  <si>
    <t>Spécifie un échantillon synthétique, ou dérivé artificiellement.</t>
  </si>
  <si>
    <t>t19r</t>
  </si>
  <si>
    <t>t19r delta-variant gene target</t>
  </si>
  <si>
    <t>Gène cible de la variante delta t19r</t>
  </si>
  <si>
    <t>Gène cible t19r de la variante delta.</t>
  </si>
  <si>
    <t>t3646a</t>
  </si>
  <si>
    <t>t3646a delta-variant gene target</t>
  </si>
  <si>
    <t>Gène cible de la variante delta t3646a</t>
  </si>
  <si>
    <t>Gène cible t3646a de la variante delta.</t>
  </si>
  <si>
    <t>t547k </t>
  </si>
  <si>
    <t>t547k omicron-variant gene target</t>
  </si>
  <si>
    <t>Gène cible de la variante omicron t547k</t>
  </si>
  <si>
    <t>Gène cible t547k de la variante omicron.</t>
  </si>
  <si>
    <t>t9i </t>
  </si>
  <si>
    <t>t9i omicron-variant gene target</t>
  </si>
  <si>
    <t>Gène cible de la variante omicron t9i</t>
  </si>
  <si>
    <t>Gène cible t9i de la variante omicron.</t>
  </si>
  <si>
    <t>Tables are where measures, methods and attributes are recorded. Tables represent the main entities of the environmental surveillance. There</t>
  </si>
  <si>
    <t>An example of a  table is `site` a collection of attributes such as site name and address to describe where environment samples are taken. PHES-ODM has report tables, but users can create their own tables as well.</t>
  </si>
  <si>
    <t>Type de partie de tables</t>
  </si>
  <si>
    <t>Le type de partie pour les tables, qui stockent les enregistrements de mesures, de méthodes et d'attributs pour faciliter la création de rapports.</t>
  </si>
  <si>
    <t>Un exemple de table est `site`, une collection d'attributs tels que le nom et l'adresse du site pour décrire l'endroit où les échantillons environnementaux sont prélevés. PHES-ODM dispose de tables de rapport, mais les utilisateurs peuvent également créer leurs propres tables.</t>
  </si>
  <si>
    <t>tableCatSet</t>
  </si>
  <si>
    <t>Table column category set</t>
  </si>
  <si>
    <t>The category set for valid inputs in table columns.</t>
  </si>
  <si>
    <t>These categories are used in the parts list for columns named after tables to indicate the position and function of a given part in the entity relationship diagram of the data model.</t>
  </si>
  <si>
    <t>Ensemble de catégories de colonnes de table</t>
  </si>
  <si>
    <t>L'ensemble des catégories pour les entrées valides dans les colonnes des tableaux.</t>
  </si>
  <si>
    <t>Ces catégories sont utilisées dans la liste des parties pour des colonnes portant le nom de tables afin d'indiquer la position et la fonction d'une partie donnée dans le diagramme entité-relation du modèle de données.</t>
  </si>
  <si>
    <t>taqpatN</t>
  </si>
  <si>
    <t>TaqPath N sars-cov-2 gene target</t>
  </si>
  <si>
    <t>Gène cible de SRAS-CoV-2 TaqPath N</t>
  </si>
  <si>
    <t>Gène cible TaqPath N de SRAS-CoV-2.</t>
  </si>
  <si>
    <t>taqpatS</t>
  </si>
  <si>
    <t>TaqPath S sars-cov-2 gene target</t>
  </si>
  <si>
    <t>Gène cible de SRAS-CoV-2 TaqPath S</t>
  </si>
  <si>
    <t>Sample temperature</t>
  </si>
  <si>
    <t>Temperature of the sample measured in degrees Celcius</t>
  </si>
  <si>
    <t>Température d'eau</t>
  </si>
  <si>
    <t>la température de l'échantillon au moment oé la mesure est prise, souvent é son arrivée au laboratoire.</t>
  </si>
  <si>
    <t>SAmples</t>
  </si>
  <si>
    <t>wqTemp</t>
  </si>
  <si>
    <t>Temperature</t>
  </si>
  <si>
    <t>Measures and methods related to temperatures.</t>
  </si>
  <si>
    <t>Classe de température.</t>
  </si>
  <si>
    <t>Spécifie un ensemble de mesures/méthodes liées à la température.</t>
  </si>
  <si>
    <t>Temperature unit set</t>
  </si>
  <si>
    <t>Unit set for temperature measurements.</t>
  </si>
  <si>
    <t>Ensemble d'unités de température</t>
  </si>
  <si>
    <t>Ensemble d'unités pour les mesures de température.</t>
  </si>
  <si>
    <t>stoTim</t>
  </si>
  <si>
    <t>Storage time</t>
  </si>
  <si>
    <t>Length of time that a sample was in storage.</t>
  </si>
  <si>
    <t>timeClass</t>
  </si>
  <si>
    <t>timeUnitSet</t>
  </si>
  <si>
    <t>Temps de stockage</t>
  </si>
  <si>
    <t>Durée pendant laquelle un échantillon a été stocké.</t>
  </si>
  <si>
    <t>tesDate</t>
  </si>
  <si>
    <t>Test date</t>
  </si>
  <si>
    <t>Date that the covid-19 test was performed.</t>
  </si>
  <si>
    <t>Date du test</t>
  </si>
  <si>
    <t>Date à laquelle le test de COVID-19 a été effectué.</t>
  </si>
  <si>
    <t>test</t>
  </si>
  <si>
    <t>Number of tests performed</t>
  </si>
  <si>
    <t>Number of tests performed.</t>
  </si>
  <si>
    <t>%tests$</t>
  </si>
  <si>
    <t>Nombre de tests effectués</t>
  </si>
  <si>
    <t>Nombre de tests effectués.</t>
  </si>
  <si>
    <t>testing</t>
  </si>
  <si>
    <t>Testing</t>
  </si>
  <si>
    <t>A measure or sample taken to test a new method. These measures are typically used for internal lab uses and not reported to external partners.</t>
  </si>
  <si>
    <t>Tests</t>
  </si>
  <si>
    <t>Une mesure ou un échantillon prélevé pour tester une nouvelle méthode. Ces mesures sont généralement utilisées à l'intérieur du laboratoire et ne sont pas communiquées aux partenaires extérieurs.</t>
  </si>
  <si>
    <t>thermMag</t>
  </si>
  <si>
    <t>thermo magmax microbiome ultra nucleic acid isolation kit</t>
  </si>
  <si>
    <t>Nucleic acid extraction performed using the thermo magmax microbiome ultra nucleic acid isolation kit.</t>
  </si>
  <si>
    <t>Trousse d'isolation d'acide nucléique de thermo magmax microbiome ultra</t>
  </si>
  <si>
    <t>Extraction des acides nucléiques réalisée à l'aide de la trousse d'isolation des acides nucléiques thermo magmax microbiome ultra.</t>
  </si>
  <si>
    <t>timePr</t>
  </si>
  <si>
    <t>Time proportional sample</t>
  </si>
  <si>
    <t>A time proportionalcomposite sample generally collected by an autosampler.</t>
  </si>
  <si>
    <t>Echantillon proportionnel au temps</t>
  </si>
  <si>
    <t>24-hr flow-weighted composite</t>
  </si>
  <si>
    <t>cpTP24h</t>
  </si>
  <si>
    <t>tkn</t>
  </si>
  <si>
    <t>Total Kjeldahl Nitrogen</t>
  </si>
  <si>
    <t>A measure of Total Kjeldahl Nitrogen; ie. the sum of nitrogen bound in organic substances, nitrogen in ammonia (NH3-N) and in ammonium (NH4+-N) in the chemical analysis of soil, water, or waste water.</t>
  </si>
  <si>
    <t>Azote total Kjeldahl</t>
  </si>
  <si>
    <t>Mesure de l'azote total de Kjeldahl, c'est-à-dire la somme de l'azote lié aux substances organiques, de l'azote sous forme d'ammoniac (NH3-N) et d'ammonium (NH4+-N) dans l'analyse chimique du sol, de l'eau ou des eaux usées.</t>
  </si>
  <si>
    <t>tn</t>
  </si>
  <si>
    <t>Total Nitrogen</t>
  </si>
  <si>
    <t>Total nitrogen concentration, as N.</t>
  </si>
  <si>
    <t>Azote total</t>
  </si>
  <si>
    <t>Azote total, exprimé en N</t>
  </si>
  <si>
    <t>total nitrogen</t>
  </si>
  <si>
    <t>Total N / NH4-N [mg N/L]</t>
  </si>
  <si>
    <t>wqTN; wwTN</t>
  </si>
  <si>
    <t>tp24s</t>
  </si>
  <si>
    <t>Time Proportional 24hr sample</t>
  </si>
  <si>
    <t>A time proportional 24-hour composite sample generally collected by an autosampler.</t>
  </si>
  <si>
    <t>Echantillon 24 heures proportionnel au temps</t>
  </si>
  <si>
    <t>Translation look-up table</t>
  </si>
  <si>
    <t>tr</t>
  </si>
  <si>
    <t>Look up table for translations of the description, label, and instruction for all parts.</t>
  </si>
  <si>
    <t>The default language if a translation is not specified is English.</t>
  </si>
  <si>
    <t>Table de recherche de traduction</t>
  </si>
  <si>
    <t>Table de recherche pour la traduction de la description, de l'étiquette et de l'instruction pour toutes les parties.</t>
  </si>
  <si>
    <t>La langue par défaut si une traduction n'est pas spécifiée est l'anglais.</t>
  </si>
  <si>
    <t>Translation table column order</t>
  </si>
  <si>
    <t>Specifies the order of the columns in the Translation table.</t>
  </si>
  <si>
    <t>L’ordre des colonnes de la table de traduction</t>
  </si>
  <si>
    <t>Indique l’ordre des colonnes dans une table de traduction.</t>
  </si>
  <si>
    <t>Required headers in the Translations table.</t>
  </si>
  <si>
    <t>trizol</t>
  </si>
  <si>
    <t>trizol, zymo mag beads w/ zymo clean and concentrator</t>
  </si>
  <si>
    <t>Nucleic acid extraction performed using the trizol, zymo mag beads w/ zymo clean and concentrator method.</t>
  </si>
  <si>
    <t>Trizol, billes magnétiques zymo avec nettoyeur et concentrateur zymo</t>
  </si>
  <si>
    <t>Extraction d'acides nucléiques réalisée à l'aide de la méthode trizol, billes zymo mag w/ zymo clean and concentrator.</t>
  </si>
  <si>
    <t>true</t>
  </si>
  <si>
    <t>TRUE</t>
  </si>
  <si>
    <t>Boolean data type = TRUE</t>
  </si>
  <si>
    <t>Use only "TRUE" (case sensitive)</t>
  </si>
  <si>
    <t>VRAI</t>
  </si>
  <si>
    <t>Type de données booléennes = VRAI.</t>
  </si>
  <si>
    <t>Utilisez uniquement "VRAI" (sensible à la casse)</t>
  </si>
  <si>
    <t>ts</t>
  </si>
  <si>
    <t>Total solids concentration</t>
  </si>
  <si>
    <t>Solides Totaux</t>
  </si>
  <si>
    <t>Solides totaux</t>
  </si>
  <si>
    <t>wqTS</t>
  </si>
  <si>
    <t>Total suspended solids</t>
  </si>
  <si>
    <t>Matières en Suspension</t>
  </si>
  <si>
    <t>Matiéres en suspension</t>
  </si>
  <si>
    <t>suspended solids</t>
  </si>
  <si>
    <t>TSS [mg/L]</t>
  </si>
  <si>
    <t>TSS</t>
  </si>
  <si>
    <t>wqTSS</t>
  </si>
  <si>
    <t>tssConc</t>
  </si>
  <si>
    <t>Concentration of total suspended solids</t>
  </si>
  <si>
    <t>Total suspended solids concentration of the wastewater.</t>
  </si>
  <si>
    <t>Concentration des matières en suspension</t>
  </si>
  <si>
    <t>ww_total_suspended_solids</t>
  </si>
  <si>
    <t>wwTSS</t>
  </si>
  <si>
    <t>subVar</t>
  </si>
  <si>
    <t>Sub-variant or lineage</t>
  </si>
  <si>
    <t>A unit used to report a specific genetic lineage, or to specify that a reported variant is a sub-variant of another.</t>
  </si>
  <si>
    <t>Combine in a measure report if necessary.</t>
  </si>
  <si>
    <t>added in V2.0.0, github issue #120</t>
  </si>
  <si>
    <t>Sous-variante ou lignée</t>
  </si>
  <si>
    <t>Unité utilisée pour signaler une lignée génétique spécifique, ou pour préciser qu'une variante signalée est une sous-variante d'une autre.</t>
  </si>
  <si>
    <t>A utiliser en combinaison avec un ID de mesure de variante pour spécifier la filiation ; ex : measureID = Omicron, valeur = BA.2, unité = subvar</t>
  </si>
  <si>
    <t>turbidityUnitSet</t>
  </si>
  <si>
    <t>Turbidity unit set</t>
  </si>
  <si>
    <t>Unit set for turbidity measurements.</t>
  </si>
  <si>
    <t>Ensemble d'unités de turbidité</t>
  </si>
  <si>
    <t>Ensemble d'unités pour les mesures de turbidité.</t>
  </si>
  <si>
    <t>tWeighE</t>
  </si>
  <si>
    <t>Tube weight empty</t>
  </si>
  <si>
    <t>The weight of the tube used for analysis while full of analyte.</t>
  </si>
  <si>
    <t>Poids du tube vide</t>
  </si>
  <si>
    <t>Le poids du tube utilisé pour l'analyse lorsqu'il est plein d'analyte.</t>
  </si>
  <si>
    <t>tWeighF</t>
  </si>
  <si>
    <t>Tube weight full</t>
  </si>
  <si>
    <t>The weight of the tube used for analysis while empty.</t>
  </si>
  <si>
    <t>Poids du tube plein</t>
  </si>
  <si>
    <t>Le poids du tube utilisé pour l'analyse lorsqu'il est vide.</t>
  </si>
  <si>
    <t>tyOtDep</t>
  </si>
  <si>
    <t>Type other depreciate</t>
  </si>
  <si>
    <t>Description for other type of sample not listed in</t>
  </si>
  <si>
    <t>Type autre</t>
  </si>
  <si>
    <t>Description d'un autre type d'échantillon non répertorié.</t>
  </si>
  <si>
    <t>tyOtDep2</t>
  </si>
  <si>
    <t>Type other depreciate2</t>
  </si>
  <si>
    <t>Description of the site when the site is not listed. See siteType.</t>
  </si>
  <si>
    <t>Autre type</t>
  </si>
  <si>
    <t>Description du site d'échantillonnage dans le cas oé un type adéquat n'est pas disponible.</t>
  </si>
  <si>
    <t>uCampus</t>
  </si>
  <si>
    <t>University campus</t>
  </si>
  <si>
    <t>Universityor college campus - comprising an entire campus or part of a campus.</t>
  </si>
  <si>
    <t>See also 'Higher Education Domitory".</t>
  </si>
  <si>
    <t>added in version 1.1</t>
  </si>
  <si>
    <t>Campus universitaire</t>
  </si>
  <si>
    <t>Campus universitaire.</t>
  </si>
  <si>
    <t>undisc</t>
  </si>
  <si>
    <t>Undisclosed</t>
  </si>
  <si>
    <t>A value has been recorded, however it was not included in the dataset.</t>
  </si>
  <si>
    <t>Missing value indicator for data that has not been shared or disclosed with outside parties.</t>
  </si>
  <si>
    <t>Non disséminé</t>
  </si>
  <si>
    <t>Une valeur a été enregistrée, cependant elle n'a pas été incluse dans l'ensemble de données.</t>
  </si>
  <si>
    <t>Indicateur de valeur manquante pour les données qui n'ont pas été partagées ou divulguées à des parties extérieures.</t>
  </si>
  <si>
    <t>unique</t>
  </si>
  <si>
    <t>Unique sample</t>
  </si>
  <si>
    <t>A unique sample, not duplicated.</t>
  </si>
  <si>
    <t>Échantillon unique</t>
  </si>
  <si>
    <t>Un échantillon unique, non dupliqué.</t>
  </si>
  <si>
    <t>Units</t>
  </si>
  <si>
    <t>The unit of the measurement.</t>
  </si>
  <si>
    <t>unitID</t>
  </si>
  <si>
    <t>Unit</t>
  </si>
  <si>
    <t>The units of a measurement.</t>
  </si>
  <si>
    <t>Different units that are used to describe measurement values. Units are combined into UnitSetIDs. Please requests new units by creating an issue in the ODM repository.</t>
  </si>
  <si>
    <t>Unité</t>
  </si>
  <si>
    <t>Identifiant unique pour les unités d'une mesure</t>
  </si>
  <si>
    <t>Différentes unités qui sont utilisées pour décrire les valeurs de mesure. Les unités sont combinées en UnitSetIDs. Veuillez demander de nouvelles unités en créant un problème dans le référentiel ODM sur GitHub.</t>
  </si>
  <si>
    <t>ww_endog_control_1_units, ww_endog_control_2_units, ww_surv_target_1_conc_unit, ww_surv_target_2_conc_unit, ww_surv_target_1_extract_unit, ww_surv_target_2_extract_unit</t>
  </si>
  <si>
    <t>WWMeasure; SiteMeasure; AssayMethod</t>
  </si>
  <si>
    <t>unitless</t>
  </si>
  <si>
    <t>Unitless measure</t>
  </si>
  <si>
    <t>A unit for unitless measures, like pH.</t>
  </si>
  <si>
    <t>Mesure sans unité</t>
  </si>
  <si>
    <t>Une unité pour les mesures sans unité, comme le pH.</t>
  </si>
  <si>
    <t>Unitless unit set</t>
  </si>
  <si>
    <t>Unit set for measurements that does not have units.</t>
  </si>
  <si>
    <t>Ensemble d'unités sans unité</t>
  </si>
  <si>
    <t>Ensemble d'unités pour les mesures qui n'ont pas d'unités.</t>
  </si>
  <si>
    <t>Unit sets</t>
  </si>
  <si>
    <t>Sets of units. Contains units that are associated with part types such as measures.</t>
  </si>
  <si>
    <t>Ensembles d'unités</t>
  </si>
  <si>
    <t xml:space="preserve">Ensembles d'unités. Contiens les unités qui sont associées aux types de parties telles que les mesures.
</t>
  </si>
  <si>
    <t> 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</si>
  <si>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An idenfication of a set of units that can be used for a measure or method.</t>
  </si>
  <si>
    <t>ID de l'ensemble d'unités</t>
  </si>
  <si>
    <t>Une identification d'un ensemble d'unités qui peuvent être utilisées pour une mesure ou une méthode.</t>
  </si>
  <si>
    <t>untracent</t>
  </si>
  <si>
    <t>Ultracentrifugation</t>
  </si>
  <si>
    <t>upperCI95</t>
  </si>
  <si>
    <t>Upper limit of a 95% confidence interval</t>
  </si>
  <si>
    <t>Specifies the the upper limit of a 95% confidence interval.</t>
  </si>
  <si>
    <t>Should typically be linked to a lower limit, and some indication of data spread (ie. standard deviation), and a mean/median measure.</t>
  </si>
  <si>
    <t>Limite supérieure d'un intervalle de confiance de 95%</t>
  </si>
  <si>
    <t>Indique la limite supérieure d'un intervalle de confiance de 95 %.</t>
  </si>
  <si>
    <t>Doit généralement être lié à une limite inférieure et à une indication de la dispersion des données (c'est-à-dire l'écart type), ainsi qu'à une mesure moyenne/médiane.</t>
  </si>
  <si>
    <t>upstream</t>
  </si>
  <si>
    <t>Upstream sites</t>
  </si>
  <si>
    <t>A general site type for upstream wastewater sampling sites.</t>
  </si>
  <si>
    <t>A catch-all category for upstream wastewater sampling sites, including major sewer pipelines and pumping stations.</t>
  </si>
  <si>
    <t>Sites en amont</t>
  </si>
  <si>
    <t>Type de site général pour les sites d'échantillonnage des eaux usées en amont.</t>
  </si>
  <si>
    <t>CatSetégorie fourre-tout pour les sites d'échantillonnage des eaux usées en amont, y compris les grandes canalisations d'égout et les stations de pompage.</t>
  </si>
  <si>
    <t>uSCm</t>
  </si>
  <si>
    <t>Micro-Siemens per centimetre</t>
  </si>
  <si>
    <t>Micro-siemens per centimetre.</t>
  </si>
  <si>
    <t>$\mu S / {cm}$</t>
  </si>
  <si>
    <t>Micro-Siemens par centimètre</t>
  </si>
  <si>
    <t>Micro-Siemens par centrimètre.</t>
  </si>
  <si>
    <t>uSiteMeasureID</t>
  </si>
  <si>
    <t>U site measure ID</t>
  </si>
  <si>
    <t>Unique identifier for each measurement for a site.</t>
  </si>
  <si>
    <t>Deprecated in version 2, please do not use. MeasureID will be associated with site, with site specified as the specimen as well.</t>
  </si>
  <si>
    <t>ID de la mesure du site U</t>
  </si>
  <si>
    <t>Identifiant unique pour le site d'échantillonnage.</t>
  </si>
  <si>
    <t>v2930l</t>
  </si>
  <si>
    <t>v2930l delta-variant gene target</t>
  </si>
  <si>
    <t>Gène cible de la variante delta v2930l</t>
  </si>
  <si>
    <t>Gène cible v2930l de la variante delta.</t>
  </si>
  <si>
    <t>validationStudy</t>
  </si>
  <si>
    <t>Validation study</t>
  </si>
  <si>
    <t>A meaure or sample taken for a validation study.</t>
  </si>
  <si>
    <t>Étude de validation</t>
  </si>
  <si>
    <t>Une mesure ou un échantillon prélevé pour une étude de validation.</t>
  </si>
  <si>
    <t>value</t>
  </si>
  <si>
    <t>Value</t>
  </si>
  <si>
    <t>Value of a measure, observation or attribute.</t>
  </si>
  <si>
    <t>Valeur</t>
  </si>
  <si>
    <t>Valeur d'une mesure, d'une observation ou d'un attribut.</t>
  </si>
  <si>
    <t>ww_endog_control_1_conc, ww_endog_control_2_conc, ww_surv_target_1_conc, ww_surv_target_2_conc</t>
  </si>
  <si>
    <t>Variable character data type</t>
  </si>
  <si>
    <t>The data type for variable character data.</t>
  </si>
  <si>
    <t>Type de données de caractères variables</t>
  </si>
  <si>
    <t>Le type de données pour les données de caractères variables.</t>
  </si>
  <si>
    <t>varFreq</t>
  </si>
  <si>
    <t>Frequency of variants detected</t>
  </si>
  <si>
    <t>A description of the frequency of a variants detected.</t>
  </si>
  <si>
    <t>Measured by sequencing.</t>
  </si>
  <si>
    <t>Fréquence des variants détectés</t>
  </si>
  <si>
    <t>Description de la fréquence d'une variante détectée.</t>
  </si>
  <si>
    <t>Mesuré par séquençage.</t>
  </si>
  <si>
    <t>Variants</t>
  </si>
  <si>
    <t>Measures and methods relating to variants.</t>
  </si>
  <si>
    <t>Classe des variants</t>
  </si>
  <si>
    <t>Spécifie une collection de mesures/méthodes liées aux variantes d'un agent pathogène.</t>
  </si>
  <si>
    <t>vax1</t>
  </si>
  <si>
    <t>Population with 1 dose of vaccine</t>
  </si>
  <si>
    <t>A measure of the population with a single dose of vaccine.</t>
  </si>
  <si>
    <t>added in V2.0.0, github issue #144</t>
  </si>
  <si>
    <t>Population avec 1 dose de vaccin</t>
  </si>
  <si>
    <t>Une mesure de la population ayant reçu une seule dose de vaccin.</t>
  </si>
  <si>
    <t>vax2</t>
  </si>
  <si>
    <t>Population with 2 doses of vaccine</t>
  </si>
  <si>
    <t>Population ayant reçu 2 doses de vaccin</t>
  </si>
  <si>
    <t>vax3</t>
  </si>
  <si>
    <t>Population with 3 doses of vaccine</t>
  </si>
  <si>
    <t>Population ayant reçu 3 doses de vaccin</t>
  </si>
  <si>
    <t>ODM V1 category</t>
  </si>
  <si>
    <t>ODM V1 location</t>
  </si>
  <si>
    <t>ODM V1 table</t>
  </si>
  <si>
    <t>ODM version 1 to 2 changes</t>
  </si>
  <si>
    <t>Changes for part between ODM v1 and V2</t>
  </si>
  <si>
    <t>ODM V1 variable</t>
  </si>
  <si>
    <t>Miscellaneous viruses group</t>
  </si>
  <si>
    <t>A group of measures/methods related to miscellaneous viruses.</t>
  </si>
  <si>
    <t>The miscallenous viruses are often measured for normalization or standardization and have only one measure or method. When a virus has many measures, they will be given their own groupID in updated dictionary versions.</t>
  </si>
  <si>
    <t>Groupe des virus divers</t>
  </si>
  <si>
    <t>Un groupe de mesures/méthodes relatives à divers virus.</t>
  </si>
  <si>
    <t>Les virus divers sont souvent mesurés à des fins de normalisation ou de standardisation et n'ont qu'une seule mesure ou méthode. Lorsqu'un virus possède plusieurs mesures, il se verra attribuer son propre groupID dans les versions actualisées du dictionnaire.</t>
  </si>
  <si>
    <t>vol</t>
  </si>
  <si>
    <t>Size in volume</t>
  </si>
  <si>
    <t>Total volume of water or sludge sampled.</t>
  </si>
  <si>
    <t>Volume total d'eau ou de boue prélevée.</t>
  </si>
  <si>
    <t>Volume total d'eau ou de boue échantillonné.</t>
  </si>
  <si>
    <t>amount or size of sample collected</t>
  </si>
  <si>
    <t>sizeL</t>
  </si>
  <si>
    <t xml:space="preserve">change name to size, since linked to units anyway? </t>
  </si>
  <si>
    <t>volPr</t>
  </si>
  <si>
    <t>Volume proportional sample</t>
  </si>
  <si>
    <t>A volume proportional sample generally collected by an autosampler.</t>
  </si>
  <si>
    <t>Used for water or air testing</t>
  </si>
  <si>
    <t>Échantillon proportionnel au volume</t>
  </si>
  <si>
    <t>Un échantillon proportionnel au volume généralement collecté par un passeur d'échantillons.</t>
  </si>
  <si>
    <t>Utilisé pour l'analyse de l'eau ou de l'air</t>
  </si>
  <si>
    <t>Volume unit set</t>
  </si>
  <si>
    <t>Unit set of volume measurements.</t>
  </si>
  <si>
    <t>Ensemble d'unités de volume</t>
  </si>
  <si>
    <t>Ensemble d'unités pour les mesures de volume.</t>
  </si>
  <si>
    <t>vss</t>
  </si>
  <si>
    <t>Volatile suspended solids</t>
  </si>
  <si>
    <t>Matières volatiles en suspension</t>
  </si>
  <si>
    <t>Matiéres volatiles en suspension</t>
  </si>
  <si>
    <t>wqVSS</t>
  </si>
  <si>
    <t>vssIg</t>
  </si>
  <si>
    <t>Volatile suspended solids - ignition</t>
  </si>
  <si>
    <t>A water quality measure, captured by via the loss on ignition of the mass of measured total suspended solids. This ignition generally takes place in an oven at a temperature of 550 °C to 600 °C. It represents the amount of volatile matter present in the solid fraction of the measured solution.</t>
  </si>
  <si>
    <t>Matières en suspension volatiles - Allumage</t>
  </si>
  <si>
    <t>Une mesure de la qualité de l'eau, obtenue par la perte au feu de la masse des solides totaux en suspension mesurés. Cette ignition a généralement lieu dans un four à une température de 550 °C à 600 °C. Elle représente la quantité de matières volatiles présentes dans la fraction solide de la solution mesurée.</t>
  </si>
  <si>
    <t>wat</t>
  </si>
  <si>
    <t>Water compartment</t>
  </si>
  <si>
    <t>A measure or observation made from a substance in the water, including wastewater.</t>
  </si>
  <si>
    <t>Eau</t>
  </si>
  <si>
    <t>Une mesure ou une observation faite à partir d'une substance présente dans l'eau, y compris les eaux usées.</t>
  </si>
  <si>
    <t>Water depreciated</t>
  </si>
  <si>
    <t>Non-wastewater, coming from any kind of water body.</t>
  </si>
  <si>
    <t>Eau duplication</t>
  </si>
  <si>
    <t>wastewater/sludge environmental package</t>
  </si>
  <si>
    <t>Water compartment set</t>
  </si>
  <si>
    <t>A compartment set for measures and methods in the water compartment.</t>
  </si>
  <si>
    <t>Ensemble de compartiments d’eau</t>
  </si>
  <si>
    <t>Un ensemble de compartiments pour les mesures et les méthodes dans le compartiment eau.</t>
  </si>
  <si>
    <t>watTemp</t>
  </si>
  <si>
    <t>Wastewater Temperature</t>
  </si>
  <si>
    <t>Temperature of the wastewater.</t>
  </si>
  <si>
    <t>Température des eaux usées</t>
  </si>
  <si>
    <t>Température de l'eau usée.</t>
  </si>
  <si>
    <t>Temperature [°C]</t>
  </si>
  <si>
    <t> ww_temperature</t>
  </si>
  <si>
    <t>wwTemp</t>
  </si>
  <si>
    <t>turb</t>
  </si>
  <si>
    <t>Tubidity</t>
  </si>
  <si>
    <t>A measure for the turbidity of water, or a liquid sample, quanitfying the relative clarity or opcaity of a liquid. Highly indicative of water quality.</t>
  </si>
  <si>
    <t>turbidityClass</t>
  </si>
  <si>
    <t>github issue #122</t>
  </si>
  <si>
    <t>Tubidité</t>
  </si>
  <si>
    <t>Mesure de la turbidité de l'eau ou d'un échantillon liquide, quantifiant la clarté ou l'opacité relative d'un liquide. Très révélateur de la qualité de l'eau.</t>
  </si>
  <si>
    <t>wwTurb</t>
  </si>
  <si>
    <t>weathCatSet</t>
  </si>
  <si>
    <t>Weather category set</t>
  </si>
  <si>
    <t>A category set of the valid qualitative categories for the qualitative weather measure.</t>
  </si>
  <si>
    <t>Ensemble de catégories météorologiques</t>
  </si>
  <si>
    <t>Un ensemble de catégories des catégories qualitatives valides pour la mesure qualitative du temps.</t>
  </si>
  <si>
    <t>wgs</t>
  </si>
  <si>
    <t>Whole genome Sequencing</t>
  </si>
  <si>
    <t>Specifies the whole genome sequencing (WGS) strategy for genetic sequencing</t>
  </si>
  <si>
    <t>Séquençage du génome entier</t>
  </si>
  <si>
    <t>Spécifie la stratégie de séquençage du génome entier (WGS) pour le séquençage génétique.</t>
  </si>
  <si>
    <t>WHO nomenclature</t>
  </si>
  <si>
    <t>Specifies variant or genetic nomenclature as set out by the World Health Organization.</t>
  </si>
  <si>
    <t>Nomenclature WHO</t>
  </si>
  <si>
    <t>Précise la variante ou la nomenclature génétique telle que définie par l'Organisation mondiale de la santé.</t>
  </si>
  <si>
    <t>wI</t>
  </si>
  <si>
    <t>Wide 95% interval</t>
  </si>
  <si>
    <t>The 95% interval is too wide, low confidence in results.</t>
  </si>
  <si>
    <t>Intervalle de 95% large</t>
  </si>
  <si>
    <t>L'intervalle de 95% est trop large, faible confiance dans les résultats.</t>
  </si>
  <si>
    <t>wideNames</t>
  </si>
  <si>
    <t>Wide name table</t>
  </si>
  <si>
    <t>wn</t>
  </si>
  <si>
    <t>The table for wide names.</t>
  </si>
  <si>
    <t>wwtpCap</t>
  </si>
  <si>
    <t>Wastewater treatment plant designed capacity</t>
  </si>
  <si>
    <t>A measure for the designed capacity of a wastewater treatment plant, in terms of how much water it was designed to be able to hold and process.</t>
  </si>
  <si>
    <t>Maps to units of either million gallons per day, or population equivalents.</t>
  </si>
  <si>
    <t>capacityClass</t>
  </si>
  <si>
    <t>added in V2.0.0, github issue #123</t>
  </si>
  <si>
    <t>Capacité nominale de la station d'épuration des eaux usées</t>
  </si>
  <si>
    <t>Mesure de la capacité nominale d'une station d'épuration des eaux usées, c'est-à-dire de la quantité d'eau qu'elle est censée pouvoir contenir et traiter.</t>
  </si>
  <si>
    <t>Correspond à des unités de millions de gallons par jour ou à des équivalents de population.</t>
  </si>
  <si>
    <t>Wind speed unit set</t>
  </si>
  <si>
    <t>Unit set for wind speed measurements.</t>
  </si>
  <si>
    <t>wMeasureID</t>
  </si>
  <si>
    <t>Measure identification (wide table)</t>
  </si>
  <si>
    <t>Unique identifier for wide table only. Use when all measures are performed on a single sample at the same time and same laboratory. Suggestion: siteID_sampleID_LabID_reportDate_ID.</t>
  </si>
  <si>
    <t>Identification de la mesure (table large)</t>
  </si>
  <si>
    <t>Identifiat unique utilisé dans la table horizontale seulement. Utiliser quand toutes les mesures effectuées sur un échantillon sont réalisées en méme temps dans le méme laboratoire. Suggestion: siteID_sampleID_LabID_reportDate_ID.</t>
  </si>
  <si>
    <t>wwMeasureID</t>
  </si>
  <si>
    <t>wrongStorage</t>
  </si>
  <si>
    <t>Sample stored incorrectly</t>
  </si>
  <si>
    <t>Sample was stored inappropriately.</t>
  </si>
  <si>
    <t>MauvaisStockage</t>
  </si>
  <si>
    <t>L'échantillon a été stocké de manière inappropriée.</t>
  </si>
  <si>
    <t>wrongTemp</t>
  </si>
  <si>
    <t>Sample stored at wrong temperature</t>
  </si>
  <si>
    <t>Sample was stored at an inappropriate temperature.</t>
  </si>
  <si>
    <t>mauvaisTemp</t>
  </si>
  <si>
    <t>L'échantillon a été stocké à une température inappropriée.</t>
  </si>
  <si>
    <t>World Sphere</t>
  </si>
  <si>
    <t>World Sphere header</t>
  </si>
  <si>
    <t>W-SPHERE notes</t>
  </si>
  <si>
    <t>W-Shere notes</t>
  </si>
  <si>
    <t>wwtp</t>
  </si>
  <si>
    <t>Wastewater treatment plant</t>
  </si>
  <si>
    <t>A general site type for wastewater treatment plants.</t>
  </si>
  <si>
    <t>Used as a catch-all category for industrial or municipal wastewater treatment plants that carry combined or sanitary sewage, or lagoons.</t>
  </si>
  <si>
    <t>Station d'épuration des eaux usées</t>
  </si>
  <si>
    <t>Un type de site général pour les stations de traitement des eaux usées.</t>
  </si>
  <si>
    <t>Utilisé comme catégorie fourre-tout pour les stations d'épuration des eaux usées industrielles ou municipales qui transportent des eaux usées combinées ou sanitaires, ou des lagunes.</t>
  </si>
  <si>
    <t>wwtpBack</t>
  </si>
  <si>
    <t>Back-up wastewater treatment site</t>
  </si>
  <si>
    <t>Indicates a wastewater treatment plant where multiple labs are or were sampling, and where secondary samples are being taken taken.</t>
  </si>
  <si>
    <t>Sites of this type should ideally should be paired via parent site ID with the general site information.</t>
  </si>
  <si>
    <t>Site de second plan pour le traitement des eaux usées</t>
  </si>
  <si>
    <t>Indique une station de traitement des eaux usées où plusieurs laboratoires sont ou étaient en train de prélever des échantillons, et où des échantillons secondaires sont prélevés.</t>
  </si>
  <si>
    <t>Les sites de ce type devraient idéalement être jumelés via l'ID du site parent avec les informations générales du site.</t>
  </si>
  <si>
    <t>weath</t>
  </si>
  <si>
    <t>Weather</t>
  </si>
  <si>
    <t>A measure for weather captured through qualitative categories; part of a larger suite of weather measures that may be useful when collecting samples from outdoor sources.</t>
  </si>
  <si>
    <t>weatherClass</t>
  </si>
  <si>
    <t>Météo</t>
  </si>
  <si>
    <t>Une mesure de la météo saisie par des catégories qualitatives ; fait partie d'une série plus large de mesures de la météo qui peuvent être utiles lors de la collecte d'échantillons provenant de sources extérieures.</t>
  </si>
  <si>
    <t>wwtpInd</t>
  </si>
  <si>
    <t>Industrial wastewater treatment plant</t>
  </si>
  <si>
    <t>Station d'épuration des eaux usées industrielles</t>
  </si>
  <si>
    <t>Station de traitement des eaux usées industrielle.</t>
  </si>
  <si>
    <t>sample_location</t>
  </si>
  <si>
    <t>wwtpMuC</t>
  </si>
  <si>
    <t>Municipal wastewater treatment plant for combined sewage</t>
  </si>
  <si>
    <t>Station d'épuration municipales pour les eaux usées combinées</t>
  </si>
  <si>
    <t>Station de traitement des eaux usées municipales pour égouts combinés.</t>
  </si>
  <si>
    <t>wwtpMuS</t>
  </si>
  <si>
    <t>Municipal wastewater treatment plant for sanitary dewage only</t>
  </si>
  <si>
    <t>Municipal wastewater treatment plant for sanitary sewage only</t>
  </si>
  <si>
    <t>Station d'épuration des eaux usées municipales pour les eaux usées sanitaires uniquement</t>
  </si>
  <si>
    <t>Station de traitement des eaux usées municipales pour égouts sanitaires seulement.</t>
  </si>
  <si>
    <t>y505h </t>
  </si>
  <si>
    <t>y505h omicron-variant gene target</t>
  </si>
  <si>
    <t>Gène cible de la variante omicron y505h</t>
  </si>
  <si>
    <t>Gène cible y505h de la variante omicron.</t>
  </si>
  <si>
    <t>zymoEnv</t>
  </si>
  <si>
    <t>zymo environ water rna kit/ zymo environ water rna kit (cat. r2042)</t>
  </si>
  <si>
    <t>Nucleic acid extraction performed using the zymo environ water rna kit/ zymo environ water rna kit (cat. r2042).</t>
  </si>
  <si>
    <t>Trousse d’ARN pour l’eau environnementale/trousse d’ARN pour l’eau environnementale (cat. r2042)</t>
  </si>
  <si>
    <t>Extraction d'acides nucléiques réalisée à l'aide de la trousse zymo environ water rna kit/ zymo environ water rna kit (cat. r2042).</t>
  </si>
  <si>
    <t>zymoQuick</t>
  </si>
  <si>
    <t>zymo quick-rna fungal/bacterial miniprep #r2014</t>
  </si>
  <si>
    <t>Nucleic acid extraction performed using the zymo quick-rna fungal/bacterial miniprep #r2014 kit.</t>
  </si>
  <si>
    <t>Miniprep fongique/bactérien de zymo quick-ARN #r2014</t>
  </si>
  <si>
    <t>Extraction des acides nucléiques réalisée à l'aide de la trousse zymo quick-rna fungal/bacterial miniprep #r2014.</t>
  </si>
  <si>
    <t>Standard curve frequency</t>
  </si>
  <si>
    <t>days</t>
  </si>
  <si>
    <t>added in V2.0.1</t>
  </si>
  <si>
    <t>months</t>
  </si>
  <si>
    <t>added in V2.0.2</t>
  </si>
  <si>
    <t>years</t>
  </si>
  <si>
    <t>added in V2.0.3</t>
  </si>
  <si>
    <t>hours</t>
  </si>
  <si>
    <t>added in V2.0.4</t>
  </si>
  <si>
    <t>minutes</t>
  </si>
  <si>
    <t>added in V2.0.5</t>
  </si>
  <si>
    <t>added in V2.0.6</t>
  </si>
  <si>
    <t>wind</t>
  </si>
  <si>
    <t>Wind Speed</t>
  </si>
  <si>
    <t>A measure for wind speed; part of a larger suite of weather measures that may be useful when collecting samples from outdoor sources.</t>
  </si>
  <si>
    <t>speedClass</t>
  </si>
  <si>
    <t>Vitesse du vent</t>
  </si>
  <si>
    <t>Mesure de la vitesse du vent ; fait partie d'une série plus large de mesures météorologiques qui peuvent être utiles lors de la collecte d'échantillons provenant de sources extérieures.</t>
  </si>
  <si>
    <t>dilutionClass</t>
  </si>
  <si>
    <t>Dilution Class</t>
  </si>
  <si>
    <t>Bacteria Class</t>
  </si>
  <si>
    <t>qPCR Class</t>
  </si>
  <si>
    <t>cr</t>
  </si>
  <si>
    <t>wi</t>
  </si>
  <si>
    <t>eng</t>
  </si>
  <si>
    <t>en</t>
  </si>
  <si>
    <t>Indo-European</t>
  </si>
  <si>
    <t>English</t>
  </si>
  <si>
    <t>fra</t>
  </si>
  <si>
    <t>fr</t>
  </si>
  <si>
    <t>French</t>
  </si>
  <si>
    <t>Français</t>
  </si>
  <si>
    <t>fre</t>
  </si>
  <si>
    <t>spa</t>
  </si>
  <si>
    <t>es</t>
  </si>
  <si>
    <t>Spanish</t>
  </si>
  <si>
    <t>Español</t>
  </si>
  <si>
    <t>4s</t>
  </si>
  <si>
    <t>2.0</t>
  </si>
  <si>
    <t>added in V2.0</t>
  </si>
  <si>
    <t>1.0</t>
  </si>
  <si>
    <t>The unit of absolute humidity. The total mass of water vapour present in the air.</t>
  </si>
  <si>
    <t>Academic institution organization type</t>
  </si>
  <si>
    <t>Indicator to say that a part is in current use in the model. See partID = status</t>
  </si>
  <si>
    <t>parSampID</t>
  </si>
  <si>
    <t>1.1</t>
  </si>
  <si>
    <t>Protocol ID Container</t>
  </si>
  <si>
    <t>instID</t>
  </si>
  <si>
    <t>The table that contains information about addresses, which can be fore Sites, individuals reporting data, or organizations.</t>
  </si>
  <si>
    <t>Air filtration unit</t>
  </si>
  <si>
    <t xml:space="preserve">Air filtration or circulating unit. </t>
  </si>
  <si>
    <t>Statistical measures used to report a measure. Each dataType that is a number should be reported with an aggregation.</t>
  </si>
  <si>
    <t>Requirements of addresses table</t>
  </si>
  <si>
    <t>ai</t>
  </si>
  <si>
    <t>Inhibition present but addressed</t>
  </si>
  <si>
    <t>contID</t>
  </si>
  <si>
    <t>Nucleic Acid Extraction CatSetegory Set</t>
  </si>
  <si>
    <t>CatSetegory set used for storing all the valid category values for the nucleic acid extraction method.</t>
  </si>
  <si>
    <t>CatSetegory set for the fraction of the sample (solid, liquid, etc.).</t>
  </si>
  <si>
    <t>Alleles class</t>
  </si>
  <si>
    <t>Specifies a collection of measures/methods related to alleles.</t>
  </si>
  <si>
    <t>amDef</t>
  </si>
  <si>
    <t>Assay method id default</t>
  </si>
  <si>
    <t>CatSetegory set for different type of geographic components.</t>
  </si>
  <si>
    <t>asId</t>
  </si>
  <si>
    <t>b</t>
  </si>
  <si>
    <t>Trace levels of contamination</t>
  </si>
  <si>
    <t>bacterialUnitSet</t>
  </si>
  <si>
    <t>bcov culture Spike Target</t>
  </si>
  <si>
    <t>bcov vaccine Spike Target</t>
  </si>
  <si>
    <t>Binary Large Object (BLOB) Data Type</t>
  </si>
  <si>
    <t>5-Day Carbonaceous Biochemical Oxygen Demand</t>
  </si>
  <si>
    <t>5-day Total Biochemical Oxygen Demand</t>
  </si>
  <si>
    <t>brsv culture Spike Target</t>
  </si>
  <si>
    <t>brsv vaccine Spike Target</t>
  </si>
  <si>
    <t>purposeID</t>
  </si>
  <si>
    <t>Categorical Data Type</t>
  </si>
  <si>
    <t xml:space="preserve">A category of a measure, method or attribute. </t>
  </si>
  <si>
    <t>The part type for category sets.</t>
  </si>
  <si>
    <t>aggScaleID</t>
  </si>
  <si>
    <t>Aggregation Scale ID</t>
  </si>
  <si>
    <t>A scale used for an aggregation. See partID = … Only applicable for measures and units.</t>
  </si>
  <si>
    <t>samshed</t>
  </si>
  <si>
    <t>Sampleshed</t>
  </si>
  <si>
    <t>added in version 2</t>
  </si>
  <si>
    <t>addID</t>
  </si>
  <si>
    <t>Aggregation Set ID</t>
  </si>
  <si>
    <t>See partID = classID.</t>
  </si>
  <si>
    <t>Report Set ID</t>
  </si>
  <si>
    <t>Co-located Sample</t>
  </si>
  <si>
    <t>Column name</t>
  </si>
  <si>
    <t>Composite Grab Sample of 3 Depreciate</t>
  </si>
  <si>
    <t>comp8</t>
  </si>
  <si>
    <t>Composite 8hr Grab Sample Depreciated</t>
  </si>
  <si>
    <t>Composite 8hr grab sample</t>
  </si>
  <si>
    <t>An substance from which a sample was taken.</t>
  </si>
  <si>
    <t xml:space="preserve">The environmental entity from which a sample was taken for a given part. </t>
  </si>
  <si>
    <t>Compartments include: air, surface and water. Wastewater has componentID = water. Mostly applicable for measures, methods, units, and aggregations.</t>
  </si>
  <si>
    <t>Confirmed Cases Case Report Date</t>
  </si>
  <si>
    <t>Confirmed Cases Onset Date</t>
  </si>
  <si>
    <t>orgID</t>
  </si>
  <si>
    <t>Category Set ID</t>
  </si>
  <si>
    <t>The category set that corresponds to a given part. A set of categories used for a method or measure. Only applicable for categorical fields, and the categories that populate them.</t>
  </si>
  <si>
    <t>Confirmed Cases Test Date</t>
  </si>
  <si>
    <t>Covid-19 Population Measure Date</t>
  </si>
  <si>
    <t>Cycle threshold</t>
  </si>
  <si>
    <t>Datetime Data Type</t>
  </si>
  <si>
    <t>del69/70 </t>
  </si>
  <si>
    <t>A description of change in a part from the previous verion</t>
  </si>
  <si>
    <t>1 = detected, 0 = not detected</t>
  </si>
  <si>
    <t>details</t>
  </si>
  <si>
    <t>Access to details</t>
  </si>
  <si>
    <t>Disease (human)</t>
  </si>
  <si>
    <t>Specifies a collection of measures/methods related to disease or infection in humans.</t>
  </si>
  <si>
    <t>Domain is the highest level of describing of a measure. There are three domain types: biologic (i.e. Covid-19, chemical (i.e. nitrogen), physical measure (temperature).</t>
  </si>
  <si>
    <t>Compartment set</t>
  </si>
  <si>
    <t>The set of valid compartments that apply to another given part.</t>
  </si>
  <si>
    <t>orgTypeID</t>
  </si>
  <si>
    <t>Ground Snow Depth</t>
  </si>
  <si>
    <t>Episode Date</t>
  </si>
  <si>
    <t>fi</t>
  </si>
  <si>
    <t>Inhibition present and unaddressed</t>
  </si>
  <si>
    <t>File</t>
  </si>
  <si>
    <t>File containing the geometry of the polygon, blob format.</t>
  </si>
  <si>
    <t>Depreciated in ODM version 2. See geoEPSG and geoWKT</t>
  </si>
  <si>
    <t>Float Data Type</t>
  </si>
  <si>
    <t xml:space="preserve">Mean measure normalized to wastewater flow; AlleleX (gc/mL) x Q (ML/d)  / (Pop /1e5) x 1e3 (mL/L) x 1e6 (L/ML)  = AlleleX (gc/day per 1e5 population) </t>
  </si>
  <si>
    <t>flow24h</t>
  </si>
  <si>
    <t>Flow Proportional 24hr Sample</t>
  </si>
  <si>
    <t>Flow class</t>
  </si>
  <si>
    <t>Specifies a collection of measures/methods related to flow.</t>
  </si>
  <si>
    <t>Influenza virus</t>
  </si>
  <si>
    <t>Any influenza virus.</t>
  </si>
  <si>
    <t>Sample Origin CatSetegory Set</t>
  </si>
  <si>
    <t>Report Date</t>
  </si>
  <si>
    <t>Gene Copies per Copy of crAssphage</t>
  </si>
  <si>
    <t>Gene Copies per Gram Solids</t>
  </si>
  <si>
    <t>Gene Copies per L</t>
  </si>
  <si>
    <t>Gene Copies per mL</t>
  </si>
  <si>
    <t>Gene Copies per PMMoV Copy</t>
  </si>
  <si>
    <t>Generic Quality Flag Set</t>
  </si>
  <si>
    <t>A the quality set for flags to indicate if there is a quality concern about a given generic measure or sample.</t>
  </si>
  <si>
    <t>1 = quality concern, 0 = no quality concern.</t>
  </si>
  <si>
    <t>The lience of a dataset.</t>
  </si>
  <si>
    <t>CatSetegory set for the valid values of the outbreak measure.</t>
  </si>
  <si>
    <t>Geometric Mean</t>
  </si>
  <si>
    <t>Government agency organization type</t>
  </si>
  <si>
    <t>Use collectionPeriod to describe how many hours the sample was taken. If the sample is a composite of grab samples, collectionNum to record the number of samples.</t>
  </si>
  <si>
    <t>See partID = groupID.</t>
  </si>
  <si>
    <t>PCR Method CatSetegory Set</t>
  </si>
  <si>
    <t xml:space="preserve">Header for a table. Also known as a table variable or enitiy relationship 'attribute'. </t>
  </si>
  <si>
    <t>pHDept</t>
  </si>
  <si>
    <t>Public Health Department or Region</t>
  </si>
  <si>
    <t>The public health department or region where the site or institute is located. See also `healthRegion` if there is a separate regional health care delivery authority.</t>
  </si>
  <si>
    <t>Heat inactivated sars-cov-2 virus Spike Target</t>
  </si>
  <si>
    <t>hep g armored rna Spike Target</t>
  </si>
  <si>
    <t>Holding Tank Wastewater Depreciated</t>
  </si>
  <si>
    <t>FiNa</t>
  </si>
  <si>
    <t>CatSetegory set for the date of case reporting.</t>
  </si>
  <si>
    <t>added in version 2;depreciated</t>
  </si>
  <si>
    <t>Humidity class</t>
  </si>
  <si>
    <t>Specifies a collection of measures/methods related to humidity.</t>
  </si>
  <si>
    <t xml:space="preserve">Input for a table. Indicates an allowable measure or method within an input table. </t>
  </si>
  <si>
    <t xml:space="preserve">`input` is used to indicate an allowable measure or method for a MeasureReport or MethodReport table. For example, covN1 is a specific measure that can be entered in the measureID field. Therefore, covN1 is has a value 'input' in the ReportTable column in the parts list. ODM users can generate their own custom template by modifying using the value 'input' for only the measures or methods that are applicable for their program. </t>
  </si>
  <si>
    <t>Requirements of contacts table</t>
  </si>
  <si>
    <t>Sample or Measure Purpose CatSetegory Set</t>
  </si>
  <si>
    <t>CatSetegory set for the purpose of the sample or measure.</t>
  </si>
  <si>
    <t>healthReg</t>
  </si>
  <si>
    <t>Health Planning Region</t>
  </si>
  <si>
    <t>The health planning authority where is site or insititute is located. See also `publicHealthDepartment`</t>
  </si>
  <si>
    <t>Integer Data Type</t>
  </si>
  <si>
    <t>ISO6391</t>
  </si>
  <si>
    <t>ISO6392B</t>
  </si>
  <si>
    <t>ISO6392T</t>
  </si>
  <si>
    <t>ISO6393</t>
  </si>
  <si>
    <t>ISO6396</t>
  </si>
  <si>
    <t>j</t>
  </si>
  <si>
    <t>Weak signal extrapolation</t>
  </si>
  <si>
    <t>labDef</t>
  </si>
  <si>
    <t>Lab ID default</t>
  </si>
  <si>
    <t xml:space="preserve">Laboratory Duplicate </t>
  </si>
  <si>
    <t>Last Name of Contact</t>
  </si>
  <si>
    <t>Requirements of datasets table</t>
  </si>
  <si>
    <t>The percentage of the genome covered by reads (ie the breadth) is low.</t>
  </si>
  <si>
    <t>Laboratory Control Sample Duplicate</t>
  </si>
  <si>
    <t>Poor coverage, ie. an insufficient number of reads or too many sequencing reads that are mapped incorrectly.</t>
  </si>
  <si>
    <t>Leaked Sample</t>
  </si>
  <si>
    <t xml:space="preserve">Funding agency </t>
  </si>
  <si>
    <t>Linear Scale Aggregation Set</t>
  </si>
  <si>
    <t>Logarithmic Scale Aggregation Set</t>
  </si>
  <si>
    <t>Highest value in a range of values.</t>
  </si>
  <si>
    <t>domainID</t>
  </si>
  <si>
    <t>Domain ID</t>
  </si>
  <si>
    <t>Arithmetic Mean</t>
  </si>
  <si>
    <t>Measures</t>
  </si>
  <si>
    <t>An observation recorded from a specimen (i.e. a site, sample, person or population).</t>
  </si>
  <si>
    <t>groupID</t>
  </si>
  <si>
    <t>A measurement or observation of any substance including a biological, physical or chemical substance.</t>
  </si>
  <si>
    <t>Requirements of Instruments table</t>
  </si>
  <si>
    <t>Normalized Arithmetic Mean</t>
  </si>
  <si>
    <t>Methods</t>
  </si>
  <si>
    <t>Replicate Type CatSetegory Set</t>
  </si>
  <si>
    <t>Lowest value in a range of values.</t>
  </si>
  <si>
    <t>Last updated date</t>
  </si>
  <si>
    <t>The date that the part was last updated.</t>
  </si>
  <si>
    <t xml:space="preserve">Any change to the part of list will result in an update in the lastUpdated field to the dictionary version where the update occurred. </t>
  </si>
  <si>
    <t>Latext expression</t>
  </si>
  <si>
    <t xml:space="preserve">Latext expression used to generate math formulas for units. </t>
  </si>
  <si>
    <t>Only relevant for units, other parts will not have these.</t>
  </si>
  <si>
    <t>ms2 coliphage Spike Target</t>
  </si>
  <si>
    <t>Matrix Spike Duplicate</t>
  </si>
  <si>
    <t>msps</t>
  </si>
  <si>
    <t>Moore Swab Passive Sample Depreciated</t>
  </si>
  <si>
    <t>murine coronavirus Spike Target</t>
  </si>
  <si>
    <t>Mutations class</t>
  </si>
  <si>
    <t>Specifies a collection of measures/methods related to mutations.</t>
  </si>
  <si>
    <t>na</t>
  </si>
  <si>
    <t>Specifies a class for parts where a class is not applicable or appropriate.</t>
  </si>
  <si>
    <t>CatSetegory set for the types of material that can be found in a sample.</t>
  </si>
  <si>
    <t>Sampleshed CatSetegory Set</t>
  </si>
  <si>
    <t>Used when there is no group; ie. groupID is not applicable.</t>
  </si>
  <si>
    <t>Data custodian</t>
  </si>
  <si>
    <t>CatSetegory set for the type of sampling site.</t>
  </si>
  <si>
    <t>Non-detect</t>
  </si>
  <si>
    <t>Normalized Geometric Mean</t>
  </si>
  <si>
    <t>noConcernPCR</t>
  </si>
  <si>
    <t>No quality concerns for PCR</t>
  </si>
  <si>
    <t>No quality concerns of note for the PCR reaction.</t>
  </si>
  <si>
    <t>Nomeclature</t>
  </si>
  <si>
    <t xml:space="preserve">The minimum length of a part. </t>
  </si>
  <si>
    <t>nondet</t>
  </si>
  <si>
    <t>Non-detected</t>
  </si>
  <si>
    <t>Unit ID for when a measure is "non-detect" in order to explain a value of zero.</t>
  </si>
  <si>
    <t>Use this unit in cases where a measure resulted in no detection</t>
  </si>
  <si>
    <t>Water sample type</t>
  </si>
  <si>
    <t>oc43 Spike Target</t>
  </si>
  <si>
    <t>oCol</t>
  </si>
  <si>
    <t>Other Collection Depreciated</t>
  </si>
  <si>
    <t>omicr</t>
  </si>
  <si>
    <t>Onset Date</t>
  </si>
  <si>
    <t>Maximum value</t>
  </si>
  <si>
    <t>The maximum value of a part.</t>
  </si>
  <si>
    <t>organizationTypes</t>
  </si>
  <si>
    <t>Organization Type table</t>
  </si>
  <si>
    <t>The table that contains information about organization types</t>
  </si>
  <si>
    <t>CatSetegory set for the separation of solids.</t>
  </si>
  <si>
    <t>CatSetegories of spikeMat</t>
  </si>
  <si>
    <t>CatSetegories for spikeMat (aterial into which the recovery efficiency control target is spiked).</t>
  </si>
  <si>
    <t>Other Collection Depreciated 2</t>
  </si>
  <si>
    <t>Other Aggregation</t>
  </si>
  <si>
    <t>otherProv</t>
  </si>
  <si>
    <t>Access to other prov</t>
  </si>
  <si>
    <t>otsiDep2</t>
  </si>
  <si>
    <t>Other Site Depreciated</t>
  </si>
  <si>
    <t>Other Site Depreciated 2</t>
  </si>
  <si>
    <t>otun</t>
  </si>
  <si>
    <t>Other Unit</t>
  </si>
  <si>
    <t>Outbreak On-going</t>
  </si>
  <si>
    <t>Recovery Efficiency Spike Target CatSetegory Set</t>
  </si>
  <si>
    <t>Measure Report table</t>
  </si>
  <si>
    <t>Measure Set Report table</t>
  </si>
  <si>
    <t>Requirements of measure sets table</t>
  </si>
  <si>
    <t>Requirements of measures table</t>
  </si>
  <si>
    <t>pce</t>
  </si>
  <si>
    <t>Primary Clarifier Effluent Depreciated</t>
  </si>
  <si>
    <t>PCR Quality Set</t>
  </si>
  <si>
    <t>Primary Clarifier Sludge Depreciated</t>
  </si>
  <si>
    <t>Percent Recovery</t>
  </si>
  <si>
    <t>Depreciated.</t>
  </si>
  <si>
    <t>phi6 Spike Target</t>
  </si>
  <si>
    <t>Role of Contact</t>
  </si>
  <si>
    <t>Total Phosphorous</t>
  </si>
  <si>
    <t>Physical class</t>
  </si>
  <si>
    <t>Specifies a collection of measures/methods related to generic physical properties.</t>
  </si>
  <si>
    <t xml:space="preserve">Mean measure normalized to amount of PMMoV and wastewater flow; AlleleX (gc/mL) x Q (ML/d)  / (Pop /1e5) x 1e3 (mL/L) x 1e6 (L/ML)  = AlleleX (gc/day per 1e5 population) </t>
  </si>
  <si>
    <t>An aggregated public health measure.</t>
  </si>
  <si>
    <t>Post-Grit Depreciated</t>
  </si>
  <si>
    <t>Mininum length</t>
  </si>
  <si>
    <t>Method used to collect the sample.</t>
  </si>
  <si>
    <t>popDateType</t>
  </si>
  <si>
    <t>Type of date for case reporting</t>
  </si>
  <si>
    <t>Weather Category Set</t>
  </si>
  <si>
    <t>population</t>
  </si>
  <si>
    <t>Population class</t>
  </si>
  <si>
    <t>Specifies a collection of population-level measures/methods.</t>
  </si>
  <si>
    <t>Percent Primary Sludge</t>
  </si>
  <si>
    <t>Precipitation class</t>
  </si>
  <si>
    <t>Specifies a collection of measures/methods related to precipitation.</t>
  </si>
  <si>
    <t>Precipitation Unit Set</t>
  </si>
  <si>
    <t>Private sector organization type</t>
  </si>
  <si>
    <t>Program decription tables class</t>
  </si>
  <si>
    <t>Specifies a class for report tables to indicate that they are program description tables.</t>
  </si>
  <si>
    <t>Used o better specify the purpose of report tables, distinct from other classes in this way.</t>
  </si>
  <si>
    <t>Protein class</t>
  </si>
  <si>
    <t>Specifies a collection of measures/methods related to proteins.</t>
  </si>
  <si>
    <t>ptDesc</t>
  </si>
  <si>
    <t>Pre treatment description</t>
  </si>
  <si>
    <t>Puro virus Spike Target</t>
  </si>
  <si>
    <t>Collection Period</t>
  </si>
  <si>
    <t>qf2</t>
  </si>
  <si>
    <t>Quality measures</t>
  </si>
  <si>
    <t>The part type for quality parts.</t>
  </si>
  <si>
    <t>Collection Number</t>
  </si>
  <si>
    <t>Minimum value</t>
  </si>
  <si>
    <t>The minimum value of a part.</t>
  </si>
  <si>
    <t>Raw wastewater Sample</t>
  </si>
  <si>
    <t>for grab samples this is the date, time and timezone the sample was taken.</t>
  </si>
  <si>
    <t>Case report Date</t>
  </si>
  <si>
    <t>Representative Grab Sample</t>
  </si>
  <si>
    <t>a</t>
  </si>
  <si>
    <t>Reporter ID</t>
  </si>
  <si>
    <t>Reporter ID Depreciated</t>
  </si>
  <si>
    <t>Unique identifier for the entity reporting the data</t>
  </si>
  <si>
    <t>reporters</t>
  </si>
  <si>
    <t>Reporter table</t>
  </si>
  <si>
    <t>Results tables class</t>
  </si>
  <si>
    <t>Specifies a class for report tables to indicate that they are results tables.</t>
  </si>
  <si>
    <t>Used only to better specify the purpose of report tables, distinct from other classes in this way.</t>
  </si>
  <si>
    <t>Pumping Station</t>
  </si>
  <si>
    <t>Respiratory syncytial virus group</t>
  </si>
  <si>
    <t>h</t>
  </si>
  <si>
    <t>Sample Quality Set</t>
  </si>
  <si>
    <t>Collection other</t>
  </si>
  <si>
    <t>Description for other type of method not listed in collection.</t>
  </si>
  <si>
    <t>s</t>
  </si>
  <si>
    <t>Secondary Clarifier Effluent Depreciated</t>
  </si>
  <si>
    <t>scs</t>
  </si>
  <si>
    <t>Secondary Clarifier Sludge Depreciated</t>
  </si>
  <si>
    <t>Sequencing Quality Set</t>
  </si>
  <si>
    <t>Genetic sequencing class</t>
  </si>
  <si>
    <t>Specifies a collection of measures/methods related to genetic sequencing.</t>
  </si>
  <si>
    <t>sese</t>
  </si>
  <si>
    <t>Sewer Sediments</t>
  </si>
  <si>
    <t>The name of a value set.</t>
  </si>
  <si>
    <t>Source Protocol</t>
  </si>
  <si>
    <t>The type of set. I.e. quality set, aggregation set, unit set</t>
  </si>
  <si>
    <t>Protocol Version</t>
  </si>
  <si>
    <t>w</t>
  </si>
  <si>
    <t>A measure made on a compartment or property at a site where a sample was taken.</t>
  </si>
  <si>
    <t>This value is not an aggregate measurement in any way (ie. not a mean, median, max or any other) and can be a replicate value.</t>
  </si>
  <si>
    <t>The substance upon which the observation was made.</t>
  </si>
  <si>
    <t>Quality Flag</t>
  </si>
  <si>
    <t>Spike Material</t>
  </si>
  <si>
    <t>Recovery Efficiency Spike Target</t>
  </si>
  <si>
    <t>Standard concentration class</t>
  </si>
  <si>
    <t>Specifies a collection of measures/methods relating to standard conentrations.</t>
  </si>
  <si>
    <t>Protocol Step ID Object</t>
  </si>
  <si>
    <t>Method Step Parent ID</t>
  </si>
  <si>
    <t>Protocol Step Version</t>
  </si>
  <si>
    <t>subvar</t>
  </si>
  <si>
    <t>Use in combination with a variant measure ID to specify parentage; eg: measureID = Omicron, value = BA.2, unit = subvar</t>
  </si>
  <si>
    <t>Sewer Catchment Area</t>
  </si>
  <si>
    <t>The part type for tables, which store the records of measures, methods and attributes to facilitate reporting.</t>
  </si>
  <si>
    <t>Temperature class</t>
  </si>
  <si>
    <t>Specifies a collection of measures/methods related to temperatures.</t>
  </si>
  <si>
    <t>Test Date</t>
  </si>
  <si>
    <t>Time Proportional 24hr Sample</t>
  </si>
  <si>
    <t>Requirements of organizations table</t>
  </si>
  <si>
    <t>Total Solids Concentration</t>
  </si>
  <si>
    <t>Total Suspended Solids</t>
  </si>
  <si>
    <t>Concentration of Total Suspended Solids</t>
  </si>
  <si>
    <t>Type other Depreciate</t>
  </si>
  <si>
    <t>Type other Depreciate2</t>
  </si>
  <si>
    <t>Trace signal extrapolation</t>
  </si>
  <si>
    <t>Unique Sample</t>
  </si>
  <si>
    <t>Unit of the measurement.</t>
  </si>
  <si>
    <t>Reportable data flag</t>
  </si>
  <si>
    <t>Part Description</t>
  </si>
  <si>
    <t>Description of the part</t>
  </si>
  <si>
    <t>uq</t>
  </si>
  <si>
    <t>Unquantifiable</t>
  </si>
  <si>
    <t>Update Date - Last Edited</t>
  </si>
  <si>
    <t>Use lastEdited if an entry is updated. Leave lastEdited blank or 'NA' for the first entry. Updates can include additions or revisions of the entry for any reason. For example, a wastewater measure was repeated later with an improved method. You can revise the entry by updating the value and then adding the date the new measure was performed to 'lastEdited'.  To ensure data provenance, the best practice in this example is to generate a new entry with the same measureID as the original measureID. The original and new measures are kept in the database with a date in the 'lastEdited' field for the new entry but not the original one. Some databases may choose a delete-and-replace approach where the original entry is deleted and replaced by a new entry. In this approach, the `lastEdited` field indicates the delete and replace occurred.</t>
  </si>
  <si>
    <t>Variable Character Data Type</t>
  </si>
  <si>
    <t>Frequency of Variants Detected</t>
  </si>
  <si>
    <t>Variants class</t>
  </si>
  <si>
    <t>Specifies a collection of measures/methods relating to variants of a pathogen.</t>
  </si>
  <si>
    <t>varOth</t>
  </si>
  <si>
    <t>Volatile Suspended Solids</t>
  </si>
  <si>
    <t>Volatile suspended solids - Ignition</t>
  </si>
  <si>
    <t>A specimen set for when sepcimen/specimen set is not applicable.</t>
  </si>
  <si>
    <t>Wastewater Treatment Plant Designed Capacity</t>
  </si>
  <si>
    <t>Municipal wastewater treatment plant for danitary dewage only</t>
  </si>
  <si>
    <t>Wastewater Treatment Plant</t>
  </si>
  <si>
    <t>added</t>
  </si>
  <si>
    <t>The part type for aggreation scales</t>
  </si>
  <si>
    <t>The unique identify of any enity within the dictionary.</t>
  </si>
  <si>
    <t>Requirements of the Protocol Steps table</t>
  </si>
  <si>
    <t>Protocol Steps table column order</t>
  </si>
  <si>
    <t>protocolRelationshipRequired</t>
  </si>
  <si>
    <t>Requirements of a protocol Relationships table</t>
  </si>
  <si>
    <t>protocolRelationshipOrder</t>
  </si>
  <si>
    <t>Protocol Relationships table column order</t>
  </si>
  <si>
    <t>Part Instruction</t>
  </si>
  <si>
    <t xml:space="preserve">A human readible label of a part. </t>
  </si>
  <si>
    <t>Requirements of polygons table</t>
  </si>
  <si>
    <t>Protocol Relationships table</t>
  </si>
  <si>
    <t>Protocol Steps table</t>
  </si>
  <si>
    <t>qualityReportRequired</t>
  </si>
  <si>
    <t>Requirements of Quality Reports table</t>
  </si>
  <si>
    <t>Quality Reports table</t>
  </si>
  <si>
    <t>Qualityi Rerpots table column order</t>
  </si>
  <si>
    <t>Quality Set ID</t>
  </si>
  <si>
    <t>Sample Relationships table</t>
  </si>
  <si>
    <t>Specifically designed to capture information on parent-child relationships between samples, and allow for tracking sample lineage for single and pooled samples.</t>
  </si>
  <si>
    <t>Sample Relationships table column order</t>
  </si>
  <si>
    <t>Requirements of Sample Relationships table</t>
  </si>
  <si>
    <t>Unit Sets</t>
  </si>
  <si>
    <t>The part type for unit sets.</t>
  </si>
  <si>
    <t>Sample Report table</t>
  </si>
  <si>
    <t>The table that contains information about a sample, where a sample is defined as a representative volume of wastewater, air, or surface substance taken from a Site which is then analysed by a lab (organization).</t>
  </si>
  <si>
    <t>Quality Report ID</t>
  </si>
  <si>
    <t>sampleIDSub</t>
  </si>
  <si>
    <t>Sample ID Subject</t>
  </si>
  <si>
    <t>relationshipID</t>
  </si>
  <si>
    <t>Relationship</t>
  </si>
  <si>
    <t>Attribute for specifying the relationship between related samples.</t>
  </si>
  <si>
    <t>Together with `sampleIDSub` and `relationshipID` the row of the `sampleRelationships` should say: [sampleIDSubject] is a[relationshipID] of [sampleIDObject]</t>
  </si>
  <si>
    <t>sampleIDObj</t>
  </si>
  <si>
    <t>Sample ID Object</t>
  </si>
  <si>
    <t>OR Boolean Aggregation</t>
  </si>
  <si>
    <t>If _any_ value in the aggregation is "TRUE" then the OR aggegation is also "TRUE". If _all_ values in the aggregation is "FALSE" then the OR aggegation is also "FALSE".</t>
  </si>
  <si>
    <t>AND Boolean Aggregation</t>
  </si>
  <si>
    <t xml:space="preserve">If all values in the aggregation is "TRUE" then the AND aggegation is also "TRUE". If all values in the aggregation is "FALSE" then the AND aggegation is also "TRUE". </t>
  </si>
  <si>
    <t>A logical reprentation of a statement that is neither TRUE nor FALSE</t>
  </si>
  <si>
    <t>relationshipCatSet</t>
  </si>
  <si>
    <t>Relationship category set</t>
  </si>
  <si>
    <t>Category set for valid values of sample relationship.</t>
  </si>
  <si>
    <t>Populate with a protocol step ID (stepID)</t>
  </si>
  <si>
    <t>Protocol ID Object</t>
  </si>
  <si>
    <t>Populate this field using Protocol ID (partID = protocolID). Together with `protocolIDSub` or `stepIDSub` and `relationshipID` the row of `protocolRelationships` should say: [protocolIDSubject or stepIDSubject]  [relationshipID] [protocolIDObject or stepIDObject]. Ex: stepIDSubject  precedes protocolIDObject.</t>
  </si>
  <si>
    <t>Requirements of samples table</t>
  </si>
  <si>
    <t>Sets Look-up table</t>
  </si>
  <si>
    <t>Site table</t>
  </si>
  <si>
    <t>Requirements of sites table</t>
  </si>
  <si>
    <t>Specimen Set</t>
  </si>
  <si>
    <t>The set of valid specimens that apply to another given part.</t>
  </si>
  <si>
    <t>Translation Look-up table</t>
  </si>
  <si>
    <t>Unit Set ID</t>
  </si>
  <si>
    <t>Manufacturer of an insturment.</t>
  </si>
  <si>
    <t>Parent Dataset ID</t>
  </si>
  <si>
    <t>Requirements of Protocols table</t>
  </si>
  <si>
    <t>Severity Category Set</t>
  </si>
  <si>
    <t>Lookup tables class</t>
  </si>
  <si>
    <t>Specifies a class for lookup tables.</t>
  </si>
  <si>
    <t>Short Names</t>
  </si>
  <si>
    <t>A part list columns for recording extra shortened names for tables and other important parts for use in wide names.</t>
  </si>
  <si>
    <t>General Missingness Set</t>
  </si>
  <si>
    <t>Boolean unit set</t>
  </si>
  <si>
    <t>Unit set for boolean.</t>
  </si>
  <si>
    <t>Protocol ID Subject</t>
  </si>
  <si>
    <t>Quality Sets</t>
  </si>
  <si>
    <t>The part type for quality sets.</t>
  </si>
  <si>
    <t>Aggregation Sets</t>
  </si>
  <si>
    <t>The part type for aggregation sets.</t>
  </si>
  <si>
    <t>Compartment Sets</t>
  </si>
  <si>
    <t>The part type for compartment sets.</t>
  </si>
  <si>
    <t>Specimen Sets</t>
  </si>
  <si>
    <t>The part type for specimen sets.</t>
  </si>
  <si>
    <t>Missingness Set</t>
  </si>
  <si>
    <t>The part type for missingness sets.</t>
  </si>
  <si>
    <t>Mesure é l'aide d'un échantillonneur.</t>
  </si>
  <si>
    <t>Mesure de l'humidité absolue, ou de la concentration de vapeur d'eau présente dans l'air ; fait partie d'une série de mesures météorologiques qui peuvent être utiles lors de la collecte d'échantillons provenant de sources extérieures.</t>
  </si>
  <si>
    <t>Une substance sur laquelle un échantillon a été prélevé.</t>
  </si>
  <si>
    <t>L'environnement dans lequel un échantillon a été prélevé.</t>
  </si>
  <si>
    <t>Seuil de cycle</t>
  </si>
  <si>
    <t xml:space="preserve">Ensemble de compartiments </t>
  </si>
  <si>
    <t>L'ensemble des compartiments valides qui s'appliquent à une partie donnée.</t>
  </si>
  <si>
    <t xml:space="preserve">Mesure moyenne normalisée au débit d'eaux usées ; AlleleX (gc/mL) x Q (ML/d) / (Pop /1e5) x 1e3 (mL/L) x 1e6 (L/ML) = AlleleX (gc/jour par 1e5 de population) </t>
  </si>
  <si>
    <t>Un ensemble de qualité pour les indicateurs permettant de savoir si une mesure générique ou un échantillon donné pose un problème de qualité.</t>
  </si>
  <si>
    <t>1 = problème de qualité, 0 = pas de problème de qualité.</t>
  </si>
  <si>
    <t>Voir partID = groupID.</t>
  </si>
  <si>
    <t xml:space="preserve">Entrée pour une table. Indique une mesure ou une méthode autorisée dans une table d'entrée. </t>
  </si>
  <si>
    <t xml:space="preserve">`input` est utilisé pour indiquer une mesure ou une méthode autorisée pour une table MeasureReport ou MethodReport. Par exemple, covN1 est une mesure spécifique qui peut être saisie dans le champ measureID. Par conséquent, covN1 a la valeur "input" dans la colonne ReportTable de la liste des pièces. Les utilisateurs d'ODM peuvent générer leur propre modèle personnalisé en modifiant la valeur "input" pour les seules mesures ou méthodes applicables à leur programme. </t>
  </si>
  <si>
    <t>Le pourcentage du génome couvert par les lectures (c'est-à-dire la largeur) est faible.</t>
  </si>
  <si>
    <t>Couverture médiocre, c'est-à-dire un nombre insuffisant de lectures ou un trop grand nombre de lectures de séquençage ne sont pas cartographiées correctement.</t>
  </si>
  <si>
    <t>La date à laquelle la partie a été mise à jour pour la dernière fois.</t>
  </si>
  <si>
    <t>Colonne d'expression Latext</t>
  </si>
  <si>
    <t xml:space="preserve">Expression Latext utilisée pour générer des formules mathématiques pour les unités. </t>
  </si>
  <si>
    <t>Uniquement pertinent pour les unités, les autres parties n'en auront pas.</t>
  </si>
  <si>
    <t>AucunProblèmeRCP</t>
  </si>
  <si>
    <t>Aucun problème de qualité à noter pour la réaction RCP.</t>
  </si>
  <si>
    <t>Unité non détectée</t>
  </si>
  <si>
    <t>Identificateur d'unité pour le cas où une mesure est "non détectée" afin d'expliquer une valeur de zéro.</t>
  </si>
  <si>
    <t>Utiliser cette unité dans les cas où une mesure n'a donné lieu à aucune détection.</t>
  </si>
  <si>
    <t>Table de types d'organisation</t>
  </si>
  <si>
    <t>La table qui contient de l'information sur les types d'organisation.</t>
  </si>
  <si>
    <t>CatSetégories pour spikeMat (matrices dans lesquelles la cible de contrôle de l'efficacité de la récupération est injectée).</t>
  </si>
  <si>
    <t>Ensemble2QualitéRCP</t>
  </si>
  <si>
    <t xml:space="preserve">Mesure moyenne normalisée à la quantité de PMMoV et au débit d'eaux usées ; AllèleX (gc/mL) x Q (ML/d) / (Pop /1e5) x 1e3 (mL/L) x 1e6 (L/ML) = AllèleX (gc/jour par 1e5 population) </t>
  </si>
  <si>
    <t>Classe de population</t>
  </si>
  <si>
    <t>Spécifie une collection de mesures/méthodes au niveau de la population.</t>
  </si>
  <si>
    <t>Identifiant unique de l'entité qui rapporte les données.</t>
  </si>
  <si>
    <t>Ensemble2QualitéÉchantillon</t>
  </si>
  <si>
    <t>ID du protocole source</t>
  </si>
  <si>
    <t>Version de l'ensemble de méthodes</t>
  </si>
  <si>
    <t>ID de l'étape de la méthode</t>
  </si>
  <si>
    <t>Version de l’étape de la méthode</t>
  </si>
  <si>
    <t>Type de partie de l'unité</t>
  </si>
  <si>
    <t>Unité de la mesure.</t>
  </si>
  <si>
    <t>Ensemble d’unités pour la vitesse du vent</t>
  </si>
  <si>
    <t>Ensemble d’unités pour les mesures de la vitesse du vent</t>
  </si>
  <si>
    <t>Table de rapport de protocols</t>
  </si>
  <si>
    <t>Étape de méthode</t>
  </si>
  <si>
    <t> </t>
  </si>
  <si>
    <t>Relation</t>
  </si>
  <si>
    <t>Ensemble de catégories pour les valeurs valides de la relation d'échantillons.</t>
  </si>
  <si>
    <t>Table de protocols</t>
  </si>
  <si>
    <t>Ensemble d'unités booléen</t>
  </si>
  <si>
    <t>Ensemble d'unités pour booléen.</t>
  </si>
  <si>
    <t>Ensembles de spécimens</t>
  </si>
  <si>
    <t>unitset</t>
  </si>
  <si>
    <t>???</t>
  </si>
  <si>
    <t>big problem</t>
  </si>
  <si>
    <t>not for measures</t>
  </si>
  <si>
    <t>hold</t>
  </si>
  <si>
    <t>-&gt;pH as only class</t>
  </si>
  <si>
    <t>Standard curve class</t>
  </si>
  <si>
    <t>Conductivity class</t>
  </si>
  <si>
    <t>Target</t>
  </si>
  <si>
    <t>Mutation</t>
  </si>
  <si>
    <t>Allele</t>
  </si>
  <si>
    <t>Variant</t>
  </si>
  <si>
    <t>Genetic Unit Set</t>
  </si>
  <si>
    <t>(sample material, 'sample type')</t>
  </si>
  <si>
    <t>Sample Collection</t>
  </si>
  <si>
    <t>(PCR//Sequencing)</t>
  </si>
  <si>
    <t>target type</t>
  </si>
  <si>
    <t>label</t>
  </si>
  <si>
    <t>Fully-specificed part (measure)</t>
  </si>
  <si>
    <t>Fully-specified part (attribute)</t>
  </si>
  <si>
    <t>description</t>
  </si>
  <si>
    <t>reportTable</t>
  </si>
  <si>
    <t>component</t>
  </si>
  <si>
    <t>component_partID</t>
  </si>
  <si>
    <t>specimen_partID</t>
  </si>
  <si>
    <t>fractionAnalyzed_partID</t>
  </si>
  <si>
    <t>measure_partID</t>
  </si>
  <si>
    <t>unit_partID</t>
  </si>
  <si>
    <t>aggregation_partID</t>
  </si>
  <si>
    <t>measureType</t>
  </si>
  <si>
    <t>NML</t>
  </si>
  <si>
    <t>EU--DEEP</t>
  </si>
  <si>
    <t>MECP</t>
  </si>
  <si>
    <t>part (fully specified measure)</t>
  </si>
  <si>
    <t>Groups - measures</t>
  </si>
  <si>
    <t>Class - measures</t>
  </si>
  <si>
    <t>Purpose - measures</t>
  </si>
  <si>
    <t>Specimen - measures</t>
  </si>
  <si>
    <t>Fraction analyzed - measures</t>
  </si>
  <si>
    <t>nomenclautre - measures</t>
  </si>
  <si>
    <t>All boolean - All tables</t>
  </si>
  <si>
    <t>Replicate Type-samples</t>
  </si>
  <si>
    <t>Sample Origin-samples</t>
  </si>
  <si>
    <t>Sample collection type - samples</t>
  </si>
  <si>
    <t>Sample Material - samples</t>
  </si>
  <si>
    <t>Site Type - sites</t>
  </si>
  <si>
    <t>Sample shed - sites</t>
  </si>
  <si>
    <t>Purpose - samples</t>
  </si>
  <si>
    <t>Methods for methodSteps</t>
  </si>
  <si>
    <t>Measures for methodSteps</t>
  </si>
  <si>
    <t>Type of geography - polygons</t>
  </si>
  <si>
    <t>Organization type - organizations</t>
  </si>
  <si>
    <t>Instrument type - instruments</t>
  </si>
  <si>
    <t>Quality Flag - qualityReports</t>
  </si>
  <si>
    <t>Severity - qualityReports</t>
  </si>
  <si>
    <t>Relationship - sampleRelationships</t>
  </si>
  <si>
    <t>Relationship - protocolRelationships</t>
  </si>
  <si>
    <t>Checks</t>
  </si>
  <si>
    <t>aggregations, partType</t>
  </si>
  <si>
    <t>aggregations, sets (note: will ignore same entries in 2 sets)</t>
  </si>
  <si>
    <t>aggSet column - parts</t>
  </si>
  <si>
    <t>aggSet - sets</t>
  </si>
  <si>
    <t>aggScale, partType</t>
  </si>
  <si>
    <t>aggScale column - parts</t>
  </si>
  <si>
    <t>categories - partType</t>
  </si>
  <si>
    <t>categories in catSet</t>
  </si>
  <si>
    <t>catSet, partType</t>
  </si>
  <si>
    <t>catSetID column - sets</t>
  </si>
  <si>
    <t>catset col, parts</t>
  </si>
  <si>
    <t>class, partType</t>
  </si>
  <si>
    <t>classID column, parts</t>
  </si>
  <si>
    <t>compartment, partType</t>
  </si>
  <si>
    <t>compartment, sets</t>
  </si>
  <si>
    <t>compartSet column - parts</t>
  </si>
  <si>
    <t>compartSet - sets</t>
  </si>
  <si>
    <t>dataType, partType</t>
  </si>
  <si>
    <t>dataType col, parts</t>
  </si>
  <si>
    <t>domain, partType</t>
  </si>
  <si>
    <t>domain col, parts</t>
  </si>
  <si>
    <t>group, partType</t>
  </si>
  <si>
    <t>groupID col, parts</t>
  </si>
  <si>
    <t>missingness, partType</t>
  </si>
  <si>
    <t>missingness, sets</t>
  </si>
  <si>
    <t>nomeclature, partType</t>
  </si>
  <si>
    <t>nomenclature column, parts</t>
  </si>
  <si>
    <t>quality, partType</t>
  </si>
  <si>
    <t>quality, sets</t>
  </si>
  <si>
    <t>qualitySets col, parts</t>
  </si>
  <si>
    <t>qualitySets, sets</t>
  </si>
  <si>
    <t>set, partType</t>
  </si>
  <si>
    <t>all sets, sets</t>
  </si>
  <si>
    <t>specimen, partType</t>
  </si>
  <si>
    <t>specimen, sets</t>
  </si>
  <si>
    <t>specimenSets column, parts</t>
  </si>
  <si>
    <t>specimenSet, sets</t>
  </si>
  <si>
    <t>units, partType</t>
  </si>
  <si>
    <t>units, sets</t>
  </si>
  <si>
    <t>unitSets column, parts</t>
  </si>
  <si>
    <t>unitSets, sets</t>
  </si>
  <si>
    <t>measure partID length &gt; 8</t>
  </si>
  <si>
    <t xml:space="preserve">partID length &gt; 8
#DÉVERSEMENT!
</t>
  </si>
  <si>
    <t>unitSets (unitSets column)</t>
  </si>
  <si>
    <t>unitSets (sets table)</t>
  </si>
  <si>
    <t>sampleshed</t>
  </si>
  <si>
    <t>siteType - new from siteType</t>
  </si>
  <si>
    <t>sampleMaterial</t>
  </si>
  <si>
    <t>collection - old version</t>
  </si>
  <si>
    <t>collection - new version</t>
  </si>
  <si>
    <t>comment for collection</t>
  </si>
  <si>
    <t xml:space="preserve">collectionPeriod - new </t>
  </si>
  <si>
    <t>collectionNum - new</t>
  </si>
  <si>
    <t>Table value types</t>
  </si>
  <si>
    <t>measure, partType</t>
  </si>
  <si>
    <t>method, partType</t>
  </si>
  <si>
    <t>Flow proportional</t>
  </si>
  <si>
    <t>in hours or NA for grab sample</t>
  </si>
  <si>
    <t>integer or NA proportional or passive</t>
  </si>
  <si>
    <t>Time proportional</t>
  </si>
  <si>
    <t>same as representative grab sample</t>
  </si>
  <si>
    <t>Moore swab</t>
  </si>
  <si>
    <t>Volume proportional</t>
  </si>
  <si>
    <t>for air and water</t>
  </si>
  <si>
    <t>Area proportional</t>
  </si>
  <si>
    <t>for surface</t>
  </si>
  <si>
    <t>Conditional menus -&gt;</t>
  </si>
  <si>
    <t>measureID menu</t>
  </si>
  <si>
    <t>unitID menu</t>
  </si>
  <si>
    <t>aggregationID menu</t>
  </si>
  <si>
    <t>Value menu</t>
  </si>
  <si>
    <t>Part IDs -&gt;</t>
  </si>
  <si>
    <t>my_sample</t>
  </si>
  <si>
    <t>my-site-id</t>
  </si>
  <si>
    <t>Unit ID menu</t>
  </si>
  <si>
    <t>Aggregation ID menu</t>
  </si>
  <si>
    <t>Ottawa-ROPEC</t>
  </si>
  <si>
    <t>dervived_from</t>
  </si>
  <si>
    <t>primary_destination</t>
  </si>
  <si>
    <t>destination_url</t>
  </si>
  <si>
    <t>seconardy_destinations</t>
  </si>
  <si>
    <t>Tabs</t>
  </si>
  <si>
    <t>headers</t>
  </si>
  <si>
    <t>rows</t>
  </si>
  <si>
    <t>Rusty</t>
  </si>
  <si>
    <t>ODM_dev-dictionary_{version}.xlsx</t>
  </si>
  <si>
    <t>spreadsheet</t>
  </si>
  <si>
    <t>developer version of the dictionary</t>
  </si>
  <si>
    <t>OHRI sharepoint</t>
  </si>
  <si>
    <t>OSF.io PHES-ODM/Working copies component</t>
  </si>
  <si>
    <t>https://osf.io/sxuaf/</t>
  </si>
  <si>
    <t>all</t>
  </si>
  <si>
    <t>yes</t>
  </si>
  <si>
    <t>ODM_ERD_{version}.pdf</t>
  </si>
  <si>
    <t>ERD</t>
  </si>
  <si>
    <t>Entity relationship diagram.</t>
  </si>
  <si>
    <t>Lucid.app</t>
  </si>
  <si>
    <t>https://github.com/Big-Life-Lab/PHES-ODM/new-version/doc-source</t>
  </si>
  <si>
    <t>no</t>
  </si>
  <si>
    <t>ODM_dictionary_{version}.xlsx</t>
  </si>
  <si>
    <t>Complete dictionary with parts, lists.</t>
  </si>
  <si>
    <t>OSF.io PHES-ODM/corresponding version component</t>
  </si>
  <si>
    <t>green, yellow, blue tabs and lists</t>
  </si>
  <si>
    <t>Described in the parts header for the table</t>
  </si>
  <si>
    <t>ODM_templates_{version}.xlsx</t>
  </si>
  <si>
    <t>Excel report templates.</t>
  </si>
  <si>
    <t>OMD_parts_{version}.csv</t>
  </si>
  <si>
    <t>look-up</t>
  </si>
  <si>
    <t>Git Hub PHES-ODM dictionary-tables folder</t>
  </si>
  <si>
    <t>https://github.com/Big-Life-Lab/PHES-ODM/tree/new-version/dictionary-tables</t>
  </si>
  <si>
    <t>PHES-ODM-validation;PHES-ODM-docs</t>
  </si>
  <si>
    <t>OMD_sets_{version}.csv</t>
  </si>
  <si>
    <t>OMD_translations_{version}.csv</t>
  </si>
  <si>
    <t>OMD_languages_{version}.csv</t>
  </si>
  <si>
    <t>ODM_lists-planes_{version}.csv</t>
  </si>
  <si>
    <t>categories for drop-down lists</t>
  </si>
  <si>
    <t>OSF.io PHES-ODM/Airport and Airplane component</t>
  </si>
  <si>
    <t>https://osf.io/z3erw/</t>
  </si>
  <si>
    <t>naming convention</t>
  </si>
  <si>
    <t>current partID</t>
  </si>
  <si>
    <t>current partLabel</t>
  </si>
  <si>
    <t>doc level - sets</t>
  </si>
  <si>
    <t>ID</t>
  </si>
  <si>
    <t>measures and parts table header</t>
  </si>
  <si>
    <t>Decrete list of categories</t>
  </si>
  <si>
    <t>specimens</t>
  </si>
  <si>
    <t>Measures or observations are taken from three types of substances: populations (humans or geographic areas)</t>
  </si>
  <si>
    <t>Sets H2</t>
  </si>
  <si>
    <t>Sets</t>
  </si>
  <si>
    <t>A set</t>
  </si>
  <si>
    <t>Any specimen</t>
  </si>
  <si>
    <t>A specimen set that includes any specimen.</t>
  </si>
  <si>
    <t>Sets H3</t>
  </si>
  <si>
    <t>A category</t>
  </si>
  <si>
    <t>Specimen not applicable.</t>
  </si>
  <si>
    <t>Sets list</t>
  </si>
  <si>
    <t xml:space="preserve">Statistical measures used to report a measure. </t>
  </si>
  <si>
    <t>measures table header</t>
  </si>
  <si>
    <t>special for aggregations</t>
  </si>
  <si>
    <t>attrbutue for a measure</t>
  </si>
  <si>
    <t>Aggregation set for a measure.</t>
  </si>
  <si>
    <t>The ID for an aggreatation set.</t>
  </si>
  <si>
    <t>parts table header</t>
  </si>
  <si>
    <t>Discrete list</t>
  </si>
  <si>
    <t>aggregations</t>
  </si>
  <si>
    <t>Aggreagations</t>
  </si>
  <si>
    <t>partType </t>
  </si>
  <si>
    <t>aggregationSets</t>
  </si>
  <si>
    <t>Sets of aggregations that can be used for measures</t>
  </si>
  <si>
    <t>xamples of aggregation sets include logarithm, linear and boolean. Sets are lists of input values. Each input value within a set is a part (has a partID) that can be reused between sets. For example, a set A could contain the values of ‘yes’ and ‘no’; and set B could contain the values of ‘yes’, ‘no’, and ‘maybe.’ partTypes with sets include aggregations, compartments, missingness, quality flags, specimens, and units. Measures with categories and dataTypes have their own specific category sets (catSetID) because their input values are unique and are not reused</t>
  </si>
  <si>
    <t>The aggregation set that contains all aggregations that exist on the linear scale (rather than logorithmic or qualitative). </t>
  </si>
  <si>
    <t>compartments</t>
  </si>
  <si>
    <t>compartmentSets</t>
  </si>
  <si>
    <t>set</t>
  </si>
  <si>
    <t>Category set ID</t>
  </si>
  <si>
    <t xml:space="preserve">The category set that corresponds to a given part. A set of categories used for a method or measure. Only applicable for categorical fields, and the categories that populate them. </t>
  </si>
  <si>
    <t>parts table</t>
  </si>
  <si>
    <t>from sets</t>
  </si>
  <si>
    <t>PK in sets table</t>
  </si>
  <si>
    <t>sets table</t>
  </si>
  <si>
    <t>measureSets, methodSets, attributeSets</t>
  </si>
  <si>
    <t>cateogry</t>
  </si>
  <si>
    <t>Nowhere</t>
  </si>
  <si>
    <t>List of measures</t>
  </si>
  <si>
    <t>A procedure or step that is performed to make a measure. </t>
  </si>
  <si>
    <t>List of methods</t>
  </si>
  <si>
    <t>methods</t>
  </si>
  <si>
    <t>List of attributes</t>
  </si>
  <si>
    <t>attributes</t>
  </si>
  <si>
    <t xml:space="preserve">An attribute of a domain, specimen, compartment, or reportTable. Attributes are one of the three main components or ways to report environment surviellence data. The other two components are measures and methods. </t>
  </si>
  <si>
    <t>methodSets</t>
  </si>
  <si>
    <t>attributeSets</t>
  </si>
  <si>
    <t>Cateogory sets</t>
  </si>
  <si>
    <t>For example, site type has a list of different sites, such as a wastewater treatment plant, a septic tank, or a pumping station. Only used for the dictionary entries of parts. </t>
  </si>
  <si>
    <t>H3</t>
  </si>
  <si>
    <t>sets table header</t>
  </si>
  <si>
    <t>Discrete list of categories</t>
  </si>
  <si>
    <t>Collection Date Time</t>
  </si>
  <si>
    <t>Lab Arrival Date</t>
  </si>
  <si>
    <t>Extraction Date</t>
  </si>
  <si>
    <t>qPCR Date</t>
  </si>
  <si>
    <t>Extraction Volume of Sample</t>
  </si>
  <si>
    <t>Settled Solids</t>
  </si>
  <si>
    <t>Empty</t>
  </si>
  <si>
    <t>Full</t>
  </si>
  <si>
    <t>Extracted Weight</t>
  </si>
  <si>
    <t>Site Title</t>
  </si>
  <si>
    <t>Site ID Aliases</t>
  </si>
  <si>
    <t>File ID</t>
  </si>
  <si>
    <t>Sample Material</t>
  </si>
  <si>
    <t>Method ID</t>
  </si>
  <si>
    <t>Fraction Analyzed</t>
  </si>
  <si>
    <t>Elution Volume</t>
  </si>
  <si>
    <t>Target Aliases</t>
  </si>
  <si>
    <t>Dilution Factor</t>
  </si>
  <si>
    <t>Sloq</t>
  </si>
  <si>
    <t>Slod</t>
  </si>
  <si>
    <t>Nucleic Acid Template Volume</t>
  </si>
  <si>
    <t>Inhibitor Indicator</t>
  </si>
  <si>
    <t>Expected Value</t>
  </si>
  <si>
    <t>Value 1</t>
  </si>
  <si>
    <t>Value 2</t>
  </si>
  <si>
    <t>Value 3</t>
  </si>
  <si>
    <t>Delta 12</t>
  </si>
  <si>
    <t>Delta 23</t>
  </si>
  <si>
    <t>Cycle Delay</t>
  </si>
  <si>
    <t>Acceptable Range</t>
  </si>
  <si>
    <t>Target Needs Normalizing</t>
  </si>
  <si>
    <t>Target is the Normalizer</t>
  </si>
  <si>
    <t>qualityIndSets</t>
  </si>
  <si>
    <t>unitSets</t>
  </si>
  <si>
    <t>missingnessSets</t>
  </si>
  <si>
    <t>mmaSet</t>
  </si>
  <si>
    <t>collectSet</t>
  </si>
  <si>
    <t>extractSet</t>
  </si>
  <si>
    <t>fractionSet</t>
  </si>
  <si>
    <t>geoTypeSet</t>
  </si>
  <si>
    <t>swrSet</t>
  </si>
  <si>
    <t>insTypeSet</t>
  </si>
  <si>
    <t>methodConcSet</t>
  </si>
  <si>
    <t>orgTypeSet</t>
  </si>
  <si>
    <t>originSet</t>
  </si>
  <si>
    <t>outbreakSet</t>
  </si>
  <si>
    <t>pcrSet</t>
  </si>
  <si>
    <t>primerSet</t>
  </si>
  <si>
    <t>purposeSet</t>
  </si>
  <si>
    <t>sevSet</t>
  </si>
  <si>
    <t>replicateSet</t>
  </si>
  <si>
    <t>sampleMatSet</t>
  </si>
  <si>
    <t>shedSet</t>
  </si>
  <si>
    <t>siteTypeSet</t>
  </si>
  <si>
    <t>solidSeparationSet</t>
  </si>
  <si>
    <t>spikeMatSet</t>
  </si>
  <si>
    <t>spikeTargetSet</t>
  </si>
  <si>
    <t>statusSet</t>
  </si>
  <si>
    <t>tableSet</t>
  </si>
  <si>
    <t>weathSet</t>
  </si>
  <si>
    <t>seqStratSet</t>
  </si>
  <si>
    <t>seqSelSet</t>
  </si>
  <si>
    <t>seqLaySet</t>
  </si>
  <si>
    <t>scriptSet</t>
  </si>
  <si>
    <t>dataTypes</t>
  </si>
  <si>
    <t>aggregationScales</t>
  </si>
  <si>
    <t>qualityIndicators</t>
  </si>
  <si>
    <t>part</t>
  </si>
  <si>
    <t>Column1</t>
  </si>
  <si>
    <t>aggreation</t>
  </si>
  <si>
    <t>aggragationScale</t>
  </si>
  <si>
    <t>aggregationSet</t>
  </si>
  <si>
    <t>categories</t>
  </si>
  <si>
    <t>mmaSets</t>
  </si>
  <si>
    <t>fraction</t>
  </si>
  <si>
    <t>lang</t>
  </si>
  <si>
    <t>measurements</t>
  </si>
  <si>
    <t>nomenclatures</t>
  </si>
  <si>
    <t>siteType</t>
  </si>
  <si>
    <t>tables</t>
  </si>
  <si>
    <t>units</t>
  </si>
  <si>
    <t>Address header req</t>
  </si>
  <si>
    <t>Measure, method, or attribute sets</t>
  </si>
  <si>
    <t>Measure, method, or attribute</t>
  </si>
  <si>
    <t>Contact header req</t>
  </si>
  <si>
    <t>Dataset header req</t>
  </si>
  <si>
    <t>Instrutment header req</t>
  </si>
  <si>
    <t>Language header req</t>
  </si>
  <si>
    <t>Measure Set header req</t>
  </si>
  <si>
    <t>Measures header req</t>
  </si>
  <si>
    <t>Missingness sets</t>
  </si>
  <si>
    <t>Nomenclatures</t>
  </si>
  <si>
    <t>Organziation header req</t>
  </si>
  <si>
    <t>Parts header req</t>
  </si>
  <si>
    <t>Polygon header req</t>
  </si>
  <si>
    <t>Protocol Relationship header req</t>
  </si>
  <si>
    <t>Protocols header req</t>
  </si>
  <si>
    <t>Protocol steps header req</t>
  </si>
  <si>
    <t>Quality report</t>
  </si>
  <si>
    <t>Quality report header req</t>
  </si>
  <si>
    <t>Quality indicator sets</t>
  </si>
  <si>
    <t>Sample relationships header req</t>
  </si>
  <si>
    <t>Sample header req</t>
  </si>
  <si>
    <t>Set</t>
  </si>
  <si>
    <t>Sets header req</t>
  </si>
  <si>
    <t>Sites header req</t>
  </si>
  <si>
    <t>Tranalation header req</t>
  </si>
  <si>
    <t xml:space="preserve">The default aggregation is `single`, which corresponds to a single measurement. </t>
  </si>
  <si>
    <t>compartmentSet</t>
  </si>
  <si>
    <t>aggregationScale</t>
  </si>
  <si>
    <t>qualityIndSet</t>
  </si>
  <si>
    <t>orgLevelSet</t>
  </si>
  <si>
    <t>orgSectorSet</t>
  </si>
  <si>
    <t>popDateTypeSet</t>
  </si>
  <si>
    <t>scf</t>
  </si>
  <si>
    <t>Protocol step source ID</t>
  </si>
  <si>
    <t>Update fraction from fractionID</t>
  </si>
  <si>
    <t>Update unit from unitID</t>
  </si>
  <si>
    <t>Update unit from unitID, unitSets from unitSetID, update ERD</t>
  </si>
  <si>
    <t>update aggregation from aggID</t>
  </si>
  <si>
    <t>update measure from measureID, method from methodID</t>
  </si>
  <si>
    <t>update compartment from compID</t>
  </si>
  <si>
    <t>update compart from compID, update partType, ERD</t>
  </si>
  <si>
    <t>update nomenclature from nomenclatureID, setType from setTypeID</t>
  </si>
  <si>
    <t>Fix save errors</t>
  </si>
  <si>
    <t>2023-03-01T12:01</t>
  </si>
  <si>
    <t>2023-03-01T12:02</t>
  </si>
  <si>
    <t>2023-03-01T12:03</t>
  </si>
  <si>
    <t>2023-03-01T12:04</t>
  </si>
  <si>
    <t>2.0.0-rc.3.13</t>
  </si>
  <si>
    <t>2.0.0-rc.3.14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</si>
</sst>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1" x14ac:knownFonts="1">
    <font>
      <sz val="12"/>
      <color theme="1"/>
      <name val="Calibri"/>
      <family val="2"/>
      <scheme val="minor"/>
    </font>
    <font>
      <sz val="11"/>
      <color theme="1"/>
      <name val="Calibri"/>
      <family val="2"/>
      <scheme val="minor"/>
    </font>
    <font>
      <sz val="8"/>
      <name val="Calibri"/>
      <family val="2"/>
      <scheme val="minor"/>
    </font>
    <font>
      <sz val="10"/>
      <color theme="1"/>
      <name val="Calibri"/>
      <family val="2"/>
    </font>
    <font>
      <b/>
      <sz val="12"/>
      <color theme="1"/>
      <name val="Calibri"/>
      <family val="2"/>
      <scheme val="minor"/>
    </font>
    <font>
      <sz val="10"/>
      <color rgb="FF000000"/>
      <name val="Tahoma"/>
      <family val="2"/>
    </font>
    <font>
      <b/>
      <sz val="10"/>
      <color rgb="FF000000"/>
      <name val="Tahoma"/>
      <family val="2"/>
    </font>
    <font>
      <sz val="12"/>
      <color rgb="FF9C5700"/>
      <name val="Calibri"/>
      <family val="2"/>
      <scheme val="minor"/>
    </font>
    <font>
      <sz val="12"/>
      <color rgb="FF000000"/>
      <name val="Calibri"/>
      <family val="2"/>
    </font>
    <font>
      <sz val="12"/>
      <color rgb="FF9C0006"/>
      <name val="Calibri"/>
      <family val="2"/>
      <scheme val="minor"/>
    </font>
    <font>
      <b/>
      <sz val="13"/>
      <color theme="3"/>
      <name val="Calibri"/>
      <family val="2"/>
      <scheme val="minor"/>
    </font>
    <font>
      <sz val="12"/>
      <color rgb="FF3B3838"/>
      <name val="Calibri"/>
      <family val="2"/>
      <scheme val="minor"/>
    </font>
    <font>
      <sz val="12"/>
      <color theme="1"/>
      <name val="Calibri"/>
      <family val="2"/>
      <scheme val="minor"/>
    </font>
    <font>
      <b/>
      <sz val="15"/>
      <color theme="3"/>
      <name val="Calibri"/>
      <family val="2"/>
      <scheme val="minor"/>
    </font>
    <font>
      <sz val="12"/>
      <color theme="1"/>
      <name val="Calibri"/>
      <family val="2"/>
    </font>
    <font>
      <sz val="12"/>
      <color theme="1"/>
      <name val="Calibri"/>
      <family val="2"/>
    </font>
    <font>
      <sz val="12"/>
      <color rgb="FF000000"/>
      <name val="Calibri"/>
      <family val="2"/>
      <scheme val="minor"/>
    </font>
    <font>
      <sz val="11"/>
      <color rgb="FF000000"/>
      <name val="Calibri"/>
      <family val="2"/>
    </font>
    <font>
      <u/>
      <sz val="12"/>
      <color theme="10"/>
      <name val="Calibri"/>
      <family val="2"/>
      <scheme val="minor"/>
    </font>
    <font>
      <sz val="11"/>
      <name val="Calibri"/>
      <family val="2"/>
      <scheme val="minor"/>
    </font>
    <font>
      <sz val="12"/>
      <name val="Calibri"/>
      <family val="2"/>
      <scheme val="minor"/>
    </font>
    <font>
      <sz val="11"/>
      <color rgb="FF444444"/>
      <name val="Calibri"/>
      <family val="2"/>
    </font>
    <font>
      <sz val="12"/>
      <color rgb="FF000000"/>
      <name val="Calibri"/>
      <family val="2"/>
      <charset val="1"/>
    </font>
    <font>
      <sz val="12"/>
      <color rgb="FF444444"/>
      <name val="Calibri"/>
      <family val="2"/>
      <charset val="1"/>
    </font>
    <font>
      <b/>
      <sz val="15"/>
      <color rgb="FF203764"/>
      <name val="Calibri"/>
      <family val="2"/>
      <scheme val="minor"/>
    </font>
    <font>
      <sz val="11"/>
      <color rgb="FF444444"/>
      <name val="Calibri"/>
      <family val="2"/>
      <charset val="1"/>
    </font>
    <font>
      <b/>
      <sz val="15"/>
      <color rgb="FF44546A"/>
      <name val="Calibri"/>
      <family val="2"/>
      <scheme val="minor"/>
    </font>
    <font>
      <b/>
      <sz val="15"/>
      <color rgb="FF44546A"/>
      <name val="Calibri"/>
      <family val="2"/>
    </font>
    <font>
      <sz val="15"/>
      <color theme="1"/>
      <name val="Calibri"/>
      <family val="2"/>
      <scheme val="minor"/>
    </font>
    <font>
      <sz val="12"/>
      <color rgb="FF006100"/>
      <name val="Calibri"/>
      <family val="2"/>
      <scheme val="minor"/>
    </font>
    <font>
      <b/>
      <sz val="15"/>
      <color rgb="FF44546A"/>
      <name val="Calibri"/>
      <family val="2"/>
      <charset val="1"/>
    </font>
    <font>
      <b/>
      <sz val="15"/>
      <color theme="1"/>
      <name val="Calibri"/>
      <family val="2"/>
      <scheme val="minor"/>
    </font>
    <font>
      <b/>
      <sz val="10"/>
      <name val="Calibri"/>
      <family val="2"/>
    </font>
    <font>
      <b/>
      <sz val="13"/>
      <color rgb="FF44546A"/>
      <name val="Calibri"/>
      <family val="2"/>
    </font>
    <font>
      <b/>
      <sz val="13"/>
      <color theme="0"/>
      <name val="Calibri"/>
      <family val="2"/>
      <scheme val="minor"/>
    </font>
    <font>
      <b/>
      <sz val="12"/>
      <color rgb="FF000000"/>
      <name val="Calibri"/>
      <family val="2"/>
    </font>
    <font>
      <b/>
      <sz val="12"/>
      <color rgb="FF9C5700"/>
      <name val="Calibri"/>
      <family val="2"/>
    </font>
    <font>
      <sz val="10"/>
      <name val="Calibri"/>
      <family val="2"/>
    </font>
    <font>
      <sz val="12"/>
      <color rgb="FF9C5700"/>
      <name val="Calibri"/>
      <family val="2"/>
    </font>
    <font>
      <sz val="11"/>
      <name val="Calibri"/>
      <family val="2"/>
    </font>
    <font>
      <sz val="12"/>
      <name val="Calibri"/>
      <family val="2"/>
    </font>
    <font>
      <sz val="12"/>
      <color rgb="FF9C0006"/>
      <name val="Calibri"/>
      <family val="2"/>
    </font>
    <font>
      <sz val="11"/>
      <color rgb="FF000000"/>
      <name val="Calibri"/>
      <family val="2"/>
      <charset val="1"/>
    </font>
    <font>
      <sz val="12"/>
      <color rgb="FF212529"/>
      <name val="Helvetica Neue"/>
      <family val="2"/>
    </font>
    <font>
      <sz val="12"/>
      <color rgb="FF3F3F76"/>
      <name val="Calibri"/>
      <family val="2"/>
      <scheme val="minor"/>
    </font>
    <font>
      <sz val="12"/>
      <color theme="1"/>
      <name val="Calibri (Body)"/>
    </font>
    <font>
      <sz val="13"/>
      <color theme="1"/>
      <name val="Calibri (Body)"/>
    </font>
    <font>
      <b/>
      <sz val="15"/>
      <color rgb="FF444444"/>
      <name val="Calibri"/>
      <family val="2"/>
    </font>
    <font>
      <sz val="12"/>
      <color rgb="FF374151"/>
      <name val="Calibri"/>
      <family val="2"/>
      <scheme val="minor"/>
    </font>
    <font>
      <sz val="12"/>
      <color rgb="FF333333"/>
      <name val="Calibri"/>
      <family val="2"/>
      <scheme val="minor"/>
    </font>
    <font>
      <sz val="12"/>
      <color rgb="FF373A3C"/>
      <name val="Calibri"/>
      <family val="2"/>
      <scheme val="minor"/>
    </font>
  </fonts>
  <fills count="40">
    <fill>
      <patternFill patternType="none"/>
    </fill>
    <fill>
      <patternFill patternType="gray125"/>
    </fill>
    <fill>
      <patternFill patternType="solid">
        <fgColor rgb="FFFFEB9C"/>
      </patternFill>
    </fill>
    <fill>
      <patternFill patternType="solid">
        <fgColor rgb="FFFFC7CE"/>
      </patternFill>
    </fill>
    <fill>
      <patternFill patternType="solid">
        <fgColor rgb="FFFFFFCC"/>
      </patternFill>
    </fill>
    <fill>
      <patternFill patternType="solid">
        <fgColor theme="9" tint="0.59999389629810485"/>
        <bgColor indexed="65"/>
      </patternFill>
    </fill>
    <fill>
      <patternFill patternType="solid">
        <fgColor rgb="FFFFFF00"/>
        <bgColor indexed="64"/>
      </patternFill>
    </fill>
    <fill>
      <patternFill patternType="solid">
        <fgColor rgb="FFF2F2F2"/>
      </patternFill>
    </fill>
    <fill>
      <patternFill patternType="solid">
        <fgColor rgb="FFFFE699"/>
        <bgColor indexed="64"/>
      </patternFill>
    </fill>
    <fill>
      <patternFill patternType="solid">
        <fgColor rgb="FFD9D9D9"/>
        <bgColor indexed="64"/>
      </patternFill>
    </fill>
    <fill>
      <patternFill patternType="solid">
        <fgColor theme="9" tint="0.79998168889431442"/>
        <bgColor indexed="65"/>
      </patternFill>
    </fill>
    <fill>
      <patternFill patternType="solid">
        <fgColor rgb="FFFFFFFF"/>
        <bgColor indexed="64"/>
      </patternFill>
    </fill>
    <fill>
      <patternFill patternType="solid">
        <fgColor theme="6" tint="0.59999389629810485"/>
        <bgColor indexed="65"/>
      </patternFill>
    </fill>
    <fill>
      <patternFill patternType="solid">
        <fgColor rgb="FFD9D9D9"/>
        <bgColor rgb="FFD9D9D9"/>
      </patternFill>
    </fill>
    <fill>
      <patternFill patternType="solid">
        <fgColor rgb="FFC6E0B4"/>
        <bgColor indexed="64"/>
      </patternFill>
    </fill>
    <fill>
      <patternFill patternType="solid">
        <fgColor rgb="FFBDD7EE"/>
        <bgColor indexed="64"/>
      </patternFill>
    </fill>
    <fill>
      <patternFill patternType="solid">
        <fgColor theme="6" tint="0.79998168889431442"/>
        <bgColor indexed="65"/>
      </patternFill>
    </fill>
    <fill>
      <patternFill patternType="solid">
        <fgColor rgb="FFB4C6E7"/>
        <bgColor indexed="64"/>
      </patternFill>
    </fill>
    <fill>
      <patternFill patternType="solid">
        <fgColor rgb="FFFFFF00"/>
        <bgColor rgb="FF000000"/>
      </patternFill>
    </fill>
    <fill>
      <patternFill patternType="solid">
        <fgColor rgb="FFFFE699"/>
        <bgColor rgb="FF000000"/>
      </patternFill>
    </fill>
    <fill>
      <patternFill patternType="solid">
        <fgColor rgb="FFF79292"/>
        <bgColor indexed="64"/>
      </patternFill>
    </fill>
    <fill>
      <patternFill patternType="solid">
        <fgColor rgb="FFD0CECE"/>
        <bgColor indexed="64"/>
      </patternFill>
    </fill>
    <fill>
      <patternFill patternType="solid">
        <fgColor rgb="FFC6EFCE"/>
      </patternFill>
    </fill>
    <fill>
      <patternFill patternType="solid">
        <fgColor rgb="FFFFD966"/>
        <bgColor indexed="64"/>
      </patternFill>
    </fill>
    <fill>
      <patternFill patternType="solid">
        <fgColor rgb="FFBDD7EE"/>
        <bgColor rgb="FF000000"/>
      </patternFill>
    </fill>
    <fill>
      <patternFill patternType="solid">
        <fgColor rgb="FFFFEB9C"/>
        <bgColor rgb="FF000000"/>
      </patternFill>
    </fill>
    <fill>
      <patternFill patternType="solid">
        <fgColor rgb="FFD9D9D9"/>
        <bgColor rgb="FF000000"/>
      </patternFill>
    </fill>
    <fill>
      <patternFill patternType="solid">
        <fgColor rgb="FFC6E0B4"/>
        <bgColor rgb="FF000000"/>
      </patternFill>
    </fill>
    <fill>
      <patternFill patternType="solid">
        <fgColor rgb="FFFFFFCC"/>
        <bgColor rgb="FF000000"/>
      </patternFill>
    </fill>
    <fill>
      <patternFill patternType="solid">
        <fgColor rgb="FFF79292"/>
        <bgColor rgb="FF000000"/>
      </patternFill>
    </fill>
    <fill>
      <patternFill patternType="solid">
        <fgColor rgb="FFFFC7CE"/>
        <bgColor rgb="FF000000"/>
      </patternFill>
    </fill>
    <fill>
      <patternFill patternType="solid">
        <fgColor rgb="FFA6A6A6"/>
        <bgColor indexed="64"/>
      </patternFill>
    </fill>
    <fill>
      <patternFill patternType="solid">
        <fgColor rgb="FFD9E1F2"/>
        <bgColor indexed="64"/>
      </patternFill>
    </fill>
    <fill>
      <patternFill patternType="solid">
        <fgColor theme="0" tint="-0.14999847407452621"/>
        <bgColor theme="0" tint="-0.14999847407452621"/>
      </patternFill>
    </fill>
    <fill>
      <patternFill patternType="solid">
        <fgColor rgb="FFFFCC99"/>
      </patternFill>
    </fill>
    <fill>
      <patternFill patternType="solid">
        <fgColor rgb="FFD9E1F2"/>
        <bgColor rgb="FFD9E1F2"/>
      </patternFill>
    </fill>
    <fill>
      <patternFill patternType="solid">
        <fgColor rgb="FFE2EFDA"/>
        <bgColor indexed="64"/>
      </patternFill>
    </fill>
    <fill>
      <patternFill patternType="solid">
        <fgColor rgb="FFDDEBF7"/>
        <bgColor indexed="64"/>
      </patternFill>
    </fill>
    <fill>
      <patternFill patternType="solid">
        <fgColor theme="4" tint="0.79998168889431442"/>
        <bgColor indexed="65"/>
      </patternFill>
    </fill>
    <fill>
      <patternFill patternType="solid">
        <fgColor theme="4" tint="0.59999389629810485"/>
        <bgColor indexed="65"/>
      </patternFill>
    </fill>
  </fills>
  <borders count="14">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medium">
        <color rgb="FF000000"/>
      </bottom>
      <diagonal/>
    </border>
    <border>
      <left/>
      <right/>
      <top/>
      <bottom style="thick">
        <color rgb="FF4472C4"/>
      </bottom>
      <diagonal/>
    </border>
    <border>
      <left/>
      <right/>
      <top style="thin">
        <color rgb="FF000000"/>
      </top>
      <bottom/>
      <diagonal/>
    </border>
    <border>
      <left/>
      <right/>
      <top/>
      <bottom style="thin">
        <color rgb="FF000000"/>
      </bottom>
      <diagonal/>
    </border>
    <border>
      <left/>
      <right/>
      <top/>
      <bottom style="thin">
        <color theme="1"/>
      </bottom>
      <diagonal/>
    </border>
    <border>
      <left/>
      <right/>
      <top style="thin">
        <color theme="4" tint="0.39997558519241921"/>
      </top>
      <bottom/>
      <diagonal/>
    </border>
    <border>
      <left style="thin">
        <color rgb="FF7F7F7F"/>
      </left>
      <right style="thin">
        <color rgb="FF7F7F7F"/>
      </right>
      <top style="thin">
        <color rgb="FF7F7F7F"/>
      </top>
      <bottom style="thin">
        <color rgb="FF7F7F7F"/>
      </bottom>
      <diagonal/>
    </border>
    <border>
      <left style="thin">
        <color rgb="FF8EA9DB"/>
      </left>
      <right/>
      <top style="thin">
        <color rgb="FF8EA9DB"/>
      </top>
      <bottom/>
      <diagonal/>
    </border>
    <border>
      <left/>
      <right/>
      <top/>
      <bottom style="medium">
        <color rgb="FF44546A"/>
      </bottom>
      <diagonal/>
    </border>
    <border>
      <left style="thin">
        <color theme="4" tint="0.39997558519241921"/>
      </left>
      <right/>
      <top style="thin">
        <color theme="4" tint="0.39997558519241921"/>
      </top>
      <bottom style="thin">
        <color theme="4" tint="0.39997558519241921"/>
      </bottom>
      <diagonal/>
    </border>
  </borders>
  <cellStyleXfs count="15">
    <xf numFmtId="0" fontId="0" fillId="0" borderId="0"/>
    <xf numFmtId="0" fontId="7" fillId="2" borderId="0" applyNumberFormat="0" applyBorder="0" applyAlignment="0" applyProtection="0"/>
    <xf numFmtId="0" fontId="9" fillId="3" borderId="0" applyNumberFormat="0" applyBorder="0" applyAlignment="0" applyProtection="0"/>
    <xf numFmtId="0" fontId="10" fillId="0" borderId="1" applyNumberFormat="0" applyFill="0" applyAlignment="0" applyProtection="0"/>
    <xf numFmtId="0" fontId="12" fillId="4" borderId="2" applyNumberFormat="0" applyFont="0" applyAlignment="0" applyProtection="0"/>
    <xf numFmtId="0" fontId="12" fillId="5" borderId="0" applyNumberFormat="0" applyBorder="0" applyAlignment="0" applyProtection="0"/>
    <xf numFmtId="0" fontId="13" fillId="0" borderId="3" applyNumberFormat="0" applyFill="0" applyAlignment="0" applyProtection="0"/>
    <xf numFmtId="0" fontId="18" fillId="0" borderId="0" applyNumberFormat="0" applyFill="0" applyBorder="0" applyAlignment="0" applyProtection="0"/>
    <xf numFmtId="0" fontId="12" fillId="10" borderId="0" applyNumberFormat="0" applyBorder="0" applyAlignment="0" applyProtection="0"/>
    <xf numFmtId="0" fontId="1" fillId="12" borderId="0" applyNumberFormat="0" applyBorder="0" applyAlignment="0" applyProtection="0"/>
    <xf numFmtId="0" fontId="12" fillId="16" borderId="0" applyNumberFormat="0" applyBorder="0" applyAlignment="0" applyProtection="0"/>
    <xf numFmtId="0" fontId="29" fillId="22" borderId="0" applyNumberFormat="0" applyBorder="0" applyAlignment="0" applyProtection="0"/>
    <xf numFmtId="0" fontId="44" fillId="34" borderId="10" applyNumberFormat="0" applyAlignment="0" applyProtection="0"/>
    <xf numFmtId="0" fontId="12" fillId="38" borderId="0" applyNumberFormat="0" applyBorder="0" applyAlignment="0" applyProtection="0"/>
    <xf numFmtId="0" fontId="12" fillId="39" borderId="0" applyNumberFormat="0" applyBorder="0" applyAlignment="0" applyProtection="0"/>
  </cellStyleXfs>
  <cellXfs count="201">
    <xf numFmtId="0" fontId="0" fillId="0" borderId="0" xfId="0"/>
    <xf numFmtId="0" fontId="3" fillId="0" borderId="0" xfId="0" applyFont="1"/>
    <xf numFmtId="0" fontId="7" fillId="2" borderId="0" xfId="1"/>
    <xf numFmtId="0" fontId="9" fillId="3" borderId="0" xfId="2"/>
    <xf numFmtId="0" fontId="4" fillId="0" borderId="0" xfId="0" applyFont="1"/>
    <xf numFmtId="0" fontId="10" fillId="0" borderId="1" xfId="3"/>
    <xf numFmtId="0" fontId="11" fillId="0" borderId="0" xfId="0" applyFont="1"/>
    <xf numFmtId="0" fontId="0" fillId="6" borderId="0" xfId="0" applyFill="1"/>
    <xf numFmtId="0" fontId="14" fillId="0" borderId="0" xfId="0" applyFont="1"/>
    <xf numFmtId="0" fontId="13" fillId="0" borderId="3" xfId="6"/>
    <xf numFmtId="0" fontId="13" fillId="7" borderId="3" xfId="6" applyFill="1"/>
    <xf numFmtId="0" fontId="8" fillId="0" borderId="0" xfId="0" applyFont="1"/>
    <xf numFmtId="0" fontId="0" fillId="0" borderId="0" xfId="0" applyAlignment="1">
      <alignment wrapText="1"/>
    </xf>
    <xf numFmtId="0" fontId="15" fillId="0" borderId="0" xfId="0" applyFont="1"/>
    <xf numFmtId="0" fontId="16" fillId="0" borderId="0" xfId="0" applyFont="1"/>
    <xf numFmtId="0" fontId="0" fillId="9" borderId="0" xfId="0" applyFill="1"/>
    <xf numFmtId="0" fontId="10" fillId="8" borderId="1" xfId="3" applyFill="1"/>
    <xf numFmtId="0" fontId="13" fillId="6" borderId="3" xfId="6" applyFill="1"/>
    <xf numFmtId="0" fontId="14" fillId="6" borderId="0" xfId="0" applyFont="1" applyFill="1"/>
    <xf numFmtId="0" fontId="17" fillId="0" borderId="0" xfId="0" applyFont="1"/>
    <xf numFmtId="0" fontId="18" fillId="0" borderId="0" xfId="7"/>
    <xf numFmtId="0" fontId="19" fillId="0" borderId="0" xfId="0" applyFont="1" applyAlignment="1">
      <alignment horizontal="left"/>
    </xf>
    <xf numFmtId="0" fontId="0" fillId="0" borderId="0" xfId="0" quotePrefix="1"/>
    <xf numFmtId="0" fontId="12" fillId="10" borderId="3" xfId="8" applyBorder="1"/>
    <xf numFmtId="0" fontId="12" fillId="10" borderId="0" xfId="8"/>
    <xf numFmtId="0" fontId="0" fillId="4" borderId="0" xfId="4" applyFont="1" applyBorder="1"/>
    <xf numFmtId="0" fontId="0" fillId="0" borderId="2" xfId="0" applyBorder="1"/>
    <xf numFmtId="0" fontId="20" fillId="0" borderId="0" xfId="0" applyFont="1" applyAlignment="1">
      <alignment horizontal="left" vertical="top"/>
    </xf>
    <xf numFmtId="0" fontId="20" fillId="0" borderId="0" xfId="0" applyFont="1" applyAlignment="1">
      <alignment horizontal="left"/>
    </xf>
    <xf numFmtId="0" fontId="16" fillId="0" borderId="0" xfId="0" applyFont="1" applyAlignment="1">
      <alignment horizontal="left"/>
    </xf>
    <xf numFmtId="0" fontId="9" fillId="3" borderId="0" xfId="2" applyAlignment="1">
      <alignment horizontal="left"/>
    </xf>
    <xf numFmtId="0" fontId="10" fillId="14" borderId="1" xfId="3" applyFill="1"/>
    <xf numFmtId="0" fontId="19" fillId="0" borderId="0" xfId="0" applyFont="1" applyAlignment="1">
      <alignment horizontal="left" vertical="top"/>
    </xf>
    <xf numFmtId="0" fontId="10" fillId="15" borderId="1" xfId="3" applyFill="1"/>
    <xf numFmtId="0" fontId="12" fillId="8" borderId="1" xfId="5" applyFill="1" applyBorder="1"/>
    <xf numFmtId="0" fontId="12" fillId="15" borderId="1" xfId="5" applyFill="1" applyBorder="1"/>
    <xf numFmtId="0" fontId="23" fillId="0" borderId="0" xfId="0" applyFont="1"/>
    <xf numFmtId="14" fontId="0" fillId="0" borderId="0" xfId="0" applyNumberFormat="1"/>
    <xf numFmtId="0" fontId="21" fillId="0" borderId="0" xfId="0" applyFont="1"/>
    <xf numFmtId="0" fontId="12" fillId="0" borderId="0" xfId="9" applyFont="1" applyFill="1"/>
    <xf numFmtId="0" fontId="0" fillId="11" borderId="0" xfId="0" applyFill="1"/>
    <xf numFmtId="0" fontId="7" fillId="2" borderId="0" xfId="1" applyBorder="1"/>
    <xf numFmtId="0" fontId="24" fillId="0" borderId="4" xfId="0" applyFont="1" applyBorder="1"/>
    <xf numFmtId="0" fontId="25" fillId="0" borderId="0" xfId="0" applyFont="1"/>
    <xf numFmtId="0" fontId="25" fillId="0" borderId="0" xfId="0" applyFont="1" applyAlignment="1">
      <alignment wrapText="1"/>
    </xf>
    <xf numFmtId="0" fontId="8" fillId="13" borderId="0" xfId="0" applyFont="1" applyFill="1"/>
    <xf numFmtId="0" fontId="12" fillId="0" borderId="1" xfId="9" applyFont="1" applyFill="1" applyBorder="1"/>
    <xf numFmtId="0" fontId="0" fillId="0" borderId="0" xfId="9" applyFont="1" applyFill="1"/>
    <xf numFmtId="0" fontId="12" fillId="16" borderId="0" xfId="10"/>
    <xf numFmtId="0" fontId="10" fillId="16" borderId="1" xfId="3" applyFill="1"/>
    <xf numFmtId="0" fontId="7" fillId="2" borderId="1" xfId="1" applyBorder="1"/>
    <xf numFmtId="0" fontId="0" fillId="17" borderId="0" xfId="0" applyFill="1"/>
    <xf numFmtId="0" fontId="16" fillId="17" borderId="0" xfId="0" applyFont="1" applyFill="1"/>
    <xf numFmtId="0" fontId="8" fillId="11" borderId="0" xfId="0" applyFont="1" applyFill="1"/>
    <xf numFmtId="0" fontId="26" fillId="0" borderId="5" xfId="0" applyFont="1" applyBorder="1"/>
    <xf numFmtId="0" fontId="27" fillId="0" borderId="5" xfId="0" applyFont="1" applyBorder="1"/>
    <xf numFmtId="0" fontId="28" fillId="0" borderId="0" xfId="0" applyFont="1"/>
    <xf numFmtId="0" fontId="13" fillId="0" borderId="5" xfId="3" applyFont="1" applyBorder="1"/>
    <xf numFmtId="0" fontId="28" fillId="0" borderId="5" xfId="0" applyFont="1" applyBorder="1"/>
    <xf numFmtId="0" fontId="24" fillId="0" borderId="0" xfId="0" applyFont="1"/>
    <xf numFmtId="0" fontId="24" fillId="0" borderId="5" xfId="0" applyFont="1" applyBorder="1"/>
    <xf numFmtId="0" fontId="8" fillId="18" borderId="0" xfId="0" applyFont="1" applyFill="1"/>
    <xf numFmtId="0" fontId="0" fillId="14" borderId="0" xfId="0" applyFill="1"/>
    <xf numFmtId="0" fontId="24" fillId="0" borderId="5" xfId="0" applyFont="1" applyBorder="1" applyAlignment="1">
      <alignment wrapText="1"/>
    </xf>
    <xf numFmtId="0" fontId="13" fillId="0" borderId="3" xfId="6" applyAlignment="1">
      <alignment wrapText="1"/>
    </xf>
    <xf numFmtId="0" fontId="10" fillId="0" borderId="1" xfId="3" applyFill="1"/>
    <xf numFmtId="0" fontId="0" fillId="20" borderId="0" xfId="0" applyFill="1"/>
    <xf numFmtId="0" fontId="7" fillId="20" borderId="0" xfId="1" applyFill="1"/>
    <xf numFmtId="0" fontId="13" fillId="0" borderId="5" xfId="3" applyFont="1" applyBorder="1" applyAlignment="1">
      <alignment wrapText="1"/>
    </xf>
    <xf numFmtId="0" fontId="0" fillId="21" borderId="0" xfId="0" applyFill="1"/>
    <xf numFmtId="49" fontId="0" fillId="0" borderId="0" xfId="0" applyNumberFormat="1"/>
    <xf numFmtId="49" fontId="10" fillId="0" borderId="1" xfId="3" applyNumberFormat="1"/>
    <xf numFmtId="0" fontId="0" fillId="6" borderId="2" xfId="0" applyFill="1" applyBorder="1"/>
    <xf numFmtId="0" fontId="19" fillId="0" borderId="2" xfId="0" applyFont="1" applyBorder="1" applyAlignment="1">
      <alignment horizontal="left"/>
    </xf>
    <xf numFmtId="0" fontId="28" fillId="0" borderId="0" xfId="0" applyFont="1" applyAlignment="1">
      <alignment wrapText="1"/>
    </xf>
    <xf numFmtId="0" fontId="26" fillId="0" borderId="5" xfId="0" applyFont="1" applyBorder="1" applyAlignment="1">
      <alignment wrapText="1"/>
    </xf>
    <xf numFmtId="49" fontId="0" fillId="6" borderId="0" xfId="0" applyNumberFormat="1" applyFill="1"/>
    <xf numFmtId="0" fontId="25" fillId="0" borderId="0" xfId="0" quotePrefix="1" applyFont="1"/>
    <xf numFmtId="0" fontId="29" fillId="22" borderId="0" xfId="11"/>
    <xf numFmtId="0" fontId="26" fillId="0" borderId="0" xfId="0" applyFont="1"/>
    <xf numFmtId="0" fontId="26" fillId="0" borderId="0" xfId="0" applyFont="1" applyAlignment="1">
      <alignment wrapText="1"/>
    </xf>
    <xf numFmtId="0" fontId="0" fillId="23" borderId="0" xfId="0" applyFill="1"/>
    <xf numFmtId="49" fontId="9" fillId="3" borderId="0" xfId="2" applyNumberFormat="1"/>
    <xf numFmtId="0" fontId="31" fillId="0" borderId="0" xfId="0" applyFont="1"/>
    <xf numFmtId="0" fontId="27" fillId="0" borderId="5" xfId="0" applyFont="1" applyBorder="1" applyAlignment="1">
      <alignment wrapText="1"/>
    </xf>
    <xf numFmtId="49" fontId="7" fillId="2" borderId="0" xfId="1" applyNumberFormat="1"/>
    <xf numFmtId="49" fontId="0" fillId="4" borderId="0" xfId="4" applyNumberFormat="1" applyFont="1" applyBorder="1"/>
    <xf numFmtId="49" fontId="7" fillId="2" borderId="1" xfId="1" applyNumberFormat="1" applyBorder="1"/>
    <xf numFmtId="0" fontId="33" fillId="24" borderId="6" xfId="0" applyFont="1" applyFill="1" applyBorder="1"/>
    <xf numFmtId="0" fontId="0" fillId="31" borderId="0" xfId="0" applyFill="1"/>
    <xf numFmtId="49" fontId="8" fillId="0" borderId="0" xfId="0" applyNumberFormat="1" applyFont="1"/>
    <xf numFmtId="49" fontId="19" fillId="0" borderId="0" xfId="0" applyNumberFormat="1" applyFont="1" applyAlignment="1">
      <alignment horizontal="left"/>
    </xf>
    <xf numFmtId="49" fontId="16" fillId="0" borderId="0" xfId="0" applyNumberFormat="1" applyFont="1" applyAlignment="1">
      <alignment horizontal="left"/>
    </xf>
    <xf numFmtId="49" fontId="20" fillId="0" borderId="0" xfId="0" applyNumberFormat="1" applyFont="1" applyAlignment="1">
      <alignment horizontal="left"/>
    </xf>
    <xf numFmtId="49" fontId="0" fillId="14" borderId="0" xfId="0" applyNumberFormat="1" applyFill="1"/>
    <xf numFmtId="49" fontId="22" fillId="0" borderId="0" xfId="0" applyNumberFormat="1" applyFont="1"/>
    <xf numFmtId="49" fontId="0" fillId="0" borderId="0" xfId="0" applyNumberFormat="1" applyAlignment="1">
      <alignment wrapText="1"/>
    </xf>
    <xf numFmtId="49" fontId="0" fillId="0" borderId="2" xfId="0" applyNumberFormat="1" applyBorder="1"/>
    <xf numFmtId="49" fontId="11" fillId="0" borderId="0" xfId="0" applyNumberFormat="1" applyFont="1"/>
    <xf numFmtId="49" fontId="19" fillId="0" borderId="0" xfId="0" applyNumberFormat="1" applyFont="1" applyAlignment="1">
      <alignment horizontal="left" vertical="top"/>
    </xf>
    <xf numFmtId="49" fontId="19" fillId="0" borderId="2" xfId="0" applyNumberFormat="1" applyFont="1" applyBorder="1" applyAlignment="1">
      <alignment horizontal="left"/>
    </xf>
    <xf numFmtId="49" fontId="0" fillId="20" borderId="0" xfId="0" applyNumberFormat="1" applyFill="1"/>
    <xf numFmtId="49" fontId="0" fillId="9" borderId="0" xfId="0" applyNumberFormat="1" applyFill="1"/>
    <xf numFmtId="49" fontId="0" fillId="0" borderId="0" xfId="0" quotePrefix="1" applyNumberFormat="1"/>
    <xf numFmtId="0" fontId="34" fillId="0" borderId="1" xfId="3" applyFont="1"/>
    <xf numFmtId="49" fontId="4" fillId="0" borderId="0" xfId="0" applyNumberFormat="1" applyFont="1" applyAlignment="1">
      <alignment horizontal="left"/>
    </xf>
    <xf numFmtId="49" fontId="0" fillId="0" borderId="0" xfId="0" applyNumberFormat="1" applyAlignment="1">
      <alignment horizontal="left"/>
    </xf>
    <xf numFmtId="49" fontId="17" fillId="0" borderId="0" xfId="0" applyNumberFormat="1" applyFont="1" applyAlignment="1">
      <alignment horizontal="left"/>
    </xf>
    <xf numFmtId="49" fontId="3" fillId="0" borderId="0" xfId="0" applyNumberFormat="1" applyFont="1" applyAlignment="1">
      <alignment horizontal="left"/>
    </xf>
    <xf numFmtId="49" fontId="22" fillId="0" borderId="0" xfId="0" applyNumberFormat="1" applyFont="1" applyAlignment="1">
      <alignment horizontal="left"/>
    </xf>
    <xf numFmtId="0" fontId="7" fillId="0" borderId="0" xfId="1" applyFill="1"/>
    <xf numFmtId="49" fontId="34" fillId="0" borderId="1" xfId="3" applyNumberFormat="1" applyFont="1"/>
    <xf numFmtId="0" fontId="13" fillId="31" borderId="3" xfId="6" applyFill="1" applyAlignment="1">
      <alignment horizontal="center" vertical="center"/>
    </xf>
    <xf numFmtId="0" fontId="35" fillId="19" borderId="6" xfId="0" applyFont="1" applyFill="1" applyBorder="1"/>
    <xf numFmtId="0" fontId="36" fillId="25" borderId="7" xfId="0" applyFont="1" applyFill="1" applyBorder="1"/>
    <xf numFmtId="0" fontId="8" fillId="19" borderId="0" xfId="0" applyFont="1" applyFill="1"/>
    <xf numFmtId="0" fontId="8" fillId="29" borderId="0" xfId="0" applyFont="1" applyFill="1"/>
    <xf numFmtId="0" fontId="38" fillId="25" borderId="0" xfId="0" applyFont="1" applyFill="1"/>
    <xf numFmtId="0" fontId="17" fillId="13" borderId="0" xfId="0" applyFont="1" applyFill="1"/>
    <xf numFmtId="0" fontId="39" fillId="13" borderId="0" xfId="0" applyFont="1" applyFill="1"/>
    <xf numFmtId="0" fontId="8" fillId="26" borderId="0" xfId="0" applyFont="1" applyFill="1"/>
    <xf numFmtId="0" fontId="40" fillId="13" borderId="0" xfId="0" applyFont="1" applyFill="1"/>
    <xf numFmtId="0" fontId="39" fillId="0" borderId="0" xfId="0" applyFont="1"/>
    <xf numFmtId="0" fontId="8" fillId="27" borderId="0" xfId="0" applyFont="1" applyFill="1"/>
    <xf numFmtId="0" fontId="37" fillId="0" borderId="0" xfId="0" applyFont="1"/>
    <xf numFmtId="0" fontId="22" fillId="13" borderId="0" xfId="0" applyFont="1" applyFill="1"/>
    <xf numFmtId="0" fontId="8" fillId="28" borderId="0" xfId="0" applyFont="1" applyFill="1"/>
    <xf numFmtId="0" fontId="32" fillId="0" borderId="0" xfId="0" applyFont="1"/>
    <xf numFmtId="0" fontId="40" fillId="0" borderId="0" xfId="0" applyFont="1"/>
    <xf numFmtId="0" fontId="22" fillId="0" borderId="0" xfId="0" applyFont="1"/>
    <xf numFmtId="0" fontId="41" fillId="30" borderId="0" xfId="0" applyFont="1" applyFill="1"/>
    <xf numFmtId="0" fontId="25" fillId="13" borderId="0" xfId="0" applyFont="1" applyFill="1"/>
    <xf numFmtId="0" fontId="23" fillId="13" borderId="0" xfId="0" applyFont="1" applyFill="1"/>
    <xf numFmtId="0" fontId="42" fillId="13" borderId="0" xfId="0" applyFont="1" applyFill="1"/>
    <xf numFmtId="0" fontId="8" fillId="9" borderId="0" xfId="0" applyFont="1" applyFill="1"/>
    <xf numFmtId="0" fontId="30" fillId="0" borderId="0" xfId="0" applyFont="1"/>
    <xf numFmtId="0" fontId="0" fillId="32" borderId="0" xfId="0" applyFill="1"/>
    <xf numFmtId="0" fontId="8" fillId="20" borderId="0" xfId="0" applyFont="1" applyFill="1"/>
    <xf numFmtId="49" fontId="0" fillId="0" borderId="8" xfId="0" applyNumberFormat="1" applyBorder="1"/>
    <xf numFmtId="49" fontId="0" fillId="11" borderId="0" xfId="0" applyNumberFormat="1" applyFill="1"/>
    <xf numFmtId="0" fontId="0" fillId="0" borderId="8" xfId="0" applyBorder="1"/>
    <xf numFmtId="0" fontId="0" fillId="33" borderId="0" xfId="0" applyFill="1"/>
    <xf numFmtId="0" fontId="0" fillId="33" borderId="9" xfId="0" applyFill="1" applyBorder="1"/>
    <xf numFmtId="49" fontId="0" fillId="11" borderId="9" xfId="0" applyNumberFormat="1" applyFill="1" applyBorder="1"/>
    <xf numFmtId="49" fontId="0" fillId="33" borderId="0" xfId="0" applyNumberFormat="1" applyFill="1"/>
    <xf numFmtId="0" fontId="16" fillId="33" borderId="0" xfId="0" applyFont="1" applyFill="1" applyAlignment="1">
      <alignment horizontal="left"/>
    </xf>
    <xf numFmtId="0" fontId="7" fillId="33" borderId="0" xfId="1" applyFill="1"/>
    <xf numFmtId="0" fontId="8" fillId="33" borderId="0" xfId="0" applyFont="1" applyFill="1"/>
    <xf numFmtId="0" fontId="8" fillId="33" borderId="0" xfId="0" applyFont="1" applyFill="1" applyAlignment="1">
      <alignment wrapText="1"/>
    </xf>
    <xf numFmtId="0" fontId="40" fillId="33" borderId="0" xfId="0" applyFont="1" applyFill="1"/>
    <xf numFmtId="0" fontId="22" fillId="33" borderId="0" xfId="0" applyFont="1" applyFill="1"/>
    <xf numFmtId="0" fontId="39" fillId="33" borderId="0" xfId="0" applyFont="1" applyFill="1"/>
    <xf numFmtId="0" fontId="25" fillId="33" borderId="0" xfId="0" applyFont="1" applyFill="1"/>
    <xf numFmtId="0" fontId="13" fillId="0" borderId="3" xfId="6" applyFill="1"/>
    <xf numFmtId="0" fontId="9" fillId="0" borderId="0" xfId="2" applyFill="1"/>
    <xf numFmtId="0" fontId="29" fillId="0" borderId="0" xfId="11" applyFill="1"/>
    <xf numFmtId="0" fontId="29" fillId="0" borderId="0" xfId="11" quotePrefix="1" applyFill="1"/>
    <xf numFmtId="0" fontId="13" fillId="0" borderId="3" xfId="6" applyFill="1" applyAlignment="1">
      <alignment wrapText="1"/>
    </xf>
    <xf numFmtId="0" fontId="16" fillId="0" borderId="0" xfId="0" applyFont="1" applyAlignment="1">
      <alignment wrapText="1"/>
    </xf>
    <xf numFmtId="0" fontId="7" fillId="2" borderId="1" xfId="1" applyBorder="1" applyAlignment="1">
      <alignment horizontal="left" wrapText="1"/>
    </xf>
    <xf numFmtId="0" fontId="0" fillId="0" borderId="0" xfId="0" applyAlignment="1">
      <alignment horizontal="left" wrapText="1"/>
    </xf>
    <xf numFmtId="0" fontId="33" fillId="0" borderId="7" xfId="0" applyFont="1" applyBorder="1"/>
    <xf numFmtId="0" fontId="33" fillId="19" borderId="7" xfId="0" applyFont="1" applyFill="1" applyBorder="1"/>
    <xf numFmtId="0" fontId="33" fillId="0" borderId="0" xfId="0" applyFont="1"/>
    <xf numFmtId="0" fontId="43" fillId="0" borderId="0" xfId="0" applyFont="1"/>
    <xf numFmtId="0" fontId="44" fillId="34" borderId="10" xfId="12"/>
    <xf numFmtId="14" fontId="18" fillId="0" borderId="0" xfId="7" applyNumberFormat="1"/>
    <xf numFmtId="49" fontId="45" fillId="0" borderId="0" xfId="0" applyNumberFormat="1" applyFont="1"/>
    <xf numFmtId="0" fontId="46" fillId="0" borderId="7" xfId="0" applyFont="1" applyBorder="1"/>
    <xf numFmtId="0" fontId="46" fillId="0" borderId="0" xfId="0" applyFont="1"/>
    <xf numFmtId="0" fontId="47" fillId="0" borderId="12" xfId="0" applyFont="1" applyBorder="1"/>
    <xf numFmtId="164" fontId="0" fillId="0" borderId="0" xfId="0" applyNumberFormat="1"/>
    <xf numFmtId="164" fontId="9" fillId="0" borderId="0" xfId="2" applyNumberFormat="1" applyFill="1"/>
    <xf numFmtId="164" fontId="29" fillId="0" borderId="0" xfId="11" applyNumberFormat="1" applyFill="1"/>
    <xf numFmtId="164" fontId="0" fillId="0" borderId="0" xfId="0" applyNumberFormat="1" applyAlignment="1">
      <alignment wrapText="1"/>
    </xf>
    <xf numFmtId="0" fontId="0" fillId="36" borderId="0" xfId="0" applyFill="1"/>
    <xf numFmtId="0" fontId="0" fillId="37" borderId="0" xfId="0" applyFill="1"/>
    <xf numFmtId="49" fontId="0" fillId="37" borderId="0" xfId="0" applyNumberFormat="1" applyFill="1"/>
    <xf numFmtId="49" fontId="48" fillId="0" borderId="0" xfId="0" applyNumberFormat="1" applyFont="1"/>
    <xf numFmtId="0" fontId="16" fillId="35" borderId="0" xfId="0" applyFont="1" applyFill="1"/>
    <xf numFmtId="0" fontId="0" fillId="0" borderId="7" xfId="0" applyBorder="1"/>
    <xf numFmtId="49" fontId="0" fillId="0" borderId="7" xfId="0" applyNumberFormat="1" applyBorder="1"/>
    <xf numFmtId="0" fontId="0" fillId="0" borderId="11" xfId="0" applyBorder="1"/>
    <xf numFmtId="0" fontId="12" fillId="38" borderId="10" xfId="13" applyBorder="1"/>
    <xf numFmtId="0" fontId="7" fillId="2" borderId="10" xfId="1" applyBorder="1"/>
    <xf numFmtId="0" fontId="9" fillId="3" borderId="10" xfId="2" applyBorder="1"/>
    <xf numFmtId="0" fontId="12" fillId="38" borderId="0" xfId="13"/>
    <xf numFmtId="0" fontId="12" fillId="16" borderId="0" xfId="10" applyBorder="1"/>
    <xf numFmtId="0" fontId="12" fillId="39" borderId="0" xfId="14"/>
    <xf numFmtId="0" fontId="12" fillId="39" borderId="10" xfId="14" applyBorder="1"/>
    <xf numFmtId="0" fontId="12" fillId="39" borderId="0" xfId="14" applyBorder="1"/>
    <xf numFmtId="0" fontId="49" fillId="0" borderId="0" xfId="0" applyFont="1"/>
    <xf numFmtId="0" fontId="0" fillId="39" borderId="0" xfId="14" applyFont="1"/>
    <xf numFmtId="0" fontId="50" fillId="0" borderId="0" xfId="0" applyFont="1"/>
    <xf numFmtId="0" fontId="9" fillId="20" borderId="0" xfId="2" applyFill="1"/>
    <xf numFmtId="0" fontId="0" fillId="6" borderId="13" xfId="0" applyFill="1" applyBorder="1"/>
    <xf numFmtId="0" fontId="16" fillId="13" borderId="0" xfId="0" applyFont="1" applyFill="1"/>
    <xf numFmtId="49" fontId="48" fillId="13" borderId="0" xfId="0" applyNumberFormat="1" applyFont="1" applyFill="1"/>
    <xf numFmtId="49" fontId="16" fillId="0" borderId="0" xfId="0" applyNumberFormat="1" applyFont="1"/>
    <xf numFmtId="49" fontId="16" fillId="13" borderId="0" xfId="0" applyNumberFormat="1" applyFont="1" applyFill="1"/>
    <xf numFmtId="0" fontId="9" fillId="30" borderId="0" xfId="0" applyFont="1" applyFill="1"/>
  </cellXfs>
  <cellStyles count="15">
    <cellStyle name="20% - Accent1" xfId="13" builtinId="30"/>
    <cellStyle name="20% - Accent3" xfId="10" builtinId="38"/>
    <cellStyle name="20% - Accent6" xfId="8" builtinId="50"/>
    <cellStyle name="40% - Accent1" xfId="14" builtinId="31"/>
    <cellStyle name="40% - Accent3" xfId="9" builtinId="39"/>
    <cellStyle name="40% - Accent6" xfId="5" builtinId="51"/>
    <cellStyle name="Bad" xfId="2" builtinId="27"/>
    <cellStyle name="Good" xfId="11" builtinId="26"/>
    <cellStyle name="Heading 1" xfId="6" builtinId="16"/>
    <cellStyle name="Heading 2" xfId="3" builtinId="17"/>
    <cellStyle name="Hyperlink" xfId="7" builtinId="8"/>
    <cellStyle name="Input" xfId="12" builtinId="20"/>
    <cellStyle name="Neutral" xfId="1" builtinId="28"/>
    <cellStyle name="Normal" xfId="0" builtinId="0"/>
    <cellStyle name="Note" xfId="4" builtinId="10"/>
  </cellStyles>
  <dxfs count="89">
    <dxf>
      <font>
        <strike val="0"/>
        <outline val="0"/>
        <shadow val="0"/>
        <u val="none"/>
        <vertAlign val="baseline"/>
        <sz val="12"/>
      </font>
    </dxf>
    <dxf>
      <numFmt numFmtId="19" formatCode="yyyy/mm/dd"/>
    </dxf>
    <dxf>
      <numFmt numFmtId="19" formatCode="yyyy/mm/dd"/>
    </dxf>
    <dxf>
      <numFmt numFmtId="19" formatCode="yyyy/mm/dd"/>
    </dxf>
    <dxf>
      <font>
        <b val="0"/>
        <i val="0"/>
        <strike val="0"/>
        <condense val="0"/>
        <extend val="0"/>
        <outline val="0"/>
        <shadow val="0"/>
        <u val="none"/>
        <vertAlign val="baseline"/>
        <sz val="12"/>
        <color theme="1"/>
        <name val="Calibri"/>
        <family val="2"/>
        <scheme val="minor"/>
      </font>
      <numFmt numFmtId="19" formatCode="yyyy/mm/dd"/>
    </dxf>
    <dxf>
      <font>
        <b val="0"/>
        <i val="0"/>
        <strike val="0"/>
        <condense val="0"/>
        <extend val="0"/>
        <outline val="0"/>
        <shadow val="0"/>
        <u val="none"/>
        <vertAlign val="baseline"/>
        <sz val="12"/>
        <color theme="1"/>
        <name val="Calibri"/>
        <family val="2"/>
        <scheme val="minor"/>
      </font>
      <numFmt numFmtId="19" formatCode="yyyy/mm/dd"/>
    </dxf>
    <dxf>
      <font>
        <strike val="0"/>
        <outline val="0"/>
        <shadow val="0"/>
        <u val="none"/>
        <vertAlign val="baseline"/>
        <sz val="12"/>
      </font>
      <numFmt numFmtId="19" formatCode="yyyy/mm/dd"/>
    </dxf>
    <dxf>
      <font>
        <strike val="0"/>
        <outline val="0"/>
        <shadow val="0"/>
        <u val="none"/>
        <vertAlign val="baseline"/>
        <sz val="12"/>
      </font>
    </dxf>
    <dxf>
      <font>
        <b val="0"/>
        <i val="0"/>
        <strike val="0"/>
        <condense val="0"/>
        <extend val="0"/>
        <outline val="0"/>
        <shadow val="0"/>
        <u val="none"/>
        <vertAlign val="baseline"/>
        <sz val="12"/>
        <color rgb="FF212529"/>
        <name val="Helvetica Neue"/>
        <family val="2"/>
        <scheme val="none"/>
      </font>
    </dxf>
    <dxf>
      <font>
        <strike val="0"/>
        <outline val="0"/>
        <shadow val="0"/>
        <u val="none"/>
        <vertAlign val="baseline"/>
        <sz val="12"/>
      </font>
    </dxf>
    <dxf>
      <font>
        <b val="0"/>
        <i val="0"/>
        <strike val="0"/>
        <condense val="0"/>
        <extend val="0"/>
        <outline val="0"/>
        <shadow val="0"/>
        <u val="none"/>
        <vertAlign val="baseline"/>
        <sz val="12"/>
        <color rgb="FF212529"/>
        <name val="Helvetica Neue"/>
        <family val="2"/>
        <scheme val="none"/>
      </font>
    </dxf>
    <dxf>
      <font>
        <strike val="0"/>
        <outline val="0"/>
        <shadow val="0"/>
        <u val="none"/>
        <vertAlign val="baseline"/>
        <sz val="12"/>
      </font>
    </dxf>
    <dxf>
      <font>
        <color rgb="FF9C0006"/>
      </font>
      <fill>
        <patternFill>
          <bgColor rgb="FFFFC7CE"/>
        </patternFill>
      </fill>
    </dxf>
    <dxf>
      <font>
        <color rgb="FF9C0006"/>
      </font>
      <fill>
        <patternFill>
          <bgColor rgb="FFFFC7CE"/>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0" formatCode="@"/>
    </dxf>
    <dxf>
      <numFmt numFmtId="30" formatCode="@"/>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numFmt numFmtId="30" formatCode="@"/>
    </dxf>
    <dxf>
      <numFmt numFmtId="30" formatCode="@"/>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30" formatCode="@"/>
    </dxf>
    <dxf>
      <numFmt numFmtId="30" formatCode="@"/>
    </dxf>
    <dxf>
      <font>
        <b/>
        <i val="0"/>
        <strike val="0"/>
        <condense val="0"/>
        <extend val="0"/>
        <outline val="0"/>
        <shadow val="0"/>
        <u val="none"/>
        <vertAlign val="baseline"/>
        <sz val="13"/>
        <color rgb="FF44546A"/>
        <name val="Calibri"/>
        <family val="2"/>
        <scheme val="none"/>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9" formatCode="yyyy/mm/dd"/>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theme="1"/>
        <name val="Calibri"/>
        <family val="2"/>
        <scheme val="minor"/>
      </font>
    </dxf>
    <dxf>
      <font>
        <color rgb="FF9C0006"/>
      </font>
      <fill>
        <patternFill>
          <bgColor rgb="FFFFC7CE"/>
        </patternFill>
      </fill>
    </dxf>
  </dxfs>
  <tableStyles count="0" defaultTableStyle="TableStyleMedium2" defaultPivotStyle="PivotStyleLight16"/>
  <colors>
    <mruColors>
      <color rgb="FFF792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 Target="richData/rdrichvalue.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microsoft.com/office/2017/06/relationships/rdRichValueTypes" Target="richData/rdRichValueTyp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1449823</xdr:colOff>
      <xdr:row>20</xdr:row>
      <xdr:rowOff>1</xdr:rowOff>
    </xdr:from>
    <xdr:to>
      <xdr:col>16</xdr:col>
      <xdr:colOff>1207524</xdr:colOff>
      <xdr:row>43</xdr:row>
      <xdr:rowOff>29869</xdr:rowOff>
    </xdr:to>
    <xdr:pic>
      <xdr:nvPicPr>
        <xdr:cNvPr id="4" name="Picture 2">
          <a:extLst>
            <a:ext uri="{FF2B5EF4-FFF2-40B4-BE49-F238E27FC236}">
              <a16:creationId xmlns:a16="http://schemas.microsoft.com/office/drawing/2014/main" id="{FE270C31-250E-E685-DBD9-959033F753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70619" y="4124691"/>
          <a:ext cx="13483226" cy="4630443"/>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ethods" id="{B63EE8E2-5C09-7C4B-88F4-EAE2D4441989}"/>
</namedSheetViews>
</file>

<file path=xl/persons/person.xml><?xml version="1.0" encoding="utf-8"?>
<personList xmlns="http://schemas.microsoft.com/office/spreadsheetml/2018/threadedcomments" xmlns:x="http://schemas.openxmlformats.org/spreadsheetml/2006/main">
  <person displayName="il43" id="{61E15A75-FED6-3B4A-9D03-ECFF7D471B43}" userId="S::il43_protonmail.com#ext#@theottawahospital.onmicrosoft.com::07e24906-7d58-464d-aa16-eec50b09a89d" providerId="AD"/>
  <person displayName="Jean-David Therrien" id="{8F50CC2C-0E36-4B59-82F1-95936225DA0C}" userId="S::jean-david.therrien.1_ulaval.ca#ext#@theottawahospital.onmicrosoft.com::b739d2ad-e27f-4310-b67e-a20029468e2c"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13</v>
    <v>1</v>
  </rv>
</rvData>
</file>

<file path=xl/richData/rdrichvaluestructure.xml><?xml version="1.0" encoding="utf-8"?>
<rvStructures xmlns="http://schemas.microsoft.com/office/spreadsheetml/2017/richdata" count="2">
  <s t="_error">
    <k n="errorType" t="i"/>
    <k n="subType" t="i"/>
  </s>
  <s t="_error">
    <k n="errorType" t="i"/>
    <k n="propagated" t="b"/>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386E1C-7C29-A246-B2E1-4DE460870592}" name="summary" displayName="summary" ref="A1:D16" totalsRowShown="0" headerRowDxfId="87">
  <autoFilter ref="A1:D16" xr:uid="{0C386E1C-7C29-A246-B2E1-4DE460870592}"/>
  <tableColumns count="4">
    <tableColumn id="1" xr3:uid="{BA87B82D-E06C-034A-9100-3DE6932C27F2}" name="version"/>
    <tableColumn id="2" xr3:uid="{7D155608-C3C5-F349-8E43-2D2DF577A028}" name="fileName"/>
    <tableColumn id="3" xr3:uid="{600D343C-9BD4-9B4E-9779-6F15AE2CE48B}" name="changesSummary"/>
    <tableColumn id="4" xr3:uid="{A841610B-A985-9842-834D-8254AF43EB7F}" name="dateCreat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7B96CD3-4186-BD4C-A421-CAB85C5E3A4E}" name="ChangeLog" displayName="ChangeLog" ref="F1:J79" totalsRowShown="0" headerRowDxfId="86">
  <autoFilter ref="F1:J79" xr:uid="{77B96CD3-4186-BD4C-A421-CAB85C5E3A4E}"/>
  <tableColumns count="5">
    <tableColumn id="1" xr3:uid="{C2E484F8-433A-1943-AF40-9A6D18EF3318}" name="changelogEntry"/>
    <tableColumn id="2" xr3:uid="{8056D9F7-9999-8242-BD49-AB89FDE167B5}" name="version"/>
    <tableColumn id="3" xr3:uid="{EA6340CA-3DA4-E145-89DB-BD70894303A3}" name="date" dataDxfId="85"/>
    <tableColumn id="4" xr3:uid="{9F5EAB7E-0D59-6E47-94EA-A20E20E31390}" name="summary"/>
    <tableColumn id="5" xr3:uid="{296BA52D-9314-4B49-A387-CA273233EAA6}" name="contac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12282-34B1-5349-AA95-5CB607FD7762}" name="partsTable" displayName="partsTable" ref="A1:DC1048576" totalsRowShown="0" headerRowDxfId="53">
  <autoFilter ref="A1:DC1048576" xr:uid="{33B12282-34B1-5349-AA95-5CB607FD7762}">
    <filterColumn colId="0">
      <filters>
        <filter val="naNomenclature"/>
        <filter val="nomenclature"/>
        <filter val="nomenclatures"/>
      </filters>
    </filterColumn>
  </autoFilter>
  <tableColumns count="107">
    <tableColumn id="3" xr3:uid="{8C37809F-185E-B24D-85ED-78DB78F103F3}" name="part"/>
    <tableColumn id="4" xr3:uid="{699A77A7-0297-634B-AF3F-164EEAD74690}" name="partLabel" dataDxfId="52"/>
    <tableColumn id="5" xr3:uid="{22576E7F-51A9-9D4A-B825-28DA4806F8A4}" name="partType"/>
    <tableColumn id="100" xr3:uid="{0FA3E16F-F7D7-47FA-A965-D3B0E999A169}" name="shortName"/>
    <tableColumn id="6" xr3:uid="{8BE0BB91-A9D9-1B49-B063-7E3824D548D1}" name="partDesc" dataDxfId="51"/>
    <tableColumn id="7" xr3:uid="{0B654CC1-FD24-4B4E-BDC4-09882F69CB4A}" name="partInstr"/>
    <tableColumn id="8" xr3:uid="{6C31FC45-B01D-2941-BE97-DFA76325F835}" name="domain"/>
    <tableColumn id="9" xr3:uid="{D11BC3E8-9DF2-E24B-AE2B-EED709A90C74}" name="specimenSet"/>
    <tableColumn id="10" xr3:uid="{7110A508-3479-974B-BADE-B52A6F5C3CC4}" name="compartmentSet"/>
    <tableColumn id="11" xr3:uid="{E9D51FDD-0D82-614F-8FF1-AAD71085CF15}" name="group"/>
    <tableColumn id="12" xr3:uid="{48D33976-BC48-A34C-A08D-2D61A2E62459}" name="class"/>
    <tableColumn id="13" xr3:uid="{79CE5C0A-82B7-684A-B137-4A4DE1F7B9CB}" name="nomenclature"/>
    <tableColumn id="14" xr3:uid="{871C0CCC-B4B9-104F-81C4-FABC54978B42}" name="ontologyRef"/>
    <tableColumn id="15" xr3:uid="{A6F76BB2-C4FE-FC4F-B8BB-552EE3A88A34}" name="latExp"/>
    <tableColumn id="16" xr3:uid="{978D381B-7120-5144-A1A3-07E14D6C222C}" name="mmaSet"/>
    <tableColumn id="111" xr3:uid="{491D95B4-B209-0947-B71F-4B2D0CDB6D59}" name="Column1"/>
    <tableColumn id="17" xr3:uid="{88B5E624-01E4-614E-B9CB-B06BE4639DF1}" name="unitSet"/>
    <tableColumn id="18" xr3:uid="{D8555665-0945-5246-9DB8-AA35BA945726}" name="aggregationScale" dataDxfId="50"/>
    <tableColumn id="19" xr3:uid="{B4B1EB78-21ED-0348-B8FD-8CE0BA900289}" name="aggregationSet"/>
    <tableColumn id="20" xr3:uid="{D7761320-FC69-7D4B-95B4-D12B1D3BB4C0}" name="qualityIndSet"/>
    <tableColumn id="99" xr3:uid="{25FE925C-D67E-D143-B950-5690854427DF}" name="missingnessSet"/>
    <tableColumn id="21" xr3:uid="{2385E980-B5F7-0444-9AC5-A47E0F342BF3}" name="status"/>
    <tableColumn id="22" xr3:uid="{923CBC0C-FFEF-6443-8CFE-A1B980E4910B}" name="firstReleased" dataDxfId="49"/>
    <tableColumn id="23" xr3:uid="{A3791D17-F19F-EE42-A5F2-B028C0A7A741}" name="lastUpdated" dataDxfId="48"/>
    <tableColumn id="24" xr3:uid="{86D16C00-B866-F346-9484-D8F783873D02}" name="changes"/>
    <tableColumn id="25" xr3:uid="{E9E865EE-1B10-2C4F-9AB3-EA60EBBC94A7}" name="protocolSteps"/>
    <tableColumn id="26" xr3:uid="{0DFF6747-FE94-AF40-9255-87B37A1AA04F}" name="protocolStepsRequired"/>
    <tableColumn id="27" xr3:uid="{E6981C29-692E-3743-8785-72A8A4F2A2C5}" name="protocolStepsOrder"/>
    <tableColumn id="28" xr3:uid="{546C5428-0298-0742-9FB9-8D7500C7AF24}" name="protocolRelationships"/>
    <tableColumn id="29" xr3:uid="{73B8016D-C129-724B-852C-2F184BC147B5}" name="protocolRelationshipsRequired"/>
    <tableColumn id="30" xr3:uid="{26364B9D-EF3B-A940-A543-E948AD97EF05}" name="protocolRelationshipsOrder"/>
    <tableColumn id="31" xr3:uid="{92A2C107-F3D8-F344-BA36-3A4CE5118972}" name="measures"/>
    <tableColumn id="32" xr3:uid="{D635CA8D-951A-4D4D-ACC9-B0297ACCBB45}" name="measuresRequired"/>
    <tableColumn id="33" xr3:uid="{D7E72C32-CE38-404F-AEE6-3E8ECCAA2BC1}" name="measuresOrder"/>
    <tableColumn id="34" xr3:uid="{4CDFBEB9-7E00-C642-ACEE-5112373B3142}" name="measureSets"/>
    <tableColumn id="35" xr3:uid="{9BEDAD62-9683-C044-9291-3F5A01C74472}" name="measureSetsRequired"/>
    <tableColumn id="36" xr3:uid="{94160970-F40A-374E-AC7A-571F4E2CE022}" name="measureSetsOrder"/>
    <tableColumn id="37" xr3:uid="{0AA034FC-BB9B-DC4C-917E-CC4F62E50DF3}" name="datasets"/>
    <tableColumn id="38" xr3:uid="{653CAEC1-6B6D-ED40-90DC-38D17F8165AE}" name="datasetsRequired"/>
    <tableColumn id="39" xr3:uid="{14B08668-D4AB-DA4D-B846-57FD73038094}" name="datasetsOrder"/>
    <tableColumn id="40" xr3:uid="{6FA33D8F-048A-5F4D-B940-054E2806073C}" name="sites"/>
    <tableColumn id="41" xr3:uid="{2ED744A5-0B0E-574F-85E9-B7760827E3FE}" name="sitesRequired"/>
    <tableColumn id="42" xr3:uid="{408B7CC1-04A7-8B4C-8A6C-E3FA74C66A76}" name="sitesOrder"/>
    <tableColumn id="43" xr3:uid="{20CDACF7-737C-ED4F-AF2E-FFB7C73736C0}" name="samples"/>
    <tableColumn id="44" xr3:uid="{690A64D2-BA55-D845-9683-A0F7D4280BC9}" name="samplesRequired"/>
    <tableColumn id="45" xr3:uid="{3BF6F38F-AD4C-F049-AD2B-ACA9A2DE937F}" name="samplesOrder"/>
    <tableColumn id="46" xr3:uid="{74E58E51-62A5-7B47-8E4F-509A522BB240}" name="addresses"/>
    <tableColumn id="47" xr3:uid="{2C984FC4-AFCD-D742-908D-583FE1C25D28}" name="addressesRequired"/>
    <tableColumn id="48" xr3:uid="{C7D4FE44-DF56-5A49-A518-EF338CAA22E9}" name="addressesOrder"/>
    <tableColumn id="49" xr3:uid="{28537F93-FCDE-5E48-8491-76D450A38565}" name="contacts"/>
    <tableColumn id="50" xr3:uid="{52C8398E-9C9E-D240-92E8-E5FFF6B0B39D}" name="contactsRequired"/>
    <tableColumn id="51" xr3:uid="{1ACB024A-6023-224B-98CD-6435AC966194}" name="contactsOrder"/>
    <tableColumn id="52" xr3:uid="{942F2039-CD6E-C044-A2E2-59BA4209857D}" name="organizations"/>
    <tableColumn id="53" xr3:uid="{0C28E4FB-CCBA-314B-A0FD-5E3B1B9F44BA}" name="organizationsRequired"/>
    <tableColumn id="54" xr3:uid="{F96F02E5-B026-A440-8655-8229E1BF98E1}" name="organizationsOrder"/>
    <tableColumn id="55" xr3:uid="{4ADCEBA4-51BB-F147-8F2C-80941C729DB8}" name="instruments"/>
    <tableColumn id="56" xr3:uid="{234A7D2A-C2F9-174C-9B4B-B8BE23E51A8D}" name="instrumentsRequired"/>
    <tableColumn id="57" xr3:uid="{7164EB18-B5E0-6042-A8AF-A0BA737BD43F}" name="instrumentsOrder"/>
    <tableColumn id="58" xr3:uid="{90E207C8-5F78-8146-9C64-18CC14AD14DA}" name="polygons"/>
    <tableColumn id="59" xr3:uid="{B5151D6C-5A6E-FE49-A0B9-5B7B65C8A885}" name="polygonsRequired"/>
    <tableColumn id="60" xr3:uid="{6619DBAA-899B-354F-BC68-6E559592AC1D}" name="polygonsOrder"/>
    <tableColumn id="61" xr3:uid="{78F41F49-5E21-E144-817C-ECC7BBD6F713}" name="languages"/>
    <tableColumn id="106" xr3:uid="{1AEAB7CA-135F-A341-BAD0-865CBF8A5B68}" name="languagesRequired"/>
    <tableColumn id="62" xr3:uid="{705A94FB-BB5E-1349-8FA4-87227167DC5B}" name="languagesOrder"/>
    <tableColumn id="63" xr3:uid="{99543FB5-B8E5-534C-B5B1-2B9FBFCF4653}" name="translations"/>
    <tableColumn id="105" xr3:uid="{AC81C2E8-A44C-0543-BC6C-8A11C6248CF8}" name="translationsRequired"/>
    <tableColumn id="64" xr3:uid="{29CB7F1D-73D4-C74F-AAD1-90D5E16E14F8}" name="translationsOrder"/>
    <tableColumn id="65" xr3:uid="{E3F7B74A-4CB3-FD4E-8EC2-62FA44728803}" name="parts"/>
    <tableColumn id="101" xr3:uid="{C4C02F49-1584-3848-8CFF-531464AFDFD7}" name="partsRequired"/>
    <tableColumn id="2" xr3:uid="{EBB279B8-2C63-324E-8EC7-A1AA38EC163D}" name="partsOrder"/>
    <tableColumn id="66" xr3:uid="{B938A36B-D07E-0046-83B9-AF8B4C2879C2}" name="sets"/>
    <tableColumn id="1" xr3:uid="{7389C2B8-F9C8-B04C-8CAD-39433DDB069C}" name="setsRequired"/>
    <tableColumn id="67" xr3:uid="{EF415C2D-AA4C-C44F-9DE7-C09A7FCC0870}" name="setsOrder"/>
    <tableColumn id="94" xr3:uid="{9282189D-ECA7-4C22-A9E4-6EB059B2A038}" name="qualityReports"/>
    <tableColumn id="96" xr3:uid="{0E74C794-B1A8-46A5-8BD8-56D72800C614}" name="qualityReportsRequired"/>
    <tableColumn id="95" xr3:uid="{76D269DA-8BDF-4C3A-81A0-A02E3DCB69C6}" name="qualityReportsOrder"/>
    <tableColumn id="68" xr3:uid="{97816DBE-A349-EA43-AAF4-3ACD7C3E059F}" name="sampleRelationships"/>
    <tableColumn id="69" xr3:uid="{ACBBFE18-27E1-9548-A381-FCCFAC4D2F26}" name="sampleRelationshipsRequired"/>
    <tableColumn id="70" xr3:uid="{D03165D0-A33D-824E-95C9-3B1DCD1746FF}" name="sampleRelationshipsOrder"/>
    <tableColumn id="71" xr3:uid="{EF6A17C9-98FA-0841-9D83-AE693680D153}" name="protocols"/>
    <tableColumn id="72" xr3:uid="{499EFC91-9007-4049-8495-84D0A80F4F3C}" name="protocolsRequired"/>
    <tableColumn id="73" xr3:uid="{EB6AFB10-78FA-A54D-BAA2-850C247C30E5}" name="protocolsOrder"/>
    <tableColumn id="74" xr3:uid="{BCB97E71-8C3E-BA42-B847-A649D832C8BB}" name="refLink"/>
    <tableColumn id="75" xr3:uid="{FBFE8F5E-0A5E-2246-9AD6-38DB8E9476F1}" name="dataType"/>
    <tableColumn id="76" xr3:uid="{5F720E4D-4625-2649-AF73-FD6DF2817732}" name="minValue"/>
    <tableColumn id="77" xr3:uid="{EC70F813-74D9-AB45-ABCC-D6826E8127CB}" name="maxValue"/>
    <tableColumn id="78" xr3:uid="{BFE3D492-CC21-AE43-9DFA-7EE17609D485}" name="minLength"/>
    <tableColumn id="79" xr3:uid="{7186CC2C-3F81-B34D-B803-93F460B8875D}" name="maxLength"/>
    <tableColumn id="80" xr3:uid="{3C57150C-B52E-4D46-B928-E7438A62A882}" name="label_fr"/>
    <tableColumn id="81" xr3:uid="{1632124B-A41E-CB41-A2C5-9B889BB84E8F}" name="partDescription_fr"/>
    <tableColumn id="82" xr3:uid="{5813B3B5-3E62-C343-A5EA-5DA45D26502A}" name="partInstruction_fr"/>
    <tableColumn id="83" xr3:uid="{932DABE0-4AE3-B040-8312-94275395803F}" name="nwss"/>
    <tableColumn id="84" xr3:uid="{D43D41F2-411D-DE4D-880A-EC51B3200EB4}" name="nwssProcess"/>
    <tableColumn id="85" xr3:uid="{77C97E19-7796-9447-BE5D-893E32A8B8AD}" name="nwssNotes"/>
    <tableColumn id="86" xr3:uid="{4A2E98A0-48D7-7643-B586-38E57687D6B0}" name="ena"/>
    <tableColumn id="87" xr3:uid="{AFEB2787-AB0C-E74B-8965-090A7888CD38}" name="enaNotes"/>
    <tableColumn id="88" xr3:uid="{9151D822-20EC-0440-909D-60252F1AF727}" name="norman"/>
    <tableColumn id="89" xr3:uid="{9A785E03-66C6-A045-A090-45354349E681}" name="normanNote"/>
    <tableColumn id="90" xr3:uid="{5AF725F2-F598-834F-B313-05BF27B1BA2D}" name="wSphere"/>
    <tableColumn id="91" xr3:uid="{F1F07507-62F8-354F-8830-526B57CD3BCC}" name="wSphereNotes"/>
    <tableColumn id="92" xr3:uid="{6873C6FC-C0C2-D747-A69A-AA2262A85C53}" name="ncbi"/>
    <tableColumn id="93" xr3:uid="{3BA9AD14-BF18-8D40-93F5-9A2B426B03B3}" name="phage"/>
    <tableColumn id="97" xr3:uid="{CE1A273E-5D69-4D4C-AEB9-8CE177E6BE80}" name="version1Table"/>
    <tableColumn id="98" xr3:uid="{E66F5539-7EC0-48D1-B011-D64661CE5CAA}" name="version1Location"/>
    <tableColumn id="102" xr3:uid="{82C85276-A8A9-4D22-9566-54E9FFCD24B6}" name="version1Variable" dataDxfId="47"/>
    <tableColumn id="103" xr3:uid="{8B747F45-FE59-42EB-AD8F-DC4CE54E19FB}" name="version1Category" dataDxfId="46"/>
    <tableColumn id="104" xr3:uid="{04029806-20A0-4D72-A57D-69AEAE4C05E9}" name="version1to2Changes" dataDxfId="45"/>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FB221A-74A2-466C-BFBE-2C35806903C5}" name="setsTable" displayName="setsTable" ref="A1:I484" totalsRowShown="0">
  <autoFilter ref="A1:I484" xr:uid="{00FB221A-74A2-466C-BFBE-2C35806903C5}"/>
  <tableColumns count="9">
    <tableColumn id="2" xr3:uid="{600463C5-7C09-4076-BE2D-B2FD399B7EA5}" name="set"/>
    <tableColumn id="3" xr3:uid="{0419C624-C0FF-4784-A841-08D911397F2B}" name="setType"/>
    <tableColumn id="4" xr3:uid="{97A2173A-D1F5-4E0A-9A90-20CEE3FB4D7E}" name="part"/>
    <tableColumn id="5" xr3:uid="{9536F725-95C2-48CA-93E4-DE0B77369B0C}" name="partLabel"/>
    <tableColumn id="7" xr3:uid="{E8CEF10D-AE6F-460F-A9C6-08ACB0167AF6}" name="status"/>
    <tableColumn id="8" xr3:uid="{0E0D65AD-3711-4C66-87C2-7DCDC120184B}" name="firstReleased" dataDxfId="33"/>
    <tableColumn id="9" xr3:uid="{47C627D2-71EF-4E42-B9EB-B6D7B38F2774}" name="lastUpdated" dataDxfId="32"/>
    <tableColumn id="10" xr3:uid="{D22CE210-24F9-40B9-87B5-964EF675435B}" name="changes"/>
    <tableColumn id="11" xr3:uid="{3555A172-1EDE-4C06-99D6-E7AD5F108059}" name="not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7E5DA4-094C-C64C-AD4D-081E43CF0B01}" name="files" displayName="files" ref="A1:K10" totalsRowShown="0" dataDxfId="11">
  <autoFilter ref="A1:K10" xr:uid="{4E7E5DA4-094C-C64C-AD4D-081E43CF0B01}"/>
  <tableColumns count="11">
    <tableColumn id="2" xr3:uid="{7FEC07AD-1534-4A4C-B677-5825A5C60F6F}" name="name" dataDxfId="10"/>
    <tableColumn id="1" xr3:uid="{17AAA06A-F463-A442-904F-E56F9B0B2777}" name="type" dataDxfId="9"/>
    <tableColumn id="5" xr3:uid="{99BA1641-E01C-4C43-8976-FA7DE5680967}" name="description" dataDxfId="8"/>
    <tableColumn id="3" xr3:uid="{8FBCCFE6-5A4B-9045-A456-70C6FE980EF8}" name="dervived_from" dataDxfId="7"/>
    <tableColumn id="4" xr3:uid="{51DFF049-EE42-BA41-8A0D-3D1C7C18DABB}" name="primary_destination" dataDxfId="6"/>
    <tableColumn id="10" xr3:uid="{79F55EAF-B1BF-8647-BEF0-E8E63874E35C}" name="destination_url" dataDxfId="5"/>
    <tableColumn id="12" xr3:uid="{069C0823-9A54-AC4D-BCB1-EB33FCC4BB0A}" name="seconardy_destinations" dataDxfId="4"/>
    <tableColumn id="7" xr3:uid="{9ACBAA1C-600C-2B49-A095-EF8877F6DC86}" name="Tabs" dataDxfId="3"/>
    <tableColumn id="8" xr3:uid="{5AA3B9CB-15A9-F849-BFBD-F0B1C5B2F89B}" name="headers" dataDxfId="2"/>
    <tableColumn id="9" xr3:uid="{70590FEA-83F0-534E-B61B-4C96AFB4CF9E}" name="rows" dataDxfId="1"/>
    <tableColumn id="6" xr3:uid="{EBC4FDCE-1670-7A4C-8CB7-EEDAAEA9FF11}" name="Rust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92" dT="2022-03-16T20:41:20.03" personId="{8F50CC2C-0E36-4B59-82F1-95936225DA0C}" id="{D1EA782A-82BB-FE41-AB75-D9DECB55C095}">
    <text>What counts as "newly vaccinated"? Should probably be defined in the description</text>
  </threadedComment>
  <threadedComment ref="E494" dT="2022-03-16T18:59:56.93" personId="{8F50CC2C-0E36-4B59-82F1-95936225DA0C}" id="{8788F083-B5BA-4721-95E8-56906AAF968D}">
    <text>normalized how? Can we be clearer?</text>
  </threadedComment>
  <threadedComment ref="CE941" dT="2022-03-25T15:12:54.58" personId="{61E15A75-FED6-3B4A-9D03-ECFF7D471B43}" id="{C6E7CEB8-1DB5-4018-B64D-579824EFC419}">
    <text>This seems very broad and I'm not sure if it's needed given that there are measures that represent weather variables (i.e. wind speed)</text>
  </threadedComment>
</ThreadedComments>
</file>

<file path=xl/threadedComments/threadedComment2.xml><?xml version="1.0" encoding="utf-8"?>
<ThreadedComments xmlns="http://schemas.microsoft.com/office/spreadsheetml/2018/threadedcomments" xmlns:x="http://schemas.openxmlformats.org/spreadsheetml/2006/main">
  <threadedComment ref="B417" dT="2022-03-16T20:41:20.03" personId="{8F50CC2C-0E36-4B59-82F1-95936225DA0C}" id="{6D1969FF-6AC9-4D29-BF10-D45ECE8B198D}">
    <text>What counts as "newly vaccinated"? Should probably be defined in the description</text>
  </threadedComment>
  <threadedComment ref="D419" dT="2022-03-16T18:59:56.93" personId="{8F50CC2C-0E36-4B59-82F1-95936225DA0C}" id="{368F2E54-DC14-437F-B9A2-9AD5F710FF5F}">
    <text>normalized how? Can we be clearer?</text>
  </threadedComment>
  <threadedComment ref="B1287" dT="2022-03-16T20:41:20.03" personId="{8F50CC2C-0E36-4B59-82F1-95936225DA0C}" id="{3FBE6F57-5BD7-456B-8ADA-8B2C9236D661}">
    <text>What counts as "newly vaccinated"? Should probably be defined in the description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andersen-lab/Freyja" TargetMode="External"/><Relationship Id="rId13" Type="http://schemas.microsoft.com/office/2017/10/relationships/threadedComment" Target="../threadedComments/threadedComment1.xml"/><Relationship Id="rId3" Type="http://schemas.openxmlformats.org/officeDocument/2006/relationships/hyperlink" Target="http://purl.obolibrary.org/obo/NCIT_C14267" TargetMode="External"/><Relationship Id="rId7" Type="http://schemas.openxmlformats.org/officeDocument/2006/relationships/hyperlink" Target="https://www.sciencedirect.com/topics/engineering/nephelometric-turbidity-unit" TargetMode="External"/><Relationship Id="rId12" Type="http://schemas.openxmlformats.org/officeDocument/2006/relationships/comments" Target="../comments1.xml"/><Relationship Id="rId2" Type="http://schemas.openxmlformats.org/officeDocument/2006/relationships/hyperlink" Target="http://purl.obolibrary.org/obo/NCIT_C169076" TargetMode="External"/><Relationship Id="rId1" Type="http://schemas.openxmlformats.org/officeDocument/2006/relationships/hyperlink" Target="http://purl.obolibrary.org/obo/MONDO_0005812" TargetMode="External"/><Relationship Id="rId6" Type="http://schemas.openxmlformats.org/officeDocument/2006/relationships/hyperlink" Target="https://pubs.rsc.org/en/content/articlelanding/2021/ew/d1ew00207d" TargetMode="External"/><Relationship Id="rId11" Type="http://schemas.openxmlformats.org/officeDocument/2006/relationships/table" Target="../tables/table3.xml"/><Relationship Id="rId5" Type="http://schemas.openxmlformats.org/officeDocument/2006/relationships/hyperlink" Target="https://doi.org/10.1002/wer.1541" TargetMode="External"/><Relationship Id="rId10" Type="http://schemas.openxmlformats.org/officeDocument/2006/relationships/vmlDrawing" Target="../drawings/vmlDrawing1.vml"/><Relationship Id="rId4" Type="http://schemas.openxmlformats.org/officeDocument/2006/relationships/hyperlink" Target="https://doi.org/10.1002/wer.1541" TargetMode="External"/><Relationship Id="rId9" Type="http://schemas.openxmlformats.org/officeDocument/2006/relationships/hyperlink" Target="https://github.com/PoonLab/gromstole" TargetMode="External"/><Relationship Id="rId14" Type="http://schemas.microsoft.com/office/2019/04/relationships/namedSheetView" Target="../namedSheetViews/namedSheetView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5.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ithub.com/Big-Life-Lab/PHES-ODM/new-version/doc-source" TargetMode="External"/><Relationship Id="rId7" Type="http://schemas.openxmlformats.org/officeDocument/2006/relationships/hyperlink" Target="https://docs.phes-odm.org/parts.html" TargetMode="External"/><Relationship Id="rId2" Type="http://schemas.openxmlformats.org/officeDocument/2006/relationships/hyperlink" Target="https://github.com/Big-Life-Lab/PHES-ODM/tree/new-version/dictionary-tables" TargetMode="External"/><Relationship Id="rId1" Type="http://schemas.openxmlformats.org/officeDocument/2006/relationships/hyperlink" Target="https://github.com/Big-Life-Lab/PHES-ODM/tree/new-version/dictionary-tables" TargetMode="External"/><Relationship Id="rId6" Type="http://schemas.openxmlformats.org/officeDocument/2006/relationships/hyperlink" Target="https://docs.phes-odm.org/parts.html" TargetMode="External"/><Relationship Id="rId5" Type="http://schemas.openxmlformats.org/officeDocument/2006/relationships/hyperlink" Target="https://osf.io/z3erw/" TargetMode="External"/><Relationship Id="rId4" Type="http://schemas.openxmlformats.org/officeDocument/2006/relationships/hyperlink" Target="https://github.com/Big-Life-Lab/PHES-ODM/tree/new-version/dictionary-tab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1B360-E83B-C349-91B6-A1C8F67707F6}">
  <dimension ref="A1:J79"/>
  <sheetViews>
    <sheetView zoomScale="144" zoomScaleNormal="144" workbookViewId="0">
      <selection activeCell="B59" sqref="B59"/>
    </sheetView>
  </sheetViews>
  <sheetFormatPr baseColWidth="10" defaultColWidth="11" defaultRowHeight="15.75" customHeight="1" x14ac:dyDescent="0.2"/>
  <cols>
    <col min="1" max="1" width="15" bestFit="1" customWidth="1"/>
    <col min="2" max="2" width="30.1640625" customWidth="1"/>
    <col min="3" max="3" width="65.83203125" customWidth="1"/>
    <col min="4" max="4" width="16.33203125" bestFit="1" customWidth="1"/>
    <col min="5" max="5" width="16" bestFit="1" customWidth="1"/>
    <col min="6" max="6" width="48.5" customWidth="1"/>
    <col min="7" max="7" width="15.5" bestFit="1" customWidth="1"/>
    <col min="8" max="8" width="19.1640625" bestFit="1" customWidth="1"/>
    <col min="9" max="9" width="42.83203125" customWidth="1"/>
    <col min="10" max="10" width="13.83203125" bestFit="1" customWidth="1"/>
    <col min="11" max="11" width="5.5" bestFit="1" customWidth="1"/>
    <col min="12" max="12" width="12" bestFit="1" customWidth="1"/>
    <col min="13" max="13" width="10.6640625" bestFit="1" customWidth="1"/>
    <col min="14" max="14" width="6.1640625" bestFit="1" customWidth="1"/>
    <col min="15" max="15" width="7.83203125" bestFit="1" customWidth="1"/>
    <col min="16" max="16" width="6.6640625" bestFit="1" customWidth="1"/>
    <col min="17" max="17" width="9.5" bestFit="1" customWidth="1"/>
  </cols>
  <sheetData>
    <row r="1" spans="1:10" ht="16" x14ac:dyDescent="0.2">
      <c r="A1" s="4" t="s">
        <v>0</v>
      </c>
      <c r="B1" s="4" t="s">
        <v>1</v>
      </c>
      <c r="C1" s="4" t="s">
        <v>2</v>
      </c>
      <c r="D1" s="4" t="s">
        <v>3</v>
      </c>
      <c r="F1" t="s">
        <v>4</v>
      </c>
      <c r="G1" t="s">
        <v>0</v>
      </c>
      <c r="H1" t="s">
        <v>5</v>
      </c>
      <c r="I1" t="s">
        <v>6</v>
      </c>
      <c r="J1" t="s">
        <v>7</v>
      </c>
    </row>
    <row r="2" spans="1:10" ht="15.75" customHeight="1" x14ac:dyDescent="0.2">
      <c r="A2" t="s">
        <v>8</v>
      </c>
      <c r="B2" t="s">
        <v>9</v>
      </c>
      <c r="C2" t="s">
        <v>10</v>
      </c>
      <c r="D2" t="s">
        <v>11</v>
      </c>
      <c r="F2" t="s">
        <v>12</v>
      </c>
      <c r="G2" t="s">
        <v>13</v>
      </c>
      <c r="H2" s="37">
        <v>44951</v>
      </c>
      <c r="I2" t="s">
        <v>14</v>
      </c>
      <c r="J2" t="s">
        <v>15</v>
      </c>
    </row>
    <row r="3" spans="1:10" s="4" customFormat="1" ht="16" x14ac:dyDescent="0.2">
      <c r="A3" t="s">
        <v>16</v>
      </c>
      <c r="B3" t="s">
        <v>17</v>
      </c>
      <c r="C3" t="s">
        <v>18</v>
      </c>
      <c r="D3" t="s">
        <v>19</v>
      </c>
      <c r="F3" t="s">
        <v>20</v>
      </c>
      <c r="G3" t="s">
        <v>8</v>
      </c>
      <c r="H3" s="37">
        <v>44952</v>
      </c>
      <c r="I3" t="s">
        <v>21</v>
      </c>
      <c r="J3" t="s">
        <v>15</v>
      </c>
    </row>
    <row r="4" spans="1:10" ht="16" x14ac:dyDescent="0.2">
      <c r="A4" t="s">
        <v>22</v>
      </c>
      <c r="B4" t="s">
        <v>23</v>
      </c>
      <c r="C4" t="s">
        <v>24</v>
      </c>
      <c r="D4" t="s">
        <v>25</v>
      </c>
      <c r="F4" t="s">
        <v>26</v>
      </c>
      <c r="G4" t="s">
        <v>16</v>
      </c>
      <c r="H4" s="37">
        <v>44953</v>
      </c>
      <c r="I4" t="s">
        <v>27</v>
      </c>
      <c r="J4" t="s">
        <v>15</v>
      </c>
    </row>
    <row r="5" spans="1:10" ht="15.75" customHeight="1" x14ac:dyDescent="0.2">
      <c r="A5" t="s">
        <v>28</v>
      </c>
      <c r="B5" t="s">
        <v>29</v>
      </c>
      <c r="C5" t="s">
        <v>30</v>
      </c>
      <c r="D5" t="s">
        <v>31</v>
      </c>
      <c r="F5" t="s">
        <v>32</v>
      </c>
      <c r="G5" t="s">
        <v>16</v>
      </c>
      <c r="H5" s="37">
        <v>44953</v>
      </c>
      <c r="I5" t="s">
        <v>33</v>
      </c>
      <c r="J5" t="s">
        <v>15</v>
      </c>
    </row>
    <row r="6" spans="1:10" ht="15.75" customHeight="1" x14ac:dyDescent="0.2">
      <c r="A6" t="s">
        <v>34</v>
      </c>
      <c r="B6" t="s">
        <v>35</v>
      </c>
      <c r="C6" t="s">
        <v>36</v>
      </c>
      <c r="D6" t="s">
        <v>37</v>
      </c>
      <c r="F6" t="s">
        <v>38</v>
      </c>
      <c r="G6" t="s">
        <v>16</v>
      </c>
      <c r="H6" s="37">
        <v>44953</v>
      </c>
      <c r="I6" t="s">
        <v>39</v>
      </c>
      <c r="J6" t="s">
        <v>15</v>
      </c>
    </row>
    <row r="7" spans="1:10" ht="15.75" customHeight="1" x14ac:dyDescent="0.2">
      <c r="A7" t="s">
        <v>40</v>
      </c>
      <c r="B7" t="s">
        <v>41</v>
      </c>
      <c r="C7" t="s">
        <v>42</v>
      </c>
      <c r="D7" t="s">
        <v>43</v>
      </c>
      <c r="F7" t="s">
        <v>44</v>
      </c>
      <c r="G7" t="s">
        <v>16</v>
      </c>
      <c r="H7" s="37">
        <v>44953</v>
      </c>
      <c r="I7" t="s">
        <v>45</v>
      </c>
      <c r="J7" t="s">
        <v>15</v>
      </c>
    </row>
    <row r="8" spans="1:10" ht="15.75" customHeight="1" x14ac:dyDescent="0.2">
      <c r="A8" t="s">
        <v>46</v>
      </c>
      <c r="B8" t="s">
        <v>47</v>
      </c>
      <c r="C8" t="s">
        <v>48</v>
      </c>
      <c r="D8" t="s">
        <v>49</v>
      </c>
      <c r="F8" t="s">
        <v>50</v>
      </c>
      <c r="G8" t="s">
        <v>16</v>
      </c>
      <c r="H8" s="37">
        <v>44953</v>
      </c>
      <c r="I8" t="s">
        <v>51</v>
      </c>
      <c r="J8" t="s">
        <v>15</v>
      </c>
    </row>
    <row r="9" spans="1:10" ht="15.75" customHeight="1" x14ac:dyDescent="0.2">
      <c r="A9" t="s">
        <v>52</v>
      </c>
      <c r="B9" t="s">
        <v>53</v>
      </c>
      <c r="C9" t="s">
        <v>54</v>
      </c>
      <c r="D9" t="s">
        <v>55</v>
      </c>
      <c r="F9" t="s">
        <v>56</v>
      </c>
      <c r="G9" t="s">
        <v>16</v>
      </c>
      <c r="H9" s="37">
        <v>44957</v>
      </c>
      <c r="I9" t="s">
        <v>57</v>
      </c>
      <c r="J9" t="s">
        <v>15</v>
      </c>
    </row>
    <row r="10" spans="1:10" ht="15.75" customHeight="1" x14ac:dyDescent="0.2">
      <c r="A10" t="s">
        <v>58</v>
      </c>
      <c r="B10" t="str">
        <f>_xlfn.CONCAT("ODM_dictionary_", A10, ".xlxs")</f>
        <v>ODM_dictionary_2.0.0-rc.3.8.xlxs</v>
      </c>
      <c r="C10" t="s">
        <v>59</v>
      </c>
      <c r="D10" t="s">
        <v>60</v>
      </c>
      <c r="F10" t="s">
        <v>61</v>
      </c>
      <c r="G10" t="s">
        <v>16</v>
      </c>
      <c r="H10" s="37">
        <v>44956</v>
      </c>
      <c r="I10" t="s">
        <v>62</v>
      </c>
      <c r="J10" t="s">
        <v>63</v>
      </c>
    </row>
    <row r="11" spans="1:10" ht="15.75" customHeight="1" x14ac:dyDescent="0.2">
      <c r="A11" t="s">
        <v>64</v>
      </c>
      <c r="B11" t="str">
        <f>_xlfn.CONCAT("ODM_dictionary_", A11, ".xlxs")</f>
        <v>ODM_dictionary_2.0.0-rc.3.9.xlxs</v>
      </c>
      <c r="C11" t="s">
        <v>65</v>
      </c>
      <c r="D11" t="s">
        <v>66</v>
      </c>
      <c r="F11" t="s">
        <v>67</v>
      </c>
      <c r="G11" t="s">
        <v>22</v>
      </c>
      <c r="H11" s="37">
        <v>44957</v>
      </c>
      <c r="I11" t="s">
        <v>68</v>
      </c>
      <c r="J11" t="s">
        <v>69</v>
      </c>
    </row>
    <row r="12" spans="1:10" ht="15.75" customHeight="1" x14ac:dyDescent="0.2">
      <c r="A12" t="s">
        <v>70</v>
      </c>
      <c r="B12" t="str">
        <f t="shared" ref="B12:B14" si="0">_xlfn.CONCAT("ODM_dictionary_", A12, ".xlxs")</f>
        <v>ODM_dictionary_2.0.0-rc.3.10.xlxs</v>
      </c>
      <c r="C12" t="s">
        <v>71</v>
      </c>
      <c r="D12" t="s">
        <v>72</v>
      </c>
      <c r="F12" t="s">
        <v>73</v>
      </c>
      <c r="G12" t="s">
        <v>22</v>
      </c>
      <c r="H12" s="37">
        <v>44958</v>
      </c>
      <c r="I12" t="s">
        <v>74</v>
      </c>
      <c r="J12" t="s">
        <v>15</v>
      </c>
    </row>
    <row r="13" spans="1:10" ht="15.75" customHeight="1" x14ac:dyDescent="0.2">
      <c r="A13" t="s">
        <v>75</v>
      </c>
      <c r="B13" t="str">
        <f t="shared" si="0"/>
        <v>ODM_dictionary_2.0.0-rc.3.11.xlxs</v>
      </c>
      <c r="C13" t="s">
        <v>6337</v>
      </c>
      <c r="D13" t="s">
        <v>6338</v>
      </c>
      <c r="F13" t="s">
        <v>76</v>
      </c>
      <c r="G13" t="s">
        <v>28</v>
      </c>
      <c r="H13" s="37">
        <v>44960</v>
      </c>
      <c r="I13" t="s">
        <v>77</v>
      </c>
      <c r="J13" t="s">
        <v>69</v>
      </c>
    </row>
    <row r="14" spans="1:10" ht="15.75" customHeight="1" x14ac:dyDescent="0.2">
      <c r="A14" t="s">
        <v>78</v>
      </c>
      <c r="B14" t="str">
        <f t="shared" si="0"/>
        <v>ODM_dictionary_2.0.0-rc.3.12.xlxs</v>
      </c>
      <c r="C14" t="s">
        <v>6337</v>
      </c>
      <c r="D14" t="s">
        <v>6339</v>
      </c>
      <c r="F14" t="s">
        <v>79</v>
      </c>
      <c r="G14" t="s">
        <v>28</v>
      </c>
      <c r="H14" s="37">
        <v>44960</v>
      </c>
      <c r="I14" t="s">
        <v>80</v>
      </c>
      <c r="J14" t="s">
        <v>69</v>
      </c>
    </row>
    <row r="15" spans="1:10" ht="15.75" customHeight="1" x14ac:dyDescent="0.2">
      <c r="A15" t="s">
        <v>6342</v>
      </c>
      <c r="B15" t="str">
        <f>_xlfn.CONCAT("ODM_dictionary_", A15, ".xlxs")</f>
        <v>ODM_dictionary_2.0.0-rc.3.13.xlxs</v>
      </c>
      <c r="C15" t="s">
        <v>6337</v>
      </c>
      <c r="D15" t="s">
        <v>6340</v>
      </c>
      <c r="F15" t="s">
        <v>81</v>
      </c>
      <c r="G15" t="s">
        <v>28</v>
      </c>
      <c r="H15" s="37">
        <v>44960</v>
      </c>
      <c r="I15" t="s">
        <v>82</v>
      </c>
      <c r="J15" t="s">
        <v>15</v>
      </c>
    </row>
    <row r="16" spans="1:10" ht="15.75" customHeight="1" x14ac:dyDescent="0.2">
      <c r="A16" t="s">
        <v>6343</v>
      </c>
      <c r="B16" t="str">
        <f>_xlfn.CONCAT("ODM_dictionary_", A16, ".xlxs")</f>
        <v>ODM_dictionary_2.0.0-rc.3.14.xlxs</v>
      </c>
      <c r="C16" t="s">
        <v>6337</v>
      </c>
      <c r="D16" t="s">
        <v>6341</v>
      </c>
      <c r="F16" t="s">
        <v>83</v>
      </c>
      <c r="G16" t="s">
        <v>28</v>
      </c>
      <c r="H16" s="37">
        <v>44961</v>
      </c>
      <c r="I16" t="s">
        <v>84</v>
      </c>
      <c r="J16" t="s">
        <v>15</v>
      </c>
    </row>
    <row r="17" spans="6:10" ht="15.75" hidden="1" customHeight="1" x14ac:dyDescent="0.2">
      <c r="F17" t="s">
        <v>85</v>
      </c>
      <c r="G17" t="s">
        <v>28</v>
      </c>
      <c r="H17" s="37">
        <v>44962</v>
      </c>
      <c r="I17" t="s">
        <v>86</v>
      </c>
      <c r="J17" t="s">
        <v>15</v>
      </c>
    </row>
    <row r="18" spans="6:10" ht="15.75" hidden="1" customHeight="1" x14ac:dyDescent="0.2">
      <c r="F18" t="s">
        <v>87</v>
      </c>
      <c r="G18" t="s">
        <v>28</v>
      </c>
      <c r="H18" s="37">
        <v>44963</v>
      </c>
      <c r="I18" t="s">
        <v>88</v>
      </c>
      <c r="J18" t="s">
        <v>15</v>
      </c>
    </row>
    <row r="19" spans="6:10" ht="15.75" hidden="1" customHeight="1" x14ac:dyDescent="0.2">
      <c r="F19" t="s">
        <v>89</v>
      </c>
      <c r="G19" t="s">
        <v>34</v>
      </c>
      <c r="H19" s="37">
        <v>44966</v>
      </c>
      <c r="I19" t="s">
        <v>90</v>
      </c>
      <c r="J19" t="s">
        <v>91</v>
      </c>
    </row>
    <row r="20" spans="6:10" ht="15.75" hidden="1" customHeight="1" x14ac:dyDescent="0.2">
      <c r="F20" t="s">
        <v>92</v>
      </c>
      <c r="G20" t="s">
        <v>34</v>
      </c>
      <c r="H20" s="37">
        <v>44970</v>
      </c>
      <c r="I20" t="s">
        <v>93</v>
      </c>
      <c r="J20" t="s">
        <v>91</v>
      </c>
    </row>
    <row r="21" spans="6:10" ht="15.75" hidden="1" customHeight="1" x14ac:dyDescent="0.2">
      <c r="F21" t="s">
        <v>94</v>
      </c>
      <c r="G21" t="s">
        <v>40</v>
      </c>
      <c r="H21" s="37">
        <v>44971</v>
      </c>
      <c r="I21" t="s">
        <v>95</v>
      </c>
      <c r="J21" t="s">
        <v>15</v>
      </c>
    </row>
    <row r="22" spans="6:10" ht="15.75" hidden="1" customHeight="1" x14ac:dyDescent="0.2">
      <c r="F22" t="s">
        <v>96</v>
      </c>
      <c r="G22" t="s">
        <v>40</v>
      </c>
      <c r="H22" s="37">
        <v>44971</v>
      </c>
      <c r="I22" t="s">
        <v>97</v>
      </c>
      <c r="J22" t="s">
        <v>15</v>
      </c>
    </row>
    <row r="23" spans="6:10" ht="15.75" hidden="1" customHeight="1" x14ac:dyDescent="0.2">
      <c r="F23" t="s">
        <v>98</v>
      </c>
      <c r="G23" t="s">
        <v>40</v>
      </c>
      <c r="H23" s="37">
        <v>44974</v>
      </c>
      <c r="I23" t="s">
        <v>98</v>
      </c>
      <c r="J23" t="s">
        <v>15</v>
      </c>
    </row>
    <row r="24" spans="6:10" ht="15.75" hidden="1" customHeight="1" x14ac:dyDescent="0.2">
      <c r="F24" t="s">
        <v>99</v>
      </c>
      <c r="G24" t="s">
        <v>40</v>
      </c>
      <c r="H24" s="37">
        <v>44974</v>
      </c>
      <c r="I24" t="s">
        <v>100</v>
      </c>
      <c r="J24" t="s">
        <v>15</v>
      </c>
    </row>
    <row r="25" spans="6:10" ht="15.75" hidden="1" customHeight="1" x14ac:dyDescent="0.2">
      <c r="F25" t="s">
        <v>101</v>
      </c>
      <c r="G25" t="s">
        <v>40</v>
      </c>
      <c r="H25" s="37">
        <v>44974</v>
      </c>
      <c r="I25" t="s">
        <v>101</v>
      </c>
      <c r="J25" t="s">
        <v>15</v>
      </c>
    </row>
    <row r="26" spans="6:10" ht="15.75" hidden="1" customHeight="1" x14ac:dyDescent="0.2">
      <c r="F26" t="s">
        <v>102</v>
      </c>
      <c r="G26" t="s">
        <v>46</v>
      </c>
      <c r="H26" s="37">
        <v>44974</v>
      </c>
      <c r="I26" t="s">
        <v>103</v>
      </c>
      <c r="J26" t="s">
        <v>91</v>
      </c>
    </row>
    <row r="27" spans="6:10" ht="15.75" hidden="1" customHeight="1" x14ac:dyDescent="0.2">
      <c r="F27" t="s">
        <v>104</v>
      </c>
      <c r="G27" t="s">
        <v>46</v>
      </c>
      <c r="H27" s="37">
        <v>44977</v>
      </c>
      <c r="I27" t="s">
        <v>105</v>
      </c>
      <c r="J27" t="s">
        <v>15</v>
      </c>
    </row>
    <row r="28" spans="6:10" ht="15.75" hidden="1" customHeight="1" x14ac:dyDescent="0.2">
      <c r="F28" t="s">
        <v>106</v>
      </c>
      <c r="G28" t="s">
        <v>46</v>
      </c>
      <c r="H28" s="37">
        <v>44978</v>
      </c>
      <c r="I28" t="s">
        <v>107</v>
      </c>
      <c r="J28" t="s">
        <v>15</v>
      </c>
    </row>
    <row r="29" spans="6:10" ht="15.75" hidden="1" customHeight="1" x14ac:dyDescent="0.2">
      <c r="F29" t="s">
        <v>108</v>
      </c>
      <c r="G29" t="s">
        <v>52</v>
      </c>
      <c r="H29" s="37">
        <v>44978</v>
      </c>
      <c r="I29" t="s">
        <v>109</v>
      </c>
      <c r="J29" t="s">
        <v>15</v>
      </c>
    </row>
    <row r="30" spans="6:10" ht="15.75" hidden="1" customHeight="1" x14ac:dyDescent="0.2">
      <c r="F30" t="s">
        <v>54</v>
      </c>
      <c r="G30" t="s">
        <v>52</v>
      </c>
      <c r="H30" s="37">
        <v>44978</v>
      </c>
      <c r="I30" t="s">
        <v>54</v>
      </c>
      <c r="J30" t="s">
        <v>15</v>
      </c>
    </row>
    <row r="31" spans="6:10" ht="15.75" hidden="1" customHeight="1" x14ac:dyDescent="0.2">
      <c r="F31" t="s">
        <v>110</v>
      </c>
      <c r="G31" t="s">
        <v>58</v>
      </c>
      <c r="H31" s="37">
        <v>44978</v>
      </c>
      <c r="I31" t="s">
        <v>110</v>
      </c>
      <c r="J31" t="s">
        <v>15</v>
      </c>
    </row>
    <row r="32" spans="6:10" ht="15.75" hidden="1" customHeight="1" x14ac:dyDescent="0.2">
      <c r="F32" t="s">
        <v>111</v>
      </c>
      <c r="G32" t="s">
        <v>58</v>
      </c>
      <c r="H32" s="37">
        <v>44978</v>
      </c>
      <c r="I32" t="s">
        <v>112</v>
      </c>
      <c r="J32" t="s">
        <v>15</v>
      </c>
    </row>
    <row r="33" spans="6:10" ht="15.75" hidden="1" customHeight="1" x14ac:dyDescent="0.2">
      <c r="F33" t="s">
        <v>113</v>
      </c>
      <c r="G33" t="s">
        <v>58</v>
      </c>
      <c r="H33" s="37">
        <v>44978</v>
      </c>
      <c r="I33" t="s">
        <v>114</v>
      </c>
      <c r="J33" t="s">
        <v>15</v>
      </c>
    </row>
    <row r="34" spans="6:10" ht="15.75" hidden="1" customHeight="1" x14ac:dyDescent="0.2">
      <c r="F34" t="s">
        <v>115</v>
      </c>
      <c r="G34" t="s">
        <v>58</v>
      </c>
      <c r="H34" s="37">
        <v>44978</v>
      </c>
      <c r="I34" t="s">
        <v>116</v>
      </c>
      <c r="J34" t="s">
        <v>15</v>
      </c>
    </row>
    <row r="35" spans="6:10" ht="15.75" hidden="1" customHeight="1" x14ac:dyDescent="0.2">
      <c r="F35" t="s">
        <v>117</v>
      </c>
      <c r="G35" t="s">
        <v>58</v>
      </c>
      <c r="H35" s="37">
        <v>44978</v>
      </c>
      <c r="I35" t="s">
        <v>118</v>
      </c>
      <c r="J35" t="s">
        <v>15</v>
      </c>
    </row>
    <row r="36" spans="6:10" ht="15.75" hidden="1" customHeight="1" x14ac:dyDescent="0.2">
      <c r="F36" t="s">
        <v>119</v>
      </c>
      <c r="G36" t="s">
        <v>58</v>
      </c>
      <c r="H36" s="37">
        <v>44978</v>
      </c>
      <c r="I36" t="s">
        <v>119</v>
      </c>
      <c r="J36" t="s">
        <v>15</v>
      </c>
    </row>
    <row r="37" spans="6:10" ht="15.75" hidden="1" customHeight="1" x14ac:dyDescent="0.2">
      <c r="F37" t="s">
        <v>120</v>
      </c>
      <c r="G37" t="s">
        <v>64</v>
      </c>
      <c r="H37" s="37">
        <v>44978</v>
      </c>
      <c r="I37" t="s">
        <v>121</v>
      </c>
      <c r="J37" t="s">
        <v>15</v>
      </c>
    </row>
    <row r="38" spans="6:10" ht="15.75" hidden="1" customHeight="1" x14ac:dyDescent="0.2">
      <c r="F38" t="s">
        <v>122</v>
      </c>
      <c r="G38" t="s">
        <v>64</v>
      </c>
      <c r="H38" s="37">
        <v>44980</v>
      </c>
      <c r="I38" t="s">
        <v>123</v>
      </c>
      <c r="J38" t="s">
        <v>69</v>
      </c>
    </row>
    <row r="39" spans="6:10" ht="15.75" hidden="1" customHeight="1" x14ac:dyDescent="0.2">
      <c r="F39" t="s">
        <v>124</v>
      </c>
      <c r="G39" t="s">
        <v>64</v>
      </c>
      <c r="H39" s="37">
        <v>44980</v>
      </c>
      <c r="I39" t="s">
        <v>125</v>
      </c>
      <c r="J39" t="s">
        <v>69</v>
      </c>
    </row>
    <row r="40" spans="6:10" ht="15.75" hidden="1" customHeight="1" x14ac:dyDescent="0.2">
      <c r="F40" t="s">
        <v>126</v>
      </c>
      <c r="G40" t="s">
        <v>64</v>
      </c>
      <c r="H40" s="37">
        <v>44981</v>
      </c>
      <c r="I40" t="s">
        <v>127</v>
      </c>
      <c r="J40" t="s">
        <v>69</v>
      </c>
    </row>
    <row r="41" spans="6:10" ht="15.75" hidden="1" customHeight="1" x14ac:dyDescent="0.2">
      <c r="F41" t="s">
        <v>128</v>
      </c>
      <c r="G41" t="s">
        <v>64</v>
      </c>
      <c r="H41" s="37">
        <v>44981</v>
      </c>
      <c r="I41" t="s">
        <v>129</v>
      </c>
      <c r="J41" t="s">
        <v>69</v>
      </c>
    </row>
    <row r="42" spans="6:10" ht="15.75" hidden="1" customHeight="1" x14ac:dyDescent="0.2">
      <c r="F42" t="s">
        <v>130</v>
      </c>
      <c r="G42" t="s">
        <v>64</v>
      </c>
      <c r="H42" s="37">
        <v>44981</v>
      </c>
      <c r="I42" t="s">
        <v>131</v>
      </c>
      <c r="J42" t="s">
        <v>69</v>
      </c>
    </row>
    <row r="43" spans="6:10" ht="15.75" hidden="1" customHeight="1" x14ac:dyDescent="0.2">
      <c r="F43" t="s">
        <v>132</v>
      </c>
      <c r="G43" t="s">
        <v>70</v>
      </c>
      <c r="H43" s="37">
        <v>44982</v>
      </c>
      <c r="I43" t="s">
        <v>133</v>
      </c>
      <c r="J43" t="s">
        <v>15</v>
      </c>
    </row>
    <row r="44" spans="6:10" ht="15.75" hidden="1" customHeight="1" x14ac:dyDescent="0.2">
      <c r="F44" t="s">
        <v>134</v>
      </c>
      <c r="G44" t="s">
        <v>70</v>
      </c>
      <c r="H44" s="37">
        <v>44984</v>
      </c>
      <c r="I44" t="s">
        <v>135</v>
      </c>
      <c r="J44" t="s">
        <v>15</v>
      </c>
    </row>
    <row r="45" spans="6:10" ht="15.75" hidden="1" customHeight="1" x14ac:dyDescent="0.2">
      <c r="F45" t="s">
        <v>136</v>
      </c>
      <c r="G45" t="s">
        <v>70</v>
      </c>
      <c r="H45" s="37">
        <v>44984</v>
      </c>
      <c r="I45" t="s">
        <v>137</v>
      </c>
      <c r="J45" t="s">
        <v>15</v>
      </c>
    </row>
    <row r="46" spans="6:10" ht="15.75" hidden="1" customHeight="1" x14ac:dyDescent="0.2">
      <c r="F46" t="s">
        <v>138</v>
      </c>
      <c r="G46" t="s">
        <v>70</v>
      </c>
      <c r="H46" s="37">
        <v>44985</v>
      </c>
      <c r="I46" t="s">
        <v>139</v>
      </c>
      <c r="J46" t="s">
        <v>15</v>
      </c>
    </row>
    <row r="47" spans="6:10" ht="15.75" hidden="1" customHeight="1" x14ac:dyDescent="0.2">
      <c r="F47" t="s">
        <v>140</v>
      </c>
      <c r="G47" t="s">
        <v>70</v>
      </c>
      <c r="H47" s="37">
        <v>44985</v>
      </c>
      <c r="I47" t="s">
        <v>140</v>
      </c>
      <c r="J47" t="s">
        <v>15</v>
      </c>
    </row>
    <row r="48" spans="6:10" ht="15.75" hidden="1" customHeight="1" x14ac:dyDescent="0.2">
      <c r="F48" t="s">
        <v>141</v>
      </c>
      <c r="G48" t="s">
        <v>70</v>
      </c>
      <c r="H48" s="37">
        <v>44985</v>
      </c>
      <c r="I48" t="s">
        <v>142</v>
      </c>
      <c r="J48" t="s">
        <v>69</v>
      </c>
    </row>
    <row r="49" spans="6:10" ht="15.75" hidden="1" customHeight="1" x14ac:dyDescent="0.2">
      <c r="F49" t="s">
        <v>143</v>
      </c>
      <c r="G49" t="s">
        <v>70</v>
      </c>
      <c r="H49" s="37">
        <v>44985</v>
      </c>
      <c r="I49" t="s">
        <v>144</v>
      </c>
      <c r="J49" t="s">
        <v>15</v>
      </c>
    </row>
    <row r="50" spans="6:10" ht="15.75" hidden="1" customHeight="1" x14ac:dyDescent="0.2">
      <c r="F50" t="s">
        <v>145</v>
      </c>
      <c r="G50" t="s">
        <v>70</v>
      </c>
      <c r="H50" s="37">
        <v>44985</v>
      </c>
      <c r="I50" t="s">
        <v>146</v>
      </c>
      <c r="J50" t="s">
        <v>15</v>
      </c>
    </row>
    <row r="51" spans="6:10" ht="15.75" hidden="1" customHeight="1" x14ac:dyDescent="0.2">
      <c r="F51" t="s">
        <v>147</v>
      </c>
      <c r="G51" t="s">
        <v>70</v>
      </c>
      <c r="H51" s="37">
        <v>44985</v>
      </c>
      <c r="I51" t="s">
        <v>148</v>
      </c>
      <c r="J51" t="s">
        <v>15</v>
      </c>
    </row>
    <row r="52" spans="6:10" ht="15.75" hidden="1" customHeight="1" x14ac:dyDescent="0.2">
      <c r="F52" t="s">
        <v>149</v>
      </c>
      <c r="G52" t="s">
        <v>70</v>
      </c>
      <c r="H52" s="37">
        <v>44985</v>
      </c>
      <c r="I52" t="s">
        <v>150</v>
      </c>
      <c r="J52" t="s">
        <v>15</v>
      </c>
    </row>
    <row r="53" spans="6:10" ht="15.75" hidden="1" customHeight="1" x14ac:dyDescent="0.2">
      <c r="F53" t="s">
        <v>151</v>
      </c>
      <c r="G53" t="s">
        <v>75</v>
      </c>
      <c r="H53" s="37">
        <v>44986</v>
      </c>
      <c r="I53" t="s">
        <v>152</v>
      </c>
      <c r="J53" t="s">
        <v>91</v>
      </c>
    </row>
    <row r="54" spans="6:10" ht="15.75" hidden="1" customHeight="1" x14ac:dyDescent="0.2">
      <c r="F54" t="s">
        <v>153</v>
      </c>
      <c r="G54" t="s">
        <v>75</v>
      </c>
      <c r="H54" s="37">
        <v>44986</v>
      </c>
      <c r="I54" t="s">
        <v>154</v>
      </c>
      <c r="J54" t="s">
        <v>91</v>
      </c>
    </row>
    <row r="55" spans="6:10" ht="15.75" hidden="1" customHeight="1" x14ac:dyDescent="0.2">
      <c r="F55" t="s">
        <v>155</v>
      </c>
      <c r="G55" t="s">
        <v>75</v>
      </c>
      <c r="H55" s="37">
        <v>44986</v>
      </c>
      <c r="I55" t="s">
        <v>156</v>
      </c>
      <c r="J55" t="s">
        <v>69</v>
      </c>
    </row>
    <row r="56" spans="6:10" ht="15.75" hidden="1" customHeight="1" x14ac:dyDescent="0.2">
      <c r="F56" t="s">
        <v>157</v>
      </c>
      <c r="G56" t="s">
        <v>75</v>
      </c>
      <c r="H56" s="37">
        <v>44986</v>
      </c>
      <c r="I56" t="s">
        <v>158</v>
      </c>
      <c r="J56" t="s">
        <v>69</v>
      </c>
    </row>
    <row r="57" spans="6:10" ht="15.75" hidden="1" customHeight="1" x14ac:dyDescent="0.2">
      <c r="F57" t="s">
        <v>159</v>
      </c>
      <c r="G57" t="s">
        <v>75</v>
      </c>
      <c r="H57" s="37">
        <v>44987</v>
      </c>
      <c r="I57" t="s">
        <v>160</v>
      </c>
      <c r="J57" t="s">
        <v>91</v>
      </c>
    </row>
    <row r="58" spans="6:10" ht="15.75" hidden="1" customHeight="1" x14ac:dyDescent="0.2">
      <c r="F58" t="s">
        <v>161</v>
      </c>
      <c r="G58" t="s">
        <v>75</v>
      </c>
      <c r="H58" s="37">
        <v>44987</v>
      </c>
      <c r="I58" t="s">
        <v>162</v>
      </c>
      <c r="J58" t="s">
        <v>69</v>
      </c>
    </row>
    <row r="59" spans="6:10" ht="15.75" customHeight="1" x14ac:dyDescent="0.2">
      <c r="F59" t="s">
        <v>163</v>
      </c>
      <c r="G59" t="s">
        <v>75</v>
      </c>
      <c r="H59" s="37">
        <v>44987</v>
      </c>
      <c r="I59" t="s">
        <v>164</v>
      </c>
      <c r="J59" t="s">
        <v>69</v>
      </c>
    </row>
    <row r="60" spans="6:10" ht="15.75" customHeight="1" x14ac:dyDescent="0.2">
      <c r="F60" t="s">
        <v>165</v>
      </c>
      <c r="G60" t="s">
        <v>75</v>
      </c>
      <c r="H60" s="37">
        <v>44987</v>
      </c>
      <c r="I60" t="s">
        <v>166</v>
      </c>
      <c r="J60" t="s">
        <v>69</v>
      </c>
    </row>
    <row r="61" spans="6:10" ht="15.75" customHeight="1" x14ac:dyDescent="0.2">
      <c r="F61" t="s">
        <v>167</v>
      </c>
      <c r="G61" t="s">
        <v>75</v>
      </c>
      <c r="H61" s="37">
        <v>44987</v>
      </c>
      <c r="I61" t="s">
        <v>167</v>
      </c>
      <c r="J61" t="s">
        <v>15</v>
      </c>
    </row>
    <row r="62" spans="6:10" ht="15.75" customHeight="1" x14ac:dyDescent="0.2">
      <c r="F62" t="s">
        <v>168</v>
      </c>
      <c r="G62" t="s">
        <v>75</v>
      </c>
      <c r="H62" s="37">
        <v>44987</v>
      </c>
      <c r="I62" t="s">
        <v>169</v>
      </c>
      <c r="J62" t="s">
        <v>15</v>
      </c>
    </row>
    <row r="63" spans="6:10" ht="15.75" customHeight="1" x14ac:dyDescent="0.2">
      <c r="F63" t="s">
        <v>170</v>
      </c>
      <c r="G63" t="s">
        <v>75</v>
      </c>
      <c r="H63" s="37">
        <v>44988</v>
      </c>
      <c r="I63" t="s">
        <v>171</v>
      </c>
      <c r="J63" t="s">
        <v>15</v>
      </c>
    </row>
    <row r="64" spans="6:10" ht="15.75" customHeight="1" x14ac:dyDescent="0.2">
      <c r="G64" t="s">
        <v>75</v>
      </c>
      <c r="H64" s="37">
        <v>44988</v>
      </c>
      <c r="J64" t="s">
        <v>15</v>
      </c>
    </row>
    <row r="65" spans="6:10" ht="15.75" customHeight="1" x14ac:dyDescent="0.2">
      <c r="F65" s="12" t="s">
        <v>172</v>
      </c>
      <c r="G65" t="s">
        <v>75</v>
      </c>
      <c r="H65" s="37">
        <v>44988</v>
      </c>
      <c r="I65" t="s">
        <v>173</v>
      </c>
      <c r="J65" t="s">
        <v>15</v>
      </c>
    </row>
    <row r="66" spans="6:10" ht="15.75" customHeight="1" x14ac:dyDescent="0.2">
      <c r="F66" t="s">
        <v>174</v>
      </c>
      <c r="G66" t="s">
        <v>75</v>
      </c>
      <c r="H66" s="37">
        <v>44988</v>
      </c>
      <c r="I66" t="s">
        <v>175</v>
      </c>
      <c r="J66" t="s">
        <v>15</v>
      </c>
    </row>
    <row r="67" spans="6:10" ht="15.75" customHeight="1" x14ac:dyDescent="0.2">
      <c r="F67" t="s">
        <v>176</v>
      </c>
      <c r="G67" t="s">
        <v>75</v>
      </c>
      <c r="H67" s="37">
        <v>44988</v>
      </c>
      <c r="I67" t="s">
        <v>177</v>
      </c>
      <c r="J67" t="s">
        <v>91</v>
      </c>
    </row>
    <row r="68" spans="6:10" ht="15.75" customHeight="1" x14ac:dyDescent="0.2">
      <c r="F68" t="s">
        <v>178</v>
      </c>
      <c r="G68" t="s">
        <v>75</v>
      </c>
      <c r="H68" s="37">
        <v>44988</v>
      </c>
      <c r="J68" t="s">
        <v>179</v>
      </c>
    </row>
    <row r="69" spans="6:10" ht="15.75" customHeight="1" x14ac:dyDescent="0.2">
      <c r="F69" t="s">
        <v>178</v>
      </c>
      <c r="G69" t="s">
        <v>75</v>
      </c>
      <c r="H69" s="37">
        <v>44988</v>
      </c>
      <c r="J69" t="s">
        <v>15</v>
      </c>
    </row>
    <row r="70" spans="6:10" ht="15.75" customHeight="1" x14ac:dyDescent="0.2">
      <c r="F70" t="s">
        <v>180</v>
      </c>
      <c r="H70" s="37"/>
      <c r="I70" t="s">
        <v>181</v>
      </c>
      <c r="J70" t="s">
        <v>15</v>
      </c>
    </row>
    <row r="71" spans="6:10" ht="15.75" customHeight="1" x14ac:dyDescent="0.2">
      <c r="F71" t="s">
        <v>182</v>
      </c>
      <c r="H71" s="37"/>
      <c r="I71" t="s">
        <v>183</v>
      </c>
      <c r="J71" t="s">
        <v>15</v>
      </c>
    </row>
    <row r="72" spans="6:10" ht="15.75" customHeight="1" x14ac:dyDescent="0.2">
      <c r="F72" t="s">
        <v>184</v>
      </c>
      <c r="H72" s="37"/>
      <c r="I72" t="s">
        <v>185</v>
      </c>
      <c r="J72" t="s">
        <v>15</v>
      </c>
    </row>
    <row r="73" spans="6:10" ht="15.75" customHeight="1" x14ac:dyDescent="0.2">
      <c r="F73" t="s">
        <v>186</v>
      </c>
      <c r="H73" s="37"/>
      <c r="I73" t="s">
        <v>187</v>
      </c>
      <c r="J73" t="s">
        <v>15</v>
      </c>
    </row>
    <row r="74" spans="6:10" ht="15.75" customHeight="1" x14ac:dyDescent="0.2">
      <c r="F74" t="s">
        <v>6329</v>
      </c>
      <c r="H74" s="37">
        <v>44991</v>
      </c>
      <c r="I74" t="s">
        <v>6329</v>
      </c>
      <c r="J74" t="s">
        <v>15</v>
      </c>
    </row>
    <row r="75" spans="6:10" ht="15.75" customHeight="1" x14ac:dyDescent="0.2">
      <c r="F75" t="s">
        <v>6330</v>
      </c>
      <c r="H75" s="37">
        <v>44991</v>
      </c>
      <c r="I75" t="s">
        <v>6331</v>
      </c>
      <c r="J75" t="s">
        <v>15</v>
      </c>
    </row>
    <row r="76" spans="6:10" ht="15.75" customHeight="1" x14ac:dyDescent="0.2">
      <c r="F76" t="s">
        <v>6332</v>
      </c>
      <c r="H76" s="37">
        <v>44991</v>
      </c>
      <c r="I76" t="s">
        <v>6332</v>
      </c>
      <c r="J76" t="s">
        <v>15</v>
      </c>
    </row>
    <row r="77" spans="6:10" ht="15.75" customHeight="1" x14ac:dyDescent="0.2">
      <c r="F77" t="s">
        <v>6333</v>
      </c>
      <c r="H77" s="37">
        <v>44991</v>
      </c>
      <c r="I77" t="s">
        <v>6333</v>
      </c>
      <c r="J77" t="s">
        <v>15</v>
      </c>
    </row>
    <row r="78" spans="6:10" ht="15.75" customHeight="1" x14ac:dyDescent="0.2">
      <c r="F78" t="s">
        <v>6334</v>
      </c>
      <c r="H78" s="37">
        <v>44991</v>
      </c>
      <c r="I78" t="s">
        <v>6335</v>
      </c>
      <c r="J78" t="s">
        <v>15</v>
      </c>
    </row>
    <row r="79" spans="6:10" ht="15.75" customHeight="1" x14ac:dyDescent="0.2">
      <c r="F79" t="s">
        <v>6336</v>
      </c>
      <c r="H79" s="37">
        <v>44991</v>
      </c>
      <c r="I79" t="s">
        <v>6336</v>
      </c>
      <c r="J79" t="s">
        <v>15</v>
      </c>
    </row>
  </sheetData>
  <phoneticPr fontId="2" type="noConversion"/>
  <conditionalFormatting sqref="F4">
    <cfRule type="duplicateValues" dxfId="88" priority="1"/>
  </conditionalFormatting>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80D27-63B3-3242-870D-758BEBF8E484}">
  <sheetPr codeName="Sheet3">
    <tabColor theme="9" tint="0.39997558519241921"/>
  </sheetPr>
  <dimension ref="A1:DC974"/>
  <sheetViews>
    <sheetView zoomScale="180" zoomScaleNormal="130" workbookViewId="0">
      <pane xSplit="2" ySplit="1" topLeftCell="C2" activePane="bottomRight" state="frozen"/>
      <selection pane="topRight" activeCell="E1" sqref="E1"/>
      <selection pane="bottomLeft" activeCell="A2" sqref="A2"/>
      <selection pane="bottomRight" activeCell="C2" sqref="C2"/>
    </sheetView>
  </sheetViews>
  <sheetFormatPr baseColWidth="10" defaultColWidth="11" defaultRowHeight="17" customHeight="1" zeroHeight="1" x14ac:dyDescent="0.2"/>
  <cols>
    <col min="1" max="1" width="31.83203125" style="70" customWidth="1"/>
    <col min="2" max="2" width="30.1640625" style="70" customWidth="1"/>
    <col min="3" max="3" width="17.83203125" customWidth="1"/>
    <col min="4" max="4" width="13.33203125" style="70" customWidth="1"/>
    <col min="5" max="5" width="95.33203125" style="70" customWidth="1"/>
    <col min="6" max="6" width="26.1640625" style="160" customWidth="1"/>
    <col min="7" max="7" width="15.83203125" customWidth="1"/>
    <col min="8" max="8" width="25.83203125" customWidth="1"/>
    <col min="9" max="9" width="29.5" customWidth="1"/>
    <col min="10" max="10" width="20.83203125" customWidth="1"/>
    <col min="11" max="11" width="19.33203125" customWidth="1"/>
    <col min="12" max="12" width="16.6640625" customWidth="1"/>
    <col min="13" max="13" width="10.5" customWidth="1"/>
    <col min="14" max="14" width="18.5" customWidth="1"/>
    <col min="15" max="16" width="20.83203125" customWidth="1"/>
    <col min="17" max="17" width="20.83203125" style="39" customWidth="1"/>
    <col min="18" max="21" width="20.6640625" customWidth="1"/>
    <col min="22" max="24" width="20.6640625" style="70" customWidth="1"/>
    <col min="25" max="26" width="20.83203125" customWidth="1"/>
    <col min="27" max="27" width="22.33203125" customWidth="1"/>
    <col min="28" max="28" width="20" customWidth="1"/>
    <col min="29" max="29" width="27.83203125" customWidth="1"/>
    <col min="30" max="30" width="31.6640625" customWidth="1"/>
    <col min="31" max="31" width="32.33203125" customWidth="1"/>
    <col min="32" max="32" width="24.83203125" customWidth="1"/>
    <col min="33" max="34" width="20.6640625" customWidth="1"/>
    <col min="35" max="35" width="22.6640625" customWidth="1"/>
    <col min="36" max="46" width="20.6640625" customWidth="1"/>
    <col min="47" max="47" width="24.1640625" customWidth="1"/>
    <col min="48" max="52" width="20.6640625" customWidth="1"/>
    <col min="53" max="53" width="23.1640625" customWidth="1"/>
    <col min="54" max="55" width="20.6640625" customWidth="1"/>
    <col min="56" max="56" width="22" customWidth="1"/>
    <col min="57" max="75" width="20.6640625" customWidth="1"/>
    <col min="76" max="77" width="25.5" style="70" customWidth="1"/>
    <col min="78" max="78" width="18.83203125" customWidth="1"/>
    <col min="79" max="79" width="11.33203125" customWidth="1"/>
    <col min="80" max="80" width="12" customWidth="1"/>
    <col min="81" max="81" width="17.83203125" customWidth="1"/>
    <col min="82" max="82" width="13.83203125" customWidth="1"/>
    <col min="83" max="83" width="8.1640625" customWidth="1"/>
    <col min="84" max="84" width="21" customWidth="1"/>
    <col min="85" max="85" width="16.1640625" customWidth="1"/>
    <col min="86" max="86" width="20" customWidth="1"/>
    <col min="87" max="87" width="18.5" customWidth="1"/>
    <col min="88" max="88" width="11" bestFit="1" customWidth="1"/>
    <col min="89" max="89" width="12.5" customWidth="1"/>
    <col min="90" max="90" width="29" customWidth="1"/>
    <col min="91" max="91" width="18.1640625" customWidth="1"/>
    <col min="92" max="92" width="21.6640625" customWidth="1"/>
    <col min="93" max="93" width="18.83203125" customWidth="1"/>
    <col min="94" max="94" width="13" customWidth="1"/>
    <col min="95" max="95" width="19.83203125" customWidth="1"/>
    <col min="96" max="96" width="12" customWidth="1"/>
    <col min="97" max="97" width="13.1640625" customWidth="1"/>
    <col min="98" max="98" width="16" customWidth="1"/>
    <col min="99" max="99" width="21.6640625" customWidth="1"/>
    <col min="100" max="100" width="19.6640625" customWidth="1"/>
    <col min="101" max="101" width="10.83203125" customWidth="1"/>
    <col min="102" max="102" width="11" bestFit="1" customWidth="1"/>
    <col min="103" max="103" width="29.5" customWidth="1"/>
    <col min="104" max="104" width="24.1640625" customWidth="1"/>
    <col min="105" max="105" width="30.1640625" style="11" customWidth="1"/>
    <col min="106" max="106" width="23.33203125" style="11" customWidth="1"/>
    <col min="107" max="107" width="22.1640625" style="11" customWidth="1"/>
    <col min="108" max="108" width="19.1640625" customWidth="1"/>
  </cols>
  <sheetData>
    <row r="1" spans="1:107" s="5" customFormat="1" ht="18" thickBot="1" x14ac:dyDescent="0.25">
      <c r="A1" s="71" t="s">
        <v>6280</v>
      </c>
      <c r="B1" s="87" t="s">
        <v>190</v>
      </c>
      <c r="C1" s="5" t="s">
        <v>191</v>
      </c>
      <c r="D1" s="5" t="s">
        <v>192</v>
      </c>
      <c r="E1" s="87" t="s">
        <v>193</v>
      </c>
      <c r="F1" s="159" t="s">
        <v>194</v>
      </c>
      <c r="G1" s="5" t="s">
        <v>195</v>
      </c>
      <c r="H1" s="5" t="s">
        <v>196</v>
      </c>
      <c r="I1" s="5" t="s">
        <v>6321</v>
      </c>
      <c r="J1" t="s">
        <v>198</v>
      </c>
      <c r="K1" s="65" t="s">
        <v>589</v>
      </c>
      <c r="L1" s="5" t="s">
        <v>2206</v>
      </c>
      <c r="M1" s="5" t="s">
        <v>201</v>
      </c>
      <c r="N1" s="5" t="s">
        <v>202</v>
      </c>
      <c r="O1" s="5" t="s">
        <v>6248</v>
      </c>
      <c r="P1" s="5" t="s">
        <v>6281</v>
      </c>
      <c r="Q1" s="5" t="s">
        <v>366</v>
      </c>
      <c r="R1" s="46" t="s">
        <v>6322</v>
      </c>
      <c r="S1" s="5" t="s">
        <v>6284</v>
      </c>
      <c r="T1" s="5" t="s">
        <v>6323</v>
      </c>
      <c r="U1" s="5" t="s">
        <v>2000</v>
      </c>
      <c r="V1" s="5" t="s">
        <v>208</v>
      </c>
      <c r="W1" s="71" t="s">
        <v>209</v>
      </c>
      <c r="X1" s="71" t="s">
        <v>210</v>
      </c>
      <c r="Y1" s="5" t="s">
        <v>211</v>
      </c>
      <c r="Z1" s="34" t="s">
        <v>212</v>
      </c>
      <c r="AA1" s="34" t="s">
        <v>213</v>
      </c>
      <c r="AB1" s="34" t="s">
        <v>214</v>
      </c>
      <c r="AC1" s="34" t="s">
        <v>215</v>
      </c>
      <c r="AD1" s="34" t="s">
        <v>216</v>
      </c>
      <c r="AE1" s="34" t="s">
        <v>217</v>
      </c>
      <c r="AF1" s="35" t="s">
        <v>218</v>
      </c>
      <c r="AG1" s="35" t="s">
        <v>219</v>
      </c>
      <c r="AH1" s="35" t="s">
        <v>220</v>
      </c>
      <c r="AI1" s="33" t="s">
        <v>221</v>
      </c>
      <c r="AJ1" s="33" t="s">
        <v>222</v>
      </c>
      <c r="AK1" s="33" t="s">
        <v>223</v>
      </c>
      <c r="AL1" s="16" t="s">
        <v>224</v>
      </c>
      <c r="AM1" s="16" t="s">
        <v>225</v>
      </c>
      <c r="AN1" s="16" t="s">
        <v>226</v>
      </c>
      <c r="AO1" s="16" t="s">
        <v>227</v>
      </c>
      <c r="AP1" s="16" t="s">
        <v>228</v>
      </c>
      <c r="AQ1" s="16" t="s">
        <v>229</v>
      </c>
      <c r="AR1" s="33" t="s">
        <v>230</v>
      </c>
      <c r="AS1" s="33" t="s">
        <v>231</v>
      </c>
      <c r="AT1" s="33" t="s">
        <v>232</v>
      </c>
      <c r="AU1" s="16" t="s">
        <v>233</v>
      </c>
      <c r="AV1" s="16" t="s">
        <v>234</v>
      </c>
      <c r="AW1" s="16" t="s">
        <v>235</v>
      </c>
      <c r="AX1" s="16" t="s">
        <v>236</v>
      </c>
      <c r="AY1" s="16" t="s">
        <v>237</v>
      </c>
      <c r="AZ1" s="16" t="s">
        <v>238</v>
      </c>
      <c r="BA1" s="16" t="s">
        <v>239</v>
      </c>
      <c r="BB1" s="16" t="s">
        <v>240</v>
      </c>
      <c r="BC1" s="16" t="s">
        <v>241</v>
      </c>
      <c r="BD1" s="16" t="s">
        <v>242</v>
      </c>
      <c r="BE1" s="16" t="s">
        <v>243</v>
      </c>
      <c r="BF1" s="16" t="s">
        <v>244</v>
      </c>
      <c r="BG1" s="16" t="s">
        <v>245</v>
      </c>
      <c r="BH1" s="16" t="s">
        <v>246</v>
      </c>
      <c r="BI1" s="16" t="s">
        <v>247</v>
      </c>
      <c r="BJ1" s="31" t="s">
        <v>248</v>
      </c>
      <c r="BK1" s="31" t="s">
        <v>249</v>
      </c>
      <c r="BL1" s="31" t="s">
        <v>250</v>
      </c>
      <c r="BM1" s="31" t="s">
        <v>251</v>
      </c>
      <c r="BN1" s="31" t="s">
        <v>252</v>
      </c>
      <c r="BO1" s="31" t="s">
        <v>253</v>
      </c>
      <c r="BP1" s="31" t="s">
        <v>254</v>
      </c>
      <c r="BQ1" s="31" t="s">
        <v>255</v>
      </c>
      <c r="BR1" s="31" t="s">
        <v>256</v>
      </c>
      <c r="BS1" s="31" t="s">
        <v>257</v>
      </c>
      <c r="BT1" s="31" t="s">
        <v>258</v>
      </c>
      <c r="BU1" s="31" t="s">
        <v>259</v>
      </c>
      <c r="BV1" s="33" t="s">
        <v>260</v>
      </c>
      <c r="BW1" s="33" t="s">
        <v>261</v>
      </c>
      <c r="BX1" s="33" t="s">
        <v>262</v>
      </c>
      <c r="BY1" s="88" t="s">
        <v>263</v>
      </c>
      <c r="BZ1" s="88" t="s">
        <v>264</v>
      </c>
      <c r="CA1" s="88" t="s">
        <v>265</v>
      </c>
      <c r="CB1" s="113" t="s">
        <v>266</v>
      </c>
      <c r="CC1" s="113" t="s">
        <v>267</v>
      </c>
      <c r="CD1" s="113" t="s">
        <v>268</v>
      </c>
      <c r="CE1" s="161" t="s">
        <v>269</v>
      </c>
      <c r="CF1" s="161" t="s">
        <v>270</v>
      </c>
      <c r="CG1" s="162" t="s">
        <v>271</v>
      </c>
      <c r="CH1" s="162" t="s">
        <v>272</v>
      </c>
      <c r="CI1" s="161" t="s">
        <v>273</v>
      </c>
      <c r="CJ1" s="161" t="s">
        <v>274</v>
      </c>
      <c r="CK1" s="114" t="s">
        <v>275</v>
      </c>
      <c r="CL1" s="114" t="s">
        <v>276</v>
      </c>
      <c r="CM1" s="114" t="s">
        <v>277</v>
      </c>
      <c r="CN1" s="161" t="s">
        <v>278</v>
      </c>
      <c r="CO1" s="161" t="s">
        <v>279</v>
      </c>
      <c r="CP1" s="161" t="s">
        <v>280</v>
      </c>
      <c r="CQ1" s="161" t="s">
        <v>281</v>
      </c>
      <c r="CR1" s="161" t="s">
        <v>282</v>
      </c>
      <c r="CS1" s="163" t="s">
        <v>283</v>
      </c>
      <c r="CT1" s="163" t="s">
        <v>284</v>
      </c>
      <c r="CU1" s="161" t="s">
        <v>285</v>
      </c>
      <c r="CV1" s="161" t="s">
        <v>286</v>
      </c>
      <c r="CW1" s="161" t="s">
        <v>287</v>
      </c>
      <c r="CX1" s="161" t="s">
        <v>288</v>
      </c>
      <c r="CY1" s="161" t="s">
        <v>289</v>
      </c>
      <c r="CZ1" s="161" t="s">
        <v>290</v>
      </c>
      <c r="DA1" s="161" t="s">
        <v>291</v>
      </c>
      <c r="DB1" s="161" t="s">
        <v>292</v>
      </c>
      <c r="DC1" s="161" t="s">
        <v>293</v>
      </c>
    </row>
    <row r="2" spans="1:107" hidden="1" thickTop="1" x14ac:dyDescent="0.2">
      <c r="A2" t="s">
        <v>294</v>
      </c>
      <c r="B2" s="196" t="s">
        <v>295</v>
      </c>
      <c r="C2" t="s">
        <v>6289</v>
      </c>
      <c r="D2" t="s">
        <v>297</v>
      </c>
      <c r="E2" t="s">
        <v>295</v>
      </c>
      <c r="F2" t="s">
        <v>297</v>
      </c>
      <c r="G2" t="s">
        <v>298</v>
      </c>
      <c r="H2" t="s">
        <v>299</v>
      </c>
      <c r="I2" t="s">
        <v>300</v>
      </c>
      <c r="J2" t="s">
        <v>301</v>
      </c>
      <c r="K2" t="s">
        <v>302</v>
      </c>
      <c r="L2" t="s">
        <v>303</v>
      </c>
      <c r="M2" t="s">
        <v>297</v>
      </c>
      <c r="N2" t="s">
        <v>297</v>
      </c>
      <c r="O2" t="s">
        <v>297</v>
      </c>
      <c r="Q2" t="s">
        <v>304</v>
      </c>
      <c r="R2" t="s">
        <v>305</v>
      </c>
      <c r="S2" t="s">
        <v>306</v>
      </c>
      <c r="T2" t="s">
        <v>307</v>
      </c>
      <c r="U2" t="s">
        <v>308</v>
      </c>
      <c r="V2" t="s">
        <v>309</v>
      </c>
      <c r="W2" t="s">
        <v>310</v>
      </c>
      <c r="X2" t="s">
        <v>310</v>
      </c>
      <c r="Y2" t="s">
        <v>311</v>
      </c>
      <c r="Z2" t="s">
        <v>297</v>
      </c>
      <c r="AA2" t="s">
        <v>297</v>
      </c>
      <c r="AB2" t="s">
        <v>297</v>
      </c>
      <c r="AC2" t="s">
        <v>297</v>
      </c>
      <c r="AD2" t="s">
        <v>297</v>
      </c>
      <c r="AE2" t="s">
        <v>297</v>
      </c>
      <c r="AF2" t="s">
        <v>312</v>
      </c>
      <c r="AG2" t="s">
        <v>297</v>
      </c>
      <c r="AH2" t="s">
        <v>297</v>
      </c>
      <c r="AI2" t="s">
        <v>297</v>
      </c>
      <c r="AJ2" t="s">
        <v>297</v>
      </c>
      <c r="AK2" t="s">
        <v>297</v>
      </c>
      <c r="AL2" t="s">
        <v>297</v>
      </c>
      <c r="AM2" t="s">
        <v>297</v>
      </c>
      <c r="AN2" t="s">
        <v>297</v>
      </c>
      <c r="AO2" t="s">
        <v>297</v>
      </c>
      <c r="AP2" t="s">
        <v>297</v>
      </c>
      <c r="AQ2" t="s">
        <v>297</v>
      </c>
      <c r="AR2" t="s">
        <v>297</v>
      </c>
      <c r="AS2" t="s">
        <v>297</v>
      </c>
      <c r="AT2" t="s">
        <v>297</v>
      </c>
      <c r="AU2" t="s">
        <v>297</v>
      </c>
      <c r="AV2" t="s">
        <v>297</v>
      </c>
      <c r="AW2" t="s">
        <v>297</v>
      </c>
      <c r="AX2" t="s">
        <v>297</v>
      </c>
      <c r="AY2" t="s">
        <v>297</v>
      </c>
      <c r="AZ2" t="s">
        <v>297</v>
      </c>
      <c r="BA2" t="s">
        <v>297</v>
      </c>
      <c r="BB2" t="s">
        <v>297</v>
      </c>
      <c r="BC2" t="s">
        <v>297</v>
      </c>
      <c r="BD2" t="s">
        <v>297</v>
      </c>
      <c r="BE2" t="s">
        <v>297</v>
      </c>
      <c r="BF2" t="s">
        <v>297</v>
      </c>
      <c r="BG2" t="s">
        <v>297</v>
      </c>
      <c r="BH2" t="s">
        <v>297</v>
      </c>
      <c r="BI2" t="s">
        <v>297</v>
      </c>
      <c r="BJ2" t="s">
        <v>297</v>
      </c>
      <c r="BK2" t="s">
        <v>297</v>
      </c>
      <c r="BL2" t="s">
        <v>297</v>
      </c>
      <c r="BM2" t="s">
        <v>297</v>
      </c>
      <c r="BN2" t="s">
        <v>297</v>
      </c>
      <c r="BO2" t="s">
        <v>297</v>
      </c>
      <c r="BP2" t="s">
        <v>297</v>
      </c>
      <c r="BQ2" t="s">
        <v>297</v>
      </c>
      <c r="BR2" t="s">
        <v>297</v>
      </c>
      <c r="BS2" t="s">
        <v>297</v>
      </c>
      <c r="BT2" t="s">
        <v>297</v>
      </c>
      <c r="BU2" t="s">
        <v>297</v>
      </c>
      <c r="BV2" t="s">
        <v>297</v>
      </c>
      <c r="BW2" t="s">
        <v>297</v>
      </c>
      <c r="BX2" t="s">
        <v>297</v>
      </c>
      <c r="BY2" t="s">
        <v>297</v>
      </c>
      <c r="BZ2" t="s">
        <v>297</v>
      </c>
      <c r="CA2" t="s">
        <v>297</v>
      </c>
      <c r="CB2" t="s">
        <v>297</v>
      </c>
      <c r="CC2" t="s">
        <v>297</v>
      </c>
      <c r="CD2" t="s">
        <v>297</v>
      </c>
      <c r="CE2" t="s">
        <v>297</v>
      </c>
      <c r="CF2" t="s">
        <v>313</v>
      </c>
      <c r="CG2" t="s">
        <v>314</v>
      </c>
      <c r="CH2" t="s">
        <v>314</v>
      </c>
      <c r="CI2" t="s">
        <v>297</v>
      </c>
      <c r="CJ2" t="s">
        <v>297</v>
      </c>
      <c r="CK2" t="s">
        <v>315</v>
      </c>
      <c r="CL2" t="s">
        <v>316</v>
      </c>
      <c r="CM2" t="s">
        <v>297</v>
      </c>
      <c r="CN2" t="s">
        <v>297</v>
      </c>
      <c r="CO2" t="s">
        <v>297</v>
      </c>
      <c r="CP2" t="s">
        <v>297</v>
      </c>
      <c r="CQ2" t="s">
        <v>297</v>
      </c>
      <c r="CR2" t="s">
        <v>297</v>
      </c>
      <c r="CS2" t="s">
        <v>297</v>
      </c>
      <c r="CT2" t="s">
        <v>297</v>
      </c>
      <c r="CU2" t="s">
        <v>297</v>
      </c>
      <c r="CV2" t="s">
        <v>297</v>
      </c>
      <c r="CW2" t="s">
        <v>297</v>
      </c>
      <c r="CX2" t="s">
        <v>297</v>
      </c>
      <c r="CY2" t="s">
        <v>297</v>
      </c>
      <c r="CZ2" t="s">
        <v>297</v>
      </c>
      <c r="DA2" t="s">
        <v>297</v>
      </c>
      <c r="DB2" t="s">
        <v>297</v>
      </c>
      <c r="DC2" t="s">
        <v>297</v>
      </c>
    </row>
    <row r="3" spans="1:107" hidden="1" thickTop="1" x14ac:dyDescent="0.2">
      <c r="A3" t="s">
        <v>317</v>
      </c>
      <c r="B3" s="14" t="s">
        <v>318</v>
      </c>
      <c r="C3" t="s">
        <v>6289</v>
      </c>
      <c r="D3" t="s">
        <v>297</v>
      </c>
      <c r="E3" t="s">
        <v>318</v>
      </c>
      <c r="F3" t="s">
        <v>297</v>
      </c>
      <c r="G3" t="s">
        <v>298</v>
      </c>
      <c r="H3" t="s">
        <v>299</v>
      </c>
      <c r="I3" t="s">
        <v>300</v>
      </c>
      <c r="J3" t="s">
        <v>301</v>
      </c>
      <c r="K3" t="s">
        <v>302</v>
      </c>
      <c r="L3" t="s">
        <v>303</v>
      </c>
      <c r="M3" t="s">
        <v>297</v>
      </c>
      <c r="N3" t="s">
        <v>297</v>
      </c>
      <c r="O3" t="s">
        <v>297</v>
      </c>
      <c r="Q3" t="s">
        <v>304</v>
      </c>
      <c r="R3" t="s">
        <v>319</v>
      </c>
      <c r="S3" t="s">
        <v>306</v>
      </c>
      <c r="T3" t="s">
        <v>307</v>
      </c>
      <c r="U3" t="s">
        <v>308</v>
      </c>
      <c r="V3" t="s">
        <v>309</v>
      </c>
      <c r="W3" t="s">
        <v>310</v>
      </c>
      <c r="X3" t="s">
        <v>310</v>
      </c>
      <c r="Y3" t="s">
        <v>311</v>
      </c>
      <c r="Z3" t="s">
        <v>297</v>
      </c>
      <c r="AA3" t="s">
        <v>297</v>
      </c>
      <c r="AB3" t="s">
        <v>297</v>
      </c>
      <c r="AC3" t="s">
        <v>297</v>
      </c>
      <c r="AD3" t="s">
        <v>297</v>
      </c>
      <c r="AE3" t="s">
        <v>297</v>
      </c>
      <c r="AF3" t="s">
        <v>312</v>
      </c>
      <c r="AG3" t="s">
        <v>297</v>
      </c>
      <c r="AH3" t="s">
        <v>297</v>
      </c>
      <c r="AI3" t="s">
        <v>297</v>
      </c>
      <c r="AJ3" t="s">
        <v>297</v>
      </c>
      <c r="AK3" t="s">
        <v>297</v>
      </c>
      <c r="AL3" t="s">
        <v>297</v>
      </c>
      <c r="AM3" t="s">
        <v>297</v>
      </c>
      <c r="AN3" t="s">
        <v>297</v>
      </c>
      <c r="AO3" t="s">
        <v>297</v>
      </c>
      <c r="AP3" t="s">
        <v>297</v>
      </c>
      <c r="AQ3" t="s">
        <v>297</v>
      </c>
      <c r="AR3" t="s">
        <v>297</v>
      </c>
      <c r="AS3" t="s">
        <v>297</v>
      </c>
      <c r="AT3" t="s">
        <v>297</v>
      </c>
      <c r="AU3" t="s">
        <v>297</v>
      </c>
      <c r="AV3" t="s">
        <v>297</v>
      </c>
      <c r="AW3" t="s">
        <v>297</v>
      </c>
      <c r="AX3" t="s">
        <v>297</v>
      </c>
      <c r="AY3" t="s">
        <v>297</v>
      </c>
      <c r="AZ3" t="s">
        <v>297</v>
      </c>
      <c r="BA3" t="s">
        <v>297</v>
      </c>
      <c r="BB3" t="s">
        <v>297</v>
      </c>
      <c r="BC3" t="s">
        <v>297</v>
      </c>
      <c r="BD3" t="s">
        <v>297</v>
      </c>
      <c r="BE3" t="s">
        <v>297</v>
      </c>
      <c r="BF3" t="s">
        <v>297</v>
      </c>
      <c r="BG3" t="s">
        <v>297</v>
      </c>
      <c r="BH3" t="s">
        <v>297</v>
      </c>
      <c r="BI3" t="s">
        <v>297</v>
      </c>
      <c r="BJ3" t="s">
        <v>297</v>
      </c>
      <c r="BK3" t="s">
        <v>297</v>
      </c>
      <c r="BL3" t="s">
        <v>297</v>
      </c>
      <c r="BM3" t="s">
        <v>297</v>
      </c>
      <c r="BN3" t="s">
        <v>297</v>
      </c>
      <c r="BO3" t="s">
        <v>297</v>
      </c>
      <c r="BP3" t="s">
        <v>297</v>
      </c>
      <c r="BQ3" t="s">
        <v>297</v>
      </c>
      <c r="BR3" t="s">
        <v>297</v>
      </c>
      <c r="BS3" t="s">
        <v>297</v>
      </c>
      <c r="BT3" t="s">
        <v>297</v>
      </c>
      <c r="BU3" t="s">
        <v>297</v>
      </c>
      <c r="BV3" t="s">
        <v>297</v>
      </c>
      <c r="BW3" t="s">
        <v>297</v>
      </c>
      <c r="BX3" t="s">
        <v>297</v>
      </c>
      <c r="BY3" t="s">
        <v>297</v>
      </c>
      <c r="BZ3" t="s">
        <v>297</v>
      </c>
      <c r="CA3" t="s">
        <v>297</v>
      </c>
      <c r="CB3" t="s">
        <v>297</v>
      </c>
      <c r="CC3" t="s">
        <v>297</v>
      </c>
      <c r="CD3" t="s">
        <v>297</v>
      </c>
      <c r="CE3" t="s">
        <v>297</v>
      </c>
      <c r="CF3" t="s">
        <v>313</v>
      </c>
      <c r="CG3" t="s">
        <v>314</v>
      </c>
      <c r="CH3" t="s">
        <v>314</v>
      </c>
      <c r="CI3" t="s">
        <v>297</v>
      </c>
      <c r="CJ3" t="s">
        <v>297</v>
      </c>
      <c r="CK3" t="s">
        <v>320</v>
      </c>
      <c r="CL3" t="s">
        <v>321</v>
      </c>
      <c r="CM3" t="s">
        <v>297</v>
      </c>
      <c r="CN3" t="s">
        <v>297</v>
      </c>
      <c r="CO3" t="s">
        <v>297</v>
      </c>
      <c r="CP3" t="s">
        <v>297</v>
      </c>
      <c r="CQ3" t="s">
        <v>297</v>
      </c>
      <c r="CR3" t="s">
        <v>297</v>
      </c>
      <c r="CS3" t="s">
        <v>297</v>
      </c>
      <c r="CT3" t="s">
        <v>297</v>
      </c>
      <c r="CU3" t="s">
        <v>297</v>
      </c>
      <c r="CV3" t="s">
        <v>297</v>
      </c>
      <c r="CW3" t="s">
        <v>297</v>
      </c>
      <c r="CX3" t="s">
        <v>297</v>
      </c>
      <c r="CY3" t="s">
        <v>297</v>
      </c>
      <c r="CZ3" t="s">
        <v>297</v>
      </c>
      <c r="DA3" t="s">
        <v>297</v>
      </c>
      <c r="DB3" t="s">
        <v>297</v>
      </c>
      <c r="DC3" t="s">
        <v>297</v>
      </c>
    </row>
    <row r="4" spans="1:107" hidden="1" thickTop="1" x14ac:dyDescent="0.2">
      <c r="A4" t="s">
        <v>322</v>
      </c>
      <c r="B4" s="196" t="s">
        <v>323</v>
      </c>
      <c r="C4" t="s">
        <v>6289</v>
      </c>
      <c r="D4" t="s">
        <v>297</v>
      </c>
      <c r="E4" t="s">
        <v>323</v>
      </c>
      <c r="F4" t="s">
        <v>297</v>
      </c>
      <c r="G4" t="s">
        <v>298</v>
      </c>
      <c r="H4" t="s">
        <v>299</v>
      </c>
      <c r="I4" t="s">
        <v>300</v>
      </c>
      <c r="J4" t="s">
        <v>301</v>
      </c>
      <c r="K4" t="s">
        <v>302</v>
      </c>
      <c r="L4" t="s">
        <v>303</v>
      </c>
      <c r="M4" t="s">
        <v>297</v>
      </c>
      <c r="N4" t="s">
        <v>297</v>
      </c>
      <c r="O4" t="s">
        <v>297</v>
      </c>
      <c r="Q4" t="s">
        <v>304</v>
      </c>
      <c r="R4" t="s">
        <v>319</v>
      </c>
      <c r="S4" t="s">
        <v>306</v>
      </c>
      <c r="T4" t="s">
        <v>307</v>
      </c>
      <c r="U4" t="s">
        <v>308</v>
      </c>
      <c r="V4" t="s">
        <v>309</v>
      </c>
      <c r="W4" t="s">
        <v>310</v>
      </c>
      <c r="X4" t="s">
        <v>310</v>
      </c>
      <c r="Y4" t="s">
        <v>311</v>
      </c>
      <c r="Z4" t="s">
        <v>297</v>
      </c>
      <c r="AA4" t="s">
        <v>297</v>
      </c>
      <c r="AB4" t="s">
        <v>297</v>
      </c>
      <c r="AC4" t="s">
        <v>297</v>
      </c>
      <c r="AD4" t="s">
        <v>297</v>
      </c>
      <c r="AE4" t="s">
        <v>297</v>
      </c>
      <c r="AF4" t="s">
        <v>312</v>
      </c>
      <c r="AG4" t="s">
        <v>297</v>
      </c>
      <c r="AH4" t="s">
        <v>297</v>
      </c>
      <c r="AI4" t="s">
        <v>297</v>
      </c>
      <c r="AJ4" t="s">
        <v>297</v>
      </c>
      <c r="AK4" t="s">
        <v>297</v>
      </c>
      <c r="AL4" t="s">
        <v>297</v>
      </c>
      <c r="AM4" t="s">
        <v>297</v>
      </c>
      <c r="AN4" t="s">
        <v>297</v>
      </c>
      <c r="AO4" t="s">
        <v>297</v>
      </c>
      <c r="AP4" t="s">
        <v>297</v>
      </c>
      <c r="AQ4" t="s">
        <v>297</v>
      </c>
      <c r="AR4" t="s">
        <v>297</v>
      </c>
      <c r="AS4" t="s">
        <v>297</v>
      </c>
      <c r="AT4" t="s">
        <v>297</v>
      </c>
      <c r="AU4" t="s">
        <v>297</v>
      </c>
      <c r="AV4" t="s">
        <v>297</v>
      </c>
      <c r="AW4" t="s">
        <v>297</v>
      </c>
      <c r="AX4" t="s">
        <v>297</v>
      </c>
      <c r="AY4" t="s">
        <v>297</v>
      </c>
      <c r="AZ4" t="s">
        <v>297</v>
      </c>
      <c r="BA4" t="s">
        <v>297</v>
      </c>
      <c r="BB4" t="s">
        <v>297</v>
      </c>
      <c r="BC4" t="s">
        <v>297</v>
      </c>
      <c r="BD4" t="s">
        <v>297</v>
      </c>
      <c r="BE4" t="s">
        <v>297</v>
      </c>
      <c r="BF4" t="s">
        <v>297</v>
      </c>
      <c r="BG4" t="s">
        <v>297</v>
      </c>
      <c r="BH4" t="s">
        <v>297</v>
      </c>
      <c r="BI4" t="s">
        <v>297</v>
      </c>
      <c r="BJ4" t="s">
        <v>297</v>
      </c>
      <c r="BK4" t="s">
        <v>297</v>
      </c>
      <c r="BL4" t="s">
        <v>297</v>
      </c>
      <c r="BM4" t="s">
        <v>297</v>
      </c>
      <c r="BN4" t="s">
        <v>297</v>
      </c>
      <c r="BO4" t="s">
        <v>297</v>
      </c>
      <c r="BP4" t="s">
        <v>297</v>
      </c>
      <c r="BQ4" t="s">
        <v>297</v>
      </c>
      <c r="BR4" t="s">
        <v>297</v>
      </c>
      <c r="BS4" t="s">
        <v>297</v>
      </c>
      <c r="BT4" t="s">
        <v>297</v>
      </c>
      <c r="BU4" t="s">
        <v>297</v>
      </c>
      <c r="BV4" t="s">
        <v>297</v>
      </c>
      <c r="BW4" t="s">
        <v>297</v>
      </c>
      <c r="BX4" t="s">
        <v>297</v>
      </c>
      <c r="BY4" t="s">
        <v>297</v>
      </c>
      <c r="BZ4" t="s">
        <v>297</v>
      </c>
      <c r="CA4" t="s">
        <v>297</v>
      </c>
      <c r="CB4" t="s">
        <v>297</v>
      </c>
      <c r="CC4" t="s">
        <v>297</v>
      </c>
      <c r="CD4" t="s">
        <v>297</v>
      </c>
      <c r="CE4" t="s">
        <v>297</v>
      </c>
      <c r="CF4" t="s">
        <v>313</v>
      </c>
      <c r="CG4" t="s">
        <v>314</v>
      </c>
      <c r="CH4" t="s">
        <v>314</v>
      </c>
      <c r="CI4" t="s">
        <v>297</v>
      </c>
      <c r="CJ4" t="s">
        <v>297</v>
      </c>
      <c r="CK4" t="s">
        <v>324</v>
      </c>
      <c r="CL4" t="s">
        <v>325</v>
      </c>
      <c r="CM4" t="s">
        <v>297</v>
      </c>
      <c r="CN4" t="s">
        <v>297</v>
      </c>
      <c r="CO4" t="s">
        <v>297</v>
      </c>
      <c r="CP4" t="s">
        <v>297</v>
      </c>
      <c r="CQ4" t="s">
        <v>297</v>
      </c>
      <c r="CR4" t="s">
        <v>297</v>
      </c>
      <c r="CS4" t="s">
        <v>297</v>
      </c>
      <c r="CT4" t="s">
        <v>297</v>
      </c>
      <c r="CU4" t="s">
        <v>297</v>
      </c>
      <c r="CV4" t="s">
        <v>297</v>
      </c>
      <c r="CW4" t="s">
        <v>297</v>
      </c>
      <c r="CX4" t="s">
        <v>297</v>
      </c>
      <c r="CY4" t="s">
        <v>297</v>
      </c>
      <c r="CZ4" t="s">
        <v>297</v>
      </c>
      <c r="DA4" t="s">
        <v>297</v>
      </c>
      <c r="DB4" t="s">
        <v>297</v>
      </c>
      <c r="DC4" t="s">
        <v>297</v>
      </c>
    </row>
    <row r="5" spans="1:107" hidden="1" thickTop="1" x14ac:dyDescent="0.2">
      <c r="A5" t="s">
        <v>326</v>
      </c>
      <c r="B5" s="14" t="s">
        <v>327</v>
      </c>
      <c r="C5" t="s">
        <v>6289</v>
      </c>
      <c r="D5" t="s">
        <v>297</v>
      </c>
      <c r="E5" t="s">
        <v>327</v>
      </c>
      <c r="F5" t="s">
        <v>297</v>
      </c>
      <c r="G5" t="s">
        <v>298</v>
      </c>
      <c r="H5" t="s">
        <v>299</v>
      </c>
      <c r="I5" t="s">
        <v>300</v>
      </c>
      <c r="J5" t="s">
        <v>301</v>
      </c>
      <c r="K5" t="s">
        <v>302</v>
      </c>
      <c r="L5" t="s">
        <v>303</v>
      </c>
      <c r="M5" t="s">
        <v>297</v>
      </c>
      <c r="N5" t="s">
        <v>297</v>
      </c>
      <c r="O5" t="s">
        <v>297</v>
      </c>
      <c r="Q5" t="s">
        <v>304</v>
      </c>
      <c r="R5" t="s">
        <v>319</v>
      </c>
      <c r="S5" t="s">
        <v>306</v>
      </c>
      <c r="T5" t="s">
        <v>307</v>
      </c>
      <c r="U5" t="s">
        <v>308</v>
      </c>
      <c r="V5" t="s">
        <v>309</v>
      </c>
      <c r="W5" t="s">
        <v>310</v>
      </c>
      <c r="X5" t="s">
        <v>310</v>
      </c>
      <c r="Y5" t="s">
        <v>311</v>
      </c>
      <c r="Z5" t="s">
        <v>297</v>
      </c>
      <c r="AA5" t="s">
        <v>297</v>
      </c>
      <c r="AB5" t="s">
        <v>297</v>
      </c>
      <c r="AC5" t="s">
        <v>297</v>
      </c>
      <c r="AD5" t="s">
        <v>297</v>
      </c>
      <c r="AE5" t="s">
        <v>297</v>
      </c>
      <c r="AF5" t="s">
        <v>312</v>
      </c>
      <c r="AG5" t="s">
        <v>297</v>
      </c>
      <c r="AH5" t="s">
        <v>297</v>
      </c>
      <c r="AI5" t="s">
        <v>297</v>
      </c>
      <c r="AJ5" t="s">
        <v>297</v>
      </c>
      <c r="AK5" t="s">
        <v>297</v>
      </c>
      <c r="AL5" t="s">
        <v>297</v>
      </c>
      <c r="AM5" t="s">
        <v>297</v>
      </c>
      <c r="AN5" t="s">
        <v>297</v>
      </c>
      <c r="AO5" t="s">
        <v>297</v>
      </c>
      <c r="AP5" t="s">
        <v>297</v>
      </c>
      <c r="AQ5" t="s">
        <v>297</v>
      </c>
      <c r="AR5" t="s">
        <v>297</v>
      </c>
      <c r="AS5" t="s">
        <v>297</v>
      </c>
      <c r="AT5" t="s">
        <v>297</v>
      </c>
      <c r="AU5" t="s">
        <v>297</v>
      </c>
      <c r="AV5" t="s">
        <v>297</v>
      </c>
      <c r="AW5" t="s">
        <v>297</v>
      </c>
      <c r="AX5" t="s">
        <v>297</v>
      </c>
      <c r="AY5" t="s">
        <v>297</v>
      </c>
      <c r="AZ5" t="s">
        <v>297</v>
      </c>
      <c r="BA5" t="s">
        <v>297</v>
      </c>
      <c r="BB5" t="s">
        <v>297</v>
      </c>
      <c r="BC5" t="s">
        <v>297</v>
      </c>
      <c r="BD5" t="s">
        <v>297</v>
      </c>
      <c r="BE5" t="s">
        <v>297</v>
      </c>
      <c r="BF5" t="s">
        <v>297</v>
      </c>
      <c r="BG5" t="s">
        <v>297</v>
      </c>
      <c r="BH5" t="s">
        <v>297</v>
      </c>
      <c r="BI5" t="s">
        <v>297</v>
      </c>
      <c r="BJ5" t="s">
        <v>297</v>
      </c>
      <c r="BK5" t="s">
        <v>297</v>
      </c>
      <c r="BL5" t="s">
        <v>297</v>
      </c>
      <c r="BM5" t="s">
        <v>297</v>
      </c>
      <c r="BN5" t="s">
        <v>297</v>
      </c>
      <c r="BO5" t="s">
        <v>297</v>
      </c>
      <c r="BP5" t="s">
        <v>297</v>
      </c>
      <c r="BQ5" t="s">
        <v>297</v>
      </c>
      <c r="BR5" t="s">
        <v>297</v>
      </c>
      <c r="BS5" t="s">
        <v>297</v>
      </c>
      <c r="BT5" t="s">
        <v>297</v>
      </c>
      <c r="BU5" t="s">
        <v>297</v>
      </c>
      <c r="BV5" t="s">
        <v>297</v>
      </c>
      <c r="BW5" t="s">
        <v>297</v>
      </c>
      <c r="BX5" t="s">
        <v>297</v>
      </c>
      <c r="BY5" t="s">
        <v>297</v>
      </c>
      <c r="BZ5" t="s">
        <v>297</v>
      </c>
      <c r="CA5" t="s">
        <v>297</v>
      </c>
      <c r="CB5" t="s">
        <v>297</v>
      </c>
      <c r="CC5" t="s">
        <v>297</v>
      </c>
      <c r="CD5" t="s">
        <v>297</v>
      </c>
      <c r="CE5" t="s">
        <v>297</v>
      </c>
      <c r="CF5" t="s">
        <v>313</v>
      </c>
      <c r="CG5" t="s">
        <v>314</v>
      </c>
      <c r="CH5" t="s">
        <v>314</v>
      </c>
      <c r="CI5" t="s">
        <v>297</v>
      </c>
      <c r="CJ5" t="s">
        <v>297</v>
      </c>
      <c r="CK5" t="s">
        <v>328</v>
      </c>
      <c r="CL5" t="s">
        <v>329</v>
      </c>
      <c r="CM5" t="s">
        <v>297</v>
      </c>
      <c r="CN5" t="s">
        <v>297</v>
      </c>
      <c r="CO5" t="s">
        <v>297</v>
      </c>
      <c r="CP5" t="s">
        <v>297</v>
      </c>
      <c r="CQ5" t="s">
        <v>297</v>
      </c>
      <c r="CR5" t="s">
        <v>297</v>
      </c>
      <c r="CS5" t="s">
        <v>297</v>
      </c>
      <c r="CT5" t="s">
        <v>297</v>
      </c>
      <c r="CU5" t="s">
        <v>297</v>
      </c>
      <c r="CV5" t="s">
        <v>297</v>
      </c>
      <c r="CW5" t="s">
        <v>297</v>
      </c>
      <c r="CX5" t="s">
        <v>297</v>
      </c>
      <c r="CY5" t="s">
        <v>297</v>
      </c>
      <c r="CZ5" t="s">
        <v>297</v>
      </c>
      <c r="DA5" t="s">
        <v>297</v>
      </c>
      <c r="DB5" t="s">
        <v>297</v>
      </c>
      <c r="DC5" t="s">
        <v>297</v>
      </c>
    </row>
    <row r="6" spans="1:107" hidden="1" thickTop="1" x14ac:dyDescent="0.2">
      <c r="A6" t="s">
        <v>330</v>
      </c>
      <c r="B6" s="196" t="s">
        <v>331</v>
      </c>
      <c r="C6" t="s">
        <v>6289</v>
      </c>
      <c r="D6" t="s">
        <v>297</v>
      </c>
      <c r="E6" t="s">
        <v>331</v>
      </c>
      <c r="F6" t="s">
        <v>297</v>
      </c>
      <c r="G6" t="s">
        <v>298</v>
      </c>
      <c r="H6" t="s">
        <v>299</v>
      </c>
      <c r="I6" t="s">
        <v>300</v>
      </c>
      <c r="J6" t="s">
        <v>301</v>
      </c>
      <c r="K6" t="s">
        <v>302</v>
      </c>
      <c r="L6" t="s">
        <v>303</v>
      </c>
      <c r="M6" t="s">
        <v>297</v>
      </c>
      <c r="N6" t="s">
        <v>297</v>
      </c>
      <c r="O6" t="s">
        <v>297</v>
      </c>
      <c r="Q6" t="s">
        <v>304</v>
      </c>
      <c r="R6" t="s">
        <v>319</v>
      </c>
      <c r="S6" t="s">
        <v>306</v>
      </c>
      <c r="T6" t="s">
        <v>307</v>
      </c>
      <c r="U6" t="s">
        <v>308</v>
      </c>
      <c r="V6" t="s">
        <v>309</v>
      </c>
      <c r="W6" t="s">
        <v>310</v>
      </c>
      <c r="X6" t="s">
        <v>310</v>
      </c>
      <c r="Y6" t="s">
        <v>311</v>
      </c>
      <c r="Z6" t="s">
        <v>297</v>
      </c>
      <c r="AA6" t="s">
        <v>297</v>
      </c>
      <c r="AB6" t="s">
        <v>297</v>
      </c>
      <c r="AC6" t="s">
        <v>297</v>
      </c>
      <c r="AD6" t="s">
        <v>297</v>
      </c>
      <c r="AE6" t="s">
        <v>297</v>
      </c>
      <c r="AF6" t="s">
        <v>312</v>
      </c>
      <c r="AG6" t="s">
        <v>297</v>
      </c>
      <c r="AH6" t="s">
        <v>297</v>
      </c>
      <c r="AI6" t="s">
        <v>297</v>
      </c>
      <c r="AJ6" t="s">
        <v>297</v>
      </c>
      <c r="AK6" t="s">
        <v>297</v>
      </c>
      <c r="AL6" t="s">
        <v>297</v>
      </c>
      <c r="AM6" t="s">
        <v>297</v>
      </c>
      <c r="AN6" t="s">
        <v>297</v>
      </c>
      <c r="AO6" t="s">
        <v>297</v>
      </c>
      <c r="AP6" t="s">
        <v>297</v>
      </c>
      <c r="AQ6" t="s">
        <v>297</v>
      </c>
      <c r="AR6" t="s">
        <v>297</v>
      </c>
      <c r="AS6" t="s">
        <v>297</v>
      </c>
      <c r="AT6" t="s">
        <v>297</v>
      </c>
      <c r="AU6" t="s">
        <v>297</v>
      </c>
      <c r="AV6" t="s">
        <v>297</v>
      </c>
      <c r="AW6" t="s">
        <v>297</v>
      </c>
      <c r="AX6" t="s">
        <v>297</v>
      </c>
      <c r="AY6" t="s">
        <v>297</v>
      </c>
      <c r="AZ6" t="s">
        <v>297</v>
      </c>
      <c r="BA6" t="s">
        <v>297</v>
      </c>
      <c r="BB6" t="s">
        <v>297</v>
      </c>
      <c r="BC6" t="s">
        <v>297</v>
      </c>
      <c r="BD6" t="s">
        <v>297</v>
      </c>
      <c r="BE6" t="s">
        <v>297</v>
      </c>
      <c r="BF6" t="s">
        <v>297</v>
      </c>
      <c r="BG6" t="s">
        <v>297</v>
      </c>
      <c r="BH6" t="s">
        <v>297</v>
      </c>
      <c r="BI6" t="s">
        <v>297</v>
      </c>
      <c r="BJ6" t="s">
        <v>297</v>
      </c>
      <c r="BK6" t="s">
        <v>297</v>
      </c>
      <c r="BL6" t="s">
        <v>297</v>
      </c>
      <c r="BM6" t="s">
        <v>297</v>
      </c>
      <c r="BN6" t="s">
        <v>297</v>
      </c>
      <c r="BO6" t="s">
        <v>297</v>
      </c>
      <c r="BP6" t="s">
        <v>297</v>
      </c>
      <c r="BQ6" t="s">
        <v>297</v>
      </c>
      <c r="BR6" t="s">
        <v>297</v>
      </c>
      <c r="BS6" t="s">
        <v>297</v>
      </c>
      <c r="BT6" t="s">
        <v>297</v>
      </c>
      <c r="BU6" t="s">
        <v>297</v>
      </c>
      <c r="BV6" t="s">
        <v>297</v>
      </c>
      <c r="BW6" t="s">
        <v>297</v>
      </c>
      <c r="BX6" t="s">
        <v>297</v>
      </c>
      <c r="BY6" t="s">
        <v>297</v>
      </c>
      <c r="BZ6" t="s">
        <v>297</v>
      </c>
      <c r="CA6" t="s">
        <v>297</v>
      </c>
      <c r="CB6" t="s">
        <v>297</v>
      </c>
      <c r="CC6" t="s">
        <v>297</v>
      </c>
      <c r="CD6" t="s">
        <v>297</v>
      </c>
      <c r="CE6" t="s">
        <v>297</v>
      </c>
      <c r="CF6" t="s">
        <v>313</v>
      </c>
      <c r="CG6" t="s">
        <v>314</v>
      </c>
      <c r="CH6" t="s">
        <v>314</v>
      </c>
      <c r="CI6" t="s">
        <v>297</v>
      </c>
      <c r="CJ6" t="s">
        <v>297</v>
      </c>
      <c r="CK6" t="s">
        <v>332</v>
      </c>
      <c r="CL6" t="s">
        <v>333</v>
      </c>
      <c r="CM6" t="s">
        <v>297</v>
      </c>
      <c r="CN6" t="s">
        <v>297</v>
      </c>
      <c r="CO6" t="s">
        <v>297</v>
      </c>
      <c r="CP6" t="s">
        <v>297</v>
      </c>
      <c r="CQ6" t="s">
        <v>297</v>
      </c>
      <c r="CR6" t="s">
        <v>297</v>
      </c>
      <c r="CS6" t="s">
        <v>297</v>
      </c>
      <c r="CT6" t="s">
        <v>297</v>
      </c>
      <c r="CU6" t="s">
        <v>297</v>
      </c>
      <c r="CV6" t="s">
        <v>297</v>
      </c>
      <c r="CW6" t="s">
        <v>297</v>
      </c>
      <c r="CX6" t="s">
        <v>297</v>
      </c>
      <c r="CY6" t="s">
        <v>297</v>
      </c>
      <c r="CZ6" t="s">
        <v>297</v>
      </c>
      <c r="DA6" t="s">
        <v>297</v>
      </c>
      <c r="DB6" t="s">
        <v>297</v>
      </c>
      <c r="DC6" t="s">
        <v>297</v>
      </c>
    </row>
    <row r="7" spans="1:107" hidden="1" thickTop="1" x14ac:dyDescent="0.2">
      <c r="A7" t="s">
        <v>334</v>
      </c>
      <c r="B7" s="14" t="s">
        <v>335</v>
      </c>
      <c r="C7" t="s">
        <v>6285</v>
      </c>
      <c r="D7" t="s">
        <v>297</v>
      </c>
      <c r="E7" t="s">
        <v>337</v>
      </c>
      <c r="F7" t="s">
        <v>338</v>
      </c>
      <c r="G7" t="s">
        <v>339</v>
      </c>
      <c r="H7" t="s">
        <v>340</v>
      </c>
      <c r="I7" t="s">
        <v>341</v>
      </c>
      <c r="J7" t="s">
        <v>342</v>
      </c>
      <c r="K7" t="s">
        <v>343</v>
      </c>
      <c r="L7" t="s">
        <v>303</v>
      </c>
      <c r="M7" t="s">
        <v>297</v>
      </c>
      <c r="N7" t="s">
        <v>297</v>
      </c>
      <c r="O7" t="s">
        <v>297</v>
      </c>
      <c r="Q7" t="s">
        <v>344</v>
      </c>
      <c r="R7" t="s">
        <v>297</v>
      </c>
      <c r="S7" t="s">
        <v>306</v>
      </c>
      <c r="T7" t="s">
        <v>297</v>
      </c>
      <c r="U7" t="s">
        <v>297</v>
      </c>
      <c r="V7" t="s">
        <v>309</v>
      </c>
      <c r="W7" t="s">
        <v>345</v>
      </c>
      <c r="X7" t="s">
        <v>310</v>
      </c>
      <c r="Y7" t="s">
        <v>346</v>
      </c>
      <c r="Z7" t="s">
        <v>297</v>
      </c>
      <c r="AA7" t="s">
        <v>297</v>
      </c>
      <c r="AB7" t="s">
        <v>297</v>
      </c>
      <c r="AC7" t="s">
        <v>297</v>
      </c>
      <c r="AD7" t="s">
        <v>297</v>
      </c>
      <c r="AE7" t="s">
        <v>297</v>
      </c>
      <c r="AF7" t="s">
        <v>312</v>
      </c>
      <c r="AG7" t="s">
        <v>297</v>
      </c>
      <c r="AH7" t="s">
        <v>297</v>
      </c>
      <c r="AI7" t="s">
        <v>297</v>
      </c>
      <c r="AJ7" t="s">
        <v>297</v>
      </c>
      <c r="AK7" t="s">
        <v>297</v>
      </c>
      <c r="AL7" t="s">
        <v>297</v>
      </c>
      <c r="AM7" t="s">
        <v>297</v>
      </c>
      <c r="AN7" t="s">
        <v>297</v>
      </c>
      <c r="AO7" t="s">
        <v>297</v>
      </c>
      <c r="AP7" t="s">
        <v>297</v>
      </c>
      <c r="AQ7" t="s">
        <v>297</v>
      </c>
      <c r="AR7" t="s">
        <v>297</v>
      </c>
      <c r="AS7" t="s">
        <v>297</v>
      </c>
      <c r="AT7" t="s">
        <v>297</v>
      </c>
      <c r="AU7" t="s">
        <v>297</v>
      </c>
      <c r="AV7" t="s">
        <v>297</v>
      </c>
      <c r="AW7" t="s">
        <v>297</v>
      </c>
      <c r="AX7" t="s">
        <v>297</v>
      </c>
      <c r="AY7" t="s">
        <v>297</v>
      </c>
      <c r="AZ7" t="s">
        <v>297</v>
      </c>
      <c r="BA7" t="s">
        <v>297</v>
      </c>
      <c r="BB7" t="s">
        <v>297</v>
      </c>
      <c r="BC7" t="s">
        <v>297</v>
      </c>
      <c r="BD7" t="s">
        <v>312</v>
      </c>
      <c r="BE7" t="s">
        <v>297</v>
      </c>
      <c r="BF7" t="s">
        <v>297</v>
      </c>
      <c r="BG7" t="s">
        <v>297</v>
      </c>
      <c r="BH7" t="s">
        <v>297</v>
      </c>
      <c r="BI7" t="s">
        <v>297</v>
      </c>
      <c r="BJ7" t="s">
        <v>297</v>
      </c>
      <c r="BK7" t="s">
        <v>297</v>
      </c>
      <c r="BL7" t="s">
        <v>297</v>
      </c>
      <c r="BM7" t="s">
        <v>297</v>
      </c>
      <c r="BN7" t="s">
        <v>297</v>
      </c>
      <c r="BO7" t="s">
        <v>297</v>
      </c>
      <c r="BP7" t="s">
        <v>297</v>
      </c>
      <c r="BQ7" t="s">
        <v>297</v>
      </c>
      <c r="BR7" t="s">
        <v>297</v>
      </c>
      <c r="BS7" t="s">
        <v>297</v>
      </c>
      <c r="BT7" t="s">
        <v>297</v>
      </c>
      <c r="BU7" t="s">
        <v>297</v>
      </c>
      <c r="BV7" t="s">
        <v>297</v>
      </c>
      <c r="BW7" t="s">
        <v>297</v>
      </c>
      <c r="BX7" t="s">
        <v>297</v>
      </c>
      <c r="BY7" t="s">
        <v>297</v>
      </c>
      <c r="BZ7" t="s">
        <v>297</v>
      </c>
      <c r="CA7" t="s">
        <v>297</v>
      </c>
      <c r="CB7" t="s">
        <v>297</v>
      </c>
      <c r="CC7" t="s">
        <v>297</v>
      </c>
      <c r="CD7" t="s">
        <v>297</v>
      </c>
      <c r="CE7" t="s">
        <v>297</v>
      </c>
      <c r="CF7" t="s">
        <v>347</v>
      </c>
      <c r="CG7" t="s">
        <v>297</v>
      </c>
      <c r="CH7" t="s">
        <v>297</v>
      </c>
      <c r="CI7">
        <v>0</v>
      </c>
      <c r="CJ7">
        <v>30</v>
      </c>
      <c r="CK7" t="s">
        <v>348</v>
      </c>
      <c r="CL7" t="s">
        <v>349</v>
      </c>
      <c r="CM7" t="s">
        <v>297</v>
      </c>
      <c r="CN7" t="s">
        <v>297</v>
      </c>
      <c r="CO7" t="s">
        <v>297</v>
      </c>
      <c r="CP7" t="s">
        <v>297</v>
      </c>
      <c r="CQ7" t="s">
        <v>297</v>
      </c>
      <c r="CR7" t="s">
        <v>297</v>
      </c>
      <c r="CS7" t="s">
        <v>297</v>
      </c>
      <c r="CT7" t="s">
        <v>297</v>
      </c>
      <c r="CU7" t="s">
        <v>297</v>
      </c>
      <c r="CV7" t="s">
        <v>297</v>
      </c>
      <c r="CW7" t="s">
        <v>297</v>
      </c>
      <c r="CX7" t="s">
        <v>297</v>
      </c>
      <c r="CY7" t="s">
        <v>350</v>
      </c>
      <c r="CZ7" t="s">
        <v>351</v>
      </c>
      <c r="DA7" t="s">
        <v>352</v>
      </c>
      <c r="DB7" t="s">
        <v>353</v>
      </c>
      <c r="DC7" t="s">
        <v>353</v>
      </c>
    </row>
    <row r="8" spans="1:107" hidden="1" thickTop="1" x14ac:dyDescent="0.2">
      <c r="A8" t="s">
        <v>354</v>
      </c>
      <c r="B8" s="196" t="s">
        <v>355</v>
      </c>
      <c r="C8" t="s">
        <v>6289</v>
      </c>
      <c r="D8" t="s">
        <v>297</v>
      </c>
      <c r="E8" t="s">
        <v>356</v>
      </c>
      <c r="F8" t="s">
        <v>297</v>
      </c>
      <c r="G8" t="s">
        <v>357</v>
      </c>
      <c r="H8" t="s">
        <v>358</v>
      </c>
      <c r="I8" t="s">
        <v>300</v>
      </c>
      <c r="J8" t="s">
        <v>359</v>
      </c>
      <c r="K8" t="s">
        <v>360</v>
      </c>
      <c r="L8" t="s">
        <v>303</v>
      </c>
      <c r="M8" t="s">
        <v>297</v>
      </c>
      <c r="N8" t="s">
        <v>297</v>
      </c>
      <c r="O8" t="s">
        <v>297</v>
      </c>
      <c r="Q8" t="s">
        <v>361</v>
      </c>
      <c r="R8" t="s">
        <v>319</v>
      </c>
      <c r="S8" t="s">
        <v>306</v>
      </c>
      <c r="T8" t="s">
        <v>362</v>
      </c>
      <c r="U8" t="s">
        <v>308</v>
      </c>
      <c r="V8" t="s">
        <v>309</v>
      </c>
      <c r="W8" t="s">
        <v>310</v>
      </c>
      <c r="X8" t="s">
        <v>310</v>
      </c>
      <c r="Y8" t="s">
        <v>311</v>
      </c>
      <c r="Z8" t="s">
        <v>297</v>
      </c>
      <c r="AA8" t="s">
        <v>297</v>
      </c>
      <c r="AB8" t="s">
        <v>297</v>
      </c>
      <c r="AC8" t="s">
        <v>297</v>
      </c>
      <c r="AD8" t="s">
        <v>297</v>
      </c>
      <c r="AE8" t="s">
        <v>297</v>
      </c>
      <c r="AF8" t="s">
        <v>312</v>
      </c>
      <c r="AG8" t="s">
        <v>297</v>
      </c>
      <c r="AH8" t="s">
        <v>297</v>
      </c>
      <c r="AI8" t="s">
        <v>297</v>
      </c>
      <c r="AJ8" t="s">
        <v>297</v>
      </c>
      <c r="AK8" t="s">
        <v>297</v>
      </c>
      <c r="AL8" t="s">
        <v>297</v>
      </c>
      <c r="AM8" t="s">
        <v>297</v>
      </c>
      <c r="AN8" t="s">
        <v>297</v>
      </c>
      <c r="AO8" t="s">
        <v>297</v>
      </c>
      <c r="AP8" t="s">
        <v>297</v>
      </c>
      <c r="AQ8" t="s">
        <v>297</v>
      </c>
      <c r="AR8" t="s">
        <v>297</v>
      </c>
      <c r="AS8" t="s">
        <v>297</v>
      </c>
      <c r="AT8" t="s">
        <v>297</v>
      </c>
      <c r="AU8" t="s">
        <v>297</v>
      </c>
      <c r="AV8" t="s">
        <v>297</v>
      </c>
      <c r="AW8" t="s">
        <v>297</v>
      </c>
      <c r="AX8" t="s">
        <v>297</v>
      </c>
      <c r="AY8" t="s">
        <v>297</v>
      </c>
      <c r="AZ8" t="s">
        <v>297</v>
      </c>
      <c r="BA8" t="s">
        <v>297</v>
      </c>
      <c r="BB8" t="s">
        <v>297</v>
      </c>
      <c r="BC8" t="s">
        <v>297</v>
      </c>
      <c r="BD8" t="s">
        <v>297</v>
      </c>
      <c r="BE8" t="s">
        <v>297</v>
      </c>
      <c r="BF8" t="s">
        <v>297</v>
      </c>
      <c r="BG8" t="s">
        <v>297</v>
      </c>
      <c r="BH8" t="s">
        <v>297</v>
      </c>
      <c r="BI8" t="s">
        <v>297</v>
      </c>
      <c r="BJ8" t="s">
        <v>297</v>
      </c>
      <c r="BK8" t="s">
        <v>297</v>
      </c>
      <c r="BL8" t="s">
        <v>297</v>
      </c>
      <c r="BM8" t="s">
        <v>297</v>
      </c>
      <c r="BN8" t="s">
        <v>297</v>
      </c>
      <c r="BO8" t="s">
        <v>297</v>
      </c>
      <c r="BP8" t="s">
        <v>297</v>
      </c>
      <c r="BQ8" t="s">
        <v>297</v>
      </c>
      <c r="BR8" t="s">
        <v>297</v>
      </c>
      <c r="BS8" t="s">
        <v>297</v>
      </c>
      <c r="BT8" t="s">
        <v>297</v>
      </c>
      <c r="BU8" t="s">
        <v>297</v>
      </c>
      <c r="BV8" t="s">
        <v>297</v>
      </c>
      <c r="BW8" t="s">
        <v>297</v>
      </c>
      <c r="BX8" t="s">
        <v>297</v>
      </c>
      <c r="BY8" t="s">
        <v>297</v>
      </c>
      <c r="BZ8" t="s">
        <v>297</v>
      </c>
      <c r="CA8" t="s">
        <v>297</v>
      </c>
      <c r="CB8" t="s">
        <v>297</v>
      </c>
      <c r="CC8" t="s">
        <v>297</v>
      </c>
      <c r="CD8" t="s">
        <v>297</v>
      </c>
      <c r="CE8" t="s">
        <v>297</v>
      </c>
      <c r="CF8" t="s">
        <v>313</v>
      </c>
      <c r="CG8" t="s">
        <v>314</v>
      </c>
      <c r="CH8" t="s">
        <v>314</v>
      </c>
      <c r="CI8" t="s">
        <v>297</v>
      </c>
      <c r="CJ8" t="s">
        <v>297</v>
      </c>
      <c r="CK8" t="s">
        <v>363</v>
      </c>
      <c r="CL8" t="s">
        <v>364</v>
      </c>
      <c r="CM8" t="s">
        <v>297</v>
      </c>
      <c r="CN8" t="s">
        <v>297</v>
      </c>
      <c r="CO8" t="s">
        <v>297</v>
      </c>
      <c r="CP8" t="s">
        <v>297</v>
      </c>
      <c r="CQ8" t="s">
        <v>297</v>
      </c>
      <c r="CR8" t="s">
        <v>297</v>
      </c>
      <c r="CS8" t="s">
        <v>297</v>
      </c>
      <c r="CT8" t="s">
        <v>297</v>
      </c>
      <c r="CU8" t="s">
        <v>297</v>
      </c>
      <c r="CV8" t="s">
        <v>297</v>
      </c>
      <c r="CW8" t="s">
        <v>297</v>
      </c>
      <c r="CX8" t="s">
        <v>297</v>
      </c>
      <c r="CY8" t="s">
        <v>297</v>
      </c>
      <c r="CZ8" t="s">
        <v>297</v>
      </c>
      <c r="DA8" t="s">
        <v>297</v>
      </c>
      <c r="DB8" t="s">
        <v>297</v>
      </c>
      <c r="DC8" t="s">
        <v>297</v>
      </c>
    </row>
    <row r="9" spans="1:107" hidden="1" thickTop="1" x14ac:dyDescent="0.2">
      <c r="A9" t="s">
        <v>361</v>
      </c>
      <c r="B9" s="14" t="s">
        <v>365</v>
      </c>
      <c r="C9" t="s">
        <v>366</v>
      </c>
      <c r="D9" t="s">
        <v>297</v>
      </c>
      <c r="E9" t="s">
        <v>367</v>
      </c>
      <c r="F9" t="s">
        <v>297</v>
      </c>
      <c r="G9" t="s">
        <v>339</v>
      </c>
      <c r="H9" t="s">
        <v>340</v>
      </c>
      <c r="I9" t="s">
        <v>300</v>
      </c>
      <c r="J9" t="s">
        <v>342</v>
      </c>
      <c r="K9" t="s">
        <v>343</v>
      </c>
      <c r="L9" t="s">
        <v>303</v>
      </c>
      <c r="M9" t="s">
        <v>297</v>
      </c>
      <c r="N9" t="s">
        <v>297</v>
      </c>
      <c r="O9" t="s">
        <v>297</v>
      </c>
      <c r="Q9" t="s">
        <v>361</v>
      </c>
      <c r="R9" t="s">
        <v>368</v>
      </c>
      <c r="S9" t="s">
        <v>306</v>
      </c>
      <c r="T9" t="s">
        <v>362</v>
      </c>
      <c r="U9" t="s">
        <v>297</v>
      </c>
      <c r="V9" t="s">
        <v>309</v>
      </c>
      <c r="W9" t="s">
        <v>310</v>
      </c>
      <c r="X9" t="s">
        <v>310</v>
      </c>
      <c r="Y9" t="s">
        <v>311</v>
      </c>
      <c r="Z9" t="s">
        <v>297</v>
      </c>
      <c r="AA9" t="s">
        <v>297</v>
      </c>
      <c r="AB9" t="s">
        <v>297</v>
      </c>
      <c r="AC9" t="s">
        <v>297</v>
      </c>
      <c r="AD9" t="s">
        <v>297</v>
      </c>
      <c r="AE9" t="s">
        <v>297</v>
      </c>
      <c r="AF9" t="s">
        <v>297</v>
      </c>
      <c r="AG9" t="s">
        <v>297</v>
      </c>
      <c r="AH9" t="s">
        <v>297</v>
      </c>
      <c r="AI9" t="s">
        <v>297</v>
      </c>
      <c r="AJ9" t="s">
        <v>297</v>
      </c>
      <c r="AK9" t="s">
        <v>297</v>
      </c>
      <c r="AL9" t="s">
        <v>297</v>
      </c>
      <c r="AM9" t="s">
        <v>297</v>
      </c>
      <c r="AN9" t="s">
        <v>297</v>
      </c>
      <c r="AO9" t="s">
        <v>297</v>
      </c>
      <c r="AP9" t="s">
        <v>297</v>
      </c>
      <c r="AQ9" t="s">
        <v>297</v>
      </c>
      <c r="AR9" t="s">
        <v>297</v>
      </c>
      <c r="AS9" t="s">
        <v>297</v>
      </c>
      <c r="AT9" t="s">
        <v>297</v>
      </c>
      <c r="AU9" t="s">
        <v>297</v>
      </c>
      <c r="AV9" t="s">
        <v>297</v>
      </c>
      <c r="AW9" t="s">
        <v>297</v>
      </c>
      <c r="AX9" t="s">
        <v>297</v>
      </c>
      <c r="AY9" t="s">
        <v>297</v>
      </c>
      <c r="AZ9" t="s">
        <v>297</v>
      </c>
      <c r="BA9" t="s">
        <v>297</v>
      </c>
      <c r="BB9" t="s">
        <v>297</v>
      </c>
      <c r="BC9" t="s">
        <v>297</v>
      </c>
      <c r="BD9" t="s">
        <v>297</v>
      </c>
      <c r="BE9" t="s">
        <v>297</v>
      </c>
      <c r="BF9" t="s">
        <v>297</v>
      </c>
      <c r="BG9" t="s">
        <v>297</v>
      </c>
      <c r="BH9" t="s">
        <v>297</v>
      </c>
      <c r="BI9" t="s">
        <v>297</v>
      </c>
      <c r="BJ9" t="s">
        <v>297</v>
      </c>
      <c r="BK9" t="s">
        <v>297</v>
      </c>
      <c r="BL9" t="s">
        <v>297</v>
      </c>
      <c r="BM9" t="s">
        <v>297</v>
      </c>
      <c r="BN9" t="s">
        <v>297</v>
      </c>
      <c r="BO9" t="s">
        <v>297</v>
      </c>
      <c r="BP9" t="s">
        <v>312</v>
      </c>
      <c r="BQ9" t="s">
        <v>297</v>
      </c>
      <c r="BR9" t="s">
        <v>297</v>
      </c>
      <c r="BS9" t="s">
        <v>297</v>
      </c>
      <c r="BT9" t="s">
        <v>297</v>
      </c>
      <c r="BU9" t="s">
        <v>297</v>
      </c>
      <c r="BV9" t="s">
        <v>297</v>
      </c>
      <c r="BW9" t="s">
        <v>297</v>
      </c>
      <c r="BX9" t="s">
        <v>297</v>
      </c>
      <c r="BY9" t="s">
        <v>297</v>
      </c>
      <c r="BZ9" t="s">
        <v>297</v>
      </c>
      <c r="CA9" t="s">
        <v>297</v>
      </c>
      <c r="CB9" t="s">
        <v>297</v>
      </c>
      <c r="CC9" t="s">
        <v>297</v>
      </c>
      <c r="CD9" t="s">
        <v>297</v>
      </c>
      <c r="CE9" t="s">
        <v>297</v>
      </c>
      <c r="CF9" t="s">
        <v>369</v>
      </c>
      <c r="CG9" t="s">
        <v>297</v>
      </c>
      <c r="CH9" t="s">
        <v>297</v>
      </c>
      <c r="CI9">
        <v>0</v>
      </c>
      <c r="CJ9">
        <v>30</v>
      </c>
      <c r="CK9" t="s">
        <v>370</v>
      </c>
      <c r="CL9" t="s">
        <v>371</v>
      </c>
      <c r="CM9" t="s">
        <v>297</v>
      </c>
      <c r="CN9" t="s">
        <v>297</v>
      </c>
      <c r="CO9" t="s">
        <v>297</v>
      </c>
      <c r="CP9" t="s">
        <v>297</v>
      </c>
      <c r="CQ9" t="s">
        <v>297</v>
      </c>
      <c r="CR9" t="s">
        <v>297</v>
      </c>
      <c r="CS9" t="s">
        <v>297</v>
      </c>
      <c r="CT9" t="s">
        <v>297</v>
      </c>
      <c r="CU9" t="s">
        <v>297</v>
      </c>
      <c r="CV9" t="s">
        <v>297</v>
      </c>
      <c r="CW9" t="s">
        <v>297</v>
      </c>
      <c r="CX9" t="s">
        <v>297</v>
      </c>
      <c r="CY9" t="s">
        <v>297</v>
      </c>
      <c r="CZ9" t="s">
        <v>297</v>
      </c>
      <c r="DA9" t="s">
        <v>297</v>
      </c>
      <c r="DB9" t="s">
        <v>297</v>
      </c>
      <c r="DC9" t="s">
        <v>297</v>
      </c>
    </row>
    <row r="10" spans="1:107" hidden="1" thickTop="1" x14ac:dyDescent="0.2">
      <c r="A10" t="s">
        <v>372</v>
      </c>
      <c r="B10" s="196" t="s">
        <v>373</v>
      </c>
      <c r="C10" t="s">
        <v>6285</v>
      </c>
      <c r="D10" t="s">
        <v>297</v>
      </c>
      <c r="E10" t="s">
        <v>374</v>
      </c>
      <c r="F10" t="s">
        <v>297</v>
      </c>
      <c r="G10" t="s">
        <v>339</v>
      </c>
      <c r="H10" t="s">
        <v>340</v>
      </c>
      <c r="I10" t="s">
        <v>375</v>
      </c>
      <c r="J10" t="s">
        <v>342</v>
      </c>
      <c r="K10" t="s">
        <v>343</v>
      </c>
      <c r="L10" t="s">
        <v>303</v>
      </c>
      <c r="M10" t="s">
        <v>297</v>
      </c>
      <c r="N10" t="s">
        <v>297</v>
      </c>
      <c r="O10" t="s">
        <v>297</v>
      </c>
      <c r="Q10" t="s">
        <v>344</v>
      </c>
      <c r="R10" t="s">
        <v>297</v>
      </c>
      <c r="S10" t="s">
        <v>306</v>
      </c>
      <c r="T10" t="s">
        <v>297</v>
      </c>
      <c r="U10" t="s">
        <v>297</v>
      </c>
      <c r="V10" t="s">
        <v>309</v>
      </c>
      <c r="W10" t="s">
        <v>310</v>
      </c>
      <c r="X10" t="s">
        <v>310</v>
      </c>
      <c r="Y10" t="s">
        <v>311</v>
      </c>
      <c r="Z10" t="s">
        <v>297</v>
      </c>
      <c r="AA10" t="s">
        <v>297</v>
      </c>
      <c r="AB10" t="s">
        <v>297</v>
      </c>
      <c r="AC10" t="s">
        <v>297</v>
      </c>
      <c r="AD10" t="s">
        <v>297</v>
      </c>
      <c r="AE10" t="s">
        <v>297</v>
      </c>
      <c r="AF10" t="s">
        <v>297</v>
      </c>
      <c r="AG10" t="s">
        <v>297</v>
      </c>
      <c r="AH10" t="s">
        <v>297</v>
      </c>
      <c r="AI10" t="s">
        <v>297</v>
      </c>
      <c r="AJ10" t="s">
        <v>297</v>
      </c>
      <c r="AK10" t="s">
        <v>297</v>
      </c>
      <c r="AL10" t="s">
        <v>297</v>
      </c>
      <c r="AM10" t="s">
        <v>297</v>
      </c>
      <c r="AN10" t="s">
        <v>297</v>
      </c>
      <c r="AO10" t="s">
        <v>297</v>
      </c>
      <c r="AP10" t="s">
        <v>297</v>
      </c>
      <c r="AQ10" t="s">
        <v>297</v>
      </c>
      <c r="AR10" t="s">
        <v>297</v>
      </c>
      <c r="AS10" t="s">
        <v>297</v>
      </c>
      <c r="AT10" t="s">
        <v>297</v>
      </c>
      <c r="AU10" t="s">
        <v>297</v>
      </c>
      <c r="AV10" t="s">
        <v>297</v>
      </c>
      <c r="AW10" t="s">
        <v>297</v>
      </c>
      <c r="AX10" t="s">
        <v>297</v>
      </c>
      <c r="AY10" t="s">
        <v>297</v>
      </c>
      <c r="AZ10" t="s">
        <v>297</v>
      </c>
      <c r="BA10" t="s">
        <v>312</v>
      </c>
      <c r="BB10" t="s">
        <v>297</v>
      </c>
      <c r="BC10" t="s">
        <v>297</v>
      </c>
      <c r="BD10" t="s">
        <v>297</v>
      </c>
      <c r="BE10" t="s">
        <v>297</v>
      </c>
      <c r="BF10" t="s">
        <v>297</v>
      </c>
      <c r="BG10" t="s">
        <v>297</v>
      </c>
      <c r="BH10" t="s">
        <v>297</v>
      </c>
      <c r="BI10" t="s">
        <v>297</v>
      </c>
      <c r="BJ10" t="s">
        <v>297</v>
      </c>
      <c r="BK10" t="s">
        <v>297</v>
      </c>
      <c r="BL10" t="s">
        <v>297</v>
      </c>
      <c r="BM10" t="s">
        <v>297</v>
      </c>
      <c r="BN10" t="s">
        <v>297</v>
      </c>
      <c r="BO10" t="s">
        <v>297</v>
      </c>
      <c r="BP10" t="s">
        <v>297</v>
      </c>
      <c r="BQ10" t="s">
        <v>297</v>
      </c>
      <c r="BR10" t="s">
        <v>297</v>
      </c>
      <c r="BS10" t="s">
        <v>297</v>
      </c>
      <c r="BT10" t="s">
        <v>297</v>
      </c>
      <c r="BU10" t="s">
        <v>297</v>
      </c>
      <c r="BV10" t="s">
        <v>297</v>
      </c>
      <c r="BW10" t="s">
        <v>297</v>
      </c>
      <c r="BX10" t="s">
        <v>297</v>
      </c>
      <c r="BY10" t="s">
        <v>297</v>
      </c>
      <c r="BZ10" t="s">
        <v>297</v>
      </c>
      <c r="CA10" t="s">
        <v>297</v>
      </c>
      <c r="CB10" t="s">
        <v>297</v>
      </c>
      <c r="CC10" t="s">
        <v>297</v>
      </c>
      <c r="CD10" t="s">
        <v>297</v>
      </c>
      <c r="CE10" t="s">
        <v>297</v>
      </c>
      <c r="CF10" t="s">
        <v>347</v>
      </c>
      <c r="CG10" t="s">
        <v>297</v>
      </c>
      <c r="CH10" t="s">
        <v>297</v>
      </c>
      <c r="CI10">
        <v>0</v>
      </c>
      <c r="CJ10">
        <v>30</v>
      </c>
      <c r="CK10" t="s">
        <v>376</v>
      </c>
      <c r="CL10" t="s">
        <v>377</v>
      </c>
      <c r="CM10" t="s">
        <v>297</v>
      </c>
      <c r="CN10" t="s">
        <v>297</v>
      </c>
      <c r="CO10" t="s">
        <v>297</v>
      </c>
      <c r="CP10" t="s">
        <v>297</v>
      </c>
      <c r="CQ10" t="s">
        <v>297</v>
      </c>
      <c r="CR10" t="s">
        <v>297</v>
      </c>
      <c r="CS10" t="s">
        <v>297</v>
      </c>
      <c r="CT10" t="s">
        <v>297</v>
      </c>
      <c r="CU10" t="s">
        <v>297</v>
      </c>
      <c r="CV10" t="s">
        <v>297</v>
      </c>
      <c r="CW10" t="s">
        <v>297</v>
      </c>
      <c r="CX10" t="s">
        <v>297</v>
      </c>
      <c r="CY10" t="s">
        <v>297</v>
      </c>
      <c r="CZ10" t="s">
        <v>297</v>
      </c>
      <c r="DA10" t="s">
        <v>297</v>
      </c>
      <c r="DB10" t="s">
        <v>297</v>
      </c>
      <c r="DC10" t="s">
        <v>297</v>
      </c>
    </row>
    <row r="11" spans="1:107" hidden="1" thickTop="1" x14ac:dyDescent="0.2">
      <c r="A11" t="s">
        <v>378</v>
      </c>
      <c r="B11" s="14" t="s">
        <v>379</v>
      </c>
      <c r="C11" t="s">
        <v>6293</v>
      </c>
      <c r="D11" t="s">
        <v>297</v>
      </c>
      <c r="E11" t="s">
        <v>381</v>
      </c>
      <c r="F11" t="s">
        <v>297</v>
      </c>
      <c r="G11" t="s">
        <v>298</v>
      </c>
      <c r="H11" t="s">
        <v>382</v>
      </c>
      <c r="I11" t="s">
        <v>375</v>
      </c>
      <c r="J11" t="s">
        <v>342</v>
      </c>
      <c r="K11" t="s">
        <v>343</v>
      </c>
      <c r="L11" t="s">
        <v>303</v>
      </c>
      <c r="M11" t="s">
        <v>297</v>
      </c>
      <c r="N11" t="s">
        <v>383</v>
      </c>
      <c r="O11" t="s">
        <v>297</v>
      </c>
      <c r="Q11" t="s">
        <v>344</v>
      </c>
      <c r="R11" t="s">
        <v>297</v>
      </c>
      <c r="S11" t="s">
        <v>384</v>
      </c>
      <c r="T11" t="s">
        <v>362</v>
      </c>
      <c r="U11" t="s">
        <v>297</v>
      </c>
      <c r="V11" t="s">
        <v>309</v>
      </c>
      <c r="W11" t="s">
        <v>345</v>
      </c>
      <c r="X11" t="s">
        <v>310</v>
      </c>
      <c r="Y11" t="s">
        <v>385</v>
      </c>
      <c r="Z11" t="s">
        <v>312</v>
      </c>
      <c r="AA11" t="s">
        <v>297</v>
      </c>
      <c r="AB11" t="s">
        <v>297</v>
      </c>
      <c r="AC11" t="s">
        <v>297</v>
      </c>
      <c r="AD11" t="s">
        <v>297</v>
      </c>
      <c r="AE11" t="s">
        <v>297</v>
      </c>
      <c r="AF11" t="s">
        <v>312</v>
      </c>
      <c r="AG11" t="s">
        <v>297</v>
      </c>
      <c r="AH11" t="s">
        <v>297</v>
      </c>
      <c r="AI11" t="s">
        <v>297</v>
      </c>
      <c r="AJ11" t="s">
        <v>297</v>
      </c>
      <c r="AK11" t="s">
        <v>297</v>
      </c>
      <c r="AL11" t="s">
        <v>297</v>
      </c>
      <c r="AM11" t="s">
        <v>297</v>
      </c>
      <c r="AN11" t="s">
        <v>297</v>
      </c>
      <c r="AO11" t="s">
        <v>297</v>
      </c>
      <c r="AP11" t="s">
        <v>297</v>
      </c>
      <c r="AQ11" t="s">
        <v>297</v>
      </c>
      <c r="AR11" t="s">
        <v>297</v>
      </c>
      <c r="AS11" t="s">
        <v>297</v>
      </c>
      <c r="AT11" t="s">
        <v>297</v>
      </c>
      <c r="AU11" t="s">
        <v>297</v>
      </c>
      <c r="AV11" t="s">
        <v>297</v>
      </c>
      <c r="AW11" t="s">
        <v>297</v>
      </c>
      <c r="AX11" t="s">
        <v>297</v>
      </c>
      <c r="AY11" t="s">
        <v>297</v>
      </c>
      <c r="AZ11" t="s">
        <v>297</v>
      </c>
      <c r="BA11" t="s">
        <v>297</v>
      </c>
      <c r="BB11" t="s">
        <v>297</v>
      </c>
      <c r="BC11" t="s">
        <v>297</v>
      </c>
      <c r="BD11" t="s">
        <v>297</v>
      </c>
      <c r="BE11" t="s">
        <v>297</v>
      </c>
      <c r="BF11" t="s">
        <v>297</v>
      </c>
      <c r="BG11" t="s">
        <v>297</v>
      </c>
      <c r="BH11" t="s">
        <v>297</v>
      </c>
      <c r="BI11" t="s">
        <v>297</v>
      </c>
      <c r="BJ11" t="s">
        <v>297</v>
      </c>
      <c r="BK11" t="s">
        <v>297</v>
      </c>
      <c r="BL11" t="s">
        <v>297</v>
      </c>
      <c r="BM11" t="s">
        <v>297</v>
      </c>
      <c r="BN11" t="s">
        <v>297</v>
      </c>
      <c r="BO11" t="s">
        <v>297</v>
      </c>
      <c r="BP11" t="s">
        <v>297</v>
      </c>
      <c r="BQ11" t="s">
        <v>297</v>
      </c>
      <c r="BR11" t="s">
        <v>297</v>
      </c>
      <c r="BS11" t="s">
        <v>297</v>
      </c>
      <c r="BT11" t="s">
        <v>297</v>
      </c>
      <c r="BU11" t="s">
        <v>297</v>
      </c>
      <c r="BV11" t="s">
        <v>297</v>
      </c>
      <c r="BW11" t="s">
        <v>297</v>
      </c>
      <c r="BX11" t="s">
        <v>297</v>
      </c>
      <c r="BY11" t="s">
        <v>297</v>
      </c>
      <c r="BZ11" t="s">
        <v>297</v>
      </c>
      <c r="CA11" t="s">
        <v>297</v>
      </c>
      <c r="CB11" t="s">
        <v>297</v>
      </c>
      <c r="CC11" t="s">
        <v>297</v>
      </c>
      <c r="CD11" t="s">
        <v>297</v>
      </c>
      <c r="CE11" t="s">
        <v>297</v>
      </c>
      <c r="CF11" t="s">
        <v>386</v>
      </c>
      <c r="CG11">
        <v>0</v>
      </c>
      <c r="CH11" t="s">
        <v>297</v>
      </c>
      <c r="CI11" t="s">
        <v>297</v>
      </c>
      <c r="CJ11" t="s">
        <v>297</v>
      </c>
      <c r="CK11" t="s">
        <v>387</v>
      </c>
      <c r="CL11" t="s">
        <v>388</v>
      </c>
      <c r="CM11" t="s">
        <v>297</v>
      </c>
      <c r="CN11" t="s">
        <v>297</v>
      </c>
      <c r="CO11" t="s">
        <v>297</v>
      </c>
      <c r="CP11" t="s">
        <v>297</v>
      </c>
      <c r="CQ11" t="s">
        <v>297</v>
      </c>
      <c r="CR11" t="s">
        <v>297</v>
      </c>
      <c r="CS11" t="s">
        <v>297</v>
      </c>
      <c r="CT11" t="s">
        <v>297</v>
      </c>
      <c r="CU11" t="s">
        <v>389</v>
      </c>
      <c r="CV11" t="s">
        <v>297</v>
      </c>
      <c r="CW11" t="s">
        <v>297</v>
      </c>
      <c r="CX11" t="s">
        <v>297</v>
      </c>
      <c r="CY11" t="s">
        <v>390</v>
      </c>
      <c r="CZ11" t="s">
        <v>351</v>
      </c>
      <c r="DA11" t="s">
        <v>352</v>
      </c>
      <c r="DB11" t="s">
        <v>309</v>
      </c>
      <c r="DC11" t="s">
        <v>297</v>
      </c>
    </row>
    <row r="12" spans="1:107" hidden="1" thickTop="1" x14ac:dyDescent="0.2">
      <c r="A12" t="s">
        <v>309</v>
      </c>
      <c r="B12" s="196" t="s">
        <v>391</v>
      </c>
      <c r="C12" t="s">
        <v>6285</v>
      </c>
      <c r="D12" t="s">
        <v>297</v>
      </c>
      <c r="E12" t="s">
        <v>392</v>
      </c>
      <c r="F12" t="s">
        <v>297</v>
      </c>
      <c r="G12" t="s">
        <v>339</v>
      </c>
      <c r="H12" t="s">
        <v>340</v>
      </c>
      <c r="I12" t="s">
        <v>375</v>
      </c>
      <c r="J12" t="s">
        <v>342</v>
      </c>
      <c r="K12" t="s">
        <v>343</v>
      </c>
      <c r="L12" t="s">
        <v>303</v>
      </c>
      <c r="M12" t="s">
        <v>297</v>
      </c>
      <c r="N12" t="s">
        <v>297</v>
      </c>
      <c r="O12" t="s">
        <v>297</v>
      </c>
      <c r="Q12" t="s">
        <v>344</v>
      </c>
      <c r="R12" t="s">
        <v>297</v>
      </c>
      <c r="S12" t="s">
        <v>306</v>
      </c>
      <c r="T12" t="s">
        <v>297</v>
      </c>
      <c r="U12" t="s">
        <v>297</v>
      </c>
      <c r="V12" t="s">
        <v>309</v>
      </c>
      <c r="W12" t="s">
        <v>310</v>
      </c>
      <c r="X12" t="s">
        <v>310</v>
      </c>
      <c r="Y12" t="s">
        <v>311</v>
      </c>
      <c r="Z12" t="s">
        <v>297</v>
      </c>
      <c r="AA12" t="s">
        <v>297</v>
      </c>
      <c r="AB12" t="s">
        <v>297</v>
      </c>
      <c r="AC12" t="s">
        <v>297</v>
      </c>
      <c r="AD12" t="s">
        <v>297</v>
      </c>
      <c r="AE12" t="s">
        <v>297</v>
      </c>
      <c r="AF12" t="s">
        <v>297</v>
      </c>
      <c r="AG12" t="s">
        <v>297</v>
      </c>
      <c r="AH12" t="s">
        <v>297</v>
      </c>
      <c r="AI12" t="s">
        <v>297</v>
      </c>
      <c r="AJ12" t="s">
        <v>297</v>
      </c>
      <c r="AK12" t="s">
        <v>297</v>
      </c>
      <c r="AL12" t="s">
        <v>297</v>
      </c>
      <c r="AM12" t="s">
        <v>297</v>
      </c>
      <c r="AN12" t="s">
        <v>297</v>
      </c>
      <c r="AO12" t="s">
        <v>297</v>
      </c>
      <c r="AP12" t="s">
        <v>297</v>
      </c>
      <c r="AQ12" t="s">
        <v>297</v>
      </c>
      <c r="AR12" t="s">
        <v>297</v>
      </c>
      <c r="AS12" t="s">
        <v>297</v>
      </c>
      <c r="AT12" t="s">
        <v>297</v>
      </c>
      <c r="AU12" t="s">
        <v>297</v>
      </c>
      <c r="AV12" t="s">
        <v>297</v>
      </c>
      <c r="AW12" t="s">
        <v>297</v>
      </c>
      <c r="AX12" t="s">
        <v>297</v>
      </c>
      <c r="AY12" t="s">
        <v>297</v>
      </c>
      <c r="AZ12" t="s">
        <v>297</v>
      </c>
      <c r="BA12" t="s">
        <v>297</v>
      </c>
      <c r="BB12" t="s">
        <v>297</v>
      </c>
      <c r="BC12" t="s">
        <v>297</v>
      </c>
      <c r="BD12" t="s">
        <v>297</v>
      </c>
      <c r="BE12" t="s">
        <v>297</v>
      </c>
      <c r="BF12" t="s">
        <v>297</v>
      </c>
      <c r="BG12" t="s">
        <v>297</v>
      </c>
      <c r="BH12" t="s">
        <v>297</v>
      </c>
      <c r="BI12" t="s">
        <v>297</v>
      </c>
      <c r="BJ12" t="s">
        <v>297</v>
      </c>
      <c r="BK12" t="s">
        <v>297</v>
      </c>
      <c r="BL12" t="s">
        <v>297</v>
      </c>
      <c r="BM12" t="s">
        <v>297</v>
      </c>
      <c r="BN12" t="s">
        <v>297</v>
      </c>
      <c r="BO12" t="s">
        <v>297</v>
      </c>
      <c r="BP12" t="s">
        <v>312</v>
      </c>
      <c r="BQ12" t="s">
        <v>297</v>
      </c>
      <c r="BR12" t="s">
        <v>297</v>
      </c>
      <c r="BS12" t="s">
        <v>297</v>
      </c>
      <c r="BT12" t="s">
        <v>297</v>
      </c>
      <c r="BU12" t="s">
        <v>297</v>
      </c>
      <c r="BV12" t="s">
        <v>297</v>
      </c>
      <c r="BW12" t="s">
        <v>297</v>
      </c>
      <c r="BX12" t="s">
        <v>297</v>
      </c>
      <c r="BY12" t="s">
        <v>297</v>
      </c>
      <c r="BZ12" t="s">
        <v>297</v>
      </c>
      <c r="CA12" t="s">
        <v>297</v>
      </c>
      <c r="CB12" t="s">
        <v>297</v>
      </c>
      <c r="CC12" t="s">
        <v>297</v>
      </c>
      <c r="CD12" t="s">
        <v>297</v>
      </c>
      <c r="CE12" t="s">
        <v>297</v>
      </c>
      <c r="CF12" t="s">
        <v>347</v>
      </c>
      <c r="CG12" t="s">
        <v>297</v>
      </c>
      <c r="CH12" t="s">
        <v>297</v>
      </c>
      <c r="CI12">
        <v>0</v>
      </c>
      <c r="CJ12">
        <v>30</v>
      </c>
      <c r="CK12" t="s">
        <v>393</v>
      </c>
      <c r="CL12" t="s">
        <v>394</v>
      </c>
      <c r="CM12" t="s">
        <v>297</v>
      </c>
      <c r="CN12" t="s">
        <v>297</v>
      </c>
      <c r="CO12" t="s">
        <v>297</v>
      </c>
      <c r="CP12" t="s">
        <v>297</v>
      </c>
      <c r="CQ12" t="s">
        <v>297</v>
      </c>
      <c r="CR12" t="s">
        <v>297</v>
      </c>
      <c r="CS12" t="s">
        <v>297</v>
      </c>
      <c r="CT12" t="s">
        <v>297</v>
      </c>
      <c r="CU12" t="s">
        <v>297</v>
      </c>
      <c r="CV12" t="s">
        <v>297</v>
      </c>
      <c r="CW12" t="s">
        <v>297</v>
      </c>
      <c r="CX12" t="s">
        <v>297</v>
      </c>
      <c r="CY12" t="s">
        <v>297</v>
      </c>
      <c r="CZ12" t="s">
        <v>297</v>
      </c>
      <c r="DA12" t="s">
        <v>297</v>
      </c>
      <c r="DB12" t="s">
        <v>297</v>
      </c>
      <c r="DC12" t="s">
        <v>297</v>
      </c>
    </row>
    <row r="13" spans="1:107" hidden="1" thickTop="1" x14ac:dyDescent="0.2">
      <c r="A13" t="s">
        <v>395</v>
      </c>
      <c r="B13" s="14" t="s">
        <v>396</v>
      </c>
      <c r="C13" t="s">
        <v>6204</v>
      </c>
      <c r="D13" t="s">
        <v>297</v>
      </c>
      <c r="E13" t="s">
        <v>398</v>
      </c>
      <c r="F13" t="s">
        <v>297</v>
      </c>
      <c r="G13" t="s">
        <v>339</v>
      </c>
      <c r="H13" t="s">
        <v>340</v>
      </c>
      <c r="I13" t="s">
        <v>375</v>
      </c>
      <c r="J13" t="s">
        <v>342</v>
      </c>
      <c r="K13" t="s">
        <v>343</v>
      </c>
      <c r="L13" t="s">
        <v>303</v>
      </c>
      <c r="M13" t="s">
        <v>297</v>
      </c>
      <c r="N13" t="s">
        <v>297</v>
      </c>
      <c r="O13" t="s">
        <v>297</v>
      </c>
      <c r="Q13" t="s">
        <v>344</v>
      </c>
      <c r="R13" t="s">
        <v>297</v>
      </c>
      <c r="S13" t="s">
        <v>306</v>
      </c>
      <c r="T13" t="s">
        <v>297</v>
      </c>
      <c r="U13" t="s">
        <v>308</v>
      </c>
      <c r="V13" t="s">
        <v>309</v>
      </c>
      <c r="W13" t="s">
        <v>345</v>
      </c>
      <c r="X13" t="s">
        <v>310</v>
      </c>
      <c r="Y13" t="s">
        <v>399</v>
      </c>
      <c r="Z13" t="s">
        <v>297</v>
      </c>
      <c r="AA13" t="s">
        <v>297</v>
      </c>
      <c r="AB13" t="s">
        <v>297</v>
      </c>
      <c r="AC13" t="s">
        <v>297</v>
      </c>
      <c r="AD13" t="s">
        <v>297</v>
      </c>
      <c r="AE13" t="s">
        <v>297</v>
      </c>
      <c r="AF13" t="s">
        <v>297</v>
      </c>
      <c r="AG13" t="s">
        <v>297</v>
      </c>
      <c r="AH13" t="s">
        <v>297</v>
      </c>
      <c r="AI13" t="s">
        <v>297</v>
      </c>
      <c r="AJ13" t="s">
        <v>297</v>
      </c>
      <c r="AK13" t="s">
        <v>297</v>
      </c>
      <c r="AL13" t="s">
        <v>297</v>
      </c>
      <c r="AM13" t="s">
        <v>297</v>
      </c>
      <c r="AN13" t="s">
        <v>297</v>
      </c>
      <c r="AO13" t="s">
        <v>297</v>
      </c>
      <c r="AP13" t="s">
        <v>297</v>
      </c>
      <c r="AQ13" t="s">
        <v>297</v>
      </c>
      <c r="AR13" t="s">
        <v>297</v>
      </c>
      <c r="AS13" t="s">
        <v>297</v>
      </c>
      <c r="AT13" t="s">
        <v>297</v>
      </c>
      <c r="AU13" t="s">
        <v>297</v>
      </c>
      <c r="AV13" t="s">
        <v>297</v>
      </c>
      <c r="AW13" t="s">
        <v>297</v>
      </c>
      <c r="AX13" t="s">
        <v>297</v>
      </c>
      <c r="AY13" t="s">
        <v>297</v>
      </c>
      <c r="AZ13" t="s">
        <v>297</v>
      </c>
      <c r="BA13" t="s">
        <v>297</v>
      </c>
      <c r="BB13" t="s">
        <v>297</v>
      </c>
      <c r="BC13" t="s">
        <v>297</v>
      </c>
      <c r="BD13" t="s">
        <v>297</v>
      </c>
      <c r="BE13" t="s">
        <v>297</v>
      </c>
      <c r="BF13" t="s">
        <v>297</v>
      </c>
      <c r="BG13" t="s">
        <v>297</v>
      </c>
      <c r="BH13" t="s">
        <v>297</v>
      </c>
      <c r="BI13" t="s">
        <v>297</v>
      </c>
      <c r="BJ13" t="s">
        <v>297</v>
      </c>
      <c r="BK13" t="s">
        <v>297</v>
      </c>
      <c r="BL13" t="s">
        <v>297</v>
      </c>
      <c r="BM13" t="s">
        <v>297</v>
      </c>
      <c r="BN13" t="s">
        <v>297</v>
      </c>
      <c r="BO13" t="s">
        <v>297</v>
      </c>
      <c r="BP13" t="s">
        <v>297</v>
      </c>
      <c r="BQ13" t="s">
        <v>297</v>
      </c>
      <c r="BR13" t="s">
        <v>297</v>
      </c>
      <c r="BS13" t="s">
        <v>297</v>
      </c>
      <c r="BT13" t="s">
        <v>297</v>
      </c>
      <c r="BU13" t="s">
        <v>297</v>
      </c>
      <c r="BV13" t="s">
        <v>297</v>
      </c>
      <c r="BW13" t="s">
        <v>297</v>
      </c>
      <c r="BX13" t="s">
        <v>297</v>
      </c>
      <c r="BY13" t="s">
        <v>297</v>
      </c>
      <c r="BZ13" t="s">
        <v>297</v>
      </c>
      <c r="CA13" t="s">
        <v>297</v>
      </c>
      <c r="CB13" t="s">
        <v>297</v>
      </c>
      <c r="CC13" t="s">
        <v>297</v>
      </c>
      <c r="CD13" t="s">
        <v>297</v>
      </c>
      <c r="CE13" t="s">
        <v>297</v>
      </c>
      <c r="CF13" t="s">
        <v>400</v>
      </c>
      <c r="CG13" t="s">
        <v>297</v>
      </c>
      <c r="CH13" t="s">
        <v>297</v>
      </c>
      <c r="CI13">
        <v>0</v>
      </c>
      <c r="CJ13">
        <v>30</v>
      </c>
      <c r="CK13" t="s">
        <v>401</v>
      </c>
      <c r="CL13" t="s">
        <v>402</v>
      </c>
      <c r="CM13" t="s">
        <v>297</v>
      </c>
      <c r="CN13" t="s">
        <v>297</v>
      </c>
      <c r="CO13" t="s">
        <v>297</v>
      </c>
      <c r="CP13" t="s">
        <v>297</v>
      </c>
      <c r="CQ13" t="s">
        <v>297</v>
      </c>
      <c r="CR13" t="s">
        <v>297</v>
      </c>
      <c r="CS13" t="s">
        <v>297</v>
      </c>
      <c r="CT13" t="s">
        <v>297</v>
      </c>
      <c r="CU13" t="s">
        <v>297</v>
      </c>
      <c r="CV13" t="s">
        <v>297</v>
      </c>
      <c r="CW13" t="s">
        <v>297</v>
      </c>
      <c r="CX13" t="s">
        <v>297</v>
      </c>
      <c r="CY13" t="s">
        <v>403</v>
      </c>
      <c r="CZ13" t="s">
        <v>404</v>
      </c>
      <c r="DA13" t="s">
        <v>405</v>
      </c>
      <c r="DB13" t="s">
        <v>297</v>
      </c>
      <c r="DC13" t="s">
        <v>406</v>
      </c>
    </row>
    <row r="14" spans="1:107" hidden="1" thickTop="1" x14ac:dyDescent="0.2">
      <c r="A14" t="s">
        <v>407</v>
      </c>
      <c r="B14" s="196" t="s">
        <v>408</v>
      </c>
      <c r="C14" t="s">
        <v>6204</v>
      </c>
      <c r="D14" t="s">
        <v>297</v>
      </c>
      <c r="E14" t="s">
        <v>409</v>
      </c>
      <c r="F14" t="s">
        <v>297</v>
      </c>
      <c r="G14" t="s">
        <v>339</v>
      </c>
      <c r="H14" t="s">
        <v>340</v>
      </c>
      <c r="I14" t="s">
        <v>375</v>
      </c>
      <c r="J14" t="s">
        <v>342</v>
      </c>
      <c r="K14" t="s">
        <v>343</v>
      </c>
      <c r="L14" t="s">
        <v>303</v>
      </c>
      <c r="M14" t="s">
        <v>297</v>
      </c>
      <c r="N14" t="s">
        <v>297</v>
      </c>
      <c r="O14" t="s">
        <v>297</v>
      </c>
      <c r="Q14" t="s">
        <v>344</v>
      </c>
      <c r="R14" t="s">
        <v>297</v>
      </c>
      <c r="S14" t="s">
        <v>306</v>
      </c>
      <c r="T14" t="s">
        <v>297</v>
      </c>
      <c r="U14" t="s">
        <v>308</v>
      </c>
      <c r="V14" t="s">
        <v>309</v>
      </c>
      <c r="W14" t="s">
        <v>345</v>
      </c>
      <c r="X14" t="s">
        <v>310</v>
      </c>
      <c r="Y14" t="s">
        <v>410</v>
      </c>
      <c r="Z14" t="s">
        <v>297</v>
      </c>
      <c r="AA14" t="s">
        <v>297</v>
      </c>
      <c r="AB14" t="s">
        <v>297</v>
      </c>
      <c r="AC14" t="s">
        <v>297</v>
      </c>
      <c r="AD14" t="s">
        <v>297</v>
      </c>
      <c r="AE14" t="s">
        <v>297</v>
      </c>
      <c r="AF14" t="s">
        <v>411</v>
      </c>
      <c r="AG14" t="s">
        <v>412</v>
      </c>
      <c r="AH14">
        <v>10</v>
      </c>
      <c r="AI14" t="s">
        <v>297</v>
      </c>
      <c r="AJ14" t="s">
        <v>297</v>
      </c>
      <c r="AK14" t="s">
        <v>297</v>
      </c>
      <c r="AL14" t="s">
        <v>297</v>
      </c>
      <c r="AM14" t="s">
        <v>297</v>
      </c>
      <c r="AN14" t="s">
        <v>297</v>
      </c>
      <c r="AO14" t="s">
        <v>297</v>
      </c>
      <c r="AP14" t="s">
        <v>297</v>
      </c>
      <c r="AQ14" t="s">
        <v>297</v>
      </c>
      <c r="AR14" t="s">
        <v>297</v>
      </c>
      <c r="AS14" t="s">
        <v>297</v>
      </c>
      <c r="AT14" t="s">
        <v>297</v>
      </c>
      <c r="AU14" t="s">
        <v>297</v>
      </c>
      <c r="AV14" t="s">
        <v>297</v>
      </c>
      <c r="AW14" t="s">
        <v>297</v>
      </c>
      <c r="AX14" t="s">
        <v>297</v>
      </c>
      <c r="AY14" t="s">
        <v>297</v>
      </c>
      <c r="AZ14" t="s">
        <v>297</v>
      </c>
      <c r="BA14" t="s">
        <v>297</v>
      </c>
      <c r="BB14" t="s">
        <v>297</v>
      </c>
      <c r="BC14" t="s">
        <v>297</v>
      </c>
      <c r="BD14" t="s">
        <v>297</v>
      </c>
      <c r="BE14" t="s">
        <v>297</v>
      </c>
      <c r="BF14" t="s">
        <v>297</v>
      </c>
      <c r="BG14" t="s">
        <v>297</v>
      </c>
      <c r="BH14" t="s">
        <v>297</v>
      </c>
      <c r="BI14" t="s">
        <v>297</v>
      </c>
      <c r="BJ14" t="s">
        <v>297</v>
      </c>
      <c r="BK14" t="s">
        <v>297</v>
      </c>
      <c r="BL14" t="s">
        <v>297</v>
      </c>
      <c r="BM14" t="s">
        <v>297</v>
      </c>
      <c r="BN14" t="s">
        <v>297</v>
      </c>
      <c r="BO14" t="s">
        <v>297</v>
      </c>
      <c r="BP14" t="s">
        <v>297</v>
      </c>
      <c r="BQ14" t="s">
        <v>297</v>
      </c>
      <c r="BR14" t="s">
        <v>297</v>
      </c>
      <c r="BS14" t="s">
        <v>297</v>
      </c>
      <c r="BT14" t="s">
        <v>297</v>
      </c>
      <c r="BU14" t="s">
        <v>297</v>
      </c>
      <c r="BV14" t="s">
        <v>297</v>
      </c>
      <c r="BW14" t="s">
        <v>297</v>
      </c>
      <c r="BX14" t="s">
        <v>297</v>
      </c>
      <c r="BY14" t="s">
        <v>297</v>
      </c>
      <c r="BZ14" t="s">
        <v>297</v>
      </c>
      <c r="CA14" t="s">
        <v>297</v>
      </c>
      <c r="CB14" t="s">
        <v>297</v>
      </c>
      <c r="CC14" t="s">
        <v>297</v>
      </c>
      <c r="CD14" t="s">
        <v>297</v>
      </c>
      <c r="CE14" t="s">
        <v>297</v>
      </c>
      <c r="CF14" t="s">
        <v>400</v>
      </c>
      <c r="CG14" t="s">
        <v>297</v>
      </c>
      <c r="CH14" t="s">
        <v>297</v>
      </c>
      <c r="CI14">
        <v>0</v>
      </c>
      <c r="CJ14">
        <v>30</v>
      </c>
      <c r="CK14" t="s">
        <v>413</v>
      </c>
      <c r="CL14" t="s">
        <v>414</v>
      </c>
      <c r="CM14" t="s">
        <v>297</v>
      </c>
      <c r="CN14" t="s">
        <v>415</v>
      </c>
      <c r="CO14" t="s">
        <v>416</v>
      </c>
      <c r="CP14" t="s">
        <v>297</v>
      </c>
      <c r="CQ14" t="s">
        <v>297</v>
      </c>
      <c r="CR14" t="s">
        <v>297</v>
      </c>
      <c r="CS14" t="s">
        <v>417</v>
      </c>
      <c r="CT14" t="s">
        <v>297</v>
      </c>
      <c r="CU14" t="s">
        <v>418</v>
      </c>
      <c r="CV14" t="s">
        <v>419</v>
      </c>
      <c r="CW14" t="s">
        <v>297</v>
      </c>
      <c r="CX14" t="s">
        <v>297</v>
      </c>
      <c r="CY14" t="s">
        <v>403</v>
      </c>
      <c r="CZ14" t="s">
        <v>404</v>
      </c>
      <c r="DA14" t="s">
        <v>405</v>
      </c>
      <c r="DB14" t="s">
        <v>297</v>
      </c>
      <c r="DC14" t="s">
        <v>420</v>
      </c>
    </row>
    <row r="15" spans="1:107" ht="15" hidden="1" customHeight="1" x14ac:dyDescent="0.2">
      <c r="A15" t="s">
        <v>421</v>
      </c>
      <c r="B15" s="14" t="s">
        <v>422</v>
      </c>
      <c r="C15" t="s">
        <v>6204</v>
      </c>
      <c r="D15" t="s">
        <v>297</v>
      </c>
      <c r="E15" t="s">
        <v>423</v>
      </c>
      <c r="F15" t="s">
        <v>297</v>
      </c>
      <c r="G15" t="s">
        <v>339</v>
      </c>
      <c r="H15" t="s">
        <v>340</v>
      </c>
      <c r="I15" t="s">
        <v>375</v>
      </c>
      <c r="J15" t="s">
        <v>342</v>
      </c>
      <c r="K15" t="s">
        <v>343</v>
      </c>
      <c r="L15" t="s">
        <v>303</v>
      </c>
      <c r="M15" t="s">
        <v>297</v>
      </c>
      <c r="N15" t="s">
        <v>297</v>
      </c>
      <c r="O15" t="s">
        <v>297</v>
      </c>
      <c r="Q15" t="s">
        <v>344</v>
      </c>
      <c r="R15" t="s">
        <v>297</v>
      </c>
      <c r="S15" t="s">
        <v>306</v>
      </c>
      <c r="T15" t="s">
        <v>297</v>
      </c>
      <c r="U15" t="s">
        <v>308</v>
      </c>
      <c r="V15" t="s">
        <v>309</v>
      </c>
      <c r="W15" t="s">
        <v>345</v>
      </c>
      <c r="X15" t="s">
        <v>310</v>
      </c>
      <c r="Y15" t="s">
        <v>297</v>
      </c>
      <c r="Z15" t="s">
        <v>297</v>
      </c>
      <c r="AA15" t="s">
        <v>297</v>
      </c>
      <c r="AB15" t="s">
        <v>297</v>
      </c>
      <c r="AC15" t="s">
        <v>297</v>
      </c>
      <c r="AD15" t="s">
        <v>297</v>
      </c>
      <c r="AE15" t="s">
        <v>297</v>
      </c>
      <c r="AF15" t="s">
        <v>411</v>
      </c>
      <c r="AG15" t="s">
        <v>424</v>
      </c>
      <c r="AH15">
        <v>9</v>
      </c>
      <c r="AI15" t="s">
        <v>297</v>
      </c>
      <c r="AJ15" t="s">
        <v>297</v>
      </c>
      <c r="AK15" t="s">
        <v>297</v>
      </c>
      <c r="AL15" t="s">
        <v>297</v>
      </c>
      <c r="AM15" t="s">
        <v>297</v>
      </c>
      <c r="AN15" t="s">
        <v>297</v>
      </c>
      <c r="AO15" t="s">
        <v>297</v>
      </c>
      <c r="AP15" t="s">
        <v>297</v>
      </c>
      <c r="AQ15" t="s">
        <v>297</v>
      </c>
      <c r="AR15" t="s">
        <v>297</v>
      </c>
      <c r="AS15" t="s">
        <v>297</v>
      </c>
      <c r="AT15" t="s">
        <v>297</v>
      </c>
      <c r="AU15" t="s">
        <v>297</v>
      </c>
      <c r="AV15" t="s">
        <v>297</v>
      </c>
      <c r="AW15" t="s">
        <v>297</v>
      </c>
      <c r="AX15" t="s">
        <v>297</v>
      </c>
      <c r="AY15" t="s">
        <v>297</v>
      </c>
      <c r="AZ15" t="s">
        <v>297</v>
      </c>
      <c r="BA15" t="s">
        <v>297</v>
      </c>
      <c r="BB15" t="s">
        <v>297</v>
      </c>
      <c r="BC15" t="s">
        <v>297</v>
      </c>
      <c r="BD15" t="s">
        <v>297</v>
      </c>
      <c r="BE15" t="s">
        <v>297</v>
      </c>
      <c r="BF15" t="s">
        <v>297</v>
      </c>
      <c r="BG15" t="s">
        <v>297</v>
      </c>
      <c r="BH15" t="s">
        <v>297</v>
      </c>
      <c r="BI15" t="s">
        <v>297</v>
      </c>
      <c r="BJ15" t="s">
        <v>297</v>
      </c>
      <c r="BK15" t="s">
        <v>297</v>
      </c>
      <c r="BL15" t="s">
        <v>297</v>
      </c>
      <c r="BM15" t="s">
        <v>297</v>
      </c>
      <c r="BN15" t="s">
        <v>297</v>
      </c>
      <c r="BO15" t="s">
        <v>297</v>
      </c>
      <c r="BP15" t="s">
        <v>297</v>
      </c>
      <c r="BQ15" t="s">
        <v>297</v>
      </c>
      <c r="BR15" t="s">
        <v>297</v>
      </c>
      <c r="BS15" t="s">
        <v>297</v>
      </c>
      <c r="BT15" t="s">
        <v>297</v>
      </c>
      <c r="BU15" t="s">
        <v>297</v>
      </c>
      <c r="BV15" t="s">
        <v>297</v>
      </c>
      <c r="BW15" t="s">
        <v>297</v>
      </c>
      <c r="BX15" t="s">
        <v>297</v>
      </c>
      <c r="BY15" t="s">
        <v>297</v>
      </c>
      <c r="BZ15" t="s">
        <v>297</v>
      </c>
      <c r="CA15" t="s">
        <v>297</v>
      </c>
      <c r="CB15" t="s">
        <v>297</v>
      </c>
      <c r="CC15" t="s">
        <v>297</v>
      </c>
      <c r="CD15" t="s">
        <v>297</v>
      </c>
      <c r="CE15" t="s">
        <v>297</v>
      </c>
      <c r="CF15" t="s">
        <v>400</v>
      </c>
      <c r="CG15" t="s">
        <v>297</v>
      </c>
      <c r="CH15" t="s">
        <v>297</v>
      </c>
      <c r="CI15">
        <v>0</v>
      </c>
      <c r="CJ15">
        <v>30</v>
      </c>
      <c r="CK15" t="s">
        <v>425</v>
      </c>
      <c r="CL15" t="s">
        <v>426</v>
      </c>
      <c r="CM15" t="s">
        <v>297</v>
      </c>
      <c r="CN15" t="s">
        <v>427</v>
      </c>
      <c r="CO15" t="s">
        <v>428</v>
      </c>
      <c r="CP15" t="s">
        <v>297</v>
      </c>
      <c r="CQ15" t="s">
        <v>429</v>
      </c>
      <c r="CR15" t="s">
        <v>297</v>
      </c>
      <c r="CS15" t="s">
        <v>297</v>
      </c>
      <c r="CT15" t="s">
        <v>297</v>
      </c>
      <c r="CU15" t="s">
        <v>418</v>
      </c>
      <c r="CV15" t="s">
        <v>419</v>
      </c>
      <c r="CW15" t="s">
        <v>297</v>
      </c>
      <c r="CX15" t="s">
        <v>297</v>
      </c>
      <c r="CY15" t="s">
        <v>430</v>
      </c>
      <c r="CZ15" t="s">
        <v>404</v>
      </c>
      <c r="DA15" t="s">
        <v>431</v>
      </c>
      <c r="DB15" t="s">
        <v>297</v>
      </c>
      <c r="DC15" t="s">
        <v>432</v>
      </c>
    </row>
    <row r="16" spans="1:107" hidden="1" thickTop="1" x14ac:dyDescent="0.2">
      <c r="A16" t="s">
        <v>433</v>
      </c>
      <c r="B16" s="196" t="s">
        <v>434</v>
      </c>
      <c r="C16" t="s">
        <v>6204</v>
      </c>
      <c r="D16" t="s">
        <v>297</v>
      </c>
      <c r="E16" t="s">
        <v>435</v>
      </c>
      <c r="F16" t="s">
        <v>297</v>
      </c>
      <c r="G16" t="s">
        <v>339</v>
      </c>
      <c r="H16" t="s">
        <v>340</v>
      </c>
      <c r="I16" t="s">
        <v>375</v>
      </c>
      <c r="J16" t="s">
        <v>342</v>
      </c>
      <c r="K16" t="s">
        <v>343</v>
      </c>
      <c r="L16" t="s">
        <v>303</v>
      </c>
      <c r="M16" t="s">
        <v>297</v>
      </c>
      <c r="N16" t="s">
        <v>297</v>
      </c>
      <c r="O16" t="s">
        <v>297</v>
      </c>
      <c r="Q16" t="s">
        <v>344</v>
      </c>
      <c r="R16" t="s">
        <v>297</v>
      </c>
      <c r="S16" t="s">
        <v>306</v>
      </c>
      <c r="T16" t="s">
        <v>297</v>
      </c>
      <c r="U16" t="s">
        <v>308</v>
      </c>
      <c r="V16" t="s">
        <v>309</v>
      </c>
      <c r="W16" t="s">
        <v>310</v>
      </c>
      <c r="X16" t="s">
        <v>310</v>
      </c>
      <c r="Y16" t="s">
        <v>311</v>
      </c>
      <c r="Z16" t="s">
        <v>297</v>
      </c>
      <c r="AA16" t="s">
        <v>297</v>
      </c>
      <c r="AB16" t="s">
        <v>297</v>
      </c>
      <c r="AC16" t="s">
        <v>297</v>
      </c>
      <c r="AD16" t="s">
        <v>297</v>
      </c>
      <c r="AE16" t="s">
        <v>297</v>
      </c>
      <c r="AF16" t="s">
        <v>297</v>
      </c>
      <c r="AG16" t="s">
        <v>297</v>
      </c>
      <c r="AH16" t="s">
        <v>297</v>
      </c>
      <c r="AI16" t="s">
        <v>297</v>
      </c>
      <c r="AJ16" t="s">
        <v>297</v>
      </c>
      <c r="AK16" t="s">
        <v>297</v>
      </c>
      <c r="AL16" t="s">
        <v>297</v>
      </c>
      <c r="AM16" t="s">
        <v>297</v>
      </c>
      <c r="AN16" t="s">
        <v>297</v>
      </c>
      <c r="AO16" t="s">
        <v>297</v>
      </c>
      <c r="AP16" t="s">
        <v>297</v>
      </c>
      <c r="AQ16" t="s">
        <v>297</v>
      </c>
      <c r="AR16" t="s">
        <v>297</v>
      </c>
      <c r="AS16" t="s">
        <v>297</v>
      </c>
      <c r="AT16" t="s">
        <v>297</v>
      </c>
      <c r="AU16" t="s">
        <v>411</v>
      </c>
      <c r="AV16" t="s">
        <v>412</v>
      </c>
      <c r="AW16">
        <v>3</v>
      </c>
      <c r="AX16" t="s">
        <v>297</v>
      </c>
      <c r="AY16" t="s">
        <v>297</v>
      </c>
      <c r="AZ16" t="s">
        <v>297</v>
      </c>
      <c r="BA16" t="s">
        <v>297</v>
      </c>
      <c r="BB16" t="s">
        <v>297</v>
      </c>
      <c r="BC16" t="s">
        <v>297</v>
      </c>
      <c r="BD16" t="s">
        <v>297</v>
      </c>
      <c r="BE16" t="s">
        <v>297</v>
      </c>
      <c r="BF16" t="s">
        <v>297</v>
      </c>
      <c r="BG16" t="s">
        <v>297</v>
      </c>
      <c r="BH16" t="s">
        <v>297</v>
      </c>
      <c r="BI16" t="s">
        <v>297</v>
      </c>
      <c r="BJ16" t="s">
        <v>297</v>
      </c>
      <c r="BK16" t="s">
        <v>297</v>
      </c>
      <c r="BL16" t="s">
        <v>297</v>
      </c>
      <c r="BM16" t="s">
        <v>297</v>
      </c>
      <c r="BN16" t="s">
        <v>297</v>
      </c>
      <c r="BO16" t="s">
        <v>297</v>
      </c>
      <c r="BP16" t="s">
        <v>297</v>
      </c>
      <c r="BQ16" t="s">
        <v>297</v>
      </c>
      <c r="BR16" t="s">
        <v>297</v>
      </c>
      <c r="BS16" t="s">
        <v>297</v>
      </c>
      <c r="BT16" t="s">
        <v>297</v>
      </c>
      <c r="BU16" t="s">
        <v>297</v>
      </c>
      <c r="BV16" t="s">
        <v>297</v>
      </c>
      <c r="BW16" t="s">
        <v>297</v>
      </c>
      <c r="BX16" t="s">
        <v>297</v>
      </c>
      <c r="BY16" t="s">
        <v>297</v>
      </c>
      <c r="BZ16" t="s">
        <v>297</v>
      </c>
      <c r="CA16" t="s">
        <v>297</v>
      </c>
      <c r="CB16" t="s">
        <v>297</v>
      </c>
      <c r="CC16" t="s">
        <v>297</v>
      </c>
      <c r="CD16" t="s">
        <v>297</v>
      </c>
      <c r="CE16" t="s">
        <v>297</v>
      </c>
      <c r="CF16" t="s">
        <v>347</v>
      </c>
      <c r="CG16" t="s">
        <v>297</v>
      </c>
      <c r="CH16" t="s">
        <v>297</v>
      </c>
      <c r="CI16">
        <v>0</v>
      </c>
      <c r="CJ16">
        <v>30</v>
      </c>
      <c r="CK16" t="s">
        <v>436</v>
      </c>
      <c r="CL16" t="s">
        <v>437</v>
      </c>
      <c r="CM16" t="s">
        <v>297</v>
      </c>
      <c r="CN16" t="s">
        <v>297</v>
      </c>
      <c r="CO16" t="s">
        <v>297</v>
      </c>
      <c r="CP16" t="s">
        <v>297</v>
      </c>
      <c r="CQ16" t="s">
        <v>297</v>
      </c>
      <c r="CR16" t="s">
        <v>297</v>
      </c>
      <c r="CS16" t="s">
        <v>297</v>
      </c>
      <c r="CT16" t="s">
        <v>297</v>
      </c>
      <c r="CU16" t="s">
        <v>297</v>
      </c>
      <c r="CV16" t="s">
        <v>297</v>
      </c>
      <c r="CW16" t="s">
        <v>438</v>
      </c>
      <c r="CX16" t="s">
        <v>297</v>
      </c>
      <c r="CY16" t="s">
        <v>297</v>
      </c>
      <c r="CZ16" t="s">
        <v>297</v>
      </c>
      <c r="DA16" t="s">
        <v>297</v>
      </c>
      <c r="DB16" t="s">
        <v>297</v>
      </c>
      <c r="DC16" t="s">
        <v>297</v>
      </c>
    </row>
    <row r="17" spans="1:107" hidden="1" thickTop="1" x14ac:dyDescent="0.2">
      <c r="A17" t="s">
        <v>439</v>
      </c>
      <c r="B17" s="14" t="s">
        <v>440</v>
      </c>
      <c r="C17" t="s">
        <v>6204</v>
      </c>
      <c r="D17" t="s">
        <v>297</v>
      </c>
      <c r="E17" t="s">
        <v>441</v>
      </c>
      <c r="F17" t="s">
        <v>297</v>
      </c>
      <c r="G17" t="s">
        <v>339</v>
      </c>
      <c r="H17" t="s">
        <v>340</v>
      </c>
      <c r="I17" t="s">
        <v>375</v>
      </c>
      <c r="J17" t="s">
        <v>342</v>
      </c>
      <c r="K17" t="s">
        <v>343</v>
      </c>
      <c r="L17" t="s">
        <v>303</v>
      </c>
      <c r="M17" t="s">
        <v>297</v>
      </c>
      <c r="N17" t="s">
        <v>297</v>
      </c>
      <c r="O17" t="s">
        <v>297</v>
      </c>
      <c r="Q17" t="s">
        <v>344</v>
      </c>
      <c r="R17" t="s">
        <v>297</v>
      </c>
      <c r="S17" t="s">
        <v>306</v>
      </c>
      <c r="T17" t="s">
        <v>297</v>
      </c>
      <c r="U17" t="s">
        <v>308</v>
      </c>
      <c r="V17" t="s">
        <v>309</v>
      </c>
      <c r="W17" t="s">
        <v>310</v>
      </c>
      <c r="X17" t="s">
        <v>310</v>
      </c>
      <c r="Y17" t="s">
        <v>311</v>
      </c>
      <c r="Z17" t="s">
        <v>297</v>
      </c>
      <c r="AA17" t="s">
        <v>297</v>
      </c>
      <c r="AB17" t="s">
        <v>297</v>
      </c>
      <c r="AC17" t="s">
        <v>297</v>
      </c>
      <c r="AD17" t="s">
        <v>297</v>
      </c>
      <c r="AE17" t="s">
        <v>297</v>
      </c>
      <c r="AF17" t="s">
        <v>297</v>
      </c>
      <c r="AG17" t="s">
        <v>297</v>
      </c>
      <c r="AH17" t="s">
        <v>297</v>
      </c>
      <c r="AI17" t="s">
        <v>297</v>
      </c>
      <c r="AJ17" t="s">
        <v>297</v>
      </c>
      <c r="AK17" t="s">
        <v>297</v>
      </c>
      <c r="AL17" t="s">
        <v>297</v>
      </c>
      <c r="AM17" t="s">
        <v>297</v>
      </c>
      <c r="AN17" t="s">
        <v>297</v>
      </c>
      <c r="AO17" t="s">
        <v>297</v>
      </c>
      <c r="AP17" t="s">
        <v>297</v>
      </c>
      <c r="AQ17" t="s">
        <v>297</v>
      </c>
      <c r="AR17" t="s">
        <v>297</v>
      </c>
      <c r="AS17" t="s">
        <v>297</v>
      </c>
      <c r="AT17" t="s">
        <v>297</v>
      </c>
      <c r="AU17" t="s">
        <v>411</v>
      </c>
      <c r="AV17" t="s">
        <v>424</v>
      </c>
      <c r="AW17">
        <v>4</v>
      </c>
      <c r="AX17" t="s">
        <v>297</v>
      </c>
      <c r="AY17" t="s">
        <v>297</v>
      </c>
      <c r="AZ17" t="s">
        <v>297</v>
      </c>
      <c r="BA17" t="s">
        <v>297</v>
      </c>
      <c r="BB17" t="s">
        <v>297</v>
      </c>
      <c r="BC17" t="s">
        <v>297</v>
      </c>
      <c r="BD17" t="s">
        <v>297</v>
      </c>
      <c r="BE17" t="s">
        <v>297</v>
      </c>
      <c r="BF17" t="s">
        <v>297</v>
      </c>
      <c r="BG17" t="s">
        <v>297</v>
      </c>
      <c r="BH17" t="s">
        <v>297</v>
      </c>
      <c r="BI17" t="s">
        <v>297</v>
      </c>
      <c r="BJ17" t="s">
        <v>297</v>
      </c>
      <c r="BK17" t="s">
        <v>297</v>
      </c>
      <c r="BL17" t="s">
        <v>297</v>
      </c>
      <c r="BM17" t="s">
        <v>297</v>
      </c>
      <c r="BN17" t="s">
        <v>297</v>
      </c>
      <c r="BO17" t="s">
        <v>297</v>
      </c>
      <c r="BP17" t="s">
        <v>297</v>
      </c>
      <c r="BQ17" t="s">
        <v>297</v>
      </c>
      <c r="BR17" t="s">
        <v>297</v>
      </c>
      <c r="BS17" t="s">
        <v>297</v>
      </c>
      <c r="BT17" t="s">
        <v>297</v>
      </c>
      <c r="BU17" t="s">
        <v>297</v>
      </c>
      <c r="BV17" t="s">
        <v>297</v>
      </c>
      <c r="BW17" t="s">
        <v>297</v>
      </c>
      <c r="BX17" t="s">
        <v>297</v>
      </c>
      <c r="BY17" t="s">
        <v>297</v>
      </c>
      <c r="BZ17" t="s">
        <v>297</v>
      </c>
      <c r="CA17" t="s">
        <v>297</v>
      </c>
      <c r="CB17" t="s">
        <v>297</v>
      </c>
      <c r="CC17" t="s">
        <v>297</v>
      </c>
      <c r="CD17" t="s">
        <v>297</v>
      </c>
      <c r="CE17" t="s">
        <v>297</v>
      </c>
      <c r="CF17" t="s">
        <v>347</v>
      </c>
      <c r="CG17" t="s">
        <v>297</v>
      </c>
      <c r="CH17" t="s">
        <v>297</v>
      </c>
      <c r="CI17">
        <v>0</v>
      </c>
      <c r="CJ17">
        <v>30</v>
      </c>
      <c r="CK17" t="s">
        <v>442</v>
      </c>
      <c r="CL17" t="s">
        <v>443</v>
      </c>
      <c r="CM17" t="s">
        <v>297</v>
      </c>
      <c r="CN17" t="s">
        <v>297</v>
      </c>
      <c r="CO17" t="s">
        <v>297</v>
      </c>
      <c r="CP17" t="s">
        <v>297</v>
      </c>
      <c r="CQ17" t="s">
        <v>297</v>
      </c>
      <c r="CR17" t="s">
        <v>297</v>
      </c>
      <c r="CS17" t="s">
        <v>297</v>
      </c>
      <c r="CT17" t="s">
        <v>297</v>
      </c>
      <c r="CU17" t="s">
        <v>297</v>
      </c>
      <c r="CV17" t="s">
        <v>297</v>
      </c>
      <c r="CW17" t="s">
        <v>438</v>
      </c>
      <c r="CX17" t="s">
        <v>297</v>
      </c>
      <c r="CY17" t="s">
        <v>297</v>
      </c>
      <c r="CZ17" t="s">
        <v>297</v>
      </c>
      <c r="DA17" t="s">
        <v>297</v>
      </c>
      <c r="DB17" t="s">
        <v>297</v>
      </c>
      <c r="DC17" t="s">
        <v>297</v>
      </c>
    </row>
    <row r="18" spans="1:107" hidden="1" thickTop="1" x14ac:dyDescent="0.2">
      <c r="A18" t="s">
        <v>233</v>
      </c>
      <c r="B18" s="196" t="s">
        <v>444</v>
      </c>
      <c r="C18" t="s">
        <v>6204</v>
      </c>
      <c r="D18" t="s">
        <v>446</v>
      </c>
      <c r="E18" t="s">
        <v>447</v>
      </c>
      <c r="F18" t="s">
        <v>448</v>
      </c>
      <c r="G18" t="s">
        <v>339</v>
      </c>
      <c r="H18" t="s">
        <v>340</v>
      </c>
      <c r="I18" t="s">
        <v>375</v>
      </c>
      <c r="J18" t="s">
        <v>342</v>
      </c>
      <c r="K18" t="s">
        <v>449</v>
      </c>
      <c r="L18" t="s">
        <v>303</v>
      </c>
      <c r="M18" t="s">
        <v>297</v>
      </c>
      <c r="N18" t="s">
        <v>297</v>
      </c>
      <c r="O18" t="s">
        <v>297</v>
      </c>
      <c r="Q18" t="s">
        <v>344</v>
      </c>
      <c r="R18" t="s">
        <v>297</v>
      </c>
      <c r="S18" t="s">
        <v>306</v>
      </c>
      <c r="T18" t="s">
        <v>297</v>
      </c>
      <c r="U18" t="s">
        <v>297</v>
      </c>
      <c r="V18" t="s">
        <v>309</v>
      </c>
      <c r="W18" t="s">
        <v>310</v>
      </c>
      <c r="X18" t="s">
        <v>310</v>
      </c>
      <c r="Y18" t="s">
        <v>297</v>
      </c>
      <c r="Z18" t="s">
        <v>297</v>
      </c>
      <c r="AA18" t="s">
        <v>297</v>
      </c>
      <c r="AB18" t="s">
        <v>297</v>
      </c>
      <c r="AC18" t="s">
        <v>297</v>
      </c>
      <c r="AD18" t="s">
        <v>297</v>
      </c>
      <c r="AE18" t="s">
        <v>297</v>
      </c>
      <c r="AF18" t="s">
        <v>297</v>
      </c>
      <c r="AG18" t="s">
        <v>297</v>
      </c>
      <c r="AH18" t="s">
        <v>297</v>
      </c>
      <c r="AI18" t="s">
        <v>297</v>
      </c>
      <c r="AJ18" t="s">
        <v>297</v>
      </c>
      <c r="AK18" t="s">
        <v>297</v>
      </c>
      <c r="AL18" t="s">
        <v>297</v>
      </c>
      <c r="AM18" t="s">
        <v>297</v>
      </c>
      <c r="AN18" t="s">
        <v>297</v>
      </c>
      <c r="AO18" t="s">
        <v>297</v>
      </c>
      <c r="AP18" t="s">
        <v>297</v>
      </c>
      <c r="AQ18" t="s">
        <v>297</v>
      </c>
      <c r="AR18" t="s">
        <v>297</v>
      </c>
      <c r="AS18" t="s">
        <v>297</v>
      </c>
      <c r="AT18" t="s">
        <v>297</v>
      </c>
      <c r="AU18" t="s">
        <v>297</v>
      </c>
      <c r="AV18" t="s">
        <v>297</v>
      </c>
      <c r="AW18" t="s">
        <v>297</v>
      </c>
      <c r="AX18" t="s">
        <v>297</v>
      </c>
      <c r="AY18" t="s">
        <v>297</v>
      </c>
      <c r="AZ18" t="s">
        <v>297</v>
      </c>
      <c r="BA18" t="s">
        <v>297</v>
      </c>
      <c r="BB18" t="s">
        <v>297</v>
      </c>
      <c r="BC18" t="s">
        <v>297</v>
      </c>
      <c r="BD18" t="s">
        <v>297</v>
      </c>
      <c r="BE18" t="s">
        <v>297</v>
      </c>
      <c r="BF18" t="s">
        <v>297</v>
      </c>
      <c r="BG18" t="s">
        <v>297</v>
      </c>
      <c r="BH18" t="s">
        <v>297</v>
      </c>
      <c r="BI18" t="s">
        <v>297</v>
      </c>
      <c r="BJ18" t="s">
        <v>297</v>
      </c>
      <c r="BK18" t="s">
        <v>297</v>
      </c>
      <c r="BL18" t="s">
        <v>297</v>
      </c>
      <c r="BM18" t="s">
        <v>297</v>
      </c>
      <c r="BO18" t="s">
        <v>297</v>
      </c>
      <c r="BP18" t="s">
        <v>411</v>
      </c>
      <c r="BQ18" t="s">
        <v>412</v>
      </c>
      <c r="BR18">
        <v>43</v>
      </c>
      <c r="BS18" t="s">
        <v>297</v>
      </c>
      <c r="BT18" t="s">
        <v>297</v>
      </c>
      <c r="BU18" t="s">
        <v>297</v>
      </c>
      <c r="BV18" t="s">
        <v>297</v>
      </c>
      <c r="BW18" t="s">
        <v>297</v>
      </c>
      <c r="BX18" t="s">
        <v>297</v>
      </c>
      <c r="BY18" t="s">
        <v>297</v>
      </c>
      <c r="BZ18" t="s">
        <v>297</v>
      </c>
      <c r="CA18" t="s">
        <v>297</v>
      </c>
      <c r="CB18" t="s">
        <v>297</v>
      </c>
      <c r="CC18" t="s">
        <v>297</v>
      </c>
      <c r="CD18" t="s">
        <v>297</v>
      </c>
      <c r="CE18" t="s">
        <v>297</v>
      </c>
      <c r="CF18" t="s">
        <v>347</v>
      </c>
      <c r="CG18" t="s">
        <v>297</v>
      </c>
      <c r="CH18" t="s">
        <v>297</v>
      </c>
      <c r="CI18">
        <v>0</v>
      </c>
      <c r="CJ18">
        <v>30</v>
      </c>
      <c r="CK18" t="s">
        <v>450</v>
      </c>
      <c r="CL18" t="s">
        <v>451</v>
      </c>
      <c r="CM18" t="s">
        <v>297</v>
      </c>
      <c r="CN18" t="s">
        <v>297</v>
      </c>
      <c r="CO18" t="s">
        <v>297</v>
      </c>
      <c r="CP18" t="s">
        <v>297</v>
      </c>
      <c r="CQ18" t="s">
        <v>297</v>
      </c>
      <c r="CR18" t="s">
        <v>297</v>
      </c>
      <c r="CS18" t="s">
        <v>452</v>
      </c>
      <c r="CT18" t="s">
        <v>453</v>
      </c>
      <c r="CU18" t="s">
        <v>454</v>
      </c>
      <c r="CV18" t="s">
        <v>297</v>
      </c>
      <c r="CW18" t="s">
        <v>297</v>
      </c>
      <c r="CX18" t="s">
        <v>297</v>
      </c>
      <c r="CY18" t="s">
        <v>297</v>
      </c>
      <c r="CZ18" t="s">
        <v>297</v>
      </c>
      <c r="DA18" t="s">
        <v>297</v>
      </c>
      <c r="DB18" t="s">
        <v>297</v>
      </c>
      <c r="DC18" t="s">
        <v>297</v>
      </c>
    </row>
    <row r="19" spans="1:107" hidden="1" thickTop="1" x14ac:dyDescent="0.2">
      <c r="A19" t="s">
        <v>235</v>
      </c>
      <c r="B19" s="14" t="s">
        <v>455</v>
      </c>
      <c r="C19" t="s">
        <v>456</v>
      </c>
      <c r="D19" t="s">
        <v>297</v>
      </c>
      <c r="E19" t="s">
        <v>457</v>
      </c>
      <c r="F19" t="s">
        <v>297</v>
      </c>
      <c r="G19" t="s">
        <v>339</v>
      </c>
      <c r="H19" t="s">
        <v>340</v>
      </c>
      <c r="I19" t="s">
        <v>375</v>
      </c>
      <c r="J19" t="s">
        <v>342</v>
      </c>
      <c r="K19" t="s">
        <v>343</v>
      </c>
      <c r="L19" t="s">
        <v>303</v>
      </c>
      <c r="M19" t="s">
        <v>297</v>
      </c>
      <c r="N19" t="s">
        <v>297</v>
      </c>
      <c r="O19" t="s">
        <v>297</v>
      </c>
      <c r="Q19" t="s">
        <v>344</v>
      </c>
      <c r="R19" t="s">
        <v>297</v>
      </c>
      <c r="S19" t="s">
        <v>306</v>
      </c>
      <c r="T19" t="s">
        <v>297</v>
      </c>
      <c r="U19" t="s">
        <v>297</v>
      </c>
      <c r="V19" t="s">
        <v>309</v>
      </c>
      <c r="W19" t="s">
        <v>310</v>
      </c>
      <c r="X19" t="s">
        <v>310</v>
      </c>
      <c r="Y19" t="s">
        <v>311</v>
      </c>
      <c r="Z19" t="s">
        <v>297</v>
      </c>
      <c r="AA19" t="s">
        <v>297</v>
      </c>
      <c r="AB19" t="s">
        <v>297</v>
      </c>
      <c r="AC19" t="s">
        <v>297</v>
      </c>
      <c r="AD19" t="s">
        <v>297</v>
      </c>
      <c r="AE19" t="s">
        <v>297</v>
      </c>
      <c r="AF19" t="s">
        <v>297</v>
      </c>
      <c r="AG19" t="s">
        <v>297</v>
      </c>
      <c r="AH19" t="s">
        <v>297</v>
      </c>
      <c r="AI19" t="s">
        <v>297</v>
      </c>
      <c r="AJ19" t="s">
        <v>297</v>
      </c>
      <c r="AK19" t="s">
        <v>297</v>
      </c>
      <c r="AL19" t="s">
        <v>297</v>
      </c>
      <c r="AM19" t="s">
        <v>297</v>
      </c>
      <c r="AN19" t="s">
        <v>297</v>
      </c>
      <c r="AO19" t="s">
        <v>297</v>
      </c>
      <c r="AP19" t="s">
        <v>297</v>
      </c>
      <c r="AQ19" t="s">
        <v>297</v>
      </c>
      <c r="AR19" t="s">
        <v>297</v>
      </c>
      <c r="AS19" t="s">
        <v>297</v>
      </c>
      <c r="AT19" t="s">
        <v>297</v>
      </c>
      <c r="AU19" t="s">
        <v>297</v>
      </c>
      <c r="AV19" t="s">
        <v>297</v>
      </c>
      <c r="AW19" t="s">
        <v>297</v>
      </c>
      <c r="AX19" t="s">
        <v>297</v>
      </c>
      <c r="AY19" t="s">
        <v>297</v>
      </c>
      <c r="AZ19" t="s">
        <v>297</v>
      </c>
      <c r="BA19" t="s">
        <v>297</v>
      </c>
      <c r="BB19" t="s">
        <v>297</v>
      </c>
      <c r="BC19" t="s">
        <v>297</v>
      </c>
      <c r="BD19" t="s">
        <v>297</v>
      </c>
      <c r="BE19" t="s">
        <v>297</v>
      </c>
      <c r="BF19" t="s">
        <v>297</v>
      </c>
      <c r="BG19" t="s">
        <v>297</v>
      </c>
      <c r="BH19" t="s">
        <v>297</v>
      </c>
      <c r="BI19" t="s">
        <v>297</v>
      </c>
      <c r="BJ19" t="s">
        <v>297</v>
      </c>
      <c r="BK19" t="s">
        <v>297</v>
      </c>
      <c r="BL19" t="s">
        <v>297</v>
      </c>
      <c r="BM19" t="s">
        <v>297</v>
      </c>
      <c r="BO19" t="s">
        <v>297</v>
      </c>
      <c r="BP19" t="s">
        <v>411</v>
      </c>
      <c r="BQ19" t="s">
        <v>412</v>
      </c>
      <c r="BR19">
        <v>45</v>
      </c>
      <c r="BS19" t="s">
        <v>297</v>
      </c>
      <c r="BT19" t="s">
        <v>297</v>
      </c>
      <c r="BU19" t="s">
        <v>297</v>
      </c>
      <c r="BV19" t="s">
        <v>297</v>
      </c>
      <c r="BW19" t="s">
        <v>297</v>
      </c>
      <c r="BX19" t="s">
        <v>297</v>
      </c>
      <c r="BY19" t="s">
        <v>297</v>
      </c>
      <c r="BZ19" t="s">
        <v>297</v>
      </c>
      <c r="CA19" t="s">
        <v>297</v>
      </c>
      <c r="CB19" t="s">
        <v>297</v>
      </c>
      <c r="CC19" t="s">
        <v>297</v>
      </c>
      <c r="CD19" t="s">
        <v>297</v>
      </c>
      <c r="CE19" t="s">
        <v>297</v>
      </c>
      <c r="CF19" t="s">
        <v>386</v>
      </c>
      <c r="CG19">
        <v>1</v>
      </c>
      <c r="CH19" t="s">
        <v>297</v>
      </c>
      <c r="CI19" t="s">
        <v>297</v>
      </c>
      <c r="CJ19" t="s">
        <v>297</v>
      </c>
      <c r="CK19" t="s">
        <v>458</v>
      </c>
      <c r="CL19" t="s">
        <v>459</v>
      </c>
      <c r="CM19" t="s">
        <v>297</v>
      </c>
      <c r="CN19" t="s">
        <v>297</v>
      </c>
      <c r="CO19" t="s">
        <v>297</v>
      </c>
      <c r="CP19" t="s">
        <v>297</v>
      </c>
      <c r="CQ19" t="s">
        <v>297</v>
      </c>
      <c r="CR19" t="s">
        <v>297</v>
      </c>
      <c r="CS19" t="s">
        <v>297</v>
      </c>
      <c r="CT19" t="s">
        <v>297</v>
      </c>
      <c r="CU19" t="s">
        <v>297</v>
      </c>
      <c r="CV19" t="s">
        <v>297</v>
      </c>
      <c r="CW19" t="s">
        <v>297</v>
      </c>
      <c r="CX19" t="s">
        <v>297</v>
      </c>
      <c r="CY19" t="s">
        <v>297</v>
      </c>
      <c r="CZ19" t="s">
        <v>297</v>
      </c>
      <c r="DA19" t="s">
        <v>297</v>
      </c>
      <c r="DB19" t="s">
        <v>297</v>
      </c>
      <c r="DC19" t="s">
        <v>297</v>
      </c>
    </row>
    <row r="20" spans="1:107" hidden="1" thickTop="1" x14ac:dyDescent="0.2">
      <c r="A20" t="s">
        <v>234</v>
      </c>
      <c r="B20" s="196" t="s">
        <v>6294</v>
      </c>
      <c r="C20" t="s">
        <v>456</v>
      </c>
      <c r="D20" t="s">
        <v>297</v>
      </c>
      <c r="E20" t="s">
        <v>460</v>
      </c>
      <c r="F20" t="s">
        <v>297</v>
      </c>
      <c r="G20" t="s">
        <v>339</v>
      </c>
      <c r="H20" t="s">
        <v>340</v>
      </c>
      <c r="I20" t="s">
        <v>375</v>
      </c>
      <c r="J20" t="s">
        <v>342</v>
      </c>
      <c r="K20" t="s">
        <v>343</v>
      </c>
      <c r="L20" t="s">
        <v>303</v>
      </c>
      <c r="M20" t="s">
        <v>297</v>
      </c>
      <c r="N20" t="s">
        <v>297</v>
      </c>
      <c r="O20" t="s">
        <v>297</v>
      </c>
      <c r="Q20" t="s">
        <v>344</v>
      </c>
      <c r="R20" t="s">
        <v>297</v>
      </c>
      <c r="S20" t="s">
        <v>306</v>
      </c>
      <c r="T20" t="s">
        <v>297</v>
      </c>
      <c r="U20" t="s">
        <v>297</v>
      </c>
      <c r="V20" t="s">
        <v>309</v>
      </c>
      <c r="W20" t="s">
        <v>310</v>
      </c>
      <c r="X20" t="s">
        <v>310</v>
      </c>
      <c r="Y20" t="s">
        <v>311</v>
      </c>
      <c r="Z20" t="s">
        <v>297</v>
      </c>
      <c r="AA20" t="s">
        <v>297</v>
      </c>
      <c r="AB20" t="s">
        <v>297</v>
      </c>
      <c r="AC20" t="s">
        <v>297</v>
      </c>
      <c r="AD20" t="s">
        <v>297</v>
      </c>
      <c r="AE20" t="s">
        <v>297</v>
      </c>
      <c r="AF20" t="s">
        <v>297</v>
      </c>
      <c r="AG20" t="s">
        <v>297</v>
      </c>
      <c r="AH20" t="s">
        <v>297</v>
      </c>
      <c r="AI20" t="s">
        <v>297</v>
      </c>
      <c r="AJ20" t="s">
        <v>297</v>
      </c>
      <c r="AK20" t="s">
        <v>297</v>
      </c>
      <c r="AL20" t="s">
        <v>297</v>
      </c>
      <c r="AM20" t="s">
        <v>297</v>
      </c>
      <c r="AN20" t="s">
        <v>297</v>
      </c>
      <c r="AO20" t="s">
        <v>297</v>
      </c>
      <c r="AP20" t="s">
        <v>297</v>
      </c>
      <c r="AQ20" t="s">
        <v>297</v>
      </c>
      <c r="AR20" t="s">
        <v>297</v>
      </c>
      <c r="AS20" t="s">
        <v>297</v>
      </c>
      <c r="AT20" t="s">
        <v>297</v>
      </c>
      <c r="AU20" t="s">
        <v>297</v>
      </c>
      <c r="AV20" t="s">
        <v>297</v>
      </c>
      <c r="AW20" t="s">
        <v>297</v>
      </c>
      <c r="AX20" t="s">
        <v>297</v>
      </c>
      <c r="AY20" t="s">
        <v>297</v>
      </c>
      <c r="AZ20" t="s">
        <v>297</v>
      </c>
      <c r="BA20" t="s">
        <v>297</v>
      </c>
      <c r="BB20" t="s">
        <v>297</v>
      </c>
      <c r="BC20" t="s">
        <v>297</v>
      </c>
      <c r="BD20" t="s">
        <v>297</v>
      </c>
      <c r="BE20" t="s">
        <v>297</v>
      </c>
      <c r="BF20" t="s">
        <v>297</v>
      </c>
      <c r="BG20" t="s">
        <v>297</v>
      </c>
      <c r="BH20" t="s">
        <v>297</v>
      </c>
      <c r="BI20" t="s">
        <v>297</v>
      </c>
      <c r="BJ20" t="s">
        <v>297</v>
      </c>
      <c r="BK20" t="s">
        <v>297</v>
      </c>
      <c r="BL20" t="s">
        <v>297</v>
      </c>
      <c r="BM20" t="s">
        <v>297</v>
      </c>
      <c r="BO20" t="s">
        <v>297</v>
      </c>
      <c r="BP20" t="s">
        <v>411</v>
      </c>
      <c r="BQ20" t="s">
        <v>412</v>
      </c>
      <c r="BR20">
        <v>44</v>
      </c>
      <c r="BS20" t="s">
        <v>297</v>
      </c>
      <c r="BT20" t="s">
        <v>297</v>
      </c>
      <c r="BU20" t="s">
        <v>297</v>
      </c>
      <c r="BV20" t="s">
        <v>297</v>
      </c>
      <c r="BW20" t="s">
        <v>297</v>
      </c>
      <c r="BX20" t="s">
        <v>297</v>
      </c>
      <c r="BY20" t="s">
        <v>297</v>
      </c>
      <c r="BZ20" t="s">
        <v>297</v>
      </c>
      <c r="CA20" t="s">
        <v>297</v>
      </c>
      <c r="CB20" t="s">
        <v>297</v>
      </c>
      <c r="CC20" t="s">
        <v>297</v>
      </c>
      <c r="CD20" t="s">
        <v>297</v>
      </c>
      <c r="CE20" t="s">
        <v>297</v>
      </c>
      <c r="CF20" t="s">
        <v>347</v>
      </c>
      <c r="CG20" t="s">
        <v>297</v>
      </c>
      <c r="CH20" t="s">
        <v>297</v>
      </c>
      <c r="CI20">
        <v>0</v>
      </c>
      <c r="CJ20">
        <v>30</v>
      </c>
      <c r="CK20" t="s">
        <v>461</v>
      </c>
      <c r="CL20" t="s">
        <v>462</v>
      </c>
      <c r="CM20" t="s">
        <v>297</v>
      </c>
      <c r="CN20" t="s">
        <v>297</v>
      </c>
      <c r="CO20" t="s">
        <v>297</v>
      </c>
      <c r="CP20" t="s">
        <v>297</v>
      </c>
      <c r="CQ20" t="s">
        <v>297</v>
      </c>
      <c r="CR20" t="s">
        <v>297</v>
      </c>
      <c r="CS20" t="s">
        <v>297</v>
      </c>
      <c r="CT20" t="s">
        <v>297</v>
      </c>
      <c r="CU20" t="s">
        <v>297</v>
      </c>
      <c r="CV20" t="s">
        <v>297</v>
      </c>
      <c r="CW20" t="s">
        <v>297</v>
      </c>
      <c r="CX20" t="s">
        <v>297</v>
      </c>
      <c r="CY20" t="s">
        <v>297</v>
      </c>
      <c r="CZ20" t="s">
        <v>297</v>
      </c>
      <c r="DA20" t="s">
        <v>297</v>
      </c>
      <c r="DB20" t="s">
        <v>297</v>
      </c>
      <c r="DC20" t="s">
        <v>297</v>
      </c>
    </row>
    <row r="21" spans="1:107" s="3" customFormat="1" hidden="1" thickTop="1" x14ac:dyDescent="0.2">
      <c r="A21" t="s">
        <v>463</v>
      </c>
      <c r="B21" s="14" t="s">
        <v>464</v>
      </c>
      <c r="C21" t="s">
        <v>6204</v>
      </c>
      <c r="D21" t="s">
        <v>297</v>
      </c>
      <c r="E21" t="s">
        <v>465</v>
      </c>
      <c r="F21" t="s">
        <v>297</v>
      </c>
      <c r="G21" t="s">
        <v>339</v>
      </c>
      <c r="H21" t="s">
        <v>340</v>
      </c>
      <c r="I21" t="s">
        <v>375</v>
      </c>
      <c r="J21" t="s">
        <v>342</v>
      </c>
      <c r="K21" t="s">
        <v>343</v>
      </c>
      <c r="L21" t="s">
        <v>303</v>
      </c>
      <c r="M21" t="s">
        <v>297</v>
      </c>
      <c r="N21" t="s">
        <v>297</v>
      </c>
      <c r="O21" t="s">
        <v>297</v>
      </c>
      <c r="P21"/>
      <c r="Q21" t="s">
        <v>344</v>
      </c>
      <c r="R21" t="s">
        <v>297</v>
      </c>
      <c r="S21" t="s">
        <v>306</v>
      </c>
      <c r="T21" t="s">
        <v>297</v>
      </c>
      <c r="U21" t="s">
        <v>308</v>
      </c>
      <c r="V21" t="s">
        <v>309</v>
      </c>
      <c r="W21" t="s">
        <v>310</v>
      </c>
      <c r="X21" t="s">
        <v>310</v>
      </c>
      <c r="Y21" t="s">
        <v>311</v>
      </c>
      <c r="Z21" t="s">
        <v>297</v>
      </c>
      <c r="AA21" t="s">
        <v>297</v>
      </c>
      <c r="AB21" t="s">
        <v>297</v>
      </c>
      <c r="AC21" t="s">
        <v>297</v>
      </c>
      <c r="AD21" t="s">
        <v>297</v>
      </c>
      <c r="AE21" t="s">
        <v>297</v>
      </c>
      <c r="AF21" t="s">
        <v>297</v>
      </c>
      <c r="AG21" t="s">
        <v>297</v>
      </c>
      <c r="AH21" t="s">
        <v>297</v>
      </c>
      <c r="AI21" t="s">
        <v>297</v>
      </c>
      <c r="AJ21" t="s">
        <v>297</v>
      </c>
      <c r="AK21" t="s">
        <v>297</v>
      </c>
      <c r="AL21" t="s">
        <v>297</v>
      </c>
      <c r="AM21" t="s">
        <v>297</v>
      </c>
      <c r="AN21" t="s">
        <v>297</v>
      </c>
      <c r="AO21" t="s">
        <v>466</v>
      </c>
      <c r="AP21" t="s">
        <v>424</v>
      </c>
      <c r="AQ21">
        <v>7</v>
      </c>
      <c r="AR21" t="s">
        <v>297</v>
      </c>
      <c r="AS21" t="s">
        <v>297</v>
      </c>
      <c r="AT21" t="s">
        <v>297</v>
      </c>
      <c r="AU21" t="s">
        <v>467</v>
      </c>
      <c r="AV21" t="s">
        <v>412</v>
      </c>
      <c r="AW21">
        <v>1</v>
      </c>
      <c r="AX21" t="s">
        <v>297</v>
      </c>
      <c r="AY21" t="s">
        <v>297</v>
      </c>
      <c r="AZ21" t="s">
        <v>297</v>
      </c>
      <c r="BA21" t="s">
        <v>466</v>
      </c>
      <c r="BB21" t="s">
        <v>412</v>
      </c>
      <c r="BC21">
        <v>4</v>
      </c>
      <c r="BD21" t="s">
        <v>297</v>
      </c>
      <c r="BE21" t="s">
        <v>297</v>
      </c>
      <c r="BF21" t="s">
        <v>297</v>
      </c>
      <c r="BG21" t="s">
        <v>297</v>
      </c>
      <c r="BH21" t="s">
        <v>297</v>
      </c>
      <c r="BI21" t="s">
        <v>297</v>
      </c>
      <c r="BJ21" t="s">
        <v>297</v>
      </c>
      <c r="BK21" t="s">
        <v>297</v>
      </c>
      <c r="BL21" t="s">
        <v>297</v>
      </c>
      <c r="BM21" t="s">
        <v>297</v>
      </c>
      <c r="BN21" t="s">
        <v>297</v>
      </c>
      <c r="BO21" t="s">
        <v>297</v>
      </c>
      <c r="BP21" t="s">
        <v>297</v>
      </c>
      <c r="BQ21" t="s">
        <v>297</v>
      </c>
      <c r="BR21" t="s">
        <v>297</v>
      </c>
      <c r="BS21" t="s">
        <v>297</v>
      </c>
      <c r="BT21" t="s">
        <v>297</v>
      </c>
      <c r="BU21" t="s">
        <v>297</v>
      </c>
      <c r="BV21" t="s">
        <v>297</v>
      </c>
      <c r="BW21" t="s">
        <v>297</v>
      </c>
      <c r="BX21" t="s">
        <v>297</v>
      </c>
      <c r="BY21" t="s">
        <v>297</v>
      </c>
      <c r="BZ21" t="s">
        <v>297</v>
      </c>
      <c r="CA21" t="s">
        <v>297</v>
      </c>
      <c r="CB21" t="s">
        <v>297</v>
      </c>
      <c r="CC21" t="s">
        <v>297</v>
      </c>
      <c r="CD21" t="s">
        <v>297</v>
      </c>
      <c r="CE21" t="s">
        <v>297</v>
      </c>
      <c r="CF21" t="s">
        <v>347</v>
      </c>
      <c r="CG21" t="s">
        <v>297</v>
      </c>
      <c r="CH21" t="s">
        <v>297</v>
      </c>
      <c r="CI21">
        <v>0</v>
      </c>
      <c r="CJ21">
        <v>30</v>
      </c>
      <c r="CK21" t="s">
        <v>468</v>
      </c>
      <c r="CL21" t="s">
        <v>469</v>
      </c>
      <c r="CM21" t="s">
        <v>297</v>
      </c>
      <c r="CN21" t="s">
        <v>297</v>
      </c>
      <c r="CO21" t="s">
        <v>297</v>
      </c>
      <c r="CP21" t="s">
        <v>297</v>
      </c>
      <c r="CQ21" t="s">
        <v>297</v>
      </c>
      <c r="CR21" t="s">
        <v>297</v>
      </c>
      <c r="CS21" t="s">
        <v>297</v>
      </c>
      <c r="CT21" t="s">
        <v>297</v>
      </c>
      <c r="CU21" t="s">
        <v>297</v>
      </c>
      <c r="CV21" t="s">
        <v>297</v>
      </c>
      <c r="CW21" t="s">
        <v>297</v>
      </c>
      <c r="CX21" t="s">
        <v>297</v>
      </c>
      <c r="CY21" t="s">
        <v>297</v>
      </c>
      <c r="CZ21" t="s">
        <v>297</v>
      </c>
      <c r="DA21" t="s">
        <v>297</v>
      </c>
      <c r="DB21" t="s">
        <v>297</v>
      </c>
      <c r="DC21" t="s">
        <v>297</v>
      </c>
    </row>
    <row r="22" spans="1:107" ht="15.75" hidden="1" customHeight="1" x14ac:dyDescent="0.2">
      <c r="A22" s="70" t="s">
        <v>470</v>
      </c>
      <c r="B22" s="197" t="s">
        <v>471</v>
      </c>
      <c r="C22" t="s">
        <v>6204</v>
      </c>
      <c r="D22" t="s">
        <v>297</v>
      </c>
      <c r="E22" s="178" t="s">
        <v>471</v>
      </c>
      <c r="F22" s="160" t="s">
        <v>297</v>
      </c>
      <c r="G22" t="s">
        <v>339</v>
      </c>
      <c r="H22" t="s">
        <v>340</v>
      </c>
      <c r="I22" t="s">
        <v>375</v>
      </c>
      <c r="J22" t="s">
        <v>342</v>
      </c>
      <c r="K22" t="s">
        <v>343</v>
      </c>
      <c r="L22" t="s">
        <v>472</v>
      </c>
      <c r="M22" t="s">
        <v>297</v>
      </c>
      <c r="N22" t="s">
        <v>297</v>
      </c>
      <c r="O22" t="s">
        <v>297</v>
      </c>
      <c r="Q22" t="s">
        <v>344</v>
      </c>
      <c r="R22" t="s">
        <v>297</v>
      </c>
      <c r="S22" t="s">
        <v>306</v>
      </c>
      <c r="T22" t="s">
        <v>297</v>
      </c>
      <c r="U22" t="s">
        <v>473</v>
      </c>
      <c r="V22" t="s">
        <v>309</v>
      </c>
      <c r="W22" s="70" t="s">
        <v>310</v>
      </c>
      <c r="X22" s="70" t="s">
        <v>310</v>
      </c>
      <c r="Y22" t="s">
        <v>311</v>
      </c>
      <c r="Z22" t="s">
        <v>297</v>
      </c>
      <c r="AA22" t="s">
        <v>297</v>
      </c>
      <c r="AB22" t="s">
        <v>297</v>
      </c>
      <c r="AC22" t="s">
        <v>297</v>
      </c>
      <c r="AD22" t="s">
        <v>297</v>
      </c>
      <c r="AE22" t="s">
        <v>297</v>
      </c>
      <c r="AF22" t="s">
        <v>297</v>
      </c>
      <c r="AG22" t="s">
        <v>297</v>
      </c>
      <c r="AH22" t="s">
        <v>297</v>
      </c>
      <c r="AI22" t="s">
        <v>297</v>
      </c>
      <c r="AJ22" t="s">
        <v>297</v>
      </c>
      <c r="AK22" t="s">
        <v>297</v>
      </c>
      <c r="AL22" t="s">
        <v>297</v>
      </c>
      <c r="AM22" t="s">
        <v>297</v>
      </c>
      <c r="AN22" t="s">
        <v>297</v>
      </c>
      <c r="AO22" t="s">
        <v>297</v>
      </c>
      <c r="AP22" t="s">
        <v>297</v>
      </c>
      <c r="AQ22" t="s">
        <v>297</v>
      </c>
      <c r="AR22" t="s">
        <v>297</v>
      </c>
      <c r="AS22" t="s">
        <v>297</v>
      </c>
      <c r="AT22" t="s">
        <v>297</v>
      </c>
      <c r="AU22" t="s">
        <v>297</v>
      </c>
      <c r="AV22" t="s">
        <v>297</v>
      </c>
      <c r="AW22" t="s">
        <v>297</v>
      </c>
      <c r="AX22" t="s">
        <v>297</v>
      </c>
      <c r="AY22" t="s">
        <v>297</v>
      </c>
      <c r="AZ22" t="s">
        <v>297</v>
      </c>
      <c r="BA22" t="s">
        <v>312</v>
      </c>
      <c r="BB22" t="s">
        <v>297</v>
      </c>
      <c r="BC22" t="s">
        <v>297</v>
      </c>
      <c r="BD22" t="s">
        <v>297</v>
      </c>
      <c r="BE22" t="s">
        <v>297</v>
      </c>
      <c r="BF22" t="s">
        <v>297</v>
      </c>
      <c r="BG22" t="s">
        <v>297</v>
      </c>
      <c r="BH22" t="s">
        <v>297</v>
      </c>
      <c r="BI22" t="s">
        <v>297</v>
      </c>
      <c r="BJ22" t="s">
        <v>297</v>
      </c>
      <c r="BK22" t="s">
        <v>297</v>
      </c>
      <c r="BL22" t="s">
        <v>297</v>
      </c>
      <c r="BM22" t="s">
        <v>297</v>
      </c>
      <c r="BN22" t="s">
        <v>297</v>
      </c>
      <c r="BO22" t="s">
        <v>297</v>
      </c>
      <c r="BP22" t="s">
        <v>297</v>
      </c>
      <c r="BQ22" t="s">
        <v>297</v>
      </c>
      <c r="BR22" t="s">
        <v>297</v>
      </c>
      <c r="BS22" t="s">
        <v>297</v>
      </c>
      <c r="BT22" t="s">
        <v>297</v>
      </c>
      <c r="BU22" t="s">
        <v>297</v>
      </c>
      <c r="BV22" t="s">
        <v>297</v>
      </c>
      <c r="BW22" t="s">
        <v>297</v>
      </c>
      <c r="BX22" t="s">
        <v>297</v>
      </c>
      <c r="BY22" t="s">
        <v>297</v>
      </c>
      <c r="BZ22" t="s">
        <v>297</v>
      </c>
      <c r="CA22" t="s">
        <v>297</v>
      </c>
      <c r="CB22" t="s">
        <v>297</v>
      </c>
      <c r="CC22" t="s">
        <v>297</v>
      </c>
      <c r="CD22" t="s">
        <v>297</v>
      </c>
      <c r="CE22" t="s">
        <v>297</v>
      </c>
      <c r="CF22" t="s">
        <v>347</v>
      </c>
      <c r="CG22" t="s">
        <v>297</v>
      </c>
      <c r="CH22" t="s">
        <v>297</v>
      </c>
      <c r="CM22" t="s">
        <v>297</v>
      </c>
      <c r="CN22" t="s">
        <v>297</v>
      </c>
      <c r="CO22" t="s">
        <v>297</v>
      </c>
      <c r="CP22" t="s">
        <v>297</v>
      </c>
      <c r="CQ22" t="s">
        <v>297</v>
      </c>
      <c r="CR22" t="s">
        <v>297</v>
      </c>
      <c r="CS22" t="s">
        <v>297</v>
      </c>
      <c r="CT22" t="s">
        <v>297</v>
      </c>
      <c r="CU22" t="s">
        <v>297</v>
      </c>
      <c r="CV22" t="s">
        <v>297</v>
      </c>
      <c r="CW22" t="s">
        <v>297</v>
      </c>
      <c r="CX22" t="s">
        <v>297</v>
      </c>
      <c r="CY22" t="s">
        <v>297</v>
      </c>
      <c r="CZ22" t="s">
        <v>297</v>
      </c>
      <c r="DA22" s="11" t="s">
        <v>297</v>
      </c>
      <c r="DB22" s="11" t="s">
        <v>297</v>
      </c>
      <c r="DC22" s="11" t="s">
        <v>297</v>
      </c>
    </row>
    <row r="23" spans="1:107" hidden="1" thickTop="1" x14ac:dyDescent="0.2">
      <c r="A23" t="s">
        <v>474</v>
      </c>
      <c r="B23" s="14" t="s">
        <v>475</v>
      </c>
      <c r="C23" t="s">
        <v>6285</v>
      </c>
      <c r="D23" t="s">
        <v>297</v>
      </c>
      <c r="E23" t="s">
        <v>476</v>
      </c>
      <c r="F23" t="s">
        <v>477</v>
      </c>
      <c r="G23" t="s">
        <v>339</v>
      </c>
      <c r="H23" t="s">
        <v>299</v>
      </c>
      <c r="I23" t="s">
        <v>478</v>
      </c>
      <c r="J23" t="s">
        <v>479</v>
      </c>
      <c r="K23" t="s">
        <v>343</v>
      </c>
      <c r="L23" t="s">
        <v>303</v>
      </c>
      <c r="M23" t="s">
        <v>297</v>
      </c>
      <c r="N23" t="s">
        <v>297</v>
      </c>
      <c r="O23" t="s">
        <v>297</v>
      </c>
      <c r="Q23" t="s">
        <v>344</v>
      </c>
      <c r="R23" t="s">
        <v>297</v>
      </c>
      <c r="S23" t="s">
        <v>306</v>
      </c>
      <c r="T23" t="s">
        <v>362</v>
      </c>
      <c r="U23" t="s">
        <v>297</v>
      </c>
      <c r="V23" t="s">
        <v>309</v>
      </c>
      <c r="W23" t="s">
        <v>310</v>
      </c>
      <c r="X23" t="s">
        <v>310</v>
      </c>
      <c r="Y23" t="s">
        <v>311</v>
      </c>
      <c r="Z23" t="s">
        <v>297</v>
      </c>
      <c r="AA23" t="s">
        <v>297</v>
      </c>
      <c r="AB23" t="s">
        <v>297</v>
      </c>
      <c r="AC23" t="s">
        <v>297</v>
      </c>
      <c r="AD23" t="s">
        <v>297</v>
      </c>
      <c r="AE23" t="s">
        <v>297</v>
      </c>
      <c r="AF23" t="s">
        <v>312</v>
      </c>
      <c r="AG23" t="s">
        <v>297</v>
      </c>
      <c r="AH23" t="s">
        <v>297</v>
      </c>
      <c r="AI23" t="s">
        <v>297</v>
      </c>
      <c r="AJ23" t="s">
        <v>297</v>
      </c>
      <c r="AK23" t="s">
        <v>297</v>
      </c>
      <c r="AL23" t="s">
        <v>297</v>
      </c>
      <c r="AM23" t="s">
        <v>297</v>
      </c>
      <c r="AN23" t="s">
        <v>297</v>
      </c>
      <c r="AO23" t="s">
        <v>297</v>
      </c>
      <c r="AP23" t="s">
        <v>297</v>
      </c>
      <c r="AQ23" t="s">
        <v>297</v>
      </c>
      <c r="AR23" t="s">
        <v>312</v>
      </c>
      <c r="AS23" t="s">
        <v>297</v>
      </c>
      <c r="AT23" t="s">
        <v>297</v>
      </c>
      <c r="AU23" t="s">
        <v>297</v>
      </c>
      <c r="AV23" t="s">
        <v>297</v>
      </c>
      <c r="AW23" t="s">
        <v>297</v>
      </c>
      <c r="AX23" t="s">
        <v>297</v>
      </c>
      <c r="AY23" t="s">
        <v>297</v>
      </c>
      <c r="AZ23" t="s">
        <v>297</v>
      </c>
      <c r="BA23" t="s">
        <v>297</v>
      </c>
      <c r="BB23" t="s">
        <v>297</v>
      </c>
      <c r="BC23" t="s">
        <v>297</v>
      </c>
      <c r="BD23" t="s">
        <v>297</v>
      </c>
      <c r="BE23" t="s">
        <v>297</v>
      </c>
      <c r="BF23" t="s">
        <v>297</v>
      </c>
      <c r="BG23" t="s">
        <v>297</v>
      </c>
      <c r="BH23" t="s">
        <v>297</v>
      </c>
      <c r="BI23" t="s">
        <v>297</v>
      </c>
      <c r="BJ23" t="s">
        <v>297</v>
      </c>
      <c r="BK23" t="s">
        <v>297</v>
      </c>
      <c r="BL23" t="s">
        <v>297</v>
      </c>
      <c r="BM23" t="s">
        <v>297</v>
      </c>
      <c r="BN23" t="s">
        <v>297</v>
      </c>
      <c r="BO23" t="s">
        <v>297</v>
      </c>
      <c r="BP23" t="s">
        <v>297</v>
      </c>
      <c r="BQ23" t="s">
        <v>297</v>
      </c>
      <c r="BR23" t="s">
        <v>297</v>
      </c>
      <c r="BS23" t="s">
        <v>297</v>
      </c>
      <c r="BT23" t="s">
        <v>297</v>
      </c>
      <c r="BU23" t="s">
        <v>297</v>
      </c>
      <c r="BV23" t="s">
        <v>297</v>
      </c>
      <c r="BW23" t="s">
        <v>297</v>
      </c>
      <c r="BX23" t="s">
        <v>297</v>
      </c>
      <c r="BY23" t="s">
        <v>297</v>
      </c>
      <c r="BZ23" t="s">
        <v>297</v>
      </c>
      <c r="CA23" t="s">
        <v>297</v>
      </c>
      <c r="CB23" t="s">
        <v>297</v>
      </c>
      <c r="CC23" t="s">
        <v>297</v>
      </c>
      <c r="CD23" t="s">
        <v>297</v>
      </c>
      <c r="CE23" t="s">
        <v>297</v>
      </c>
      <c r="CF23" t="s">
        <v>347</v>
      </c>
      <c r="CG23" t="s">
        <v>297</v>
      </c>
      <c r="CH23" t="s">
        <v>297</v>
      </c>
      <c r="CI23">
        <v>0</v>
      </c>
      <c r="CJ23">
        <v>30</v>
      </c>
      <c r="CK23" t="s">
        <v>480</v>
      </c>
      <c r="CL23" t="s">
        <v>481</v>
      </c>
      <c r="CM23" t="s">
        <v>482</v>
      </c>
      <c r="CN23" t="s">
        <v>297</v>
      </c>
      <c r="CO23" t="s">
        <v>297</v>
      </c>
      <c r="CP23" t="s">
        <v>297</v>
      </c>
      <c r="CQ23" t="s">
        <v>297</v>
      </c>
      <c r="CR23" t="s">
        <v>297</v>
      </c>
      <c r="CS23" t="s">
        <v>297</v>
      </c>
      <c r="CT23" t="s">
        <v>297</v>
      </c>
      <c r="CU23" t="s">
        <v>297</v>
      </c>
      <c r="CV23" t="s">
        <v>297</v>
      </c>
      <c r="CW23" t="s">
        <v>297</v>
      </c>
      <c r="CX23" t="s">
        <v>297</v>
      </c>
      <c r="CY23" t="s">
        <v>297</v>
      </c>
      <c r="CZ23" t="s">
        <v>297</v>
      </c>
      <c r="DA23" t="s">
        <v>297</v>
      </c>
      <c r="DB23" t="s">
        <v>297</v>
      </c>
      <c r="DC23" t="s">
        <v>297</v>
      </c>
    </row>
    <row r="24" spans="1:107" hidden="1" thickTop="1" x14ac:dyDescent="0.2">
      <c r="A24" t="s">
        <v>6282</v>
      </c>
      <c r="B24" s="196" t="s">
        <v>485</v>
      </c>
      <c r="C24" t="s">
        <v>6204</v>
      </c>
      <c r="D24" t="s">
        <v>297</v>
      </c>
      <c r="E24" t="s">
        <v>486</v>
      </c>
      <c r="F24" t="s">
        <v>6320</v>
      </c>
      <c r="G24" t="s">
        <v>339</v>
      </c>
      <c r="H24" t="s">
        <v>340</v>
      </c>
      <c r="I24" t="s">
        <v>375</v>
      </c>
      <c r="J24" t="s">
        <v>342</v>
      </c>
      <c r="K24" t="s">
        <v>343</v>
      </c>
      <c r="L24" t="s">
        <v>303</v>
      </c>
      <c r="M24" t="s">
        <v>297</v>
      </c>
      <c r="N24" t="s">
        <v>297</v>
      </c>
      <c r="O24" t="s">
        <v>297</v>
      </c>
      <c r="Q24" t="s">
        <v>344</v>
      </c>
      <c r="R24" t="s">
        <v>297</v>
      </c>
      <c r="S24" t="s">
        <v>306</v>
      </c>
      <c r="T24" t="s">
        <v>297</v>
      </c>
      <c r="U24" t="s">
        <v>308</v>
      </c>
      <c r="V24" t="s">
        <v>309</v>
      </c>
      <c r="W24" t="s">
        <v>345</v>
      </c>
      <c r="X24" t="s">
        <v>310</v>
      </c>
      <c r="Y24" t="s">
        <v>487</v>
      </c>
      <c r="Z24" t="s">
        <v>466</v>
      </c>
      <c r="AA24" t="s">
        <v>488</v>
      </c>
      <c r="AB24">
        <v>13</v>
      </c>
      <c r="AC24" t="s">
        <v>297</v>
      </c>
      <c r="AD24" t="s">
        <v>297</v>
      </c>
      <c r="AE24" t="s">
        <v>297</v>
      </c>
      <c r="AF24" t="s">
        <v>466</v>
      </c>
      <c r="AG24" t="s">
        <v>412</v>
      </c>
      <c r="AH24">
        <v>19</v>
      </c>
      <c r="AI24" t="s">
        <v>297</v>
      </c>
      <c r="AJ24" t="s">
        <v>297</v>
      </c>
      <c r="AK24" t="s">
        <v>297</v>
      </c>
      <c r="AL24" t="s">
        <v>297</v>
      </c>
      <c r="AM24" t="s">
        <v>297</v>
      </c>
      <c r="AN24" t="s">
        <v>297</v>
      </c>
      <c r="AO24" t="s">
        <v>297</v>
      </c>
      <c r="AP24" t="s">
        <v>297</v>
      </c>
      <c r="AQ24" t="s">
        <v>297</v>
      </c>
      <c r="AR24" t="s">
        <v>297</v>
      </c>
      <c r="AS24" t="s">
        <v>297</v>
      </c>
      <c r="AT24" t="s">
        <v>297</v>
      </c>
      <c r="AU24" t="s">
        <v>297</v>
      </c>
      <c r="AV24" t="s">
        <v>297</v>
      </c>
      <c r="AW24" t="s">
        <v>297</v>
      </c>
      <c r="AX24" t="s">
        <v>297</v>
      </c>
      <c r="AY24" t="s">
        <v>297</v>
      </c>
      <c r="AZ24" t="s">
        <v>297</v>
      </c>
      <c r="BA24" t="s">
        <v>297</v>
      </c>
      <c r="BB24" t="s">
        <v>297</v>
      </c>
      <c r="BC24" t="s">
        <v>297</v>
      </c>
      <c r="BD24" t="s">
        <v>297</v>
      </c>
      <c r="BE24" t="s">
        <v>297</v>
      </c>
      <c r="BF24" t="s">
        <v>297</v>
      </c>
      <c r="BG24" t="s">
        <v>297</v>
      </c>
      <c r="BH24" t="s">
        <v>297</v>
      </c>
      <c r="BI24" t="s">
        <v>297</v>
      </c>
      <c r="BJ24" t="s">
        <v>297</v>
      </c>
      <c r="BK24" t="s">
        <v>297</v>
      </c>
      <c r="BL24" t="s">
        <v>297</v>
      </c>
      <c r="BM24" t="s">
        <v>297</v>
      </c>
      <c r="BN24" t="s">
        <v>297</v>
      </c>
      <c r="BO24" t="s">
        <v>297</v>
      </c>
      <c r="BP24" t="s">
        <v>297</v>
      </c>
      <c r="BQ24" t="s">
        <v>297</v>
      </c>
      <c r="BR24" t="s">
        <v>297</v>
      </c>
      <c r="BS24" t="s">
        <v>297</v>
      </c>
      <c r="BT24" t="s">
        <v>297</v>
      </c>
      <c r="BU24" t="s">
        <v>297</v>
      </c>
      <c r="BV24" t="s">
        <v>297</v>
      </c>
      <c r="BW24" t="s">
        <v>297</v>
      </c>
      <c r="BX24" t="s">
        <v>297</v>
      </c>
      <c r="BY24" t="s">
        <v>297</v>
      </c>
      <c r="BZ24" t="s">
        <v>297</v>
      </c>
      <c r="CA24" t="s">
        <v>297</v>
      </c>
      <c r="CB24" t="s">
        <v>297</v>
      </c>
      <c r="CC24" t="s">
        <v>297</v>
      </c>
      <c r="CD24" t="s">
        <v>297</v>
      </c>
      <c r="CE24" t="s">
        <v>297</v>
      </c>
      <c r="CF24" t="s">
        <v>369</v>
      </c>
      <c r="CG24" t="s">
        <v>297</v>
      </c>
      <c r="CH24" t="s">
        <v>297</v>
      </c>
      <c r="CI24">
        <v>0</v>
      </c>
      <c r="CJ24">
        <v>12</v>
      </c>
      <c r="CK24" t="s">
        <v>489</v>
      </c>
      <c r="CL24" t="s">
        <v>490</v>
      </c>
      <c r="CM24" t="s">
        <v>297</v>
      </c>
      <c r="CN24" t="s">
        <v>297</v>
      </c>
      <c r="CO24" t="s">
        <v>297</v>
      </c>
      <c r="CP24" t="s">
        <v>297</v>
      </c>
      <c r="CQ24" t="s">
        <v>297</v>
      </c>
      <c r="CR24" t="s">
        <v>297</v>
      </c>
      <c r="CS24" t="s">
        <v>297</v>
      </c>
      <c r="CT24" t="s">
        <v>297</v>
      </c>
      <c r="CU24" t="s">
        <v>297</v>
      </c>
      <c r="CV24" t="s">
        <v>297</v>
      </c>
      <c r="CW24" t="s">
        <v>297</v>
      </c>
      <c r="CX24" t="s">
        <v>297</v>
      </c>
      <c r="CY24" t="s">
        <v>491</v>
      </c>
      <c r="CZ24" t="s">
        <v>404</v>
      </c>
      <c r="DA24" t="s">
        <v>484</v>
      </c>
      <c r="DB24" t="s">
        <v>297</v>
      </c>
      <c r="DC24" t="s">
        <v>297</v>
      </c>
    </row>
    <row r="25" spans="1:107" hidden="1" thickTop="1" x14ac:dyDescent="0.2">
      <c r="A25" t="s">
        <v>6180</v>
      </c>
      <c r="B25" s="14" t="s">
        <v>492</v>
      </c>
      <c r="C25" t="s">
        <v>191</v>
      </c>
      <c r="D25" t="s">
        <v>297</v>
      </c>
      <c r="E25" t="s">
        <v>493</v>
      </c>
      <c r="F25" t="s">
        <v>6320</v>
      </c>
      <c r="G25" t="s">
        <v>339</v>
      </c>
      <c r="H25" t="s">
        <v>340</v>
      </c>
      <c r="I25" t="s">
        <v>375</v>
      </c>
      <c r="J25" t="s">
        <v>342</v>
      </c>
      <c r="K25" t="s">
        <v>343</v>
      </c>
      <c r="L25" t="s">
        <v>303</v>
      </c>
      <c r="M25" t="s">
        <v>297</v>
      </c>
      <c r="N25" t="s">
        <v>297</v>
      </c>
      <c r="O25" t="s">
        <v>297</v>
      </c>
      <c r="Q25" t="s">
        <v>344</v>
      </c>
      <c r="R25" t="s">
        <v>297</v>
      </c>
      <c r="S25" t="s">
        <v>306</v>
      </c>
      <c r="T25" t="s">
        <v>297</v>
      </c>
      <c r="U25" t="s">
        <v>297</v>
      </c>
      <c r="V25" t="s">
        <v>309</v>
      </c>
      <c r="W25" t="s">
        <v>310</v>
      </c>
      <c r="X25" t="s">
        <v>310</v>
      </c>
      <c r="Y25" t="s">
        <v>311</v>
      </c>
      <c r="Z25" t="s">
        <v>297</v>
      </c>
      <c r="AA25" t="s">
        <v>297</v>
      </c>
      <c r="AB25" t="s">
        <v>297</v>
      </c>
      <c r="AC25" t="s">
        <v>297</v>
      </c>
      <c r="AD25" t="s">
        <v>297</v>
      </c>
      <c r="AE25" t="s">
        <v>297</v>
      </c>
      <c r="AF25" t="s">
        <v>297</v>
      </c>
      <c r="AG25" t="s">
        <v>297</v>
      </c>
      <c r="AH25" t="s">
        <v>297</v>
      </c>
      <c r="AI25" t="s">
        <v>297</v>
      </c>
      <c r="AJ25" t="s">
        <v>297</v>
      </c>
      <c r="AK25" t="s">
        <v>297</v>
      </c>
      <c r="AL25" t="s">
        <v>297</v>
      </c>
      <c r="AM25" t="s">
        <v>297</v>
      </c>
      <c r="AN25" t="s">
        <v>297</v>
      </c>
      <c r="AO25" t="s">
        <v>297</v>
      </c>
      <c r="AP25" t="s">
        <v>297</v>
      </c>
      <c r="AQ25" t="s">
        <v>297</v>
      </c>
      <c r="AR25" t="s">
        <v>297</v>
      </c>
      <c r="AS25" t="s">
        <v>297</v>
      </c>
      <c r="AT25" t="s">
        <v>297</v>
      </c>
      <c r="AU25" t="s">
        <v>297</v>
      </c>
      <c r="AV25" t="s">
        <v>297</v>
      </c>
      <c r="AW25" t="s">
        <v>297</v>
      </c>
      <c r="AX25" t="s">
        <v>297</v>
      </c>
      <c r="AY25" t="s">
        <v>297</v>
      </c>
      <c r="AZ25" t="s">
        <v>297</v>
      </c>
      <c r="BA25" t="s">
        <v>297</v>
      </c>
      <c r="BB25" t="s">
        <v>297</v>
      </c>
      <c r="BC25" t="s">
        <v>297</v>
      </c>
      <c r="BD25" t="s">
        <v>297</v>
      </c>
      <c r="BE25" t="s">
        <v>297</v>
      </c>
      <c r="BF25" t="s">
        <v>297</v>
      </c>
      <c r="BG25" t="s">
        <v>297</v>
      </c>
      <c r="BH25" t="s">
        <v>297</v>
      </c>
      <c r="BI25" t="s">
        <v>297</v>
      </c>
      <c r="BJ25" t="s">
        <v>297</v>
      </c>
      <c r="BK25" t="s">
        <v>297</v>
      </c>
      <c r="BL25" t="s">
        <v>297</v>
      </c>
      <c r="BM25" t="s">
        <v>297</v>
      </c>
      <c r="BN25" t="s">
        <v>297</v>
      </c>
      <c r="BO25" t="s">
        <v>297</v>
      </c>
      <c r="BP25" t="s">
        <v>312</v>
      </c>
      <c r="BQ25" t="s">
        <v>297</v>
      </c>
      <c r="BR25" t="s">
        <v>297</v>
      </c>
      <c r="BS25" t="s">
        <v>297</v>
      </c>
      <c r="BT25" t="s">
        <v>297</v>
      </c>
      <c r="BU25" t="s">
        <v>297</v>
      </c>
      <c r="BV25" t="s">
        <v>297</v>
      </c>
      <c r="BW25" t="s">
        <v>297</v>
      </c>
      <c r="BX25" t="s">
        <v>297</v>
      </c>
      <c r="BY25" t="s">
        <v>297</v>
      </c>
      <c r="BZ25" t="s">
        <v>297</v>
      </c>
      <c r="CA25" t="s">
        <v>297</v>
      </c>
      <c r="CB25" t="s">
        <v>297</v>
      </c>
      <c r="CC25" t="s">
        <v>297</v>
      </c>
      <c r="CD25" t="s">
        <v>297</v>
      </c>
      <c r="CE25" t="s">
        <v>297</v>
      </c>
      <c r="CF25" t="s">
        <v>347</v>
      </c>
      <c r="CG25" t="s">
        <v>297</v>
      </c>
      <c r="CH25" t="s">
        <v>297</v>
      </c>
      <c r="CI25">
        <v>0</v>
      </c>
      <c r="CJ25">
        <v>30</v>
      </c>
      <c r="CK25" t="s">
        <v>494</v>
      </c>
      <c r="CL25" t="s">
        <v>495</v>
      </c>
      <c r="CM25" t="s">
        <v>297</v>
      </c>
      <c r="CN25" t="s">
        <v>297</v>
      </c>
      <c r="CO25" t="s">
        <v>297</v>
      </c>
      <c r="CP25" t="s">
        <v>297</v>
      </c>
      <c r="CQ25" t="s">
        <v>297</v>
      </c>
      <c r="CR25" t="s">
        <v>297</v>
      </c>
      <c r="CS25" t="s">
        <v>297</v>
      </c>
      <c r="CT25" t="s">
        <v>297</v>
      </c>
      <c r="CU25" t="s">
        <v>297</v>
      </c>
      <c r="CV25" t="s">
        <v>297</v>
      </c>
      <c r="CW25" t="s">
        <v>297</v>
      </c>
      <c r="CX25" t="s">
        <v>297</v>
      </c>
      <c r="CY25" t="s">
        <v>297</v>
      </c>
      <c r="CZ25" t="s">
        <v>297</v>
      </c>
      <c r="DA25" t="s">
        <v>297</v>
      </c>
      <c r="DB25" t="s">
        <v>297</v>
      </c>
      <c r="DC25" t="s">
        <v>297</v>
      </c>
    </row>
    <row r="26" spans="1:107" hidden="1" thickTop="1" x14ac:dyDescent="0.2">
      <c r="A26" t="s">
        <v>6278</v>
      </c>
      <c r="B26" s="196" t="s">
        <v>496</v>
      </c>
      <c r="C26" t="s">
        <v>191</v>
      </c>
      <c r="D26" t="s">
        <v>297</v>
      </c>
      <c r="E26" t="s">
        <v>497</v>
      </c>
      <c r="F26" t="s">
        <v>297</v>
      </c>
      <c r="G26" t="s">
        <v>339</v>
      </c>
      <c r="H26" t="s">
        <v>340</v>
      </c>
      <c r="I26" t="s">
        <v>375</v>
      </c>
      <c r="J26" t="s">
        <v>342</v>
      </c>
      <c r="K26" t="s">
        <v>343</v>
      </c>
      <c r="L26" t="s">
        <v>303</v>
      </c>
      <c r="M26" t="s">
        <v>297</v>
      </c>
      <c r="N26" t="s">
        <v>297</v>
      </c>
      <c r="O26" t="s">
        <v>297</v>
      </c>
      <c r="Q26" t="s">
        <v>344</v>
      </c>
      <c r="R26" t="s">
        <v>297</v>
      </c>
      <c r="S26" t="s">
        <v>306</v>
      </c>
      <c r="T26" t="s">
        <v>297</v>
      </c>
      <c r="U26" t="s">
        <v>297</v>
      </c>
      <c r="V26" t="s">
        <v>309</v>
      </c>
      <c r="W26" t="s">
        <v>310</v>
      </c>
      <c r="X26" t="s">
        <v>310</v>
      </c>
      <c r="Y26" t="s">
        <v>311</v>
      </c>
      <c r="Z26" t="s">
        <v>297</v>
      </c>
      <c r="AA26" t="s">
        <v>297</v>
      </c>
      <c r="AB26" t="s">
        <v>297</v>
      </c>
      <c r="AC26" t="s">
        <v>297</v>
      </c>
      <c r="AD26" t="s">
        <v>297</v>
      </c>
      <c r="AE26" t="s">
        <v>297</v>
      </c>
      <c r="AF26" t="s">
        <v>297</v>
      </c>
      <c r="AG26" t="s">
        <v>297</v>
      </c>
      <c r="AH26" t="s">
        <v>297</v>
      </c>
      <c r="AI26" t="s">
        <v>297</v>
      </c>
      <c r="AJ26" t="s">
        <v>297</v>
      </c>
      <c r="AK26" t="s">
        <v>297</v>
      </c>
      <c r="AL26" t="s">
        <v>297</v>
      </c>
      <c r="AM26" t="s">
        <v>297</v>
      </c>
      <c r="AN26" t="s">
        <v>297</v>
      </c>
      <c r="AO26" t="s">
        <v>297</v>
      </c>
      <c r="AP26" t="s">
        <v>297</v>
      </c>
      <c r="AQ26" t="s">
        <v>297</v>
      </c>
      <c r="AR26" t="s">
        <v>297</v>
      </c>
      <c r="AS26" t="s">
        <v>297</v>
      </c>
      <c r="AT26" t="s">
        <v>297</v>
      </c>
      <c r="AU26" t="s">
        <v>297</v>
      </c>
      <c r="AV26" t="s">
        <v>297</v>
      </c>
      <c r="AW26" t="s">
        <v>297</v>
      </c>
      <c r="AX26" t="s">
        <v>297</v>
      </c>
      <c r="AY26" t="s">
        <v>297</v>
      </c>
      <c r="AZ26" t="s">
        <v>297</v>
      </c>
      <c r="BA26" t="s">
        <v>297</v>
      </c>
      <c r="BB26" t="s">
        <v>297</v>
      </c>
      <c r="BC26" t="s">
        <v>297</v>
      </c>
      <c r="BD26" t="s">
        <v>297</v>
      </c>
      <c r="BE26" t="s">
        <v>297</v>
      </c>
      <c r="BF26" t="s">
        <v>297</v>
      </c>
      <c r="BG26" t="s">
        <v>297</v>
      </c>
      <c r="BH26" t="s">
        <v>297</v>
      </c>
      <c r="BI26" t="s">
        <v>297</v>
      </c>
      <c r="BJ26" t="s">
        <v>297</v>
      </c>
      <c r="BK26" t="s">
        <v>297</v>
      </c>
      <c r="BL26" t="s">
        <v>297</v>
      </c>
      <c r="BM26" t="s">
        <v>297</v>
      </c>
      <c r="BN26" t="s">
        <v>297</v>
      </c>
      <c r="BO26" t="s">
        <v>297</v>
      </c>
      <c r="BP26" t="s">
        <v>297</v>
      </c>
      <c r="BQ26" t="s">
        <v>297</v>
      </c>
      <c r="BR26" t="s">
        <v>297</v>
      </c>
      <c r="BS26" t="s">
        <v>297</v>
      </c>
      <c r="BT26" t="s">
        <v>297</v>
      </c>
      <c r="BU26" t="s">
        <v>297</v>
      </c>
      <c r="BV26" t="s">
        <v>297</v>
      </c>
      <c r="BW26" t="s">
        <v>297</v>
      </c>
      <c r="BX26" t="s">
        <v>297</v>
      </c>
      <c r="BY26" t="s">
        <v>297</v>
      </c>
      <c r="BZ26" t="s">
        <v>297</v>
      </c>
      <c r="CA26" t="s">
        <v>297</v>
      </c>
      <c r="CB26" t="s">
        <v>297</v>
      </c>
      <c r="CC26" t="s">
        <v>297</v>
      </c>
      <c r="CD26" t="s">
        <v>297</v>
      </c>
      <c r="CE26" t="s">
        <v>297</v>
      </c>
      <c r="CF26" t="s">
        <v>347</v>
      </c>
      <c r="CG26" t="s">
        <v>297</v>
      </c>
      <c r="CH26" t="s">
        <v>297</v>
      </c>
      <c r="CI26">
        <v>0</v>
      </c>
      <c r="CJ26">
        <v>30</v>
      </c>
      <c r="CK26" t="s">
        <v>498</v>
      </c>
      <c r="CL26" t="s">
        <v>499</v>
      </c>
      <c r="CM26" t="s">
        <v>297</v>
      </c>
      <c r="CN26" t="s">
        <v>297</v>
      </c>
      <c r="CO26" t="s">
        <v>297</v>
      </c>
      <c r="CP26" t="s">
        <v>297</v>
      </c>
      <c r="CQ26" t="s">
        <v>297</v>
      </c>
      <c r="CR26" t="s">
        <v>297</v>
      </c>
      <c r="CS26" t="s">
        <v>297</v>
      </c>
      <c r="CT26" t="s">
        <v>297</v>
      </c>
      <c r="CU26" t="s">
        <v>297</v>
      </c>
      <c r="CV26" t="s">
        <v>297</v>
      </c>
      <c r="CW26" t="s">
        <v>297</v>
      </c>
      <c r="CX26" t="s">
        <v>297</v>
      </c>
      <c r="CY26" t="s">
        <v>297</v>
      </c>
      <c r="CZ26" t="s">
        <v>297</v>
      </c>
      <c r="DA26" t="s">
        <v>297</v>
      </c>
      <c r="DB26" t="s">
        <v>297</v>
      </c>
      <c r="DC26" t="s">
        <v>297</v>
      </c>
    </row>
    <row r="27" spans="1:107" hidden="1" thickTop="1" x14ac:dyDescent="0.2">
      <c r="A27" t="s">
        <v>6283</v>
      </c>
      <c r="B27" s="14" t="s">
        <v>500</v>
      </c>
      <c r="C27" t="s">
        <v>6204</v>
      </c>
      <c r="D27" t="s">
        <v>297</v>
      </c>
      <c r="E27" t="s">
        <v>501</v>
      </c>
      <c r="F27" t="s">
        <v>297</v>
      </c>
      <c r="G27" t="s">
        <v>339</v>
      </c>
      <c r="H27" t="s">
        <v>340</v>
      </c>
      <c r="I27" t="s">
        <v>375</v>
      </c>
      <c r="J27" t="s">
        <v>342</v>
      </c>
      <c r="K27" t="s">
        <v>343</v>
      </c>
      <c r="L27" t="s">
        <v>303</v>
      </c>
      <c r="M27" t="s">
        <v>297</v>
      </c>
      <c r="N27" t="s">
        <v>297</v>
      </c>
      <c r="O27" t="s">
        <v>297</v>
      </c>
      <c r="Q27" t="s">
        <v>344</v>
      </c>
      <c r="R27" t="s">
        <v>297</v>
      </c>
      <c r="S27" t="s">
        <v>306</v>
      </c>
      <c r="T27" t="s">
        <v>297</v>
      </c>
      <c r="U27" t="s">
        <v>308</v>
      </c>
      <c r="V27" t="s">
        <v>309</v>
      </c>
      <c r="W27" t="s">
        <v>310</v>
      </c>
      <c r="X27" t="s">
        <v>310</v>
      </c>
      <c r="Y27" t="s">
        <v>311</v>
      </c>
      <c r="Z27" t="s">
        <v>297</v>
      </c>
      <c r="AA27" t="s">
        <v>297</v>
      </c>
      <c r="AB27" t="s">
        <v>297</v>
      </c>
      <c r="AC27" t="s">
        <v>297</v>
      </c>
      <c r="AD27" t="s">
        <v>297</v>
      </c>
      <c r="AE27" t="s">
        <v>297</v>
      </c>
      <c r="AF27" t="s">
        <v>297</v>
      </c>
      <c r="AG27" t="s">
        <v>297</v>
      </c>
      <c r="AH27" t="s">
        <v>297</v>
      </c>
      <c r="AI27" t="s">
        <v>297</v>
      </c>
      <c r="AJ27" t="s">
        <v>297</v>
      </c>
      <c r="AK27" t="s">
        <v>297</v>
      </c>
      <c r="AL27" t="s">
        <v>297</v>
      </c>
      <c r="AM27" t="s">
        <v>297</v>
      </c>
      <c r="AN27" t="s">
        <v>297</v>
      </c>
      <c r="AO27" t="s">
        <v>297</v>
      </c>
      <c r="AP27" t="s">
        <v>297</v>
      </c>
      <c r="AQ27" t="s">
        <v>297</v>
      </c>
      <c r="AR27" t="s">
        <v>297</v>
      </c>
      <c r="AS27" t="s">
        <v>297</v>
      </c>
      <c r="AT27" t="s">
        <v>297</v>
      </c>
      <c r="AU27" t="s">
        <v>297</v>
      </c>
      <c r="AV27" t="s">
        <v>297</v>
      </c>
      <c r="AW27" t="s">
        <v>297</v>
      </c>
      <c r="AX27" t="s">
        <v>297</v>
      </c>
      <c r="AY27" t="s">
        <v>297</v>
      </c>
      <c r="AZ27" t="s">
        <v>297</v>
      </c>
      <c r="BA27" t="s">
        <v>297</v>
      </c>
      <c r="BB27" t="s">
        <v>297</v>
      </c>
      <c r="BC27" t="s">
        <v>297</v>
      </c>
      <c r="BD27" t="s">
        <v>297</v>
      </c>
      <c r="BE27" t="s">
        <v>297</v>
      </c>
      <c r="BF27" t="s">
        <v>297</v>
      </c>
      <c r="BG27" t="s">
        <v>297</v>
      </c>
      <c r="BH27" t="s">
        <v>297</v>
      </c>
      <c r="BI27" t="s">
        <v>297</v>
      </c>
      <c r="BJ27" t="s">
        <v>297</v>
      </c>
      <c r="BK27" t="s">
        <v>297</v>
      </c>
      <c r="BL27" t="s">
        <v>297</v>
      </c>
      <c r="BM27" t="s">
        <v>297</v>
      </c>
      <c r="BO27" t="s">
        <v>297</v>
      </c>
      <c r="BP27" t="s">
        <v>411</v>
      </c>
      <c r="BQ27" t="s">
        <v>412</v>
      </c>
      <c r="BR27">
        <v>16</v>
      </c>
      <c r="BS27" t="s">
        <v>297</v>
      </c>
      <c r="BT27" t="s">
        <v>297</v>
      </c>
      <c r="BU27" t="s">
        <v>297</v>
      </c>
      <c r="BV27" t="s">
        <v>297</v>
      </c>
      <c r="BW27" t="s">
        <v>297</v>
      </c>
      <c r="BX27" t="s">
        <v>297</v>
      </c>
      <c r="BY27" t="s">
        <v>297</v>
      </c>
      <c r="BZ27" t="s">
        <v>297</v>
      </c>
      <c r="CA27" t="s">
        <v>297</v>
      </c>
      <c r="CB27" t="s">
        <v>297</v>
      </c>
      <c r="CC27" t="s">
        <v>297</v>
      </c>
      <c r="CD27" t="s">
        <v>297</v>
      </c>
      <c r="CE27" t="s">
        <v>297</v>
      </c>
      <c r="CF27" t="s">
        <v>369</v>
      </c>
      <c r="CG27" t="s">
        <v>297</v>
      </c>
      <c r="CH27" t="s">
        <v>297</v>
      </c>
      <c r="CI27">
        <v>0</v>
      </c>
      <c r="CJ27">
        <v>12</v>
      </c>
      <c r="CK27" t="s">
        <v>502</v>
      </c>
      <c r="CL27" t="s">
        <v>503</v>
      </c>
      <c r="CM27" t="s">
        <v>297</v>
      </c>
      <c r="CN27" t="s">
        <v>297</v>
      </c>
      <c r="CO27" t="s">
        <v>297</v>
      </c>
      <c r="CP27" t="s">
        <v>297</v>
      </c>
      <c r="CQ27" t="s">
        <v>297</v>
      </c>
      <c r="CR27" t="s">
        <v>297</v>
      </c>
      <c r="CS27" t="s">
        <v>297</v>
      </c>
      <c r="CT27" t="s">
        <v>297</v>
      </c>
      <c r="CU27" t="s">
        <v>297</v>
      </c>
      <c r="CV27" t="s">
        <v>297</v>
      </c>
      <c r="CW27" t="s">
        <v>297</v>
      </c>
      <c r="CX27" t="s">
        <v>297</v>
      </c>
      <c r="CY27" t="s">
        <v>297</v>
      </c>
      <c r="CZ27" t="s">
        <v>297</v>
      </c>
      <c r="DA27" t="s">
        <v>297</v>
      </c>
      <c r="DB27" t="s">
        <v>297</v>
      </c>
      <c r="DC27" t="s">
        <v>297</v>
      </c>
    </row>
    <row r="28" spans="1:107" hidden="1" thickTop="1" x14ac:dyDescent="0.2">
      <c r="A28" t="s">
        <v>6183</v>
      </c>
      <c r="B28" s="196" t="s">
        <v>505</v>
      </c>
      <c r="C28" t="s">
        <v>191</v>
      </c>
      <c r="D28" t="s">
        <v>297</v>
      </c>
      <c r="E28" t="s">
        <v>506</v>
      </c>
      <c r="F28" t="s">
        <v>507</v>
      </c>
      <c r="G28" t="s">
        <v>339</v>
      </c>
      <c r="H28" t="s">
        <v>340</v>
      </c>
      <c r="I28" t="s">
        <v>300</v>
      </c>
      <c r="J28" t="s">
        <v>342</v>
      </c>
      <c r="K28" t="s">
        <v>343</v>
      </c>
      <c r="L28" t="s">
        <v>303</v>
      </c>
      <c r="M28" t="s">
        <v>297</v>
      </c>
      <c r="N28" t="s">
        <v>297</v>
      </c>
      <c r="O28" t="s">
        <v>297</v>
      </c>
      <c r="Q28" t="s">
        <v>344</v>
      </c>
      <c r="R28" t="s">
        <v>297</v>
      </c>
      <c r="S28" t="s">
        <v>306</v>
      </c>
      <c r="T28" t="s">
        <v>297</v>
      </c>
      <c r="U28" t="s">
        <v>297</v>
      </c>
      <c r="V28" t="s">
        <v>309</v>
      </c>
      <c r="W28" t="s">
        <v>310</v>
      </c>
      <c r="X28" t="s">
        <v>310</v>
      </c>
      <c r="Y28" t="s">
        <v>311</v>
      </c>
      <c r="Z28" t="s">
        <v>297</v>
      </c>
      <c r="AA28" t="s">
        <v>297</v>
      </c>
      <c r="AB28" t="s">
        <v>297</v>
      </c>
      <c r="AC28" t="s">
        <v>297</v>
      </c>
      <c r="AD28" t="s">
        <v>297</v>
      </c>
      <c r="AE28" t="s">
        <v>297</v>
      </c>
      <c r="AF28" t="s">
        <v>297</v>
      </c>
      <c r="AG28" t="s">
        <v>297</v>
      </c>
      <c r="AH28" t="s">
        <v>297</v>
      </c>
      <c r="AI28" t="s">
        <v>297</v>
      </c>
      <c r="AJ28" t="s">
        <v>297</v>
      </c>
      <c r="AK28" t="s">
        <v>297</v>
      </c>
      <c r="AL28" t="s">
        <v>297</v>
      </c>
      <c r="AM28" t="s">
        <v>297</v>
      </c>
      <c r="AN28" t="s">
        <v>297</v>
      </c>
      <c r="AO28" t="s">
        <v>297</v>
      </c>
      <c r="AP28" t="s">
        <v>297</v>
      </c>
      <c r="AQ28" t="s">
        <v>297</v>
      </c>
      <c r="AR28" t="s">
        <v>297</v>
      </c>
      <c r="AS28" t="s">
        <v>297</v>
      </c>
      <c r="AT28" t="s">
        <v>297</v>
      </c>
      <c r="AU28" t="s">
        <v>297</v>
      </c>
      <c r="AV28" t="s">
        <v>297</v>
      </c>
      <c r="AW28" t="s">
        <v>297</v>
      </c>
      <c r="AX28" t="s">
        <v>297</v>
      </c>
      <c r="AY28" t="s">
        <v>297</v>
      </c>
      <c r="AZ28" t="s">
        <v>297</v>
      </c>
      <c r="BA28" t="s">
        <v>297</v>
      </c>
      <c r="BB28" t="s">
        <v>297</v>
      </c>
      <c r="BC28" t="s">
        <v>297</v>
      </c>
      <c r="BD28" t="s">
        <v>297</v>
      </c>
      <c r="BE28" t="s">
        <v>297</v>
      </c>
      <c r="BF28" t="s">
        <v>297</v>
      </c>
      <c r="BG28" t="s">
        <v>297</v>
      </c>
      <c r="BH28" t="s">
        <v>297</v>
      </c>
      <c r="BI28" t="s">
        <v>297</v>
      </c>
      <c r="BJ28" t="s">
        <v>297</v>
      </c>
      <c r="BK28" t="s">
        <v>297</v>
      </c>
      <c r="BL28" t="s">
        <v>297</v>
      </c>
      <c r="BM28" t="s">
        <v>297</v>
      </c>
      <c r="BN28" t="s">
        <v>297</v>
      </c>
      <c r="BO28" t="s">
        <v>297</v>
      </c>
      <c r="BP28" t="s">
        <v>312</v>
      </c>
      <c r="BQ28" t="s">
        <v>297</v>
      </c>
      <c r="BR28" t="s">
        <v>297</v>
      </c>
      <c r="BS28" t="s">
        <v>297</v>
      </c>
      <c r="BT28" t="s">
        <v>297</v>
      </c>
      <c r="BU28" t="s">
        <v>297</v>
      </c>
      <c r="BV28" t="s">
        <v>297</v>
      </c>
      <c r="BW28" t="s">
        <v>297</v>
      </c>
      <c r="BX28" t="s">
        <v>297</v>
      </c>
      <c r="BY28" t="s">
        <v>297</v>
      </c>
      <c r="BZ28" t="s">
        <v>297</v>
      </c>
      <c r="CA28" t="s">
        <v>297</v>
      </c>
      <c r="CB28" t="s">
        <v>297</v>
      </c>
      <c r="CC28" t="s">
        <v>297</v>
      </c>
      <c r="CD28" t="s">
        <v>297</v>
      </c>
      <c r="CE28" t="s">
        <v>297</v>
      </c>
      <c r="CF28" t="s">
        <v>347</v>
      </c>
      <c r="CG28" t="s">
        <v>297</v>
      </c>
      <c r="CH28" t="s">
        <v>297</v>
      </c>
      <c r="CI28">
        <v>0</v>
      </c>
      <c r="CJ28">
        <v>15</v>
      </c>
      <c r="CK28" t="s">
        <v>508</v>
      </c>
      <c r="CL28" t="s">
        <v>509</v>
      </c>
      <c r="CM28" t="s">
        <v>510</v>
      </c>
      <c r="CN28" t="s">
        <v>297</v>
      </c>
      <c r="CO28" t="s">
        <v>297</v>
      </c>
      <c r="CP28" t="s">
        <v>297</v>
      </c>
      <c r="CQ28" t="s">
        <v>297</v>
      </c>
      <c r="CR28" t="s">
        <v>297</v>
      </c>
      <c r="CS28" t="s">
        <v>297</v>
      </c>
      <c r="CT28" t="s">
        <v>297</v>
      </c>
      <c r="CU28" t="s">
        <v>297</v>
      </c>
      <c r="CV28" t="s">
        <v>297</v>
      </c>
      <c r="CW28" t="s">
        <v>297</v>
      </c>
      <c r="CX28" t="s">
        <v>297</v>
      </c>
      <c r="CY28" t="s">
        <v>297</v>
      </c>
      <c r="CZ28" t="s">
        <v>297</v>
      </c>
      <c r="DA28" t="s">
        <v>297</v>
      </c>
      <c r="DB28" t="s">
        <v>297</v>
      </c>
      <c r="DC28" t="s">
        <v>297</v>
      </c>
    </row>
    <row r="29" spans="1:107" ht="16" hidden="1" customHeight="1" x14ac:dyDescent="0.2">
      <c r="A29" t="s">
        <v>6284</v>
      </c>
      <c r="B29" s="14" t="s">
        <v>511</v>
      </c>
      <c r="C29" t="s">
        <v>6204</v>
      </c>
      <c r="D29" t="s">
        <v>297</v>
      </c>
      <c r="E29" t="s">
        <v>512</v>
      </c>
      <c r="F29" t="s">
        <v>297</v>
      </c>
      <c r="G29" t="s">
        <v>339</v>
      </c>
      <c r="H29" t="s">
        <v>340</v>
      </c>
      <c r="I29" t="s">
        <v>375</v>
      </c>
      <c r="J29" t="s">
        <v>342</v>
      </c>
      <c r="K29" t="s">
        <v>343</v>
      </c>
      <c r="L29" t="s">
        <v>303</v>
      </c>
      <c r="M29" t="s">
        <v>297</v>
      </c>
      <c r="N29" t="s">
        <v>297</v>
      </c>
      <c r="O29" t="s">
        <v>297</v>
      </c>
      <c r="Q29" t="s">
        <v>344</v>
      </c>
      <c r="R29" t="s">
        <v>297</v>
      </c>
      <c r="S29" t="s">
        <v>306</v>
      </c>
      <c r="T29" t="s">
        <v>297</v>
      </c>
      <c r="U29" t="s">
        <v>308</v>
      </c>
      <c r="V29" t="s">
        <v>309</v>
      </c>
      <c r="W29" t="s">
        <v>310</v>
      </c>
      <c r="X29" t="s">
        <v>310</v>
      </c>
      <c r="Y29" t="s">
        <v>311</v>
      </c>
      <c r="Z29" t="s">
        <v>297</v>
      </c>
      <c r="AA29" t="s">
        <v>297</v>
      </c>
      <c r="AB29" t="s">
        <v>297</v>
      </c>
      <c r="AC29" t="s">
        <v>297</v>
      </c>
      <c r="AD29" t="s">
        <v>297</v>
      </c>
      <c r="AE29" t="s">
        <v>297</v>
      </c>
      <c r="AF29" t="s">
        <v>297</v>
      </c>
      <c r="AG29" t="s">
        <v>297</v>
      </c>
      <c r="AH29" t="s">
        <v>297</v>
      </c>
      <c r="AI29" t="s">
        <v>297</v>
      </c>
      <c r="AJ29" t="s">
        <v>297</v>
      </c>
      <c r="AK29" t="s">
        <v>297</v>
      </c>
      <c r="AL29" t="s">
        <v>297</v>
      </c>
      <c r="AM29" t="s">
        <v>297</v>
      </c>
      <c r="AN29" t="s">
        <v>297</v>
      </c>
      <c r="AO29" t="s">
        <v>297</v>
      </c>
      <c r="AP29" t="s">
        <v>297</v>
      </c>
      <c r="AQ29" t="s">
        <v>297</v>
      </c>
      <c r="AR29" t="s">
        <v>297</v>
      </c>
      <c r="AS29" t="s">
        <v>297</v>
      </c>
      <c r="AT29" t="s">
        <v>297</v>
      </c>
      <c r="AU29" t="s">
        <v>297</v>
      </c>
      <c r="AV29" t="s">
        <v>297</v>
      </c>
      <c r="AW29" t="s">
        <v>297</v>
      </c>
      <c r="AX29" t="s">
        <v>297</v>
      </c>
      <c r="AY29" t="s">
        <v>297</v>
      </c>
      <c r="AZ29" t="s">
        <v>297</v>
      </c>
      <c r="BA29" t="s">
        <v>297</v>
      </c>
      <c r="BB29" t="s">
        <v>297</v>
      </c>
      <c r="BC29" t="s">
        <v>297</v>
      </c>
      <c r="BD29" t="s">
        <v>297</v>
      </c>
      <c r="BE29" t="s">
        <v>297</v>
      </c>
      <c r="BF29" t="s">
        <v>297</v>
      </c>
      <c r="BG29" t="s">
        <v>297</v>
      </c>
      <c r="BH29" t="s">
        <v>297</v>
      </c>
      <c r="BI29" t="s">
        <v>297</v>
      </c>
      <c r="BJ29" t="s">
        <v>297</v>
      </c>
      <c r="BK29" t="s">
        <v>297</v>
      </c>
      <c r="BL29" t="s">
        <v>297</v>
      </c>
      <c r="BM29" t="s">
        <v>297</v>
      </c>
      <c r="BN29" t="s">
        <v>297</v>
      </c>
      <c r="BO29" t="s">
        <v>297</v>
      </c>
      <c r="BP29" t="s">
        <v>411</v>
      </c>
      <c r="BQ29" t="s">
        <v>412</v>
      </c>
      <c r="BR29">
        <v>17</v>
      </c>
      <c r="BS29" t="s">
        <v>297</v>
      </c>
      <c r="BT29" t="s">
        <v>297</v>
      </c>
      <c r="BU29" t="s">
        <v>297</v>
      </c>
      <c r="BV29" t="s">
        <v>297</v>
      </c>
      <c r="BW29" t="s">
        <v>297</v>
      </c>
      <c r="BX29" t="s">
        <v>297</v>
      </c>
      <c r="BY29" t="s">
        <v>297</v>
      </c>
      <c r="BZ29" t="s">
        <v>297</v>
      </c>
      <c r="CA29" t="s">
        <v>297</v>
      </c>
      <c r="CB29" t="s">
        <v>297</v>
      </c>
      <c r="CC29" t="s">
        <v>297</v>
      </c>
      <c r="CD29" t="s">
        <v>297</v>
      </c>
      <c r="CE29" t="s">
        <v>297</v>
      </c>
      <c r="CF29" t="s">
        <v>369</v>
      </c>
      <c r="CG29" t="s">
        <v>297</v>
      </c>
      <c r="CH29" t="s">
        <v>297</v>
      </c>
      <c r="CI29">
        <v>0</v>
      </c>
      <c r="CJ29">
        <v>12</v>
      </c>
      <c r="CK29" t="s">
        <v>513</v>
      </c>
      <c r="CL29" t="s">
        <v>514</v>
      </c>
      <c r="CM29" t="s">
        <v>297</v>
      </c>
      <c r="CN29" t="s">
        <v>297</v>
      </c>
      <c r="CO29" t="s">
        <v>297</v>
      </c>
      <c r="CP29" t="s">
        <v>297</v>
      </c>
      <c r="CQ29" t="s">
        <v>297</v>
      </c>
      <c r="CR29" t="s">
        <v>297</v>
      </c>
      <c r="CS29" t="s">
        <v>297</v>
      </c>
      <c r="CT29" t="s">
        <v>297</v>
      </c>
      <c r="CU29" t="s">
        <v>297</v>
      </c>
      <c r="CV29" t="s">
        <v>297</v>
      </c>
      <c r="CW29" t="s">
        <v>297</v>
      </c>
      <c r="CX29" t="s">
        <v>297</v>
      </c>
      <c r="CY29" t="s">
        <v>297</v>
      </c>
      <c r="CZ29" t="s">
        <v>297</v>
      </c>
      <c r="DA29" t="s">
        <v>297</v>
      </c>
      <c r="DB29" t="s">
        <v>297</v>
      </c>
      <c r="DC29" t="s">
        <v>297</v>
      </c>
    </row>
    <row r="30" spans="1:107" hidden="1" thickTop="1" x14ac:dyDescent="0.2">
      <c r="A30" t="s">
        <v>515</v>
      </c>
      <c r="B30" s="196" t="s">
        <v>517</v>
      </c>
      <c r="C30" t="s">
        <v>6188</v>
      </c>
      <c r="D30" t="s">
        <v>297</v>
      </c>
      <c r="E30" t="s">
        <v>518</v>
      </c>
      <c r="F30" t="s">
        <v>297</v>
      </c>
      <c r="G30" t="s">
        <v>519</v>
      </c>
      <c r="H30" t="s">
        <v>520</v>
      </c>
      <c r="I30" t="s">
        <v>478</v>
      </c>
      <c r="J30" t="s">
        <v>342</v>
      </c>
      <c r="K30" t="s">
        <v>343</v>
      </c>
      <c r="L30" t="s">
        <v>303</v>
      </c>
      <c r="M30" t="s">
        <v>297</v>
      </c>
      <c r="N30" t="s">
        <v>297</v>
      </c>
      <c r="O30" t="s">
        <v>297</v>
      </c>
      <c r="Q30" t="s">
        <v>344</v>
      </c>
      <c r="R30" t="s">
        <v>297</v>
      </c>
      <c r="S30" t="s">
        <v>306</v>
      </c>
      <c r="T30" t="s">
        <v>297</v>
      </c>
      <c r="U30" t="s">
        <v>297</v>
      </c>
      <c r="V30" t="s">
        <v>309</v>
      </c>
      <c r="W30" t="s">
        <v>310</v>
      </c>
      <c r="X30" t="s">
        <v>310</v>
      </c>
      <c r="Y30" t="s">
        <v>521</v>
      </c>
      <c r="Z30" t="s">
        <v>297</v>
      </c>
      <c r="AA30" t="s">
        <v>297</v>
      </c>
      <c r="AB30" t="s">
        <v>297</v>
      </c>
      <c r="AC30" t="s">
        <v>297</v>
      </c>
      <c r="AD30" t="s">
        <v>297</v>
      </c>
      <c r="AE30" t="s">
        <v>297</v>
      </c>
      <c r="AF30" t="s">
        <v>297</v>
      </c>
      <c r="AG30" t="s">
        <v>297</v>
      </c>
      <c r="AH30" t="s">
        <v>297</v>
      </c>
      <c r="AI30" t="s">
        <v>297</v>
      </c>
      <c r="AJ30" t="s">
        <v>297</v>
      </c>
      <c r="AK30" t="s">
        <v>297</v>
      </c>
      <c r="AL30" t="s">
        <v>297</v>
      </c>
      <c r="AM30" t="s">
        <v>297</v>
      </c>
      <c r="AN30" t="s">
        <v>297</v>
      </c>
      <c r="AO30" t="s">
        <v>297</v>
      </c>
      <c r="AP30" t="s">
        <v>297</v>
      </c>
      <c r="AQ30" t="s">
        <v>297</v>
      </c>
      <c r="AR30" t="s">
        <v>297</v>
      </c>
      <c r="AS30" t="s">
        <v>297</v>
      </c>
      <c r="AT30" t="s">
        <v>297</v>
      </c>
      <c r="AU30" t="s">
        <v>297</v>
      </c>
      <c r="AV30" t="s">
        <v>297</v>
      </c>
      <c r="AW30" t="s">
        <v>297</v>
      </c>
      <c r="AX30" t="s">
        <v>297</v>
      </c>
      <c r="AY30" t="s">
        <v>297</v>
      </c>
      <c r="AZ30" t="s">
        <v>297</v>
      </c>
      <c r="BA30" t="s">
        <v>297</v>
      </c>
      <c r="BB30" t="s">
        <v>297</v>
      </c>
      <c r="BC30" t="s">
        <v>297</v>
      </c>
      <c r="BD30" t="s">
        <v>297</v>
      </c>
      <c r="BE30" t="s">
        <v>297</v>
      </c>
      <c r="BF30" t="s">
        <v>297</v>
      </c>
      <c r="BG30" t="s">
        <v>297</v>
      </c>
      <c r="BH30" t="s">
        <v>297</v>
      </c>
      <c r="BI30" t="s">
        <v>297</v>
      </c>
      <c r="BJ30" t="s">
        <v>297</v>
      </c>
      <c r="BK30" t="s">
        <v>297</v>
      </c>
      <c r="BL30" t="s">
        <v>297</v>
      </c>
      <c r="BM30" t="s">
        <v>297</v>
      </c>
      <c r="BN30" t="s">
        <v>297</v>
      </c>
      <c r="BO30" t="s">
        <v>297</v>
      </c>
      <c r="BP30" t="s">
        <v>297</v>
      </c>
      <c r="BQ30" t="s">
        <v>297</v>
      </c>
      <c r="BR30" t="s">
        <v>297</v>
      </c>
      <c r="BS30" t="s">
        <v>297</v>
      </c>
      <c r="BT30" t="s">
        <v>297</v>
      </c>
      <c r="BU30" t="s">
        <v>297</v>
      </c>
      <c r="BV30" t="s">
        <v>297</v>
      </c>
      <c r="BW30" t="s">
        <v>297</v>
      </c>
      <c r="BX30" t="s">
        <v>297</v>
      </c>
      <c r="BY30" t="s">
        <v>297</v>
      </c>
      <c r="BZ30" t="s">
        <v>297</v>
      </c>
      <c r="CA30" t="s">
        <v>297</v>
      </c>
      <c r="CB30" t="s">
        <v>297</v>
      </c>
      <c r="CC30" t="s">
        <v>297</v>
      </c>
      <c r="CD30" t="s">
        <v>297</v>
      </c>
      <c r="CE30" t="s">
        <v>297</v>
      </c>
      <c r="CF30" t="s">
        <v>347</v>
      </c>
      <c r="CG30" t="s">
        <v>297</v>
      </c>
      <c r="CH30" t="s">
        <v>297</v>
      </c>
      <c r="CI30">
        <v>0</v>
      </c>
      <c r="CJ30">
        <v>1</v>
      </c>
      <c r="CK30" t="s">
        <v>522</v>
      </c>
      <c r="CL30" t="s">
        <v>523</v>
      </c>
      <c r="CM30" t="s">
        <v>297</v>
      </c>
      <c r="CN30" t="s">
        <v>297</v>
      </c>
      <c r="CO30" t="s">
        <v>297</v>
      </c>
      <c r="CP30" t="s">
        <v>297</v>
      </c>
      <c r="CQ30" t="s">
        <v>297</v>
      </c>
      <c r="CR30" t="s">
        <v>297</v>
      </c>
      <c r="CS30" t="s">
        <v>297</v>
      </c>
      <c r="CT30" t="s">
        <v>297</v>
      </c>
      <c r="CU30" t="s">
        <v>297</v>
      </c>
      <c r="CV30" t="s">
        <v>297</v>
      </c>
      <c r="CW30" t="s">
        <v>297</v>
      </c>
      <c r="CX30" t="s">
        <v>297</v>
      </c>
      <c r="CY30" t="s">
        <v>297</v>
      </c>
      <c r="CZ30" t="s">
        <v>297</v>
      </c>
      <c r="DA30" t="s">
        <v>297</v>
      </c>
      <c r="DB30" t="s">
        <v>297</v>
      </c>
      <c r="DC30" t="s">
        <v>297</v>
      </c>
    </row>
    <row r="31" spans="1:107" hidden="1" thickTop="1" x14ac:dyDescent="0.2">
      <c r="A31" t="s">
        <v>478</v>
      </c>
      <c r="B31" s="14" t="s">
        <v>524</v>
      </c>
      <c r="C31" t="s">
        <v>6188</v>
      </c>
      <c r="D31" t="s">
        <v>297</v>
      </c>
      <c r="E31" t="s">
        <v>525</v>
      </c>
      <c r="F31" t="s">
        <v>297</v>
      </c>
      <c r="G31" t="s">
        <v>519</v>
      </c>
      <c r="H31" t="s">
        <v>520</v>
      </c>
      <c r="I31" t="s">
        <v>478</v>
      </c>
      <c r="J31" t="s">
        <v>342</v>
      </c>
      <c r="K31" t="s">
        <v>343</v>
      </c>
      <c r="L31" t="s">
        <v>303</v>
      </c>
      <c r="M31" t="s">
        <v>297</v>
      </c>
      <c r="N31" t="s">
        <v>297</v>
      </c>
      <c r="O31" t="s">
        <v>297</v>
      </c>
      <c r="Q31" t="s">
        <v>344</v>
      </c>
      <c r="R31" t="s">
        <v>297</v>
      </c>
      <c r="S31" t="s">
        <v>306</v>
      </c>
      <c r="T31" t="s">
        <v>297</v>
      </c>
      <c r="U31" t="s">
        <v>297</v>
      </c>
      <c r="V31" t="s">
        <v>309</v>
      </c>
      <c r="W31" t="s">
        <v>310</v>
      </c>
      <c r="X31" t="s">
        <v>310</v>
      </c>
      <c r="Y31" t="s">
        <v>311</v>
      </c>
      <c r="Z31" t="s">
        <v>297</v>
      </c>
      <c r="AA31" t="s">
        <v>297</v>
      </c>
      <c r="AB31" t="s">
        <v>297</v>
      </c>
      <c r="AC31" t="s">
        <v>297</v>
      </c>
      <c r="AD31" t="s">
        <v>297</v>
      </c>
      <c r="AE31" t="s">
        <v>297</v>
      </c>
      <c r="AF31" t="s">
        <v>297</v>
      </c>
      <c r="AG31" t="s">
        <v>297</v>
      </c>
      <c r="AH31" t="s">
        <v>297</v>
      </c>
      <c r="AI31" t="s">
        <v>297</v>
      </c>
      <c r="AJ31" t="s">
        <v>297</v>
      </c>
      <c r="AK31" t="s">
        <v>297</v>
      </c>
      <c r="AL31" t="s">
        <v>297</v>
      </c>
      <c r="AM31" t="s">
        <v>297</v>
      </c>
      <c r="AN31" t="s">
        <v>297</v>
      </c>
      <c r="AO31" t="s">
        <v>297</v>
      </c>
      <c r="AP31" t="s">
        <v>297</v>
      </c>
      <c r="AQ31" t="s">
        <v>297</v>
      </c>
      <c r="AR31" t="s">
        <v>297</v>
      </c>
      <c r="AS31" t="s">
        <v>297</v>
      </c>
      <c r="AT31" t="s">
        <v>297</v>
      </c>
      <c r="AU31" t="s">
        <v>297</v>
      </c>
      <c r="AV31" t="s">
        <v>297</v>
      </c>
      <c r="AW31" t="s">
        <v>297</v>
      </c>
      <c r="AX31" t="s">
        <v>297</v>
      </c>
      <c r="AY31" t="s">
        <v>297</v>
      </c>
      <c r="AZ31" t="s">
        <v>297</v>
      </c>
      <c r="BA31" t="s">
        <v>297</v>
      </c>
      <c r="BB31" t="s">
        <v>297</v>
      </c>
      <c r="BC31" t="s">
        <v>297</v>
      </c>
      <c r="BD31" t="s">
        <v>297</v>
      </c>
      <c r="BE31" t="s">
        <v>297</v>
      </c>
      <c r="BF31" t="s">
        <v>297</v>
      </c>
      <c r="BG31" t="s">
        <v>297</v>
      </c>
      <c r="BH31" t="s">
        <v>297</v>
      </c>
      <c r="BI31" t="s">
        <v>297</v>
      </c>
      <c r="BJ31" t="s">
        <v>297</v>
      </c>
      <c r="BK31" t="s">
        <v>297</v>
      </c>
      <c r="BL31" t="s">
        <v>297</v>
      </c>
      <c r="BM31" t="s">
        <v>297</v>
      </c>
      <c r="BN31" t="s">
        <v>297</v>
      </c>
      <c r="BO31" t="s">
        <v>297</v>
      </c>
      <c r="BP31" t="s">
        <v>312</v>
      </c>
      <c r="BQ31" t="s">
        <v>297</v>
      </c>
      <c r="BR31" t="s">
        <v>297</v>
      </c>
      <c r="BS31" t="s">
        <v>297</v>
      </c>
      <c r="BT31" t="s">
        <v>297</v>
      </c>
      <c r="BU31" t="s">
        <v>297</v>
      </c>
      <c r="BV31" t="s">
        <v>297</v>
      </c>
      <c r="BW31" t="s">
        <v>297</v>
      </c>
      <c r="BX31" t="s">
        <v>297</v>
      </c>
      <c r="BY31" t="s">
        <v>297</v>
      </c>
      <c r="BZ31" t="s">
        <v>297</v>
      </c>
      <c r="CA31" t="s">
        <v>297</v>
      </c>
      <c r="CB31" t="s">
        <v>297</v>
      </c>
      <c r="CC31" t="s">
        <v>297</v>
      </c>
      <c r="CD31" t="s">
        <v>297</v>
      </c>
      <c r="CE31" t="s">
        <v>297</v>
      </c>
      <c r="CF31" t="s">
        <v>347</v>
      </c>
      <c r="CG31" t="s">
        <v>297</v>
      </c>
      <c r="CH31" t="s">
        <v>297</v>
      </c>
      <c r="CI31">
        <v>0</v>
      </c>
      <c r="CJ31">
        <v>15</v>
      </c>
      <c r="CK31" t="s">
        <v>526</v>
      </c>
      <c r="CL31" t="s">
        <v>527</v>
      </c>
      <c r="CM31" t="s">
        <v>297</v>
      </c>
      <c r="CN31" t="s">
        <v>297</v>
      </c>
      <c r="CO31" t="s">
        <v>297</v>
      </c>
      <c r="CP31" t="s">
        <v>297</v>
      </c>
      <c r="CQ31" t="s">
        <v>297</v>
      </c>
      <c r="CR31" t="s">
        <v>297</v>
      </c>
      <c r="CS31" t="s">
        <v>297</v>
      </c>
      <c r="CT31" t="s">
        <v>297</v>
      </c>
      <c r="CU31" t="s">
        <v>297</v>
      </c>
      <c r="CV31" t="s">
        <v>297</v>
      </c>
      <c r="CW31" t="s">
        <v>297</v>
      </c>
      <c r="CX31" t="s">
        <v>297</v>
      </c>
      <c r="CY31" t="s">
        <v>297</v>
      </c>
      <c r="CZ31" t="s">
        <v>297</v>
      </c>
      <c r="DA31" t="s">
        <v>297</v>
      </c>
      <c r="DB31" t="s">
        <v>297</v>
      </c>
      <c r="DC31" t="s">
        <v>297</v>
      </c>
    </row>
    <row r="32" spans="1:107" hidden="1" thickTop="1" x14ac:dyDescent="0.2">
      <c r="A32" t="s">
        <v>528</v>
      </c>
      <c r="B32" s="196" t="s">
        <v>529</v>
      </c>
      <c r="C32" t="s">
        <v>6285</v>
      </c>
      <c r="D32" t="s">
        <v>297</v>
      </c>
      <c r="E32" t="s">
        <v>529</v>
      </c>
      <c r="F32" t="s">
        <v>297</v>
      </c>
      <c r="G32" t="s">
        <v>339</v>
      </c>
      <c r="H32" t="s">
        <v>340</v>
      </c>
      <c r="I32" t="s">
        <v>300</v>
      </c>
      <c r="J32" t="s">
        <v>479</v>
      </c>
      <c r="K32" t="s">
        <v>343</v>
      </c>
      <c r="L32" t="s">
        <v>303</v>
      </c>
      <c r="M32" t="s">
        <v>297</v>
      </c>
      <c r="N32" t="s">
        <v>297</v>
      </c>
      <c r="O32" t="s">
        <v>297</v>
      </c>
      <c r="Q32" t="s">
        <v>344</v>
      </c>
      <c r="R32" t="s">
        <v>297</v>
      </c>
      <c r="S32" t="s">
        <v>306</v>
      </c>
      <c r="T32" t="s">
        <v>297</v>
      </c>
      <c r="U32" t="s">
        <v>297</v>
      </c>
      <c r="V32" t="s">
        <v>309</v>
      </c>
      <c r="W32" t="s">
        <v>345</v>
      </c>
      <c r="X32" t="s">
        <v>310</v>
      </c>
      <c r="Y32" t="s">
        <v>346</v>
      </c>
      <c r="Z32" t="s">
        <v>297</v>
      </c>
      <c r="AA32" t="s">
        <v>297</v>
      </c>
      <c r="AB32" t="s">
        <v>297</v>
      </c>
      <c r="AC32" t="s">
        <v>297</v>
      </c>
      <c r="AD32" t="s">
        <v>297</v>
      </c>
      <c r="AE32" t="s">
        <v>297</v>
      </c>
      <c r="AF32" t="s">
        <v>312</v>
      </c>
      <c r="AG32" t="s">
        <v>297</v>
      </c>
      <c r="AH32" t="s">
        <v>297</v>
      </c>
      <c r="AI32" t="s">
        <v>297</v>
      </c>
      <c r="AJ32" t="s">
        <v>297</v>
      </c>
      <c r="AK32" t="s">
        <v>297</v>
      </c>
      <c r="AL32" t="s">
        <v>297</v>
      </c>
      <c r="AM32" t="s">
        <v>297</v>
      </c>
      <c r="AN32" t="s">
        <v>297</v>
      </c>
      <c r="AO32" t="s">
        <v>312</v>
      </c>
      <c r="AP32" t="s">
        <v>297</v>
      </c>
      <c r="AQ32" t="s">
        <v>297</v>
      </c>
      <c r="AR32" t="s">
        <v>297</v>
      </c>
      <c r="AS32" t="s">
        <v>297</v>
      </c>
      <c r="AT32" t="s">
        <v>297</v>
      </c>
      <c r="AU32" t="s">
        <v>297</v>
      </c>
      <c r="AV32" t="s">
        <v>297</v>
      </c>
      <c r="AW32" t="s">
        <v>297</v>
      </c>
      <c r="AX32" t="s">
        <v>297</v>
      </c>
      <c r="AY32" t="s">
        <v>297</v>
      </c>
      <c r="AZ32" t="s">
        <v>297</v>
      </c>
      <c r="BA32" t="s">
        <v>297</v>
      </c>
      <c r="BB32" t="s">
        <v>297</v>
      </c>
      <c r="BC32" t="s">
        <v>297</v>
      </c>
      <c r="BD32" t="s">
        <v>297</v>
      </c>
      <c r="BE32" t="s">
        <v>297</v>
      </c>
      <c r="BF32" t="s">
        <v>297</v>
      </c>
      <c r="BG32" t="s">
        <v>297</v>
      </c>
      <c r="BH32" t="s">
        <v>297</v>
      </c>
      <c r="BI32" t="s">
        <v>297</v>
      </c>
      <c r="BJ32" t="s">
        <v>297</v>
      </c>
      <c r="BK32" t="s">
        <v>297</v>
      </c>
      <c r="BL32" t="s">
        <v>297</v>
      </c>
      <c r="BM32" t="s">
        <v>297</v>
      </c>
      <c r="BN32" t="s">
        <v>297</v>
      </c>
      <c r="BO32" t="s">
        <v>297</v>
      </c>
      <c r="BP32" t="s">
        <v>297</v>
      </c>
      <c r="BQ32" t="s">
        <v>297</v>
      </c>
      <c r="BR32" t="s">
        <v>297</v>
      </c>
      <c r="BS32" t="s">
        <v>297</v>
      </c>
      <c r="BT32" t="s">
        <v>297</v>
      </c>
      <c r="BU32" t="s">
        <v>297</v>
      </c>
      <c r="BV32" t="s">
        <v>297</v>
      </c>
      <c r="BW32" t="s">
        <v>297</v>
      </c>
      <c r="BX32" t="s">
        <v>297</v>
      </c>
      <c r="BY32" t="s">
        <v>297</v>
      </c>
      <c r="BZ32" t="s">
        <v>297</v>
      </c>
      <c r="CA32" t="s">
        <v>297</v>
      </c>
      <c r="CB32" t="s">
        <v>297</v>
      </c>
      <c r="CC32" t="s">
        <v>297</v>
      </c>
      <c r="CD32" t="s">
        <v>297</v>
      </c>
      <c r="CE32" t="s">
        <v>297</v>
      </c>
      <c r="CF32" t="s">
        <v>347</v>
      </c>
      <c r="CG32" t="s">
        <v>297</v>
      </c>
      <c r="CH32" t="s">
        <v>297</v>
      </c>
      <c r="CI32">
        <v>0</v>
      </c>
      <c r="CJ32">
        <v>30</v>
      </c>
      <c r="CK32" t="s">
        <v>530</v>
      </c>
      <c r="CL32" t="s">
        <v>531</v>
      </c>
      <c r="CM32" t="s">
        <v>297</v>
      </c>
      <c r="CN32" t="s">
        <v>532</v>
      </c>
      <c r="CO32" t="s">
        <v>297</v>
      </c>
      <c r="CP32" t="s">
        <v>533</v>
      </c>
      <c r="CQ32" t="s">
        <v>297</v>
      </c>
      <c r="CR32" t="s">
        <v>297</v>
      </c>
      <c r="CS32" t="s">
        <v>297</v>
      </c>
      <c r="CT32" t="s">
        <v>297</v>
      </c>
      <c r="CU32" t="s">
        <v>297</v>
      </c>
      <c r="CV32" t="s">
        <v>297</v>
      </c>
      <c r="CW32" t="s">
        <v>297</v>
      </c>
      <c r="CX32" t="s">
        <v>297</v>
      </c>
      <c r="CY32" t="s">
        <v>534</v>
      </c>
      <c r="CZ32" t="s">
        <v>351</v>
      </c>
      <c r="DA32" t="s">
        <v>352</v>
      </c>
      <c r="DB32" t="s">
        <v>535</v>
      </c>
      <c r="DC32" t="s">
        <v>297</v>
      </c>
    </row>
    <row r="33" spans="1:107" hidden="1" thickTop="1" x14ac:dyDescent="0.2">
      <c r="A33" s="70" t="s">
        <v>536</v>
      </c>
      <c r="B33" s="198" t="s">
        <v>537</v>
      </c>
      <c r="C33" t="s">
        <v>6285</v>
      </c>
      <c r="D33" s="70" t="s">
        <v>297</v>
      </c>
      <c r="E33" s="70" t="s">
        <v>538</v>
      </c>
      <c r="F33" t="s">
        <v>297</v>
      </c>
      <c r="G33" t="s">
        <v>339</v>
      </c>
      <c r="H33" t="s">
        <v>340</v>
      </c>
      <c r="I33" t="s">
        <v>375</v>
      </c>
      <c r="J33" t="s">
        <v>342</v>
      </c>
      <c r="K33" t="s">
        <v>343</v>
      </c>
      <c r="L33" t="s">
        <v>303</v>
      </c>
      <c r="M33" t="s">
        <v>297</v>
      </c>
      <c r="N33" t="s">
        <v>297</v>
      </c>
      <c r="O33" t="s">
        <v>297</v>
      </c>
      <c r="Q33" t="s">
        <v>344</v>
      </c>
      <c r="R33" t="s">
        <v>297</v>
      </c>
      <c r="S33" t="s">
        <v>306</v>
      </c>
      <c r="T33" t="s">
        <v>297</v>
      </c>
      <c r="U33" t="s">
        <v>297</v>
      </c>
      <c r="V33" t="s">
        <v>309</v>
      </c>
      <c r="W33" t="s">
        <v>310</v>
      </c>
      <c r="X33" t="s">
        <v>310</v>
      </c>
      <c r="Y33" t="s">
        <v>311</v>
      </c>
      <c r="Z33" t="s">
        <v>297</v>
      </c>
      <c r="AA33" t="s">
        <v>297</v>
      </c>
      <c r="AB33" t="s">
        <v>297</v>
      </c>
      <c r="AC33" t="s">
        <v>297</v>
      </c>
      <c r="AD33" t="s">
        <v>297</v>
      </c>
      <c r="AE33" t="s">
        <v>297</v>
      </c>
      <c r="AF33" t="s">
        <v>297</v>
      </c>
      <c r="AG33" t="s">
        <v>297</v>
      </c>
      <c r="AH33" t="s">
        <v>297</v>
      </c>
      <c r="AI33" t="s">
        <v>297</v>
      </c>
      <c r="AJ33" t="s">
        <v>297</v>
      </c>
      <c r="AK33" t="s">
        <v>297</v>
      </c>
      <c r="AL33" t="s">
        <v>297</v>
      </c>
      <c r="AM33" t="s">
        <v>297</v>
      </c>
      <c r="AN33" t="s">
        <v>297</v>
      </c>
      <c r="AO33" t="s">
        <v>312</v>
      </c>
      <c r="AP33" t="s">
        <v>297</v>
      </c>
      <c r="AQ33" t="s">
        <v>297</v>
      </c>
      <c r="AR33" t="s">
        <v>297</v>
      </c>
      <c r="AS33" t="s">
        <v>297</v>
      </c>
      <c r="AT33" t="s">
        <v>297</v>
      </c>
      <c r="AU33" t="s">
        <v>297</v>
      </c>
      <c r="AV33" t="s">
        <v>297</v>
      </c>
      <c r="AW33" t="s">
        <v>297</v>
      </c>
      <c r="AX33" t="s">
        <v>297</v>
      </c>
      <c r="AY33" t="s">
        <v>297</v>
      </c>
      <c r="AZ33" t="s">
        <v>297</v>
      </c>
      <c r="BA33" t="s">
        <v>297</v>
      </c>
      <c r="BB33" t="s">
        <v>297</v>
      </c>
      <c r="BC33" t="s">
        <v>297</v>
      </c>
      <c r="BD33" t="s">
        <v>297</v>
      </c>
      <c r="BE33" t="s">
        <v>297</v>
      </c>
      <c r="BF33" t="s">
        <v>297</v>
      </c>
      <c r="BG33" t="s">
        <v>297</v>
      </c>
      <c r="BH33" t="s">
        <v>297</v>
      </c>
      <c r="BI33" t="s">
        <v>297</v>
      </c>
      <c r="BJ33" t="s">
        <v>297</v>
      </c>
      <c r="BK33" t="s">
        <v>297</v>
      </c>
      <c r="BL33" t="s">
        <v>297</v>
      </c>
      <c r="BM33" t="s">
        <v>297</v>
      </c>
      <c r="BN33" t="s">
        <v>297</v>
      </c>
      <c r="BO33" t="s">
        <v>297</v>
      </c>
      <c r="BP33" t="s">
        <v>297</v>
      </c>
      <c r="BQ33" t="s">
        <v>297</v>
      </c>
      <c r="BR33" t="s">
        <v>297</v>
      </c>
      <c r="BS33" t="s">
        <v>297</v>
      </c>
      <c r="BT33" t="s">
        <v>297</v>
      </c>
      <c r="BU33" t="s">
        <v>297</v>
      </c>
      <c r="BV33" t="s">
        <v>297</v>
      </c>
      <c r="BW33" t="s">
        <v>297</v>
      </c>
      <c r="BX33" t="s">
        <v>297</v>
      </c>
      <c r="BY33" t="s">
        <v>297</v>
      </c>
      <c r="BZ33" t="s">
        <v>297</v>
      </c>
      <c r="CA33" t="s">
        <v>297</v>
      </c>
      <c r="CB33" t="s">
        <v>297</v>
      </c>
      <c r="CC33" t="s">
        <v>297</v>
      </c>
      <c r="CD33" t="s">
        <v>297</v>
      </c>
      <c r="CE33" t="s">
        <v>297</v>
      </c>
      <c r="CF33" t="s">
        <v>347</v>
      </c>
      <c r="CG33" t="s">
        <v>297</v>
      </c>
      <c r="CH33" t="s">
        <v>297</v>
      </c>
      <c r="CI33">
        <v>0</v>
      </c>
      <c r="CJ33">
        <v>30</v>
      </c>
      <c r="CM33" t="s">
        <v>297</v>
      </c>
      <c r="CN33" t="s">
        <v>297</v>
      </c>
      <c r="CO33" t="s">
        <v>297</v>
      </c>
      <c r="CP33" t="s">
        <v>297</v>
      </c>
      <c r="CQ33" t="s">
        <v>297</v>
      </c>
      <c r="CR33" t="s">
        <v>297</v>
      </c>
      <c r="CS33" t="s">
        <v>297</v>
      </c>
      <c r="CT33" t="s">
        <v>297</v>
      </c>
      <c r="CU33" t="s">
        <v>297</v>
      </c>
      <c r="CV33" t="s">
        <v>297</v>
      </c>
      <c r="CW33" t="s">
        <v>297</v>
      </c>
      <c r="CX33" t="s">
        <v>297</v>
      </c>
      <c r="CY33" t="s">
        <v>297</v>
      </c>
      <c r="CZ33" t="s">
        <v>297</v>
      </c>
      <c r="DA33" t="s">
        <v>297</v>
      </c>
      <c r="DB33" t="s">
        <v>297</v>
      </c>
      <c r="DC33" t="s">
        <v>297</v>
      </c>
    </row>
    <row r="34" spans="1:107" ht="18" hidden="1" thickTop="1" x14ac:dyDescent="0.2">
      <c r="A34" s="70" t="s">
        <v>539</v>
      </c>
      <c r="B34" s="199" t="s">
        <v>540</v>
      </c>
      <c r="C34" t="s">
        <v>541</v>
      </c>
      <c r="D34" s="70" t="s">
        <v>297</v>
      </c>
      <c r="E34" s="70" t="s">
        <v>542</v>
      </c>
      <c r="F34" s="160" t="s">
        <v>297</v>
      </c>
      <c r="G34" t="s">
        <v>339</v>
      </c>
      <c r="H34" t="s">
        <v>299</v>
      </c>
      <c r="I34" t="s">
        <v>375</v>
      </c>
      <c r="J34" t="s">
        <v>342</v>
      </c>
      <c r="K34" t="s">
        <v>343</v>
      </c>
      <c r="L34" t="s">
        <v>303</v>
      </c>
      <c r="M34" t="s">
        <v>297</v>
      </c>
      <c r="N34" t="s">
        <v>297</v>
      </c>
      <c r="O34" t="s">
        <v>297</v>
      </c>
      <c r="Q34" t="s">
        <v>344</v>
      </c>
      <c r="R34" t="s">
        <v>297</v>
      </c>
      <c r="S34" t="s">
        <v>306</v>
      </c>
      <c r="T34" t="s">
        <v>297</v>
      </c>
      <c r="U34" t="s">
        <v>297</v>
      </c>
      <c r="V34" t="s">
        <v>309</v>
      </c>
      <c r="W34" t="s">
        <v>310</v>
      </c>
      <c r="X34" t="s">
        <v>310</v>
      </c>
      <c r="Y34" t="s">
        <v>311</v>
      </c>
      <c r="Z34" t="s">
        <v>297</v>
      </c>
      <c r="AA34" t="s">
        <v>297</v>
      </c>
      <c r="AB34" t="s">
        <v>297</v>
      </c>
      <c r="AC34" t="s">
        <v>297</v>
      </c>
      <c r="AD34" t="s">
        <v>297</v>
      </c>
      <c r="AE34" t="s">
        <v>297</v>
      </c>
      <c r="AF34" t="s">
        <v>297</v>
      </c>
      <c r="AG34" t="s">
        <v>297</v>
      </c>
      <c r="AH34" t="s">
        <v>297</v>
      </c>
      <c r="AI34" t="s">
        <v>297</v>
      </c>
      <c r="AJ34" t="s">
        <v>297</v>
      </c>
      <c r="AK34" t="s">
        <v>297</v>
      </c>
      <c r="AL34" t="s">
        <v>297</v>
      </c>
      <c r="AM34" t="s">
        <v>297</v>
      </c>
      <c r="AN34" t="s">
        <v>297</v>
      </c>
      <c r="AO34" t="s">
        <v>297</v>
      </c>
      <c r="AP34" t="s">
        <v>297</v>
      </c>
      <c r="AQ34" t="s">
        <v>297</v>
      </c>
      <c r="AR34" t="s">
        <v>297</v>
      </c>
      <c r="AS34" t="s">
        <v>297</v>
      </c>
      <c r="AT34" t="s">
        <v>297</v>
      </c>
      <c r="AU34" t="s">
        <v>297</v>
      </c>
      <c r="AV34" t="s">
        <v>297</v>
      </c>
      <c r="AW34" t="s">
        <v>297</v>
      </c>
      <c r="AX34" t="s">
        <v>297</v>
      </c>
      <c r="AY34" t="s">
        <v>297</v>
      </c>
      <c r="AZ34" t="s">
        <v>297</v>
      </c>
      <c r="BA34" t="s">
        <v>297</v>
      </c>
      <c r="BB34" t="s">
        <v>297</v>
      </c>
      <c r="BC34" t="s">
        <v>297</v>
      </c>
      <c r="BD34" t="s">
        <v>297</v>
      </c>
      <c r="BE34" t="s">
        <v>297</v>
      </c>
      <c r="BF34" t="s">
        <v>297</v>
      </c>
      <c r="BG34" t="s">
        <v>297</v>
      </c>
      <c r="BH34" t="s">
        <v>297</v>
      </c>
      <c r="BI34" t="s">
        <v>297</v>
      </c>
      <c r="BJ34" t="s">
        <v>297</v>
      </c>
      <c r="BK34" t="s">
        <v>297</v>
      </c>
      <c r="BL34" t="s">
        <v>297</v>
      </c>
      <c r="BM34" t="s">
        <v>297</v>
      </c>
      <c r="BN34" t="s">
        <v>297</v>
      </c>
      <c r="BO34" t="s">
        <v>297</v>
      </c>
      <c r="BP34" t="s">
        <v>297</v>
      </c>
      <c r="BQ34" t="s">
        <v>297</v>
      </c>
      <c r="BR34" t="s">
        <v>297</v>
      </c>
      <c r="BS34" t="s">
        <v>297</v>
      </c>
      <c r="BT34" t="s">
        <v>297</v>
      </c>
      <c r="BU34" t="s">
        <v>297</v>
      </c>
      <c r="BV34" t="s">
        <v>297</v>
      </c>
      <c r="BW34" t="s">
        <v>297</v>
      </c>
      <c r="BX34" t="s">
        <v>297</v>
      </c>
      <c r="BY34" t="s">
        <v>297</v>
      </c>
      <c r="BZ34" t="s">
        <v>297</v>
      </c>
      <c r="CA34" t="s">
        <v>297</v>
      </c>
      <c r="CB34" t="s">
        <v>297</v>
      </c>
      <c r="CC34" t="s">
        <v>297</v>
      </c>
      <c r="CD34" t="s">
        <v>297</v>
      </c>
      <c r="CE34" t="s">
        <v>297</v>
      </c>
      <c r="CF34" t="s">
        <v>347</v>
      </c>
      <c r="CG34" t="s">
        <v>297</v>
      </c>
      <c r="CH34" t="s">
        <v>297</v>
      </c>
      <c r="CI34" t="s">
        <v>297</v>
      </c>
      <c r="CJ34" t="s">
        <v>297</v>
      </c>
      <c r="CM34" t="s">
        <v>297</v>
      </c>
      <c r="CN34" t="s">
        <v>297</v>
      </c>
      <c r="CO34" t="s">
        <v>297</v>
      </c>
      <c r="CP34" t="s">
        <v>297</v>
      </c>
      <c r="CQ34" t="s">
        <v>297</v>
      </c>
      <c r="CR34" t="s">
        <v>297</v>
      </c>
      <c r="CS34" t="s">
        <v>297</v>
      </c>
      <c r="CT34" t="s">
        <v>297</v>
      </c>
      <c r="CU34" t="s">
        <v>297</v>
      </c>
      <c r="CV34" t="s">
        <v>297</v>
      </c>
      <c r="CW34" t="s">
        <v>297</v>
      </c>
      <c r="CX34" t="s">
        <v>297</v>
      </c>
      <c r="CY34" t="s">
        <v>297</v>
      </c>
      <c r="CZ34" t="s">
        <v>297</v>
      </c>
      <c r="DA34" t="s">
        <v>297</v>
      </c>
      <c r="DB34" t="s">
        <v>297</v>
      </c>
      <c r="DC34" t="s">
        <v>297</v>
      </c>
    </row>
    <row r="35" spans="1:107" hidden="1" thickTop="1" x14ac:dyDescent="0.2">
      <c r="A35" t="s">
        <v>543</v>
      </c>
      <c r="B35" s="14" t="s">
        <v>544</v>
      </c>
      <c r="C35" t="s">
        <v>6188</v>
      </c>
      <c r="D35" t="s">
        <v>297</v>
      </c>
      <c r="E35" t="s">
        <v>545</v>
      </c>
      <c r="F35" t="s">
        <v>297</v>
      </c>
      <c r="G35" t="s">
        <v>519</v>
      </c>
      <c r="H35" t="s">
        <v>520</v>
      </c>
      <c r="I35" t="s">
        <v>543</v>
      </c>
      <c r="J35" t="s">
        <v>342</v>
      </c>
      <c r="K35" t="s">
        <v>343</v>
      </c>
      <c r="L35" t="s">
        <v>303</v>
      </c>
      <c r="M35" t="s">
        <v>297</v>
      </c>
      <c r="N35" t="s">
        <v>297</v>
      </c>
      <c r="O35" t="s">
        <v>297</v>
      </c>
      <c r="Q35" t="s">
        <v>344</v>
      </c>
      <c r="R35" t="s">
        <v>297</v>
      </c>
      <c r="S35" t="s">
        <v>306</v>
      </c>
      <c r="T35" t="s">
        <v>297</v>
      </c>
      <c r="U35" t="s">
        <v>297</v>
      </c>
      <c r="V35" t="s">
        <v>309</v>
      </c>
      <c r="W35" t="s">
        <v>310</v>
      </c>
      <c r="X35" t="s">
        <v>310</v>
      </c>
      <c r="Y35" t="s">
        <v>311</v>
      </c>
      <c r="Z35" t="s">
        <v>297</v>
      </c>
      <c r="AA35" t="s">
        <v>297</v>
      </c>
      <c r="AB35" t="s">
        <v>297</v>
      </c>
      <c r="AC35" t="s">
        <v>297</v>
      </c>
      <c r="AD35" t="s">
        <v>297</v>
      </c>
      <c r="AE35" t="s">
        <v>297</v>
      </c>
      <c r="AF35" t="s">
        <v>297</v>
      </c>
      <c r="AG35" t="s">
        <v>297</v>
      </c>
      <c r="AH35" t="s">
        <v>297</v>
      </c>
      <c r="AI35" t="s">
        <v>297</v>
      </c>
      <c r="AJ35" t="s">
        <v>297</v>
      </c>
      <c r="AK35" t="s">
        <v>297</v>
      </c>
      <c r="AL35" t="s">
        <v>297</v>
      </c>
      <c r="AM35" t="s">
        <v>297</v>
      </c>
      <c r="AN35" t="s">
        <v>297</v>
      </c>
      <c r="AO35" t="s">
        <v>297</v>
      </c>
      <c r="AP35" t="s">
        <v>297</v>
      </c>
      <c r="AQ35" t="s">
        <v>297</v>
      </c>
      <c r="AR35" t="s">
        <v>297</v>
      </c>
      <c r="AS35" t="s">
        <v>297</v>
      </c>
      <c r="AT35" t="s">
        <v>297</v>
      </c>
      <c r="AU35" t="s">
        <v>297</v>
      </c>
      <c r="AV35" t="s">
        <v>297</v>
      </c>
      <c r="AW35" t="s">
        <v>297</v>
      </c>
      <c r="AX35" t="s">
        <v>297</v>
      </c>
      <c r="AY35" t="s">
        <v>297</v>
      </c>
      <c r="AZ35" t="s">
        <v>297</v>
      </c>
      <c r="BA35" t="s">
        <v>297</v>
      </c>
      <c r="BB35" t="s">
        <v>297</v>
      </c>
      <c r="BC35" t="s">
        <v>297</v>
      </c>
      <c r="BD35" t="s">
        <v>297</v>
      </c>
      <c r="BE35" t="s">
        <v>297</v>
      </c>
      <c r="BF35" t="s">
        <v>297</v>
      </c>
      <c r="BG35" t="s">
        <v>297</v>
      </c>
      <c r="BH35" t="s">
        <v>297</v>
      </c>
      <c r="BI35" t="s">
        <v>297</v>
      </c>
      <c r="BJ35" t="s">
        <v>297</v>
      </c>
      <c r="BK35" t="s">
        <v>297</v>
      </c>
      <c r="BL35" t="s">
        <v>297</v>
      </c>
      <c r="BM35" t="s">
        <v>297</v>
      </c>
      <c r="BN35" t="s">
        <v>297</v>
      </c>
      <c r="BO35" t="s">
        <v>297</v>
      </c>
      <c r="BP35" t="s">
        <v>312</v>
      </c>
      <c r="BQ35" t="s">
        <v>297</v>
      </c>
      <c r="BR35" t="s">
        <v>297</v>
      </c>
      <c r="BS35" t="s">
        <v>297</v>
      </c>
      <c r="BT35" t="s">
        <v>297</v>
      </c>
      <c r="BU35" t="s">
        <v>297</v>
      </c>
      <c r="BV35" t="s">
        <v>297</v>
      </c>
      <c r="BW35" t="s">
        <v>297</v>
      </c>
      <c r="BX35" t="s">
        <v>297</v>
      </c>
      <c r="BY35" t="s">
        <v>297</v>
      </c>
      <c r="BZ35" t="s">
        <v>297</v>
      </c>
      <c r="CA35" t="s">
        <v>297</v>
      </c>
      <c r="CB35" t="s">
        <v>297</v>
      </c>
      <c r="CC35" t="s">
        <v>297</v>
      </c>
      <c r="CD35" t="s">
        <v>297</v>
      </c>
      <c r="CE35" t="s">
        <v>297</v>
      </c>
      <c r="CF35" t="s">
        <v>347</v>
      </c>
      <c r="CG35" t="s">
        <v>297</v>
      </c>
      <c r="CH35" t="s">
        <v>297</v>
      </c>
      <c r="CI35">
        <v>0</v>
      </c>
      <c r="CJ35">
        <v>15</v>
      </c>
      <c r="CK35" t="s">
        <v>546</v>
      </c>
      <c r="CL35" t="s">
        <v>547</v>
      </c>
      <c r="CM35" t="s">
        <v>297</v>
      </c>
      <c r="CN35" t="s">
        <v>297</v>
      </c>
      <c r="CO35" t="s">
        <v>297</v>
      </c>
      <c r="CP35" t="s">
        <v>297</v>
      </c>
      <c r="CQ35" t="s">
        <v>297</v>
      </c>
      <c r="CR35" t="s">
        <v>297</v>
      </c>
      <c r="CS35" t="s">
        <v>297</v>
      </c>
      <c r="CT35" t="s">
        <v>297</v>
      </c>
      <c r="CU35" t="s">
        <v>297</v>
      </c>
      <c r="CV35" t="s">
        <v>297</v>
      </c>
      <c r="CW35" t="s">
        <v>297</v>
      </c>
      <c r="CX35" t="s">
        <v>297</v>
      </c>
      <c r="CY35" t="s">
        <v>297</v>
      </c>
      <c r="CZ35" t="s">
        <v>297</v>
      </c>
      <c r="DA35" t="s">
        <v>297</v>
      </c>
      <c r="DB35" t="s">
        <v>297</v>
      </c>
      <c r="DC35" t="s">
        <v>297</v>
      </c>
    </row>
    <row r="36" spans="1:107" hidden="1" thickTop="1" x14ac:dyDescent="0.2">
      <c r="A36" t="s">
        <v>548</v>
      </c>
      <c r="B36" s="196" t="s">
        <v>549</v>
      </c>
      <c r="C36" t="s">
        <v>6289</v>
      </c>
      <c r="D36" t="s">
        <v>297</v>
      </c>
      <c r="E36" t="s">
        <v>550</v>
      </c>
      <c r="F36" t="s">
        <v>297</v>
      </c>
      <c r="G36" t="s">
        <v>357</v>
      </c>
      <c r="H36" t="s">
        <v>358</v>
      </c>
      <c r="I36" t="s">
        <v>300</v>
      </c>
      <c r="J36" t="s">
        <v>359</v>
      </c>
      <c r="K36" t="s">
        <v>551</v>
      </c>
      <c r="L36" t="s">
        <v>303</v>
      </c>
      <c r="M36" t="s">
        <v>297</v>
      </c>
      <c r="N36" t="s">
        <v>297</v>
      </c>
      <c r="O36" t="s">
        <v>297</v>
      </c>
      <c r="Q36" t="s">
        <v>552</v>
      </c>
      <c r="R36" t="s">
        <v>319</v>
      </c>
      <c r="S36" t="s">
        <v>306</v>
      </c>
      <c r="T36" t="s">
        <v>362</v>
      </c>
      <c r="U36" t="s">
        <v>308</v>
      </c>
      <c r="V36" t="s">
        <v>309</v>
      </c>
      <c r="W36" t="s">
        <v>345</v>
      </c>
      <c r="X36" t="s">
        <v>310</v>
      </c>
      <c r="Y36" t="s">
        <v>346</v>
      </c>
      <c r="Z36" t="s">
        <v>297</v>
      </c>
      <c r="AA36" t="s">
        <v>297</v>
      </c>
      <c r="AB36" t="s">
        <v>297</v>
      </c>
      <c r="AC36" t="s">
        <v>297</v>
      </c>
      <c r="AD36" t="s">
        <v>297</v>
      </c>
      <c r="AE36" t="s">
        <v>297</v>
      </c>
      <c r="AF36" t="s">
        <v>312</v>
      </c>
      <c r="AG36" t="s">
        <v>297</v>
      </c>
      <c r="AH36" t="s">
        <v>297</v>
      </c>
      <c r="AI36" t="s">
        <v>297</v>
      </c>
      <c r="AJ36" t="s">
        <v>297</v>
      </c>
      <c r="AK36" t="s">
        <v>297</v>
      </c>
      <c r="AL36" t="s">
        <v>297</v>
      </c>
      <c r="AM36" t="s">
        <v>297</v>
      </c>
      <c r="AN36" t="s">
        <v>297</v>
      </c>
      <c r="AO36" t="s">
        <v>297</v>
      </c>
      <c r="AP36" t="s">
        <v>297</v>
      </c>
      <c r="AQ36" t="s">
        <v>297</v>
      </c>
      <c r="AR36" t="s">
        <v>297</v>
      </c>
      <c r="AS36" t="s">
        <v>297</v>
      </c>
      <c r="AT36" t="s">
        <v>297</v>
      </c>
      <c r="AU36" t="s">
        <v>297</v>
      </c>
      <c r="AV36" t="s">
        <v>297</v>
      </c>
      <c r="AW36" t="s">
        <v>297</v>
      </c>
      <c r="AX36" t="s">
        <v>297</v>
      </c>
      <c r="AY36" t="s">
        <v>297</v>
      </c>
      <c r="AZ36" t="s">
        <v>297</v>
      </c>
      <c r="BA36" t="s">
        <v>297</v>
      </c>
      <c r="BB36" t="s">
        <v>297</v>
      </c>
      <c r="BC36" t="s">
        <v>297</v>
      </c>
      <c r="BD36" t="s">
        <v>297</v>
      </c>
      <c r="BE36" t="s">
        <v>297</v>
      </c>
      <c r="BF36" t="s">
        <v>297</v>
      </c>
      <c r="BG36" t="s">
        <v>297</v>
      </c>
      <c r="BH36" t="s">
        <v>297</v>
      </c>
      <c r="BI36" t="s">
        <v>297</v>
      </c>
      <c r="BJ36" t="s">
        <v>297</v>
      </c>
      <c r="BK36" t="s">
        <v>297</v>
      </c>
      <c r="BL36" t="s">
        <v>297</v>
      </c>
      <c r="BM36" t="s">
        <v>297</v>
      </c>
      <c r="BN36" t="s">
        <v>297</v>
      </c>
      <c r="BO36" t="s">
        <v>297</v>
      </c>
      <c r="BP36" t="s">
        <v>297</v>
      </c>
      <c r="BQ36" t="s">
        <v>297</v>
      </c>
      <c r="BR36" t="s">
        <v>297</v>
      </c>
      <c r="BS36" t="s">
        <v>297</v>
      </c>
      <c r="BT36" t="s">
        <v>297</v>
      </c>
      <c r="BU36" t="s">
        <v>297</v>
      </c>
      <c r="BV36" t="s">
        <v>297</v>
      </c>
      <c r="BW36" t="s">
        <v>297</v>
      </c>
      <c r="BX36" t="s">
        <v>297</v>
      </c>
      <c r="BY36" t="s">
        <v>297</v>
      </c>
      <c r="BZ36" t="s">
        <v>297</v>
      </c>
      <c r="CA36" t="s">
        <v>297</v>
      </c>
      <c r="CB36" t="s">
        <v>297</v>
      </c>
      <c r="CC36" t="s">
        <v>297</v>
      </c>
      <c r="CD36" t="s">
        <v>297</v>
      </c>
      <c r="CE36" t="s">
        <v>297</v>
      </c>
      <c r="CF36" t="s">
        <v>553</v>
      </c>
      <c r="CG36" t="s">
        <v>314</v>
      </c>
      <c r="CH36" t="s">
        <v>314</v>
      </c>
      <c r="CI36" t="s">
        <v>297</v>
      </c>
      <c r="CJ36" t="s">
        <v>297</v>
      </c>
      <c r="CK36" t="s">
        <v>554</v>
      </c>
      <c r="CL36" t="s">
        <v>555</v>
      </c>
      <c r="CM36" t="s">
        <v>297</v>
      </c>
      <c r="CN36" t="s">
        <v>297</v>
      </c>
      <c r="CO36" t="s">
        <v>297</v>
      </c>
      <c r="CP36" t="s">
        <v>297</v>
      </c>
      <c r="CQ36" t="s">
        <v>556</v>
      </c>
      <c r="CR36" t="s">
        <v>297</v>
      </c>
      <c r="CS36" t="s">
        <v>297</v>
      </c>
      <c r="CT36" t="s">
        <v>297</v>
      </c>
      <c r="CU36" t="s">
        <v>297</v>
      </c>
      <c r="CV36" t="s">
        <v>297</v>
      </c>
      <c r="CW36" t="s">
        <v>297</v>
      </c>
      <c r="CX36" t="s">
        <v>297</v>
      </c>
      <c r="CY36" t="s">
        <v>430</v>
      </c>
      <c r="CZ36" t="s">
        <v>351</v>
      </c>
      <c r="DA36" t="s">
        <v>352</v>
      </c>
      <c r="DB36" t="s">
        <v>557</v>
      </c>
      <c r="DC36" t="s">
        <v>558</v>
      </c>
    </row>
    <row r="37" spans="1:107" hidden="1" thickTop="1" x14ac:dyDescent="0.2">
      <c r="A37" t="s">
        <v>559</v>
      </c>
      <c r="B37" s="14" t="s">
        <v>560</v>
      </c>
      <c r="C37" t="s">
        <v>6188</v>
      </c>
      <c r="D37" t="s">
        <v>297</v>
      </c>
      <c r="E37" t="s">
        <v>561</v>
      </c>
      <c r="F37" t="s">
        <v>297</v>
      </c>
      <c r="G37" t="s">
        <v>519</v>
      </c>
      <c r="H37" t="s">
        <v>520</v>
      </c>
      <c r="I37" t="s">
        <v>559</v>
      </c>
      <c r="J37" t="s">
        <v>342</v>
      </c>
      <c r="K37" t="s">
        <v>343</v>
      </c>
      <c r="L37" t="s">
        <v>303</v>
      </c>
      <c r="M37" t="s">
        <v>297</v>
      </c>
      <c r="N37" t="s">
        <v>297</v>
      </c>
      <c r="O37" t="s">
        <v>297</v>
      </c>
      <c r="Q37" t="s">
        <v>344</v>
      </c>
      <c r="R37" t="s">
        <v>297</v>
      </c>
      <c r="S37" t="s">
        <v>306</v>
      </c>
      <c r="T37" t="s">
        <v>297</v>
      </c>
      <c r="U37" t="s">
        <v>297</v>
      </c>
      <c r="V37" t="s">
        <v>309</v>
      </c>
      <c r="W37" t="s">
        <v>310</v>
      </c>
      <c r="X37" t="s">
        <v>310</v>
      </c>
      <c r="Y37" t="s">
        <v>311</v>
      </c>
      <c r="Z37" t="s">
        <v>297</v>
      </c>
      <c r="AA37" t="s">
        <v>297</v>
      </c>
      <c r="AB37" t="s">
        <v>297</v>
      </c>
      <c r="AC37" t="s">
        <v>297</v>
      </c>
      <c r="AD37" t="s">
        <v>297</v>
      </c>
      <c r="AE37" t="s">
        <v>297</v>
      </c>
      <c r="AF37" t="s">
        <v>297</v>
      </c>
      <c r="AG37" t="s">
        <v>297</v>
      </c>
      <c r="AH37" t="s">
        <v>297</v>
      </c>
      <c r="AI37" t="s">
        <v>297</v>
      </c>
      <c r="AJ37" t="s">
        <v>297</v>
      </c>
      <c r="AK37" t="s">
        <v>297</v>
      </c>
      <c r="AL37" t="s">
        <v>297</v>
      </c>
      <c r="AM37" t="s">
        <v>297</v>
      </c>
      <c r="AN37" t="s">
        <v>297</v>
      </c>
      <c r="AO37" t="s">
        <v>297</v>
      </c>
      <c r="AP37" t="s">
        <v>297</v>
      </c>
      <c r="AQ37" t="s">
        <v>297</v>
      </c>
      <c r="AR37" t="s">
        <v>297</v>
      </c>
      <c r="AS37" t="s">
        <v>297</v>
      </c>
      <c r="AT37" t="s">
        <v>297</v>
      </c>
      <c r="AU37" t="s">
        <v>297</v>
      </c>
      <c r="AV37" t="s">
        <v>297</v>
      </c>
      <c r="AW37" t="s">
        <v>297</v>
      </c>
      <c r="AX37" t="s">
        <v>297</v>
      </c>
      <c r="AY37" t="s">
        <v>297</v>
      </c>
      <c r="AZ37" t="s">
        <v>297</v>
      </c>
      <c r="BA37" t="s">
        <v>297</v>
      </c>
      <c r="BB37" t="s">
        <v>297</v>
      </c>
      <c r="BC37" t="s">
        <v>297</v>
      </c>
      <c r="BD37" t="s">
        <v>297</v>
      </c>
      <c r="BE37" t="s">
        <v>297</v>
      </c>
      <c r="BF37" t="s">
        <v>297</v>
      </c>
      <c r="BG37" t="s">
        <v>297</v>
      </c>
      <c r="BH37" t="s">
        <v>297</v>
      </c>
      <c r="BI37" t="s">
        <v>297</v>
      </c>
      <c r="BJ37" t="s">
        <v>297</v>
      </c>
      <c r="BK37" t="s">
        <v>297</v>
      </c>
      <c r="BL37" t="s">
        <v>297</v>
      </c>
      <c r="BM37" t="s">
        <v>297</v>
      </c>
      <c r="BN37" t="s">
        <v>297</v>
      </c>
      <c r="BO37" t="s">
        <v>297</v>
      </c>
      <c r="BP37" t="s">
        <v>312</v>
      </c>
      <c r="BQ37" t="s">
        <v>297</v>
      </c>
      <c r="BR37" t="s">
        <v>297</v>
      </c>
      <c r="BS37" t="s">
        <v>297</v>
      </c>
      <c r="BT37" t="s">
        <v>297</v>
      </c>
      <c r="BU37" t="s">
        <v>297</v>
      </c>
      <c r="BV37" t="s">
        <v>297</v>
      </c>
      <c r="BW37" t="s">
        <v>297</v>
      </c>
      <c r="BX37" t="s">
        <v>297</v>
      </c>
      <c r="BY37" t="s">
        <v>297</v>
      </c>
      <c r="BZ37" t="s">
        <v>297</v>
      </c>
      <c r="CA37" t="s">
        <v>297</v>
      </c>
      <c r="CB37" t="s">
        <v>297</v>
      </c>
      <c r="CC37" t="s">
        <v>297</v>
      </c>
      <c r="CD37" t="s">
        <v>297</v>
      </c>
      <c r="CE37" t="s">
        <v>297</v>
      </c>
      <c r="CF37" t="s">
        <v>347</v>
      </c>
      <c r="CG37" t="s">
        <v>297</v>
      </c>
      <c r="CH37" t="s">
        <v>297</v>
      </c>
      <c r="CI37">
        <v>0</v>
      </c>
      <c r="CJ37">
        <v>15</v>
      </c>
      <c r="CK37" t="s">
        <v>562</v>
      </c>
      <c r="CL37" t="s">
        <v>563</v>
      </c>
      <c r="CM37" t="s">
        <v>297</v>
      </c>
      <c r="CN37" t="s">
        <v>297</v>
      </c>
      <c r="CO37" t="s">
        <v>297</v>
      </c>
      <c r="CP37" t="s">
        <v>297</v>
      </c>
      <c r="CQ37" t="s">
        <v>297</v>
      </c>
      <c r="CR37" t="s">
        <v>297</v>
      </c>
      <c r="CS37" t="s">
        <v>297</v>
      </c>
      <c r="CT37" t="s">
        <v>297</v>
      </c>
      <c r="CU37" t="s">
        <v>297</v>
      </c>
      <c r="CV37" t="s">
        <v>297</v>
      </c>
      <c r="CW37" t="s">
        <v>297</v>
      </c>
      <c r="CX37" t="s">
        <v>297</v>
      </c>
      <c r="CY37" t="s">
        <v>297</v>
      </c>
      <c r="CZ37" t="s">
        <v>297</v>
      </c>
      <c r="DA37" t="s">
        <v>297</v>
      </c>
      <c r="DB37" t="s">
        <v>297</v>
      </c>
      <c r="DC37" t="s">
        <v>297</v>
      </c>
    </row>
    <row r="38" spans="1:107" hidden="1" thickTop="1" x14ac:dyDescent="0.2">
      <c r="A38" t="s">
        <v>564</v>
      </c>
      <c r="B38" s="196" t="s">
        <v>565</v>
      </c>
      <c r="C38" t="s">
        <v>6204</v>
      </c>
      <c r="D38" t="s">
        <v>297</v>
      </c>
      <c r="E38" t="s">
        <v>566</v>
      </c>
      <c r="F38" t="s">
        <v>567</v>
      </c>
      <c r="G38" t="s">
        <v>339</v>
      </c>
      <c r="H38" t="s">
        <v>340</v>
      </c>
      <c r="I38" t="s">
        <v>375</v>
      </c>
      <c r="J38" t="s">
        <v>342</v>
      </c>
      <c r="K38" t="s">
        <v>343</v>
      </c>
      <c r="L38" t="s">
        <v>303</v>
      </c>
      <c r="M38" t="s">
        <v>297</v>
      </c>
      <c r="N38" t="s">
        <v>297</v>
      </c>
      <c r="O38" t="s">
        <v>297</v>
      </c>
      <c r="Q38" t="s">
        <v>344</v>
      </c>
      <c r="R38" t="s">
        <v>297</v>
      </c>
      <c r="S38" t="s">
        <v>306</v>
      </c>
      <c r="T38" t="s">
        <v>297</v>
      </c>
      <c r="U38" t="s">
        <v>308</v>
      </c>
      <c r="V38" t="s">
        <v>568</v>
      </c>
      <c r="W38" t="s">
        <v>345</v>
      </c>
      <c r="X38" t="s">
        <v>310</v>
      </c>
      <c r="Y38" t="s">
        <v>568</v>
      </c>
      <c r="Z38" t="s">
        <v>297</v>
      </c>
      <c r="AA38" t="s">
        <v>297</v>
      </c>
      <c r="AB38" t="s">
        <v>297</v>
      </c>
      <c r="AC38" t="s">
        <v>297</v>
      </c>
      <c r="AD38" t="s">
        <v>297</v>
      </c>
      <c r="AE38" t="s">
        <v>297</v>
      </c>
      <c r="AF38" t="s">
        <v>297</v>
      </c>
      <c r="AG38" t="s">
        <v>297</v>
      </c>
      <c r="AH38" t="s">
        <v>297</v>
      </c>
      <c r="AI38" t="s">
        <v>297</v>
      </c>
      <c r="AJ38" t="s">
        <v>297</v>
      </c>
      <c r="AK38" t="s">
        <v>297</v>
      </c>
      <c r="AL38" t="s">
        <v>297</v>
      </c>
      <c r="AM38" t="s">
        <v>297</v>
      </c>
      <c r="AN38" t="s">
        <v>297</v>
      </c>
      <c r="AO38" t="s">
        <v>297</v>
      </c>
      <c r="AP38" t="s">
        <v>297</v>
      </c>
      <c r="AQ38" t="s">
        <v>297</v>
      </c>
      <c r="AR38" t="s">
        <v>297</v>
      </c>
      <c r="AS38" t="s">
        <v>297</v>
      </c>
      <c r="AT38" t="s">
        <v>297</v>
      </c>
      <c r="AU38" t="s">
        <v>297</v>
      </c>
      <c r="AV38" t="s">
        <v>297</v>
      </c>
      <c r="AW38" t="s">
        <v>297</v>
      </c>
      <c r="AX38" t="s">
        <v>297</v>
      </c>
      <c r="AY38" t="s">
        <v>297</v>
      </c>
      <c r="AZ38" t="s">
        <v>297</v>
      </c>
      <c r="BA38" t="s">
        <v>297</v>
      </c>
      <c r="BB38" t="s">
        <v>297</v>
      </c>
      <c r="BC38" t="s">
        <v>297</v>
      </c>
      <c r="BD38" t="s">
        <v>297</v>
      </c>
      <c r="BE38" t="s">
        <v>297</v>
      </c>
      <c r="BF38" t="s">
        <v>297</v>
      </c>
      <c r="BG38" t="s">
        <v>297</v>
      </c>
      <c r="BH38" t="s">
        <v>297</v>
      </c>
      <c r="BI38" t="s">
        <v>297</v>
      </c>
      <c r="BJ38" t="s">
        <v>297</v>
      </c>
      <c r="BK38" t="s">
        <v>297</v>
      </c>
      <c r="BL38" t="s">
        <v>297</v>
      </c>
      <c r="BM38" t="s">
        <v>297</v>
      </c>
      <c r="BN38" t="s">
        <v>297</v>
      </c>
      <c r="BO38" t="s">
        <v>297</v>
      </c>
      <c r="BP38" t="s">
        <v>297</v>
      </c>
      <c r="BQ38" t="s">
        <v>297</v>
      </c>
      <c r="BR38" t="s">
        <v>297</v>
      </c>
      <c r="BS38" t="s">
        <v>297</v>
      </c>
      <c r="BT38" t="s">
        <v>297</v>
      </c>
      <c r="BU38" t="s">
        <v>297</v>
      </c>
      <c r="BV38" t="s">
        <v>297</v>
      </c>
      <c r="BW38" t="s">
        <v>297</v>
      </c>
      <c r="BX38" t="s">
        <v>297</v>
      </c>
      <c r="BY38" t="s">
        <v>297</v>
      </c>
      <c r="BZ38" t="s">
        <v>297</v>
      </c>
      <c r="CA38" t="s">
        <v>297</v>
      </c>
      <c r="CB38" t="s">
        <v>297</v>
      </c>
      <c r="CC38" t="s">
        <v>297</v>
      </c>
      <c r="CD38" t="s">
        <v>297</v>
      </c>
      <c r="CE38" t="s">
        <v>297</v>
      </c>
      <c r="CF38" t="s">
        <v>347</v>
      </c>
      <c r="CG38" t="s">
        <v>297</v>
      </c>
      <c r="CH38" t="s">
        <v>297</v>
      </c>
      <c r="CI38">
        <v>0</v>
      </c>
      <c r="CJ38">
        <v>10</v>
      </c>
      <c r="CK38" t="s">
        <v>569</v>
      </c>
      <c r="CL38" t="s">
        <v>570</v>
      </c>
      <c r="CM38" t="s">
        <v>297</v>
      </c>
      <c r="CN38" t="s">
        <v>297</v>
      </c>
      <c r="CO38" t="s">
        <v>297</v>
      </c>
      <c r="CP38" t="s">
        <v>297</v>
      </c>
      <c r="CQ38" t="s">
        <v>297</v>
      </c>
      <c r="CR38" t="s">
        <v>297</v>
      </c>
      <c r="CS38" t="s">
        <v>297</v>
      </c>
      <c r="CT38" t="s">
        <v>297</v>
      </c>
      <c r="CU38" t="s">
        <v>297</v>
      </c>
      <c r="CV38" t="s">
        <v>297</v>
      </c>
      <c r="CW38" t="s">
        <v>297</v>
      </c>
      <c r="CX38" t="s">
        <v>297</v>
      </c>
      <c r="CY38" t="s">
        <v>350</v>
      </c>
      <c r="CZ38" t="s">
        <v>404</v>
      </c>
      <c r="DA38" t="s">
        <v>571</v>
      </c>
      <c r="DB38" t="s">
        <v>297</v>
      </c>
      <c r="DC38" t="s">
        <v>572</v>
      </c>
    </row>
    <row r="39" spans="1:107" ht="24" hidden="1" customHeight="1" x14ac:dyDescent="0.2">
      <c r="A39" t="s">
        <v>573</v>
      </c>
      <c r="B39" s="14" t="s">
        <v>574</v>
      </c>
      <c r="C39" t="s">
        <v>6204</v>
      </c>
      <c r="D39" t="s">
        <v>297</v>
      </c>
      <c r="E39" t="s">
        <v>575</v>
      </c>
      <c r="F39" t="s">
        <v>576</v>
      </c>
      <c r="G39" t="s">
        <v>339</v>
      </c>
      <c r="H39" t="s">
        <v>340</v>
      </c>
      <c r="I39" t="s">
        <v>375</v>
      </c>
      <c r="J39" t="s">
        <v>342</v>
      </c>
      <c r="K39" t="s">
        <v>343</v>
      </c>
      <c r="L39" t="s">
        <v>303</v>
      </c>
      <c r="M39" t="s">
        <v>297</v>
      </c>
      <c r="N39" t="s">
        <v>297</v>
      </c>
      <c r="O39" t="s">
        <v>297</v>
      </c>
      <c r="Q39" t="s">
        <v>344</v>
      </c>
      <c r="R39" t="s">
        <v>297</v>
      </c>
      <c r="S39" t="s">
        <v>306</v>
      </c>
      <c r="T39" t="s">
        <v>297</v>
      </c>
      <c r="U39" t="s">
        <v>308</v>
      </c>
      <c r="V39" t="s">
        <v>568</v>
      </c>
      <c r="W39" t="s">
        <v>345</v>
      </c>
      <c r="X39" t="s">
        <v>310</v>
      </c>
      <c r="Y39" t="s">
        <v>568</v>
      </c>
      <c r="Z39" t="s">
        <v>297</v>
      </c>
      <c r="AA39" t="s">
        <v>297</v>
      </c>
      <c r="AB39" t="s">
        <v>297</v>
      </c>
      <c r="AC39" t="s">
        <v>297</v>
      </c>
      <c r="AD39" t="s">
        <v>297</v>
      </c>
      <c r="AE39" t="s">
        <v>297</v>
      </c>
      <c r="AF39" t="s">
        <v>297</v>
      </c>
      <c r="AG39" t="s">
        <v>297</v>
      </c>
      <c r="AH39" t="s">
        <v>297</v>
      </c>
      <c r="AI39" t="s">
        <v>297</v>
      </c>
      <c r="AJ39" t="s">
        <v>297</v>
      </c>
      <c r="AK39" t="s">
        <v>297</v>
      </c>
      <c r="AL39" t="s">
        <v>297</v>
      </c>
      <c r="AM39" t="s">
        <v>297</v>
      </c>
      <c r="AN39" t="s">
        <v>297</v>
      </c>
      <c r="AO39" t="s">
        <v>297</v>
      </c>
      <c r="AP39" t="s">
        <v>297</v>
      </c>
      <c r="AQ39" t="s">
        <v>297</v>
      </c>
      <c r="AR39" t="s">
        <v>297</v>
      </c>
      <c r="AS39" t="s">
        <v>297</v>
      </c>
      <c r="AT39" t="s">
        <v>297</v>
      </c>
      <c r="AU39" t="s">
        <v>297</v>
      </c>
      <c r="AV39" t="s">
        <v>297</v>
      </c>
      <c r="AW39" t="s">
        <v>297</v>
      </c>
      <c r="AX39" t="s">
        <v>297</v>
      </c>
      <c r="AY39" t="s">
        <v>297</v>
      </c>
      <c r="AZ39" t="s">
        <v>297</v>
      </c>
      <c r="BA39" t="s">
        <v>297</v>
      </c>
      <c r="BB39" t="s">
        <v>297</v>
      </c>
      <c r="BC39" t="s">
        <v>297</v>
      </c>
      <c r="BD39" t="s">
        <v>297</v>
      </c>
      <c r="BE39" t="s">
        <v>297</v>
      </c>
      <c r="BF39" t="s">
        <v>297</v>
      </c>
      <c r="BG39" t="s">
        <v>297</v>
      </c>
      <c r="BH39" t="s">
        <v>297</v>
      </c>
      <c r="BI39" t="s">
        <v>297</v>
      </c>
      <c r="BJ39" t="s">
        <v>297</v>
      </c>
      <c r="BK39" t="s">
        <v>297</v>
      </c>
      <c r="BL39" t="s">
        <v>297</v>
      </c>
      <c r="BM39" t="s">
        <v>297</v>
      </c>
      <c r="BN39" t="s">
        <v>297</v>
      </c>
      <c r="BO39" t="s">
        <v>297</v>
      </c>
      <c r="BP39" t="s">
        <v>297</v>
      </c>
      <c r="BQ39" t="s">
        <v>297</v>
      </c>
      <c r="BR39" t="s">
        <v>297</v>
      </c>
      <c r="BS39" t="s">
        <v>297</v>
      </c>
      <c r="BT39" t="s">
        <v>297</v>
      </c>
      <c r="BU39" t="s">
        <v>297</v>
      </c>
      <c r="BV39" t="s">
        <v>297</v>
      </c>
      <c r="BW39" t="s">
        <v>297</v>
      </c>
      <c r="BX39" t="s">
        <v>297</v>
      </c>
      <c r="BY39" t="s">
        <v>297</v>
      </c>
      <c r="BZ39" t="s">
        <v>297</v>
      </c>
      <c r="CA39" t="s">
        <v>297</v>
      </c>
      <c r="CB39" t="s">
        <v>297</v>
      </c>
      <c r="CC39" t="s">
        <v>297</v>
      </c>
      <c r="CD39" t="s">
        <v>297</v>
      </c>
      <c r="CE39" t="s">
        <v>297</v>
      </c>
      <c r="CF39" t="s">
        <v>347</v>
      </c>
      <c r="CG39" t="s">
        <v>297</v>
      </c>
      <c r="CH39" t="s">
        <v>297</v>
      </c>
      <c r="CI39">
        <v>0</v>
      </c>
      <c r="CJ39">
        <v>10</v>
      </c>
      <c r="CK39" t="s">
        <v>577</v>
      </c>
      <c r="CL39" t="s">
        <v>578</v>
      </c>
      <c r="CM39" t="s">
        <v>297</v>
      </c>
      <c r="CN39" t="s">
        <v>297</v>
      </c>
      <c r="CO39" t="s">
        <v>297</v>
      </c>
      <c r="CP39" t="s">
        <v>297</v>
      </c>
      <c r="CQ39" t="s">
        <v>297</v>
      </c>
      <c r="CR39" t="s">
        <v>297</v>
      </c>
      <c r="CS39" t="s">
        <v>297</v>
      </c>
      <c r="CT39" t="s">
        <v>297</v>
      </c>
      <c r="CU39" t="s">
        <v>297</v>
      </c>
      <c r="CV39" t="s">
        <v>297</v>
      </c>
      <c r="CW39" t="s">
        <v>297</v>
      </c>
      <c r="CX39" t="s">
        <v>297</v>
      </c>
      <c r="CY39" t="s">
        <v>579</v>
      </c>
      <c r="CZ39" t="s">
        <v>404</v>
      </c>
      <c r="DA39" t="s">
        <v>580</v>
      </c>
      <c r="DB39" t="s">
        <v>297</v>
      </c>
      <c r="DC39" t="s">
        <v>581</v>
      </c>
    </row>
    <row r="40" spans="1:107" hidden="1" thickTop="1" x14ac:dyDescent="0.2">
      <c r="A40" t="s">
        <v>519</v>
      </c>
      <c r="B40" s="196" t="s">
        <v>582</v>
      </c>
      <c r="C40" t="s">
        <v>583</v>
      </c>
      <c r="D40" t="s">
        <v>297</v>
      </c>
      <c r="E40" t="s">
        <v>584</v>
      </c>
      <c r="F40" t="s">
        <v>297</v>
      </c>
      <c r="G40" t="s">
        <v>519</v>
      </c>
      <c r="H40" t="s">
        <v>520</v>
      </c>
      <c r="I40" t="s">
        <v>300</v>
      </c>
      <c r="J40" t="s">
        <v>342</v>
      </c>
      <c r="K40" t="s">
        <v>343</v>
      </c>
      <c r="L40" t="s">
        <v>303</v>
      </c>
      <c r="M40" t="s">
        <v>297</v>
      </c>
      <c r="N40" t="s">
        <v>297</v>
      </c>
      <c r="O40" t="s">
        <v>297</v>
      </c>
      <c r="Q40" t="s">
        <v>344</v>
      </c>
      <c r="R40" t="s">
        <v>297</v>
      </c>
      <c r="S40" t="s">
        <v>306</v>
      </c>
      <c r="T40" t="s">
        <v>297</v>
      </c>
      <c r="U40" t="s">
        <v>297</v>
      </c>
      <c r="V40" t="s">
        <v>309</v>
      </c>
      <c r="W40" t="s">
        <v>310</v>
      </c>
      <c r="X40" t="s">
        <v>310</v>
      </c>
      <c r="Y40" t="s">
        <v>311</v>
      </c>
      <c r="Z40" t="s">
        <v>297</v>
      </c>
      <c r="AA40" t="s">
        <v>297</v>
      </c>
      <c r="AB40" t="s">
        <v>297</v>
      </c>
      <c r="AC40" t="s">
        <v>297</v>
      </c>
      <c r="AD40" t="s">
        <v>297</v>
      </c>
      <c r="AE40" t="s">
        <v>297</v>
      </c>
      <c r="AF40" t="s">
        <v>297</v>
      </c>
      <c r="AG40" t="s">
        <v>297</v>
      </c>
      <c r="AH40" t="s">
        <v>297</v>
      </c>
      <c r="AI40" t="s">
        <v>297</v>
      </c>
      <c r="AJ40" t="s">
        <v>297</v>
      </c>
      <c r="AK40" t="s">
        <v>297</v>
      </c>
      <c r="AL40" t="s">
        <v>297</v>
      </c>
      <c r="AM40" t="s">
        <v>297</v>
      </c>
      <c r="AN40" t="s">
        <v>297</v>
      </c>
      <c r="AO40" t="s">
        <v>297</v>
      </c>
      <c r="AP40" t="s">
        <v>297</v>
      </c>
      <c r="AQ40" t="s">
        <v>297</v>
      </c>
      <c r="AR40" t="s">
        <v>297</v>
      </c>
      <c r="AS40" t="s">
        <v>297</v>
      </c>
      <c r="AT40" t="s">
        <v>297</v>
      </c>
      <c r="AU40" t="s">
        <v>297</v>
      </c>
      <c r="AV40" t="s">
        <v>297</v>
      </c>
      <c r="AW40" t="s">
        <v>297</v>
      </c>
      <c r="AX40" t="s">
        <v>297</v>
      </c>
      <c r="AY40" t="s">
        <v>297</v>
      </c>
      <c r="AZ40" t="s">
        <v>297</v>
      </c>
      <c r="BA40" t="s">
        <v>297</v>
      </c>
      <c r="BB40" t="s">
        <v>297</v>
      </c>
      <c r="BC40" t="s">
        <v>297</v>
      </c>
      <c r="BD40" t="s">
        <v>297</v>
      </c>
      <c r="BE40" t="s">
        <v>297</v>
      </c>
      <c r="BF40" t="s">
        <v>297</v>
      </c>
      <c r="BG40" t="s">
        <v>297</v>
      </c>
      <c r="BH40" t="s">
        <v>297</v>
      </c>
      <c r="BI40" t="s">
        <v>297</v>
      </c>
      <c r="BJ40" t="s">
        <v>297</v>
      </c>
      <c r="BK40" t="s">
        <v>297</v>
      </c>
      <c r="BL40" t="s">
        <v>297</v>
      </c>
      <c r="BM40" t="s">
        <v>297</v>
      </c>
      <c r="BN40" t="s">
        <v>297</v>
      </c>
      <c r="BO40" t="s">
        <v>297</v>
      </c>
      <c r="BP40" t="s">
        <v>312</v>
      </c>
      <c r="BQ40" t="s">
        <v>297</v>
      </c>
      <c r="BR40" t="s">
        <v>297</v>
      </c>
      <c r="BS40" t="s">
        <v>297</v>
      </c>
      <c r="BT40" t="s">
        <v>297</v>
      </c>
      <c r="BU40" t="s">
        <v>297</v>
      </c>
      <c r="BV40" t="s">
        <v>297</v>
      </c>
      <c r="BW40" t="s">
        <v>297</v>
      </c>
      <c r="BX40" t="s">
        <v>297</v>
      </c>
      <c r="BY40" t="s">
        <v>297</v>
      </c>
      <c r="BZ40" t="s">
        <v>297</v>
      </c>
      <c r="CA40" t="s">
        <v>297</v>
      </c>
      <c r="CB40" t="s">
        <v>297</v>
      </c>
      <c r="CC40" t="s">
        <v>297</v>
      </c>
      <c r="CD40" t="s">
        <v>297</v>
      </c>
      <c r="CE40" t="s">
        <v>297</v>
      </c>
      <c r="CF40" t="s">
        <v>347</v>
      </c>
      <c r="CG40" t="s">
        <v>297</v>
      </c>
      <c r="CH40" t="s">
        <v>297</v>
      </c>
      <c r="CI40">
        <v>0</v>
      </c>
      <c r="CJ40">
        <v>15</v>
      </c>
      <c r="CK40" t="s">
        <v>585</v>
      </c>
      <c r="CL40" t="s">
        <v>586</v>
      </c>
      <c r="CM40" t="s">
        <v>297</v>
      </c>
      <c r="CN40" t="s">
        <v>297</v>
      </c>
      <c r="CO40" t="s">
        <v>297</v>
      </c>
      <c r="CP40" t="s">
        <v>297</v>
      </c>
      <c r="CQ40" t="s">
        <v>297</v>
      </c>
      <c r="CR40" t="s">
        <v>297</v>
      </c>
      <c r="CS40" t="s">
        <v>297</v>
      </c>
      <c r="CT40" t="s">
        <v>297</v>
      </c>
      <c r="CU40" t="s">
        <v>297</v>
      </c>
      <c r="CV40" t="s">
        <v>297</v>
      </c>
      <c r="CW40" t="s">
        <v>297</v>
      </c>
      <c r="CX40" t="s">
        <v>297</v>
      </c>
      <c r="CY40" t="s">
        <v>297</v>
      </c>
      <c r="CZ40" t="s">
        <v>297</v>
      </c>
      <c r="DA40" t="s">
        <v>297</v>
      </c>
      <c r="DB40" t="s">
        <v>297</v>
      </c>
      <c r="DC40" t="s">
        <v>297</v>
      </c>
    </row>
    <row r="41" spans="1:107" hidden="1" thickTop="1" x14ac:dyDescent="0.2">
      <c r="A41" t="s">
        <v>587</v>
      </c>
      <c r="B41" s="14" t="s">
        <v>588</v>
      </c>
      <c r="C41" t="s">
        <v>941</v>
      </c>
      <c r="D41" t="s">
        <v>297</v>
      </c>
      <c r="E41" t="s">
        <v>590</v>
      </c>
      <c r="F41" t="s">
        <v>297</v>
      </c>
      <c r="G41" t="s">
        <v>298</v>
      </c>
      <c r="H41" t="s">
        <v>299</v>
      </c>
      <c r="I41" t="s">
        <v>300</v>
      </c>
      <c r="J41" t="s">
        <v>342</v>
      </c>
      <c r="K41" t="s">
        <v>587</v>
      </c>
      <c r="L41" t="s">
        <v>303</v>
      </c>
      <c r="M41" t="s">
        <v>297</v>
      </c>
      <c r="N41" t="s">
        <v>297</v>
      </c>
      <c r="O41" t="s">
        <v>297</v>
      </c>
      <c r="Q41" t="s">
        <v>344</v>
      </c>
      <c r="R41" t="s">
        <v>319</v>
      </c>
      <c r="S41" t="s">
        <v>306</v>
      </c>
      <c r="T41" t="s">
        <v>297</v>
      </c>
      <c r="U41" t="s">
        <v>297</v>
      </c>
      <c r="V41" t="s">
        <v>309</v>
      </c>
      <c r="W41" t="s">
        <v>310</v>
      </c>
      <c r="X41" t="s">
        <v>310</v>
      </c>
      <c r="Y41" t="s">
        <v>311</v>
      </c>
      <c r="Z41" t="s">
        <v>297</v>
      </c>
      <c r="AA41" t="s">
        <v>297</v>
      </c>
      <c r="AB41" t="s">
        <v>297</v>
      </c>
      <c r="AC41" t="s">
        <v>297</v>
      </c>
      <c r="AD41" t="s">
        <v>297</v>
      </c>
      <c r="AE41" t="s">
        <v>297</v>
      </c>
      <c r="AF41" t="s">
        <v>312</v>
      </c>
      <c r="AG41" t="s">
        <v>297</v>
      </c>
      <c r="AH41" t="s">
        <v>297</v>
      </c>
      <c r="AI41" t="s">
        <v>297</v>
      </c>
      <c r="AJ41" t="s">
        <v>297</v>
      </c>
      <c r="AK41" t="s">
        <v>297</v>
      </c>
      <c r="AL41" t="s">
        <v>297</v>
      </c>
      <c r="AM41" t="s">
        <v>297</v>
      </c>
      <c r="AN41" t="s">
        <v>297</v>
      </c>
      <c r="AO41" t="s">
        <v>297</v>
      </c>
      <c r="AP41" t="s">
        <v>297</v>
      </c>
      <c r="AQ41" t="s">
        <v>297</v>
      </c>
      <c r="AR41" t="s">
        <v>297</v>
      </c>
      <c r="AS41" t="s">
        <v>297</v>
      </c>
      <c r="AT41" t="s">
        <v>297</v>
      </c>
      <c r="AU41" t="s">
        <v>297</v>
      </c>
      <c r="AV41" t="s">
        <v>297</v>
      </c>
      <c r="AW41" t="s">
        <v>297</v>
      </c>
      <c r="AX41" t="s">
        <v>297</v>
      </c>
      <c r="AY41" t="s">
        <v>297</v>
      </c>
      <c r="AZ41" t="s">
        <v>297</v>
      </c>
      <c r="BA41" t="s">
        <v>297</v>
      </c>
      <c r="BB41" t="s">
        <v>297</v>
      </c>
      <c r="BC41" t="s">
        <v>297</v>
      </c>
      <c r="BD41" t="s">
        <v>297</v>
      </c>
      <c r="BE41" t="s">
        <v>297</v>
      </c>
      <c r="BF41" t="s">
        <v>297</v>
      </c>
      <c r="BG41" t="s">
        <v>297</v>
      </c>
      <c r="BH41" t="s">
        <v>297</v>
      </c>
      <c r="BI41" t="s">
        <v>297</v>
      </c>
      <c r="BJ41" t="s">
        <v>297</v>
      </c>
      <c r="BK41" t="s">
        <v>297</v>
      </c>
      <c r="BL41" t="s">
        <v>297</v>
      </c>
      <c r="BM41" t="s">
        <v>297</v>
      </c>
      <c r="BN41" t="s">
        <v>297</v>
      </c>
      <c r="BO41" t="s">
        <v>297</v>
      </c>
      <c r="BP41" t="s">
        <v>312</v>
      </c>
      <c r="BQ41" t="s">
        <v>297</v>
      </c>
      <c r="BR41" t="s">
        <v>297</v>
      </c>
      <c r="BS41" t="s">
        <v>297</v>
      </c>
      <c r="BT41" t="s">
        <v>297</v>
      </c>
      <c r="BU41" t="s">
        <v>297</v>
      </c>
      <c r="BV41" t="s">
        <v>297</v>
      </c>
      <c r="BW41" t="s">
        <v>297</v>
      </c>
      <c r="BX41" t="s">
        <v>297</v>
      </c>
      <c r="BY41" t="s">
        <v>297</v>
      </c>
      <c r="BZ41" t="s">
        <v>297</v>
      </c>
      <c r="CA41" t="s">
        <v>297</v>
      </c>
      <c r="CB41" t="s">
        <v>297</v>
      </c>
      <c r="CC41" t="s">
        <v>297</v>
      </c>
      <c r="CD41" t="s">
        <v>297</v>
      </c>
      <c r="CE41" t="s">
        <v>297</v>
      </c>
      <c r="CF41" t="s">
        <v>347</v>
      </c>
      <c r="CG41" t="s">
        <v>297</v>
      </c>
      <c r="CH41" t="s">
        <v>297</v>
      </c>
      <c r="CI41">
        <v>0</v>
      </c>
      <c r="CJ41">
        <v>30</v>
      </c>
      <c r="CK41" t="s">
        <v>591</v>
      </c>
      <c r="CL41" t="s">
        <v>592</v>
      </c>
      <c r="CM41" t="s">
        <v>297</v>
      </c>
      <c r="CN41" t="s">
        <v>297</v>
      </c>
      <c r="CO41" t="s">
        <v>297</v>
      </c>
      <c r="CP41" t="s">
        <v>297</v>
      </c>
      <c r="CQ41" t="s">
        <v>297</v>
      </c>
      <c r="CR41" t="s">
        <v>297</v>
      </c>
      <c r="CS41" t="s">
        <v>297</v>
      </c>
      <c r="CT41" t="s">
        <v>297</v>
      </c>
      <c r="CU41" t="s">
        <v>297</v>
      </c>
      <c r="CV41" t="s">
        <v>297</v>
      </c>
      <c r="CW41" t="s">
        <v>297</v>
      </c>
      <c r="CX41" t="s">
        <v>297</v>
      </c>
      <c r="CY41" t="s">
        <v>297</v>
      </c>
      <c r="CZ41" t="s">
        <v>297</v>
      </c>
      <c r="DA41" t="s">
        <v>297</v>
      </c>
      <c r="DB41" t="s">
        <v>297</v>
      </c>
      <c r="DC41" t="s">
        <v>297</v>
      </c>
    </row>
    <row r="42" spans="1:107" hidden="1" thickTop="1" x14ac:dyDescent="0.2">
      <c r="A42" t="s">
        <v>593</v>
      </c>
      <c r="B42" s="196" t="s">
        <v>594</v>
      </c>
      <c r="C42" t="s">
        <v>366</v>
      </c>
      <c r="D42" t="s">
        <v>297</v>
      </c>
      <c r="E42" t="s">
        <v>595</v>
      </c>
      <c r="F42" t="s">
        <v>297</v>
      </c>
      <c r="G42" t="s">
        <v>339</v>
      </c>
      <c r="H42" t="s">
        <v>358</v>
      </c>
      <c r="I42" t="s">
        <v>375</v>
      </c>
      <c r="J42" t="s">
        <v>342</v>
      </c>
      <c r="K42" t="s">
        <v>343</v>
      </c>
      <c r="L42" t="s">
        <v>303</v>
      </c>
      <c r="M42" t="s">
        <v>297</v>
      </c>
      <c r="N42" t="s">
        <v>297</v>
      </c>
      <c r="O42" t="s">
        <v>297</v>
      </c>
      <c r="Q42" t="s">
        <v>593</v>
      </c>
      <c r="R42" t="s">
        <v>297</v>
      </c>
      <c r="S42" t="s">
        <v>306</v>
      </c>
      <c r="T42" t="s">
        <v>297</v>
      </c>
      <c r="U42" t="s">
        <v>297</v>
      </c>
      <c r="V42" t="s">
        <v>309</v>
      </c>
      <c r="W42" t="s">
        <v>310</v>
      </c>
      <c r="X42" t="s">
        <v>310</v>
      </c>
      <c r="Y42" t="s">
        <v>311</v>
      </c>
      <c r="Z42" t="s">
        <v>297</v>
      </c>
      <c r="AA42" t="s">
        <v>297</v>
      </c>
      <c r="AB42" t="s">
        <v>297</v>
      </c>
      <c r="AC42" t="s">
        <v>297</v>
      </c>
      <c r="AD42" t="s">
        <v>297</v>
      </c>
      <c r="AE42" t="s">
        <v>297</v>
      </c>
      <c r="AF42" t="s">
        <v>297</v>
      </c>
      <c r="AG42" t="s">
        <v>297</v>
      </c>
      <c r="AH42" t="s">
        <v>297</v>
      </c>
      <c r="AI42" t="s">
        <v>297</v>
      </c>
      <c r="AJ42" t="s">
        <v>297</v>
      </c>
      <c r="AK42" t="s">
        <v>297</v>
      </c>
      <c r="AL42" t="s">
        <v>297</v>
      </c>
      <c r="AM42" t="s">
        <v>297</v>
      </c>
      <c r="AN42" t="s">
        <v>297</v>
      </c>
      <c r="AO42" t="s">
        <v>297</v>
      </c>
      <c r="AP42" t="s">
        <v>297</v>
      </c>
      <c r="AQ42" t="s">
        <v>297</v>
      </c>
      <c r="AR42" t="s">
        <v>297</v>
      </c>
      <c r="AS42" t="s">
        <v>297</v>
      </c>
      <c r="AT42" t="s">
        <v>297</v>
      </c>
      <c r="AU42" t="s">
        <v>297</v>
      </c>
      <c r="AV42" t="s">
        <v>297</v>
      </c>
      <c r="AW42" t="s">
        <v>297</v>
      </c>
      <c r="AX42" t="s">
        <v>297</v>
      </c>
      <c r="AY42" t="s">
        <v>297</v>
      </c>
      <c r="AZ42" t="s">
        <v>297</v>
      </c>
      <c r="BA42" t="s">
        <v>297</v>
      </c>
      <c r="BB42" t="s">
        <v>297</v>
      </c>
      <c r="BC42" t="s">
        <v>297</v>
      </c>
      <c r="BD42" t="s">
        <v>297</v>
      </c>
      <c r="BE42" t="s">
        <v>297</v>
      </c>
      <c r="BF42" t="s">
        <v>297</v>
      </c>
      <c r="BG42" t="s">
        <v>297</v>
      </c>
      <c r="BH42" t="s">
        <v>297</v>
      </c>
      <c r="BI42" t="s">
        <v>297</v>
      </c>
      <c r="BJ42" t="s">
        <v>297</v>
      </c>
      <c r="BK42" t="s">
        <v>297</v>
      </c>
      <c r="BL42" t="s">
        <v>297</v>
      </c>
      <c r="BM42" t="s">
        <v>297</v>
      </c>
      <c r="BN42" t="s">
        <v>297</v>
      </c>
      <c r="BO42" t="s">
        <v>297</v>
      </c>
      <c r="BP42" t="s">
        <v>312</v>
      </c>
      <c r="BQ42" t="s">
        <v>297</v>
      </c>
      <c r="BR42" t="s">
        <v>297</v>
      </c>
      <c r="BS42" t="s">
        <v>297</v>
      </c>
      <c r="BT42" t="s">
        <v>297</v>
      </c>
      <c r="BU42" t="s">
        <v>297</v>
      </c>
      <c r="BV42" t="s">
        <v>297</v>
      </c>
      <c r="BW42" t="s">
        <v>297</v>
      </c>
      <c r="BX42" t="s">
        <v>297</v>
      </c>
      <c r="BY42" t="s">
        <v>297</v>
      </c>
      <c r="BZ42" t="s">
        <v>297</v>
      </c>
      <c r="CA42" t="s">
        <v>297</v>
      </c>
      <c r="CB42" t="s">
        <v>297</v>
      </c>
      <c r="CC42" t="s">
        <v>297</v>
      </c>
      <c r="CD42" t="s">
        <v>297</v>
      </c>
      <c r="CE42" t="s">
        <v>297</v>
      </c>
      <c r="CF42" t="s">
        <v>369</v>
      </c>
      <c r="CG42" t="s">
        <v>297</v>
      </c>
      <c r="CH42" t="s">
        <v>297</v>
      </c>
      <c r="CI42">
        <v>0</v>
      </c>
      <c r="CJ42">
        <v>30</v>
      </c>
      <c r="CK42" t="s">
        <v>596</v>
      </c>
      <c r="CL42" t="s">
        <v>597</v>
      </c>
      <c r="CM42" t="s">
        <v>297</v>
      </c>
      <c r="CN42" t="s">
        <v>297</v>
      </c>
      <c r="CO42" t="s">
        <v>297</v>
      </c>
      <c r="CP42" t="s">
        <v>297</v>
      </c>
      <c r="CQ42" t="s">
        <v>297</v>
      </c>
      <c r="CR42" t="s">
        <v>297</v>
      </c>
      <c r="CS42" t="s">
        <v>297</v>
      </c>
      <c r="CT42" t="s">
        <v>297</v>
      </c>
      <c r="CU42" t="s">
        <v>297</v>
      </c>
      <c r="CV42" t="s">
        <v>297</v>
      </c>
      <c r="CW42" t="s">
        <v>297</v>
      </c>
      <c r="CX42" t="s">
        <v>297</v>
      </c>
      <c r="CY42" t="s">
        <v>297</v>
      </c>
      <c r="CZ42" t="s">
        <v>297</v>
      </c>
      <c r="DA42" t="s">
        <v>297</v>
      </c>
      <c r="DB42" t="s">
        <v>297</v>
      </c>
      <c r="DC42" t="s">
        <v>297</v>
      </c>
    </row>
    <row r="43" spans="1:107" hidden="1" thickTop="1" x14ac:dyDescent="0.2">
      <c r="A43" t="s">
        <v>598</v>
      </c>
      <c r="B43" s="200" t="s">
        <v>599</v>
      </c>
      <c r="C43" t="s">
        <v>6204</v>
      </c>
      <c r="D43" s="3" t="s">
        <v>297</v>
      </c>
      <c r="E43" s="3" t="s">
        <v>600</v>
      </c>
      <c r="F43" s="3" t="s">
        <v>297</v>
      </c>
      <c r="G43" s="3" t="s">
        <v>339</v>
      </c>
      <c r="H43" s="3" t="s">
        <v>340</v>
      </c>
      <c r="I43" s="3" t="s">
        <v>375</v>
      </c>
      <c r="J43" s="3" t="s">
        <v>342</v>
      </c>
      <c r="K43" s="3" t="s">
        <v>343</v>
      </c>
      <c r="L43" s="3" t="s">
        <v>303</v>
      </c>
      <c r="M43" s="3" t="s">
        <v>297</v>
      </c>
      <c r="N43" s="3" t="s">
        <v>297</v>
      </c>
      <c r="O43" s="3" t="s">
        <v>297</v>
      </c>
      <c r="P43" s="3"/>
      <c r="Q43" s="3" t="s">
        <v>344</v>
      </c>
      <c r="R43" s="3" t="s">
        <v>297</v>
      </c>
      <c r="S43" s="3" t="s">
        <v>306</v>
      </c>
      <c r="T43" s="3" t="s">
        <v>297</v>
      </c>
      <c r="U43" t="s">
        <v>308</v>
      </c>
      <c r="V43" s="3" t="s">
        <v>568</v>
      </c>
      <c r="W43" t="s">
        <v>345</v>
      </c>
      <c r="X43" t="s">
        <v>310</v>
      </c>
      <c r="Y43" s="3" t="s">
        <v>568</v>
      </c>
      <c r="Z43" s="3" t="s">
        <v>297</v>
      </c>
      <c r="AA43" s="3" t="s">
        <v>297</v>
      </c>
      <c r="AB43" s="3" t="s">
        <v>297</v>
      </c>
      <c r="AC43" s="3" t="s">
        <v>297</v>
      </c>
      <c r="AD43" s="3" t="s">
        <v>297</v>
      </c>
      <c r="AE43" s="3" t="s">
        <v>297</v>
      </c>
      <c r="AF43" s="3" t="s">
        <v>297</v>
      </c>
      <c r="AG43" s="3" t="s">
        <v>297</v>
      </c>
      <c r="AH43" s="3" t="s">
        <v>297</v>
      </c>
      <c r="AI43" s="3" t="s">
        <v>297</v>
      </c>
      <c r="AJ43" s="3" t="s">
        <v>297</v>
      </c>
      <c r="AK43" s="3" t="s">
        <v>297</v>
      </c>
      <c r="AL43" s="3" t="s">
        <v>297</v>
      </c>
      <c r="AM43" s="3" t="s">
        <v>297</v>
      </c>
      <c r="AN43" s="3" t="s">
        <v>297</v>
      </c>
      <c r="AO43" s="3" t="s">
        <v>297</v>
      </c>
      <c r="AP43" s="3" t="s">
        <v>297</v>
      </c>
      <c r="AQ43" s="3" t="s">
        <v>297</v>
      </c>
      <c r="AR43" s="3" t="s">
        <v>297</v>
      </c>
      <c r="AS43" s="3" t="s">
        <v>297</v>
      </c>
      <c r="AT43" s="3" t="s">
        <v>297</v>
      </c>
      <c r="AU43" s="3" t="s">
        <v>297</v>
      </c>
      <c r="AV43" s="3" t="s">
        <v>297</v>
      </c>
      <c r="AW43" s="3" t="s">
        <v>297</v>
      </c>
      <c r="AX43" s="3" t="s">
        <v>297</v>
      </c>
      <c r="AY43" s="3" t="s">
        <v>297</v>
      </c>
      <c r="AZ43" s="3" t="s">
        <v>297</v>
      </c>
      <c r="BA43" s="3" t="s">
        <v>297</v>
      </c>
      <c r="BB43" s="3" t="s">
        <v>297</v>
      </c>
      <c r="BC43" s="3" t="s">
        <v>297</v>
      </c>
      <c r="BD43" s="3" t="s">
        <v>297</v>
      </c>
      <c r="BE43" s="3" t="s">
        <v>297</v>
      </c>
      <c r="BF43" s="3" t="s">
        <v>297</v>
      </c>
      <c r="BG43" s="3" t="s">
        <v>297</v>
      </c>
      <c r="BH43" s="3" t="s">
        <v>297</v>
      </c>
      <c r="BI43" s="3" t="s">
        <v>297</v>
      </c>
      <c r="BJ43" s="3" t="s">
        <v>297</v>
      </c>
      <c r="BK43" s="3" t="s">
        <v>297</v>
      </c>
      <c r="BL43" s="3" t="s">
        <v>297</v>
      </c>
      <c r="BM43" s="3" t="s">
        <v>297</v>
      </c>
      <c r="BN43" s="3" t="s">
        <v>297</v>
      </c>
      <c r="BO43" s="3" t="s">
        <v>297</v>
      </c>
      <c r="BP43" s="3" t="s">
        <v>297</v>
      </c>
      <c r="BQ43" s="3" t="s">
        <v>297</v>
      </c>
      <c r="BR43" s="3" t="s">
        <v>297</v>
      </c>
      <c r="BS43" s="3" t="s">
        <v>297</v>
      </c>
      <c r="BT43" s="3" t="s">
        <v>297</v>
      </c>
      <c r="BU43" s="3" t="s">
        <v>297</v>
      </c>
      <c r="BV43" s="3" t="s">
        <v>297</v>
      </c>
      <c r="BW43" s="3" t="s">
        <v>297</v>
      </c>
      <c r="BX43" s="3" t="s">
        <v>297</v>
      </c>
      <c r="BY43" s="3" t="s">
        <v>297</v>
      </c>
      <c r="BZ43" s="3" t="s">
        <v>297</v>
      </c>
      <c r="CA43" s="3" t="s">
        <v>297</v>
      </c>
      <c r="CB43" s="3" t="s">
        <v>297</v>
      </c>
      <c r="CC43" s="3" t="s">
        <v>297</v>
      </c>
      <c r="CD43" s="3" t="s">
        <v>297</v>
      </c>
      <c r="CE43" s="3" t="s">
        <v>297</v>
      </c>
      <c r="CF43" s="3" t="s">
        <v>601</v>
      </c>
      <c r="CG43" s="3" t="s">
        <v>297</v>
      </c>
      <c r="CH43" s="3" t="s">
        <v>297</v>
      </c>
      <c r="CI43" s="3">
        <v>0</v>
      </c>
      <c r="CJ43" s="3">
        <v>1</v>
      </c>
      <c r="CK43" s="3" t="s">
        <v>602</v>
      </c>
      <c r="CL43" s="3" t="s">
        <v>603</v>
      </c>
      <c r="CM43" s="3" t="s">
        <v>297</v>
      </c>
      <c r="CN43" s="3" t="s">
        <v>297</v>
      </c>
      <c r="CO43" s="3" t="s">
        <v>297</v>
      </c>
      <c r="CP43" s="3" t="s">
        <v>297</v>
      </c>
      <c r="CQ43" s="3" t="s">
        <v>297</v>
      </c>
      <c r="CR43" s="3" t="s">
        <v>297</v>
      </c>
      <c r="CS43" s="3" t="s">
        <v>297</v>
      </c>
      <c r="CT43" s="3" t="s">
        <v>297</v>
      </c>
      <c r="CU43" s="3" t="s">
        <v>604</v>
      </c>
      <c r="CV43" s="3" t="s">
        <v>605</v>
      </c>
      <c r="CW43" s="3" t="s">
        <v>297</v>
      </c>
      <c r="CX43" s="3" t="s">
        <v>297</v>
      </c>
      <c r="CY43" s="3" t="s">
        <v>491</v>
      </c>
      <c r="CZ43" s="3" t="s">
        <v>404</v>
      </c>
      <c r="DA43" s="3" t="s">
        <v>606</v>
      </c>
      <c r="DB43" s="3" t="s">
        <v>297</v>
      </c>
      <c r="DC43" s="3" t="s">
        <v>607</v>
      </c>
    </row>
    <row r="44" spans="1:107" hidden="1" thickTop="1" x14ac:dyDescent="0.2">
      <c r="A44" t="s">
        <v>608</v>
      </c>
      <c r="B44" s="196" t="s">
        <v>609</v>
      </c>
      <c r="C44" t="s">
        <v>6285</v>
      </c>
      <c r="D44" t="s">
        <v>297</v>
      </c>
      <c r="E44" t="s">
        <v>609</v>
      </c>
      <c r="F44" t="s">
        <v>297</v>
      </c>
      <c r="G44" t="s">
        <v>610</v>
      </c>
      <c r="H44" t="s">
        <v>340</v>
      </c>
      <c r="I44" t="s">
        <v>341</v>
      </c>
      <c r="J44" t="s">
        <v>611</v>
      </c>
      <c r="K44" t="s">
        <v>343</v>
      </c>
      <c r="L44" t="s">
        <v>303</v>
      </c>
      <c r="M44" t="s">
        <v>297</v>
      </c>
      <c r="N44" t="s">
        <v>297</v>
      </c>
      <c r="O44" t="s">
        <v>297</v>
      </c>
      <c r="Q44" t="s">
        <v>344</v>
      </c>
      <c r="R44" t="s">
        <v>297</v>
      </c>
      <c r="S44" t="s">
        <v>306</v>
      </c>
      <c r="T44" t="s">
        <v>362</v>
      </c>
      <c r="U44" t="s">
        <v>297</v>
      </c>
      <c r="V44" t="s">
        <v>309</v>
      </c>
      <c r="W44" t="s">
        <v>310</v>
      </c>
      <c r="X44" t="s">
        <v>310</v>
      </c>
      <c r="Y44" t="s">
        <v>612</v>
      </c>
      <c r="Z44" t="s">
        <v>297</v>
      </c>
      <c r="AA44" t="s">
        <v>297</v>
      </c>
      <c r="AB44" t="s">
        <v>297</v>
      </c>
      <c r="AC44" t="s">
        <v>297</v>
      </c>
      <c r="AD44" t="s">
        <v>297</v>
      </c>
      <c r="AE44" t="s">
        <v>297</v>
      </c>
      <c r="AF44" t="s">
        <v>312</v>
      </c>
      <c r="AG44" t="s">
        <v>297</v>
      </c>
      <c r="AH44" t="s">
        <v>297</v>
      </c>
      <c r="AI44" t="s">
        <v>297</v>
      </c>
      <c r="AJ44" t="s">
        <v>297</v>
      </c>
      <c r="AK44" t="s">
        <v>297</v>
      </c>
      <c r="AL44" t="s">
        <v>297</v>
      </c>
      <c r="AM44" t="s">
        <v>297</v>
      </c>
      <c r="AN44" t="s">
        <v>297</v>
      </c>
      <c r="AO44" t="s">
        <v>297</v>
      </c>
      <c r="AP44" t="s">
        <v>297</v>
      </c>
      <c r="AQ44" t="s">
        <v>297</v>
      </c>
      <c r="AR44" t="s">
        <v>297</v>
      </c>
      <c r="AS44" t="s">
        <v>297</v>
      </c>
      <c r="AT44" t="s">
        <v>297</v>
      </c>
      <c r="AU44" t="s">
        <v>297</v>
      </c>
      <c r="AV44" t="s">
        <v>297</v>
      </c>
      <c r="AW44" t="s">
        <v>297</v>
      </c>
      <c r="AX44" t="s">
        <v>297</v>
      </c>
      <c r="AY44" t="s">
        <v>297</v>
      </c>
      <c r="AZ44" t="s">
        <v>297</v>
      </c>
      <c r="BA44" t="s">
        <v>297</v>
      </c>
      <c r="BB44" t="s">
        <v>297</v>
      </c>
      <c r="BC44" t="s">
        <v>297</v>
      </c>
      <c r="BD44" t="s">
        <v>297</v>
      </c>
      <c r="BE44" t="s">
        <v>297</v>
      </c>
      <c r="BF44" t="s">
        <v>297</v>
      </c>
      <c r="BG44" t="s">
        <v>297</v>
      </c>
      <c r="BH44" t="s">
        <v>297</v>
      </c>
      <c r="BI44" t="s">
        <v>297</v>
      </c>
      <c r="BJ44" t="s">
        <v>297</v>
      </c>
      <c r="BK44" t="s">
        <v>297</v>
      </c>
      <c r="BL44" t="s">
        <v>297</v>
      </c>
      <c r="BM44" t="s">
        <v>297</v>
      </c>
      <c r="BN44" t="s">
        <v>297</v>
      </c>
      <c r="BO44" t="s">
        <v>297</v>
      </c>
      <c r="BP44" t="s">
        <v>297</v>
      </c>
      <c r="BQ44" t="s">
        <v>297</v>
      </c>
      <c r="BR44" t="s">
        <v>297</v>
      </c>
      <c r="BS44" t="s">
        <v>297</v>
      </c>
      <c r="BT44" t="s">
        <v>297</v>
      </c>
      <c r="BU44" t="s">
        <v>297</v>
      </c>
      <c r="BV44" t="s">
        <v>297</v>
      </c>
      <c r="BW44" t="s">
        <v>297</v>
      </c>
      <c r="BX44" t="s">
        <v>297</v>
      </c>
      <c r="BY44" t="s">
        <v>297</v>
      </c>
      <c r="BZ44" t="s">
        <v>297</v>
      </c>
      <c r="CA44" t="s">
        <v>297</v>
      </c>
      <c r="CB44" t="s">
        <v>297</v>
      </c>
      <c r="CC44" t="s">
        <v>297</v>
      </c>
      <c r="CD44" t="s">
        <v>297</v>
      </c>
      <c r="CE44" t="s">
        <v>297</v>
      </c>
      <c r="CF44" t="s">
        <v>347</v>
      </c>
      <c r="CG44" t="s">
        <v>297</v>
      </c>
      <c r="CH44" t="s">
        <v>297</v>
      </c>
      <c r="CI44">
        <v>0</v>
      </c>
      <c r="CJ44">
        <v>30</v>
      </c>
      <c r="CK44" t="s">
        <v>613</v>
      </c>
      <c r="CL44" t="s">
        <v>613</v>
      </c>
      <c r="CM44" t="s">
        <v>297</v>
      </c>
      <c r="CN44" t="s">
        <v>614</v>
      </c>
      <c r="CO44" t="s">
        <v>615</v>
      </c>
      <c r="CP44" t="s">
        <v>297</v>
      </c>
      <c r="CQ44" t="s">
        <v>297</v>
      </c>
      <c r="CR44" t="s">
        <v>297</v>
      </c>
      <c r="CS44" t="s">
        <v>297</v>
      </c>
      <c r="CT44" t="s">
        <v>297</v>
      </c>
      <c r="CU44" t="s">
        <v>297</v>
      </c>
      <c r="CV44" t="s">
        <v>297</v>
      </c>
      <c r="CW44" t="s">
        <v>297</v>
      </c>
      <c r="CX44" t="s">
        <v>297</v>
      </c>
      <c r="CY44" t="s">
        <v>297</v>
      </c>
      <c r="CZ44" t="s">
        <v>297</v>
      </c>
      <c r="DA44" t="s">
        <v>297</v>
      </c>
      <c r="DB44" t="s">
        <v>297</v>
      </c>
      <c r="DC44" t="s">
        <v>297</v>
      </c>
    </row>
    <row r="45" spans="1:107" hidden="1" thickTop="1" x14ac:dyDescent="0.2">
      <c r="A45" t="s">
        <v>616</v>
      </c>
      <c r="B45" s="14" t="s">
        <v>617</v>
      </c>
      <c r="C45" t="s">
        <v>6204</v>
      </c>
      <c r="D45" t="s">
        <v>297</v>
      </c>
      <c r="E45" t="s">
        <v>618</v>
      </c>
      <c r="F45" t="s">
        <v>619</v>
      </c>
      <c r="G45" t="s">
        <v>339</v>
      </c>
      <c r="H45" t="s">
        <v>340</v>
      </c>
      <c r="I45" t="s">
        <v>375</v>
      </c>
      <c r="J45" t="s">
        <v>342</v>
      </c>
      <c r="K45" t="s">
        <v>343</v>
      </c>
      <c r="L45" t="s">
        <v>303</v>
      </c>
      <c r="M45" t="s">
        <v>297</v>
      </c>
      <c r="N45" t="s">
        <v>297</v>
      </c>
      <c r="O45" t="s">
        <v>297</v>
      </c>
      <c r="Q45" t="s">
        <v>344</v>
      </c>
      <c r="R45" t="s">
        <v>297</v>
      </c>
      <c r="S45" t="s">
        <v>306</v>
      </c>
      <c r="T45" t="s">
        <v>297</v>
      </c>
      <c r="U45" t="s">
        <v>308</v>
      </c>
      <c r="V45" t="s">
        <v>568</v>
      </c>
      <c r="W45" t="s">
        <v>345</v>
      </c>
      <c r="X45" t="s">
        <v>310</v>
      </c>
      <c r="Y45" t="s">
        <v>568</v>
      </c>
      <c r="Z45" t="s">
        <v>297</v>
      </c>
      <c r="AA45" t="s">
        <v>297</v>
      </c>
      <c r="AB45" t="s">
        <v>297</v>
      </c>
      <c r="AC45" t="s">
        <v>297</v>
      </c>
      <c r="AD45" t="s">
        <v>297</v>
      </c>
      <c r="AE45" t="s">
        <v>297</v>
      </c>
      <c r="AF45" t="s">
        <v>297</v>
      </c>
      <c r="AG45" t="s">
        <v>297</v>
      </c>
      <c r="AH45" t="s">
        <v>297</v>
      </c>
      <c r="AI45" t="s">
        <v>297</v>
      </c>
      <c r="AJ45" t="s">
        <v>297</v>
      </c>
      <c r="AK45" t="s">
        <v>297</v>
      </c>
      <c r="AL45" t="s">
        <v>297</v>
      </c>
      <c r="AM45" t="s">
        <v>297</v>
      </c>
      <c r="AN45" t="s">
        <v>297</v>
      </c>
      <c r="AO45" t="s">
        <v>297</v>
      </c>
      <c r="AP45" t="s">
        <v>297</v>
      </c>
      <c r="AQ45" t="s">
        <v>297</v>
      </c>
      <c r="AR45" t="s">
        <v>297</v>
      </c>
      <c r="AS45" t="s">
        <v>297</v>
      </c>
      <c r="AT45" t="s">
        <v>297</v>
      </c>
      <c r="AU45" t="s">
        <v>297</v>
      </c>
      <c r="AV45" t="s">
        <v>297</v>
      </c>
      <c r="AW45" t="s">
        <v>297</v>
      </c>
      <c r="AX45" t="s">
        <v>297</v>
      </c>
      <c r="AY45" t="s">
        <v>297</v>
      </c>
      <c r="AZ45" t="s">
        <v>297</v>
      </c>
      <c r="BA45" t="s">
        <v>297</v>
      </c>
      <c r="BB45" t="s">
        <v>297</v>
      </c>
      <c r="BC45" t="s">
        <v>297</v>
      </c>
      <c r="BD45" t="s">
        <v>297</v>
      </c>
      <c r="BE45" t="s">
        <v>297</v>
      </c>
      <c r="BF45" t="s">
        <v>297</v>
      </c>
      <c r="BG45" t="s">
        <v>297</v>
      </c>
      <c r="BH45" t="s">
        <v>297</v>
      </c>
      <c r="BI45" t="s">
        <v>297</v>
      </c>
      <c r="BJ45" t="s">
        <v>297</v>
      </c>
      <c r="BK45" t="s">
        <v>297</v>
      </c>
      <c r="BL45" t="s">
        <v>297</v>
      </c>
      <c r="BM45" t="s">
        <v>297</v>
      </c>
      <c r="BN45" t="s">
        <v>297</v>
      </c>
      <c r="BO45" t="s">
        <v>297</v>
      </c>
      <c r="BP45" t="s">
        <v>297</v>
      </c>
      <c r="BQ45" t="s">
        <v>297</v>
      </c>
      <c r="BR45" t="s">
        <v>297</v>
      </c>
      <c r="BS45" t="s">
        <v>297</v>
      </c>
      <c r="BT45" t="s">
        <v>297</v>
      </c>
      <c r="BU45" t="s">
        <v>297</v>
      </c>
      <c r="BV45" t="s">
        <v>297</v>
      </c>
      <c r="BW45" t="s">
        <v>297</v>
      </c>
      <c r="BX45" t="s">
        <v>297</v>
      </c>
      <c r="BY45" t="s">
        <v>297</v>
      </c>
      <c r="BZ45" t="s">
        <v>297</v>
      </c>
      <c r="CA45" t="s">
        <v>297</v>
      </c>
      <c r="CB45" t="s">
        <v>297</v>
      </c>
      <c r="CC45" t="s">
        <v>297</v>
      </c>
      <c r="CD45" t="s">
        <v>297</v>
      </c>
      <c r="CE45" t="s">
        <v>297</v>
      </c>
      <c r="CF45" t="s">
        <v>347</v>
      </c>
      <c r="CG45" t="s">
        <v>297</v>
      </c>
      <c r="CH45" t="s">
        <v>297</v>
      </c>
      <c r="CI45">
        <v>0</v>
      </c>
      <c r="CJ45">
        <v>30</v>
      </c>
      <c r="CK45" t="s">
        <v>620</v>
      </c>
      <c r="CL45" t="s">
        <v>621</v>
      </c>
      <c r="CM45" t="s">
        <v>297</v>
      </c>
      <c r="CN45" t="s">
        <v>297</v>
      </c>
      <c r="CO45" t="s">
        <v>297</v>
      </c>
      <c r="CP45" t="s">
        <v>297</v>
      </c>
      <c r="CQ45" t="s">
        <v>297</v>
      </c>
      <c r="CR45" t="s">
        <v>297</v>
      </c>
      <c r="CS45" t="s">
        <v>297</v>
      </c>
      <c r="CT45" t="s">
        <v>297</v>
      </c>
      <c r="CU45" t="s">
        <v>297</v>
      </c>
      <c r="CV45" t="s">
        <v>297</v>
      </c>
      <c r="CW45" t="s">
        <v>297</v>
      </c>
      <c r="CX45" t="s">
        <v>297</v>
      </c>
      <c r="CY45" t="s">
        <v>622</v>
      </c>
      <c r="CZ45" t="s">
        <v>404</v>
      </c>
      <c r="DA45" t="s">
        <v>623</v>
      </c>
      <c r="DB45" t="s">
        <v>297</v>
      </c>
      <c r="DC45" t="s">
        <v>581</v>
      </c>
    </row>
    <row r="46" spans="1:107" hidden="1" thickTop="1" x14ac:dyDescent="0.2">
      <c r="A46" t="s">
        <v>624</v>
      </c>
      <c r="B46" s="196" t="s">
        <v>625</v>
      </c>
      <c r="C46" t="s">
        <v>6285</v>
      </c>
      <c r="D46" t="s">
        <v>297</v>
      </c>
      <c r="E46" t="s">
        <v>625</v>
      </c>
      <c r="F46" t="s">
        <v>297</v>
      </c>
      <c r="G46" t="s">
        <v>610</v>
      </c>
      <c r="H46" t="s">
        <v>340</v>
      </c>
      <c r="I46" t="s">
        <v>341</v>
      </c>
      <c r="J46" t="s">
        <v>611</v>
      </c>
      <c r="K46" t="s">
        <v>343</v>
      </c>
      <c r="L46" t="s">
        <v>303</v>
      </c>
      <c r="M46" t="s">
        <v>297</v>
      </c>
      <c r="N46" t="s">
        <v>297</v>
      </c>
      <c r="O46" t="s">
        <v>297</v>
      </c>
      <c r="Q46" t="s">
        <v>344</v>
      </c>
      <c r="R46" t="s">
        <v>297</v>
      </c>
      <c r="S46" t="s">
        <v>306</v>
      </c>
      <c r="T46" t="s">
        <v>362</v>
      </c>
      <c r="U46" t="s">
        <v>297</v>
      </c>
      <c r="V46" t="s">
        <v>309</v>
      </c>
      <c r="W46" t="s">
        <v>310</v>
      </c>
      <c r="X46" t="s">
        <v>310</v>
      </c>
      <c r="Y46" t="s">
        <v>612</v>
      </c>
      <c r="Z46" t="s">
        <v>297</v>
      </c>
      <c r="AA46" t="s">
        <v>297</v>
      </c>
      <c r="AB46" t="s">
        <v>297</v>
      </c>
      <c r="AC46" t="s">
        <v>297</v>
      </c>
      <c r="AD46" t="s">
        <v>297</v>
      </c>
      <c r="AE46" t="s">
        <v>297</v>
      </c>
      <c r="AF46" t="s">
        <v>312</v>
      </c>
      <c r="AG46" t="s">
        <v>297</v>
      </c>
      <c r="AH46" t="s">
        <v>297</v>
      </c>
      <c r="AI46" t="s">
        <v>297</v>
      </c>
      <c r="AJ46" t="s">
        <v>297</v>
      </c>
      <c r="AK46" t="s">
        <v>297</v>
      </c>
      <c r="AL46" t="s">
        <v>297</v>
      </c>
      <c r="AM46" t="s">
        <v>297</v>
      </c>
      <c r="AN46" t="s">
        <v>297</v>
      </c>
      <c r="AO46" t="s">
        <v>297</v>
      </c>
      <c r="AP46" t="s">
        <v>297</v>
      </c>
      <c r="AQ46" t="s">
        <v>297</v>
      </c>
      <c r="AR46" t="s">
        <v>297</v>
      </c>
      <c r="AS46" t="s">
        <v>297</v>
      </c>
      <c r="AT46" t="s">
        <v>297</v>
      </c>
      <c r="AU46" t="s">
        <v>297</v>
      </c>
      <c r="AV46" t="s">
        <v>297</v>
      </c>
      <c r="AW46" t="s">
        <v>297</v>
      </c>
      <c r="AX46" t="s">
        <v>297</v>
      </c>
      <c r="AY46" t="s">
        <v>297</v>
      </c>
      <c r="AZ46" t="s">
        <v>297</v>
      </c>
      <c r="BA46" t="s">
        <v>297</v>
      </c>
      <c r="BB46" t="s">
        <v>297</v>
      </c>
      <c r="BC46" t="s">
        <v>297</v>
      </c>
      <c r="BD46" t="s">
        <v>297</v>
      </c>
      <c r="BE46" t="s">
        <v>297</v>
      </c>
      <c r="BF46" t="s">
        <v>297</v>
      </c>
      <c r="BG46" t="s">
        <v>297</v>
      </c>
      <c r="BH46" t="s">
        <v>297</v>
      </c>
      <c r="BI46" t="s">
        <v>297</v>
      </c>
      <c r="BJ46" t="s">
        <v>297</v>
      </c>
      <c r="BK46" t="s">
        <v>297</v>
      </c>
      <c r="BL46" t="s">
        <v>297</v>
      </c>
      <c r="BM46" t="s">
        <v>297</v>
      </c>
      <c r="BN46" t="s">
        <v>297</v>
      </c>
      <c r="BO46" t="s">
        <v>297</v>
      </c>
      <c r="BP46" t="s">
        <v>297</v>
      </c>
      <c r="BQ46" t="s">
        <v>297</v>
      </c>
      <c r="BR46" t="s">
        <v>297</v>
      </c>
      <c r="BS46" t="s">
        <v>297</v>
      </c>
      <c r="BT46" t="s">
        <v>297</v>
      </c>
      <c r="BU46" t="s">
        <v>297</v>
      </c>
      <c r="BV46" t="s">
        <v>297</v>
      </c>
      <c r="BW46" t="s">
        <v>297</v>
      </c>
      <c r="BX46" t="s">
        <v>297</v>
      </c>
      <c r="BY46" t="s">
        <v>297</v>
      </c>
      <c r="BZ46" t="s">
        <v>297</v>
      </c>
      <c r="CA46" t="s">
        <v>297</v>
      </c>
      <c r="CB46" t="s">
        <v>297</v>
      </c>
      <c r="CC46" t="s">
        <v>297</v>
      </c>
      <c r="CD46" t="s">
        <v>297</v>
      </c>
      <c r="CE46" t="s">
        <v>297</v>
      </c>
      <c r="CF46" t="s">
        <v>347</v>
      </c>
      <c r="CG46" t="s">
        <v>297</v>
      </c>
      <c r="CH46" t="s">
        <v>297</v>
      </c>
      <c r="CI46">
        <v>0</v>
      </c>
      <c r="CJ46">
        <v>30</v>
      </c>
      <c r="CK46" t="s">
        <v>626</v>
      </c>
      <c r="CL46" t="s">
        <v>626</v>
      </c>
      <c r="CM46" t="s">
        <v>297</v>
      </c>
      <c r="CN46" t="s">
        <v>614</v>
      </c>
      <c r="CO46" t="s">
        <v>615</v>
      </c>
      <c r="CP46" t="s">
        <v>297</v>
      </c>
      <c r="CQ46" t="s">
        <v>297</v>
      </c>
      <c r="CR46" t="s">
        <v>297</v>
      </c>
      <c r="CS46" t="s">
        <v>297</v>
      </c>
      <c r="CT46" t="s">
        <v>297</v>
      </c>
      <c r="CU46" t="s">
        <v>297</v>
      </c>
      <c r="CV46" t="s">
        <v>297</v>
      </c>
      <c r="CW46" t="s">
        <v>297</v>
      </c>
      <c r="CX46" t="s">
        <v>297</v>
      </c>
      <c r="CY46" t="s">
        <v>297</v>
      </c>
      <c r="CZ46" t="s">
        <v>297</v>
      </c>
      <c r="DA46" t="s">
        <v>297</v>
      </c>
      <c r="DB46" t="s">
        <v>297</v>
      </c>
      <c r="DC46" t="s">
        <v>297</v>
      </c>
    </row>
    <row r="47" spans="1:107" hidden="1" thickTop="1" x14ac:dyDescent="0.2">
      <c r="A47" t="s">
        <v>627</v>
      </c>
      <c r="B47" s="14" t="s">
        <v>628</v>
      </c>
      <c r="C47" t="s">
        <v>6285</v>
      </c>
      <c r="D47" t="s">
        <v>297</v>
      </c>
      <c r="E47" t="s">
        <v>629</v>
      </c>
      <c r="F47" t="s">
        <v>297</v>
      </c>
      <c r="G47" t="s">
        <v>298</v>
      </c>
      <c r="H47" t="s">
        <v>340</v>
      </c>
      <c r="I47" t="s">
        <v>341</v>
      </c>
      <c r="J47" t="s">
        <v>611</v>
      </c>
      <c r="K47" t="s">
        <v>343</v>
      </c>
      <c r="L47" t="s">
        <v>303</v>
      </c>
      <c r="M47" t="s">
        <v>297</v>
      </c>
      <c r="N47" t="s">
        <v>297</v>
      </c>
      <c r="O47" t="s">
        <v>297</v>
      </c>
      <c r="Q47" t="s">
        <v>344</v>
      </c>
      <c r="R47" t="s">
        <v>297</v>
      </c>
      <c r="S47" t="s">
        <v>306</v>
      </c>
      <c r="T47" t="s">
        <v>362</v>
      </c>
      <c r="U47" t="s">
        <v>297</v>
      </c>
      <c r="V47" t="s">
        <v>309</v>
      </c>
      <c r="W47" t="s">
        <v>310</v>
      </c>
      <c r="X47" t="s">
        <v>310</v>
      </c>
      <c r="Y47" t="s">
        <v>311</v>
      </c>
      <c r="Z47" t="s">
        <v>312</v>
      </c>
      <c r="AA47" t="s">
        <v>297</v>
      </c>
      <c r="AB47" t="s">
        <v>297</v>
      </c>
      <c r="AC47" t="s">
        <v>297</v>
      </c>
      <c r="AD47" t="s">
        <v>297</v>
      </c>
      <c r="AE47" t="s">
        <v>297</v>
      </c>
      <c r="AF47" t="s">
        <v>297</v>
      </c>
      <c r="AG47" t="s">
        <v>297</v>
      </c>
      <c r="AH47" t="s">
        <v>297</v>
      </c>
      <c r="AI47" t="s">
        <v>297</v>
      </c>
      <c r="AJ47" t="s">
        <v>297</v>
      </c>
      <c r="AK47" t="s">
        <v>297</v>
      </c>
      <c r="AL47" t="s">
        <v>297</v>
      </c>
      <c r="AM47" t="s">
        <v>297</v>
      </c>
      <c r="AN47" t="s">
        <v>297</v>
      </c>
      <c r="AO47" t="s">
        <v>297</v>
      </c>
      <c r="AP47" t="s">
        <v>297</v>
      </c>
      <c r="AQ47" t="s">
        <v>297</v>
      </c>
      <c r="AR47" t="s">
        <v>297</v>
      </c>
      <c r="AS47" t="s">
        <v>297</v>
      </c>
      <c r="AT47" t="s">
        <v>297</v>
      </c>
      <c r="AU47" t="s">
        <v>297</v>
      </c>
      <c r="AV47" t="s">
        <v>297</v>
      </c>
      <c r="AW47" t="s">
        <v>297</v>
      </c>
      <c r="AX47" t="s">
        <v>297</v>
      </c>
      <c r="AY47" t="s">
        <v>297</v>
      </c>
      <c r="AZ47" t="s">
        <v>297</v>
      </c>
      <c r="BA47" t="s">
        <v>297</v>
      </c>
      <c r="BB47" t="s">
        <v>297</v>
      </c>
      <c r="BC47" t="s">
        <v>297</v>
      </c>
      <c r="BD47" t="s">
        <v>297</v>
      </c>
      <c r="BE47" t="s">
        <v>297</v>
      </c>
      <c r="BF47" t="s">
        <v>297</v>
      </c>
      <c r="BG47" t="s">
        <v>297</v>
      </c>
      <c r="BH47" t="s">
        <v>297</v>
      </c>
      <c r="BI47" t="s">
        <v>297</v>
      </c>
      <c r="BJ47" t="s">
        <v>297</v>
      </c>
      <c r="BK47" t="s">
        <v>297</v>
      </c>
      <c r="BL47" t="s">
        <v>297</v>
      </c>
      <c r="BM47" t="s">
        <v>297</v>
      </c>
      <c r="BN47" t="s">
        <v>297</v>
      </c>
      <c r="BO47" t="s">
        <v>297</v>
      </c>
      <c r="BP47" t="s">
        <v>297</v>
      </c>
      <c r="BQ47" t="s">
        <v>297</v>
      </c>
      <c r="BR47" t="s">
        <v>297</v>
      </c>
      <c r="BS47" t="s">
        <v>297</v>
      </c>
      <c r="BT47" t="s">
        <v>297</v>
      </c>
      <c r="BU47" t="s">
        <v>297</v>
      </c>
      <c r="BV47" t="s">
        <v>297</v>
      </c>
      <c r="BW47" t="s">
        <v>297</v>
      </c>
      <c r="BX47" t="s">
        <v>297</v>
      </c>
      <c r="BY47" t="s">
        <v>297</v>
      </c>
      <c r="BZ47" t="s">
        <v>297</v>
      </c>
      <c r="CA47" t="s">
        <v>297</v>
      </c>
      <c r="CB47" t="s">
        <v>297</v>
      </c>
      <c r="CC47" t="s">
        <v>297</v>
      </c>
      <c r="CD47" t="s">
        <v>297</v>
      </c>
      <c r="CE47" t="s">
        <v>297</v>
      </c>
      <c r="CF47" t="s">
        <v>347</v>
      </c>
      <c r="CG47" t="s">
        <v>297</v>
      </c>
      <c r="CH47" t="s">
        <v>297</v>
      </c>
      <c r="CI47">
        <v>0</v>
      </c>
      <c r="CJ47">
        <v>10</v>
      </c>
      <c r="CK47" t="s">
        <v>630</v>
      </c>
      <c r="CL47" t="s">
        <v>631</v>
      </c>
      <c r="CM47" t="s">
        <v>297</v>
      </c>
      <c r="CN47" t="s">
        <v>297</v>
      </c>
      <c r="CO47" t="s">
        <v>297</v>
      </c>
      <c r="CP47" t="s">
        <v>297</v>
      </c>
      <c r="CQ47" t="s">
        <v>297</v>
      </c>
      <c r="CR47" t="s">
        <v>297</v>
      </c>
      <c r="CS47" t="s">
        <v>297</v>
      </c>
      <c r="CT47" t="s">
        <v>297</v>
      </c>
      <c r="CU47" t="s">
        <v>297</v>
      </c>
      <c r="CV47" t="s">
        <v>297</v>
      </c>
      <c r="CW47" t="s">
        <v>297</v>
      </c>
      <c r="CX47" t="s">
        <v>297</v>
      </c>
      <c r="CY47" t="s">
        <v>297</v>
      </c>
      <c r="CZ47" t="s">
        <v>297</v>
      </c>
      <c r="DA47" t="s">
        <v>297</v>
      </c>
      <c r="DB47" t="s">
        <v>297</v>
      </c>
      <c r="DC47" t="s">
        <v>297</v>
      </c>
    </row>
    <row r="48" spans="1:107" hidden="1" thickTop="1" x14ac:dyDescent="0.2">
      <c r="A48" s="70" t="s">
        <v>632</v>
      </c>
      <c r="B48" s="199" t="s">
        <v>633</v>
      </c>
      <c r="C48" t="s">
        <v>6285</v>
      </c>
      <c r="D48" t="s">
        <v>297</v>
      </c>
      <c r="E48" s="70" t="s">
        <v>634</v>
      </c>
      <c r="F48" t="s">
        <v>297</v>
      </c>
      <c r="G48" t="s">
        <v>298</v>
      </c>
      <c r="H48" t="s">
        <v>299</v>
      </c>
      <c r="I48" t="s">
        <v>300</v>
      </c>
      <c r="J48" t="s">
        <v>342</v>
      </c>
      <c r="K48" t="s">
        <v>343</v>
      </c>
      <c r="L48" t="s">
        <v>303</v>
      </c>
      <c r="M48" t="s">
        <v>297</v>
      </c>
      <c r="N48" t="s">
        <v>297</v>
      </c>
      <c r="O48" t="s">
        <v>297</v>
      </c>
      <c r="Q48" t="s">
        <v>344</v>
      </c>
      <c r="R48" t="s">
        <v>297</v>
      </c>
      <c r="S48" t="s">
        <v>306</v>
      </c>
      <c r="T48" t="s">
        <v>297</v>
      </c>
      <c r="U48" t="s">
        <v>297</v>
      </c>
      <c r="V48" t="s">
        <v>309</v>
      </c>
      <c r="W48" t="s">
        <v>310</v>
      </c>
      <c r="X48" t="s">
        <v>310</v>
      </c>
      <c r="Y48" t="s">
        <v>311</v>
      </c>
      <c r="Z48" t="s">
        <v>312</v>
      </c>
      <c r="AA48" t="s">
        <v>297</v>
      </c>
      <c r="AB48" t="s">
        <v>297</v>
      </c>
      <c r="AC48" t="s">
        <v>297</v>
      </c>
      <c r="AD48" t="s">
        <v>297</v>
      </c>
      <c r="AE48" t="s">
        <v>297</v>
      </c>
      <c r="AF48" t="s">
        <v>312</v>
      </c>
      <c r="AG48" t="s">
        <v>297</v>
      </c>
      <c r="AH48" t="s">
        <v>297</v>
      </c>
      <c r="AI48" t="s">
        <v>297</v>
      </c>
      <c r="AJ48" t="s">
        <v>297</v>
      </c>
      <c r="AK48" t="s">
        <v>297</v>
      </c>
      <c r="AL48" t="s">
        <v>297</v>
      </c>
      <c r="AM48" t="s">
        <v>297</v>
      </c>
      <c r="AN48" t="s">
        <v>297</v>
      </c>
      <c r="AO48" t="s">
        <v>297</v>
      </c>
      <c r="AP48" t="s">
        <v>297</v>
      </c>
      <c r="AQ48" t="s">
        <v>297</v>
      </c>
      <c r="AR48" t="s">
        <v>297</v>
      </c>
      <c r="AS48" t="s">
        <v>297</v>
      </c>
      <c r="AT48" t="s">
        <v>297</v>
      </c>
      <c r="AU48" t="s">
        <v>297</v>
      </c>
      <c r="AV48" t="s">
        <v>297</v>
      </c>
      <c r="AW48" t="s">
        <v>297</v>
      </c>
      <c r="AX48" t="s">
        <v>297</v>
      </c>
      <c r="AY48" t="s">
        <v>297</v>
      </c>
      <c r="AZ48" t="s">
        <v>297</v>
      </c>
      <c r="BA48" t="s">
        <v>297</v>
      </c>
      <c r="BB48" t="s">
        <v>297</v>
      </c>
      <c r="BC48" t="s">
        <v>297</v>
      </c>
      <c r="BD48" t="s">
        <v>297</v>
      </c>
      <c r="BE48" t="s">
        <v>297</v>
      </c>
      <c r="BF48" t="s">
        <v>297</v>
      </c>
      <c r="BG48" t="s">
        <v>297</v>
      </c>
      <c r="BH48" t="s">
        <v>297</v>
      </c>
      <c r="BI48" t="s">
        <v>297</v>
      </c>
      <c r="BJ48" t="s">
        <v>297</v>
      </c>
      <c r="BK48" t="s">
        <v>297</v>
      </c>
      <c r="BL48" t="s">
        <v>297</v>
      </c>
      <c r="BM48" t="s">
        <v>297</v>
      </c>
      <c r="BN48" t="s">
        <v>297</v>
      </c>
      <c r="BO48" t="s">
        <v>297</v>
      </c>
      <c r="BP48" t="s">
        <v>297</v>
      </c>
      <c r="BQ48" t="s">
        <v>297</v>
      </c>
      <c r="BR48" t="s">
        <v>297</v>
      </c>
      <c r="BS48" t="s">
        <v>297</v>
      </c>
      <c r="BT48" t="s">
        <v>297</v>
      </c>
      <c r="BU48" t="s">
        <v>297</v>
      </c>
      <c r="BV48" t="s">
        <v>297</v>
      </c>
      <c r="BW48" t="s">
        <v>297</v>
      </c>
      <c r="BX48" t="s">
        <v>297</v>
      </c>
      <c r="BY48" t="s">
        <v>297</v>
      </c>
      <c r="BZ48" t="s">
        <v>297</v>
      </c>
      <c r="CA48" t="s">
        <v>297</v>
      </c>
      <c r="CB48" t="s">
        <v>297</v>
      </c>
      <c r="CC48" t="s">
        <v>297</v>
      </c>
      <c r="CD48" t="s">
        <v>297</v>
      </c>
      <c r="CE48" t="s">
        <v>297</v>
      </c>
      <c r="CF48" t="s">
        <v>313</v>
      </c>
      <c r="CG48" t="s">
        <v>314</v>
      </c>
      <c r="CH48" t="s">
        <v>314</v>
      </c>
      <c r="CI48" t="s">
        <v>297</v>
      </c>
      <c r="CJ48" t="s">
        <v>297</v>
      </c>
      <c r="CK48" s="70" t="s">
        <v>635</v>
      </c>
      <c r="CL48" s="70" t="s">
        <v>636</v>
      </c>
      <c r="CM48" t="s">
        <v>297</v>
      </c>
      <c r="CN48" t="s">
        <v>297</v>
      </c>
      <c r="CO48" t="s">
        <v>297</v>
      </c>
      <c r="CP48" t="s">
        <v>297</v>
      </c>
      <c r="CQ48" t="s">
        <v>297</v>
      </c>
      <c r="CR48" t="s">
        <v>297</v>
      </c>
      <c r="CS48" t="s">
        <v>297</v>
      </c>
      <c r="CT48" t="s">
        <v>297</v>
      </c>
      <c r="CU48" t="s">
        <v>297</v>
      </c>
      <c r="CV48" t="s">
        <v>297</v>
      </c>
      <c r="CW48" t="s">
        <v>297</v>
      </c>
      <c r="CX48" t="s">
        <v>297</v>
      </c>
      <c r="CY48" t="s">
        <v>297</v>
      </c>
      <c r="CZ48" t="s">
        <v>297</v>
      </c>
      <c r="DA48" t="s">
        <v>297</v>
      </c>
      <c r="DB48" t="s">
        <v>297</v>
      </c>
      <c r="DC48" t="s">
        <v>297</v>
      </c>
    </row>
    <row r="49" spans="1:107" hidden="1" thickTop="1" x14ac:dyDescent="0.2">
      <c r="A49" t="s">
        <v>637</v>
      </c>
      <c r="B49" s="14" t="s">
        <v>638</v>
      </c>
      <c r="C49" t="s">
        <v>6180</v>
      </c>
      <c r="D49" t="s">
        <v>297</v>
      </c>
      <c r="E49" t="s">
        <v>639</v>
      </c>
      <c r="F49" t="s">
        <v>640</v>
      </c>
      <c r="G49" t="s">
        <v>339</v>
      </c>
      <c r="H49" t="s">
        <v>340</v>
      </c>
      <c r="I49" t="s">
        <v>375</v>
      </c>
      <c r="J49" t="s">
        <v>342</v>
      </c>
      <c r="K49" t="s">
        <v>343</v>
      </c>
      <c r="L49" t="s">
        <v>303</v>
      </c>
      <c r="M49" t="s">
        <v>297</v>
      </c>
      <c r="N49" t="s">
        <v>297</v>
      </c>
      <c r="O49" t="s">
        <v>297</v>
      </c>
      <c r="Q49" t="s">
        <v>344</v>
      </c>
      <c r="R49" t="s">
        <v>297</v>
      </c>
      <c r="S49" t="s">
        <v>306</v>
      </c>
      <c r="T49" t="s">
        <v>297</v>
      </c>
      <c r="U49" t="s">
        <v>297</v>
      </c>
      <c r="V49" t="s">
        <v>309</v>
      </c>
      <c r="W49" t="s">
        <v>310</v>
      </c>
      <c r="X49" t="s">
        <v>310</v>
      </c>
      <c r="Y49" t="s">
        <v>311</v>
      </c>
      <c r="Z49" t="s">
        <v>297</v>
      </c>
      <c r="AA49" t="s">
        <v>297</v>
      </c>
      <c r="AB49" t="s">
        <v>297</v>
      </c>
      <c r="AC49" t="s">
        <v>297</v>
      </c>
      <c r="AD49" t="s">
        <v>297</v>
      </c>
      <c r="AE49" t="s">
        <v>297</v>
      </c>
      <c r="AF49" t="s">
        <v>297</v>
      </c>
      <c r="AG49" t="s">
        <v>297</v>
      </c>
      <c r="AH49" t="s">
        <v>297</v>
      </c>
      <c r="AI49" t="s">
        <v>297</v>
      </c>
      <c r="AJ49" t="s">
        <v>297</v>
      </c>
      <c r="AK49" t="s">
        <v>297</v>
      </c>
      <c r="AL49" t="s">
        <v>297</v>
      </c>
      <c r="AM49" t="s">
        <v>297</v>
      </c>
      <c r="AN49" t="s">
        <v>297</v>
      </c>
      <c r="AO49" t="s">
        <v>297</v>
      </c>
      <c r="AP49" t="s">
        <v>297</v>
      </c>
      <c r="AQ49" t="s">
        <v>297</v>
      </c>
      <c r="AR49" t="s">
        <v>297</v>
      </c>
      <c r="AS49" t="s">
        <v>297</v>
      </c>
      <c r="AT49" t="s">
        <v>297</v>
      </c>
      <c r="AU49" t="s">
        <v>297</v>
      </c>
      <c r="AV49" t="s">
        <v>297</v>
      </c>
      <c r="AW49" t="s">
        <v>297</v>
      </c>
      <c r="AX49" t="s">
        <v>297</v>
      </c>
      <c r="AY49" t="s">
        <v>297</v>
      </c>
      <c r="AZ49" t="s">
        <v>297</v>
      </c>
      <c r="BA49" t="s">
        <v>297</v>
      </c>
      <c r="BB49" t="s">
        <v>297</v>
      </c>
      <c r="BC49" t="s">
        <v>297</v>
      </c>
      <c r="BD49" t="s">
        <v>297</v>
      </c>
      <c r="BE49" t="s">
        <v>297</v>
      </c>
      <c r="BF49" t="s">
        <v>297</v>
      </c>
      <c r="BG49" t="s">
        <v>297</v>
      </c>
      <c r="BH49" t="s">
        <v>297</v>
      </c>
      <c r="BI49" t="s">
        <v>297</v>
      </c>
      <c r="BJ49" t="s">
        <v>297</v>
      </c>
      <c r="BK49" t="s">
        <v>297</v>
      </c>
      <c r="BL49" t="s">
        <v>297</v>
      </c>
      <c r="BM49" t="s">
        <v>297</v>
      </c>
      <c r="BN49" t="s">
        <v>297</v>
      </c>
      <c r="BO49" t="s">
        <v>297</v>
      </c>
      <c r="BP49" t="s">
        <v>297</v>
      </c>
      <c r="BQ49" t="s">
        <v>297</v>
      </c>
      <c r="BR49" t="s">
        <v>297</v>
      </c>
      <c r="BS49" t="s">
        <v>297</v>
      </c>
      <c r="BT49" t="s">
        <v>297</v>
      </c>
      <c r="BU49" t="s">
        <v>297</v>
      </c>
      <c r="BV49" t="s">
        <v>297</v>
      </c>
      <c r="BW49" t="s">
        <v>297</v>
      </c>
      <c r="BX49" t="s">
        <v>297</v>
      </c>
      <c r="BY49" t="s">
        <v>297</v>
      </c>
      <c r="BZ49" t="s">
        <v>297</v>
      </c>
      <c r="CA49" t="s">
        <v>297</v>
      </c>
      <c r="CB49" t="s">
        <v>297</v>
      </c>
      <c r="CC49" t="s">
        <v>297</v>
      </c>
      <c r="CD49" t="s">
        <v>297</v>
      </c>
      <c r="CE49" t="s">
        <v>297</v>
      </c>
      <c r="CF49" t="s">
        <v>297</v>
      </c>
      <c r="CG49" t="s">
        <v>297</v>
      </c>
      <c r="CH49" t="s">
        <v>297</v>
      </c>
      <c r="CI49" t="s">
        <v>297</v>
      </c>
      <c r="CJ49" t="s">
        <v>297</v>
      </c>
      <c r="CK49" t="s">
        <v>641</v>
      </c>
      <c r="CL49" t="s">
        <v>642</v>
      </c>
      <c r="CM49" t="s">
        <v>643</v>
      </c>
      <c r="CN49" t="s">
        <v>297</v>
      </c>
      <c r="CO49" t="s">
        <v>297</v>
      </c>
      <c r="CP49" t="s">
        <v>297</v>
      </c>
      <c r="CQ49" t="s">
        <v>297</v>
      </c>
      <c r="CR49" t="s">
        <v>297</v>
      </c>
      <c r="CS49" t="s">
        <v>297</v>
      </c>
      <c r="CT49" t="s">
        <v>297</v>
      </c>
      <c r="CU49" t="s">
        <v>297</v>
      </c>
      <c r="CV49" t="s">
        <v>297</v>
      </c>
      <c r="CW49" t="s">
        <v>297</v>
      </c>
      <c r="CX49" t="s">
        <v>297</v>
      </c>
      <c r="CY49" t="s">
        <v>297</v>
      </c>
      <c r="CZ49" t="s">
        <v>297</v>
      </c>
      <c r="DA49" t="s">
        <v>297</v>
      </c>
      <c r="DB49" t="s">
        <v>297</v>
      </c>
      <c r="DC49" t="s">
        <v>297</v>
      </c>
    </row>
    <row r="50" spans="1:107" hidden="1" thickTop="1" x14ac:dyDescent="0.2">
      <c r="A50" t="s">
        <v>300</v>
      </c>
      <c r="B50" s="196" t="s">
        <v>644</v>
      </c>
      <c r="C50" t="s">
        <v>6188</v>
      </c>
      <c r="D50" t="s">
        <v>297</v>
      </c>
      <c r="E50" t="s">
        <v>645</v>
      </c>
      <c r="F50" t="s">
        <v>297</v>
      </c>
      <c r="G50" t="s">
        <v>519</v>
      </c>
      <c r="H50" t="s">
        <v>520</v>
      </c>
      <c r="I50" t="s">
        <v>300</v>
      </c>
      <c r="J50" t="s">
        <v>342</v>
      </c>
      <c r="K50" t="s">
        <v>343</v>
      </c>
      <c r="L50" t="s">
        <v>303</v>
      </c>
      <c r="M50" t="s">
        <v>297</v>
      </c>
      <c r="N50" t="s">
        <v>297</v>
      </c>
      <c r="O50" t="s">
        <v>297</v>
      </c>
      <c r="Q50" t="s">
        <v>344</v>
      </c>
      <c r="R50" t="s">
        <v>297</v>
      </c>
      <c r="S50" t="s">
        <v>306</v>
      </c>
      <c r="T50" t="s">
        <v>297</v>
      </c>
      <c r="U50" t="s">
        <v>297</v>
      </c>
      <c r="V50" t="s">
        <v>309</v>
      </c>
      <c r="W50" t="s">
        <v>310</v>
      </c>
      <c r="X50" t="s">
        <v>310</v>
      </c>
      <c r="Y50" t="s">
        <v>311</v>
      </c>
      <c r="Z50" t="s">
        <v>297</v>
      </c>
      <c r="AA50" t="s">
        <v>297</v>
      </c>
      <c r="AB50" t="s">
        <v>297</v>
      </c>
      <c r="AC50" t="s">
        <v>297</v>
      </c>
      <c r="AD50" t="s">
        <v>297</v>
      </c>
      <c r="AE50" t="s">
        <v>297</v>
      </c>
      <c r="AF50" t="s">
        <v>297</v>
      </c>
      <c r="AG50" t="s">
        <v>297</v>
      </c>
      <c r="AH50" t="s">
        <v>297</v>
      </c>
      <c r="AI50" t="s">
        <v>297</v>
      </c>
      <c r="AJ50" t="s">
        <v>297</v>
      </c>
      <c r="AK50" t="s">
        <v>297</v>
      </c>
      <c r="AL50" t="s">
        <v>297</v>
      </c>
      <c r="AM50" t="s">
        <v>297</v>
      </c>
      <c r="AN50" t="s">
        <v>297</v>
      </c>
      <c r="AO50" t="s">
        <v>297</v>
      </c>
      <c r="AP50" t="s">
        <v>297</v>
      </c>
      <c r="AQ50" t="s">
        <v>297</v>
      </c>
      <c r="AR50" t="s">
        <v>297</v>
      </c>
      <c r="AS50" t="s">
        <v>297</v>
      </c>
      <c r="AT50" t="s">
        <v>297</v>
      </c>
      <c r="AU50" t="s">
        <v>297</v>
      </c>
      <c r="AV50" t="s">
        <v>297</v>
      </c>
      <c r="AW50" t="s">
        <v>297</v>
      </c>
      <c r="AX50" t="s">
        <v>297</v>
      </c>
      <c r="AY50" t="s">
        <v>297</v>
      </c>
      <c r="AZ50" t="s">
        <v>297</v>
      </c>
      <c r="BA50" t="s">
        <v>297</v>
      </c>
      <c r="BB50" t="s">
        <v>297</v>
      </c>
      <c r="BC50" t="s">
        <v>297</v>
      </c>
      <c r="BD50" t="s">
        <v>297</v>
      </c>
      <c r="BE50" t="s">
        <v>297</v>
      </c>
      <c r="BF50" t="s">
        <v>297</v>
      </c>
      <c r="BG50" t="s">
        <v>297</v>
      </c>
      <c r="BH50" t="s">
        <v>297</v>
      </c>
      <c r="BI50" t="s">
        <v>297</v>
      </c>
      <c r="BJ50" t="s">
        <v>297</v>
      </c>
      <c r="BK50" t="s">
        <v>297</v>
      </c>
      <c r="BL50" t="s">
        <v>297</v>
      </c>
      <c r="BM50" t="s">
        <v>297</v>
      </c>
      <c r="BN50" t="s">
        <v>297</v>
      </c>
      <c r="BO50" t="s">
        <v>297</v>
      </c>
      <c r="BP50" t="s">
        <v>312</v>
      </c>
      <c r="BQ50" t="s">
        <v>297</v>
      </c>
      <c r="BR50" t="s">
        <v>297</v>
      </c>
      <c r="BS50" t="s">
        <v>297</v>
      </c>
      <c r="BT50" t="s">
        <v>297</v>
      </c>
      <c r="BU50" t="s">
        <v>297</v>
      </c>
      <c r="BV50" t="s">
        <v>297</v>
      </c>
      <c r="BW50" t="s">
        <v>297</v>
      </c>
      <c r="BX50" t="s">
        <v>297</v>
      </c>
      <c r="BY50" t="s">
        <v>297</v>
      </c>
      <c r="BZ50" t="s">
        <v>297</v>
      </c>
      <c r="CA50" t="s">
        <v>297</v>
      </c>
      <c r="CB50" t="s">
        <v>297</v>
      </c>
      <c r="CC50" t="s">
        <v>297</v>
      </c>
      <c r="CD50" t="s">
        <v>297</v>
      </c>
      <c r="CE50" t="s">
        <v>297</v>
      </c>
      <c r="CF50" t="s">
        <v>347</v>
      </c>
      <c r="CG50" t="s">
        <v>297</v>
      </c>
      <c r="CH50" t="s">
        <v>297</v>
      </c>
      <c r="CI50">
        <v>0</v>
      </c>
      <c r="CJ50">
        <v>15</v>
      </c>
      <c r="CK50" t="s">
        <v>646</v>
      </c>
      <c r="CL50" t="s">
        <v>647</v>
      </c>
      <c r="CM50" t="s">
        <v>297</v>
      </c>
      <c r="CN50" t="s">
        <v>297</v>
      </c>
      <c r="CO50" t="s">
        <v>297</v>
      </c>
      <c r="CP50" t="s">
        <v>297</v>
      </c>
      <c r="CQ50" t="s">
        <v>297</v>
      </c>
      <c r="CR50" t="s">
        <v>297</v>
      </c>
      <c r="CS50" t="s">
        <v>297</v>
      </c>
      <c r="CT50" t="s">
        <v>297</v>
      </c>
      <c r="CU50" t="s">
        <v>297</v>
      </c>
      <c r="CV50" t="s">
        <v>297</v>
      </c>
      <c r="CW50" t="s">
        <v>297</v>
      </c>
      <c r="CX50" t="s">
        <v>297</v>
      </c>
      <c r="CY50" t="s">
        <v>297</v>
      </c>
      <c r="CZ50" t="s">
        <v>297</v>
      </c>
      <c r="DA50" t="s">
        <v>297</v>
      </c>
      <c r="DB50" t="s">
        <v>297</v>
      </c>
      <c r="DC50" t="s">
        <v>297</v>
      </c>
    </row>
    <row r="51" spans="1:107" hidden="1" thickTop="1" x14ac:dyDescent="0.2">
      <c r="A51" t="s">
        <v>520</v>
      </c>
      <c r="B51" s="14" t="s">
        <v>649</v>
      </c>
      <c r="C51" t="s">
        <v>650</v>
      </c>
      <c r="D51" t="s">
        <v>297</v>
      </c>
      <c r="E51" t="s">
        <v>651</v>
      </c>
      <c r="F51" t="s">
        <v>297</v>
      </c>
      <c r="G51" t="s">
        <v>339</v>
      </c>
      <c r="H51" t="s">
        <v>520</v>
      </c>
      <c r="I51" t="s">
        <v>375</v>
      </c>
      <c r="J51" t="s">
        <v>342</v>
      </c>
      <c r="K51" t="s">
        <v>343</v>
      </c>
      <c r="L51" t="s">
        <v>303</v>
      </c>
      <c r="M51" t="s">
        <v>297</v>
      </c>
      <c r="N51" t="s">
        <v>297</v>
      </c>
      <c r="O51" t="s">
        <v>297</v>
      </c>
      <c r="Q51" t="s">
        <v>344</v>
      </c>
      <c r="R51" t="s">
        <v>297</v>
      </c>
      <c r="S51" t="s">
        <v>306</v>
      </c>
      <c r="T51" t="s">
        <v>297</v>
      </c>
      <c r="U51" t="s">
        <v>297</v>
      </c>
      <c r="V51" t="s">
        <v>309</v>
      </c>
      <c r="W51" t="s">
        <v>310</v>
      </c>
      <c r="X51" t="s">
        <v>310</v>
      </c>
      <c r="Y51" t="s">
        <v>311</v>
      </c>
      <c r="Z51" t="s">
        <v>297</v>
      </c>
      <c r="AA51" t="s">
        <v>297</v>
      </c>
      <c r="AB51" t="s">
        <v>297</v>
      </c>
      <c r="AC51" t="s">
        <v>297</v>
      </c>
      <c r="AD51" t="s">
        <v>297</v>
      </c>
      <c r="AE51" t="s">
        <v>297</v>
      </c>
      <c r="AF51" t="s">
        <v>297</v>
      </c>
      <c r="AG51" t="s">
        <v>297</v>
      </c>
      <c r="AH51" t="s">
        <v>297</v>
      </c>
      <c r="AI51" t="s">
        <v>297</v>
      </c>
      <c r="AJ51" t="s">
        <v>297</v>
      </c>
      <c r="AK51" t="s">
        <v>297</v>
      </c>
      <c r="AL51" t="s">
        <v>297</v>
      </c>
      <c r="AM51" t="s">
        <v>297</v>
      </c>
      <c r="AN51" t="s">
        <v>297</v>
      </c>
      <c r="AO51" t="s">
        <v>297</v>
      </c>
      <c r="AP51" t="s">
        <v>297</v>
      </c>
      <c r="AQ51" t="s">
        <v>297</v>
      </c>
      <c r="AR51" t="s">
        <v>297</v>
      </c>
      <c r="AS51" t="s">
        <v>297</v>
      </c>
      <c r="AT51" t="s">
        <v>297</v>
      </c>
      <c r="AU51" t="s">
        <v>297</v>
      </c>
      <c r="AV51" t="s">
        <v>297</v>
      </c>
      <c r="AW51" t="s">
        <v>297</v>
      </c>
      <c r="AX51" t="s">
        <v>297</v>
      </c>
      <c r="AY51" t="s">
        <v>297</v>
      </c>
      <c r="AZ51" t="s">
        <v>297</v>
      </c>
      <c r="BA51" t="s">
        <v>297</v>
      </c>
      <c r="BB51" t="s">
        <v>297</v>
      </c>
      <c r="BC51" t="s">
        <v>297</v>
      </c>
      <c r="BD51" t="s">
        <v>297</v>
      </c>
      <c r="BE51" t="s">
        <v>297</v>
      </c>
      <c r="BF51" t="s">
        <v>297</v>
      </c>
      <c r="BG51" t="s">
        <v>297</v>
      </c>
      <c r="BH51" t="s">
        <v>297</v>
      </c>
      <c r="BI51" t="s">
        <v>297</v>
      </c>
      <c r="BJ51" t="s">
        <v>297</v>
      </c>
      <c r="BK51" t="s">
        <v>297</v>
      </c>
      <c r="BL51" t="s">
        <v>297</v>
      </c>
      <c r="BM51" t="s">
        <v>297</v>
      </c>
      <c r="BN51" t="s">
        <v>297</v>
      </c>
      <c r="BO51" t="s">
        <v>297</v>
      </c>
      <c r="BP51" t="s">
        <v>312</v>
      </c>
      <c r="BQ51" t="s">
        <v>297</v>
      </c>
      <c r="BR51" t="s">
        <v>297</v>
      </c>
      <c r="BS51" t="s">
        <v>297</v>
      </c>
      <c r="BT51" t="s">
        <v>297</v>
      </c>
      <c r="BU51" t="s">
        <v>297</v>
      </c>
      <c r="BV51" t="s">
        <v>297</v>
      </c>
      <c r="BW51" t="s">
        <v>297</v>
      </c>
      <c r="BX51" t="s">
        <v>297</v>
      </c>
      <c r="BY51" t="s">
        <v>297</v>
      </c>
      <c r="BZ51" t="s">
        <v>297</v>
      </c>
      <c r="CA51" t="s">
        <v>297</v>
      </c>
      <c r="CB51" t="s">
        <v>297</v>
      </c>
      <c r="CC51" t="s">
        <v>297</v>
      </c>
      <c r="CD51" t="s">
        <v>297</v>
      </c>
      <c r="CE51" t="s">
        <v>297</v>
      </c>
      <c r="CF51" t="s">
        <v>369</v>
      </c>
      <c r="CG51" t="s">
        <v>297</v>
      </c>
      <c r="CH51" t="s">
        <v>297</v>
      </c>
      <c r="CI51">
        <v>0</v>
      </c>
      <c r="CJ51">
        <v>30</v>
      </c>
      <c r="CK51" t="s">
        <v>652</v>
      </c>
      <c r="CL51" t="s">
        <v>653</v>
      </c>
      <c r="CM51" t="s">
        <v>297</v>
      </c>
      <c r="CN51" t="s">
        <v>297</v>
      </c>
      <c r="CO51" t="s">
        <v>297</v>
      </c>
      <c r="CP51" t="s">
        <v>297</v>
      </c>
      <c r="CQ51" t="s">
        <v>297</v>
      </c>
      <c r="CR51" t="s">
        <v>297</v>
      </c>
      <c r="CS51" t="s">
        <v>297</v>
      </c>
      <c r="CT51" t="s">
        <v>297</v>
      </c>
      <c r="CU51" t="s">
        <v>297</v>
      </c>
      <c r="CV51" t="s">
        <v>297</v>
      </c>
      <c r="CW51" t="s">
        <v>297</v>
      </c>
      <c r="CX51" t="s">
        <v>297</v>
      </c>
      <c r="CY51" t="s">
        <v>297</v>
      </c>
      <c r="CZ51" t="s">
        <v>297</v>
      </c>
      <c r="DA51" t="s">
        <v>297</v>
      </c>
      <c r="DB51" t="s">
        <v>297</v>
      </c>
      <c r="DC51" t="s">
        <v>297</v>
      </c>
    </row>
    <row r="52" spans="1:107" ht="17" hidden="1" customHeight="1" x14ac:dyDescent="0.2">
      <c r="A52" t="s">
        <v>654</v>
      </c>
      <c r="B52" s="196" t="s">
        <v>655</v>
      </c>
      <c r="C52" t="s">
        <v>6285</v>
      </c>
      <c r="D52" t="s">
        <v>297</v>
      </c>
      <c r="E52" t="s">
        <v>656</v>
      </c>
      <c r="F52" t="s">
        <v>657</v>
      </c>
      <c r="G52" t="s">
        <v>339</v>
      </c>
      <c r="H52" t="s">
        <v>340</v>
      </c>
      <c r="I52" t="s">
        <v>658</v>
      </c>
      <c r="J52" t="s">
        <v>479</v>
      </c>
      <c r="K52" t="s">
        <v>343</v>
      </c>
      <c r="L52" t="s">
        <v>303</v>
      </c>
      <c r="M52" t="s">
        <v>297</v>
      </c>
      <c r="N52" t="s">
        <v>297</v>
      </c>
      <c r="O52" t="s">
        <v>297</v>
      </c>
      <c r="Q52" t="s">
        <v>344</v>
      </c>
      <c r="R52" t="s">
        <v>297</v>
      </c>
      <c r="S52" t="s">
        <v>306</v>
      </c>
      <c r="T52" t="s">
        <v>297</v>
      </c>
      <c r="U52" t="s">
        <v>297</v>
      </c>
      <c r="V52" t="s">
        <v>309</v>
      </c>
      <c r="W52" t="s">
        <v>310</v>
      </c>
      <c r="X52" t="s">
        <v>310</v>
      </c>
      <c r="Y52" t="s">
        <v>311</v>
      </c>
      <c r="Z52" t="s">
        <v>297</v>
      </c>
      <c r="AA52" t="s">
        <v>297</v>
      </c>
      <c r="AB52" t="s">
        <v>297</v>
      </c>
      <c r="AC52" t="s">
        <v>297</v>
      </c>
      <c r="AD52" t="s">
        <v>297</v>
      </c>
      <c r="AE52" t="s">
        <v>297</v>
      </c>
      <c r="AF52" t="s">
        <v>312</v>
      </c>
      <c r="AG52" t="s">
        <v>297</v>
      </c>
      <c r="AH52" t="s">
        <v>297</v>
      </c>
      <c r="AI52" t="s">
        <v>297</v>
      </c>
      <c r="AJ52" t="s">
        <v>297</v>
      </c>
      <c r="AK52" t="s">
        <v>297</v>
      </c>
      <c r="AL52" t="s">
        <v>297</v>
      </c>
      <c r="AM52" t="s">
        <v>297</v>
      </c>
      <c r="AN52" t="s">
        <v>297</v>
      </c>
      <c r="AO52" t="s">
        <v>297</v>
      </c>
      <c r="AP52" t="s">
        <v>297</v>
      </c>
      <c r="AQ52" t="s">
        <v>297</v>
      </c>
      <c r="AR52" t="s">
        <v>312</v>
      </c>
      <c r="AS52" t="s">
        <v>297</v>
      </c>
      <c r="AT52" t="s">
        <v>297</v>
      </c>
      <c r="AU52" t="s">
        <v>297</v>
      </c>
      <c r="AV52" t="s">
        <v>297</v>
      </c>
      <c r="AW52" t="s">
        <v>297</v>
      </c>
      <c r="AX52" t="s">
        <v>297</v>
      </c>
      <c r="AY52" t="s">
        <v>297</v>
      </c>
      <c r="AZ52" t="s">
        <v>297</v>
      </c>
      <c r="BA52" t="s">
        <v>297</v>
      </c>
      <c r="BB52" t="s">
        <v>297</v>
      </c>
      <c r="BC52" t="s">
        <v>297</v>
      </c>
      <c r="BD52" t="s">
        <v>297</v>
      </c>
      <c r="BE52" t="s">
        <v>297</v>
      </c>
      <c r="BF52" t="s">
        <v>297</v>
      </c>
      <c r="BG52" t="s">
        <v>297</v>
      </c>
      <c r="BH52" t="s">
        <v>297</v>
      </c>
      <c r="BI52" t="s">
        <v>297</v>
      </c>
      <c r="BJ52" t="s">
        <v>297</v>
      </c>
      <c r="BK52" t="s">
        <v>297</v>
      </c>
      <c r="BL52" t="s">
        <v>297</v>
      </c>
      <c r="BM52" t="s">
        <v>297</v>
      </c>
      <c r="BN52" t="s">
        <v>297</v>
      </c>
      <c r="BO52" t="s">
        <v>297</v>
      </c>
      <c r="BP52" t="s">
        <v>297</v>
      </c>
      <c r="BQ52" t="s">
        <v>297</v>
      </c>
      <c r="BR52" t="s">
        <v>297</v>
      </c>
      <c r="BS52" t="s">
        <v>297</v>
      </c>
      <c r="BT52" t="s">
        <v>297</v>
      </c>
      <c r="BU52" t="s">
        <v>297</v>
      </c>
      <c r="BV52" t="s">
        <v>297</v>
      </c>
      <c r="BW52" t="s">
        <v>297</v>
      </c>
      <c r="BX52" t="s">
        <v>297</v>
      </c>
      <c r="BY52" t="s">
        <v>297</v>
      </c>
      <c r="BZ52" t="s">
        <v>297</v>
      </c>
      <c r="CA52" t="s">
        <v>297</v>
      </c>
      <c r="CB52" t="s">
        <v>297</v>
      </c>
      <c r="CC52" t="s">
        <v>297</v>
      </c>
      <c r="CD52" t="s">
        <v>297</v>
      </c>
      <c r="CE52" t="s">
        <v>297</v>
      </c>
      <c r="CF52" t="s">
        <v>347</v>
      </c>
      <c r="CG52" t="s">
        <v>297</v>
      </c>
      <c r="CH52" t="s">
        <v>297</v>
      </c>
      <c r="CI52">
        <v>0</v>
      </c>
      <c r="CJ52">
        <v>30</v>
      </c>
      <c r="CK52" t="s">
        <v>659</v>
      </c>
      <c r="CL52" t="s">
        <v>660</v>
      </c>
      <c r="CM52" t="s">
        <v>661</v>
      </c>
      <c r="CN52" t="s">
        <v>297</v>
      </c>
      <c r="CO52" t="s">
        <v>297</v>
      </c>
      <c r="CP52" t="s">
        <v>297</v>
      </c>
      <c r="CQ52" t="s">
        <v>297</v>
      </c>
      <c r="CR52" t="s">
        <v>297</v>
      </c>
      <c r="CS52" t="s">
        <v>297</v>
      </c>
      <c r="CT52" t="s">
        <v>297</v>
      </c>
      <c r="CU52" t="s">
        <v>297</v>
      </c>
      <c r="CV52" t="s">
        <v>297</v>
      </c>
      <c r="CW52" t="s">
        <v>297</v>
      </c>
      <c r="CX52" t="s">
        <v>297</v>
      </c>
      <c r="CY52" t="s">
        <v>297</v>
      </c>
      <c r="CZ52" t="s">
        <v>297</v>
      </c>
      <c r="DA52" t="s">
        <v>297</v>
      </c>
      <c r="DB52" t="s">
        <v>297</v>
      </c>
      <c r="DC52" t="s">
        <v>297</v>
      </c>
    </row>
    <row r="53" spans="1:107" hidden="1" thickTop="1" x14ac:dyDescent="0.2">
      <c r="A53" t="s">
        <v>662</v>
      </c>
      <c r="B53" s="14" t="s">
        <v>663</v>
      </c>
      <c r="C53" t="s">
        <v>6289</v>
      </c>
      <c r="D53" t="s">
        <v>297</v>
      </c>
      <c r="E53" t="s">
        <v>664</v>
      </c>
      <c r="F53" t="s">
        <v>297</v>
      </c>
      <c r="G53" t="s">
        <v>357</v>
      </c>
      <c r="H53" t="s">
        <v>665</v>
      </c>
      <c r="I53" t="s">
        <v>341</v>
      </c>
      <c r="J53" t="s">
        <v>666</v>
      </c>
      <c r="K53" t="s">
        <v>551</v>
      </c>
      <c r="L53" t="s">
        <v>303</v>
      </c>
      <c r="M53" t="s">
        <v>297</v>
      </c>
      <c r="N53" t="s">
        <v>297</v>
      </c>
      <c r="O53" t="s">
        <v>297</v>
      </c>
      <c r="Q53" t="s">
        <v>552</v>
      </c>
      <c r="R53" t="s">
        <v>319</v>
      </c>
      <c r="S53" t="s">
        <v>306</v>
      </c>
      <c r="T53" t="s">
        <v>362</v>
      </c>
      <c r="U53" t="s">
        <v>308</v>
      </c>
      <c r="V53" t="s">
        <v>309</v>
      </c>
      <c r="W53" t="s">
        <v>345</v>
      </c>
      <c r="X53" t="s">
        <v>310</v>
      </c>
      <c r="Y53" t="s">
        <v>311</v>
      </c>
      <c r="Z53" t="s">
        <v>312</v>
      </c>
      <c r="AA53" t="s">
        <v>297</v>
      </c>
      <c r="AB53" t="s">
        <v>297</v>
      </c>
      <c r="AC53" t="s">
        <v>297</v>
      </c>
      <c r="AD53" t="s">
        <v>297</v>
      </c>
      <c r="AE53" t="s">
        <v>297</v>
      </c>
      <c r="AF53" t="s">
        <v>312</v>
      </c>
      <c r="AG53" t="s">
        <v>297</v>
      </c>
      <c r="AH53" t="s">
        <v>297</v>
      </c>
      <c r="AI53" t="s">
        <v>297</v>
      </c>
      <c r="AJ53" t="s">
        <v>297</v>
      </c>
      <c r="AK53" t="s">
        <v>297</v>
      </c>
      <c r="AL53" t="s">
        <v>297</v>
      </c>
      <c r="AM53" t="s">
        <v>297</v>
      </c>
      <c r="AN53" t="s">
        <v>297</v>
      </c>
      <c r="AO53" t="s">
        <v>297</v>
      </c>
      <c r="AP53" t="s">
        <v>297</v>
      </c>
      <c r="AQ53" t="s">
        <v>297</v>
      </c>
      <c r="AR53" t="s">
        <v>297</v>
      </c>
      <c r="AS53" t="s">
        <v>297</v>
      </c>
      <c r="AT53" t="s">
        <v>297</v>
      </c>
      <c r="AU53" t="s">
        <v>297</v>
      </c>
      <c r="AV53" t="s">
        <v>297</v>
      </c>
      <c r="AW53" t="s">
        <v>297</v>
      </c>
      <c r="AX53" t="s">
        <v>297</v>
      </c>
      <c r="AY53" t="s">
        <v>297</v>
      </c>
      <c r="AZ53" t="s">
        <v>297</v>
      </c>
      <c r="BA53" t="s">
        <v>297</v>
      </c>
      <c r="BB53" t="s">
        <v>297</v>
      </c>
      <c r="BC53" t="s">
        <v>297</v>
      </c>
      <c r="BD53" t="s">
        <v>297</v>
      </c>
      <c r="BE53" t="s">
        <v>297</v>
      </c>
      <c r="BF53" t="s">
        <v>297</v>
      </c>
      <c r="BG53" t="s">
        <v>297</v>
      </c>
      <c r="BH53" t="s">
        <v>297</v>
      </c>
      <c r="BI53" t="s">
        <v>297</v>
      </c>
      <c r="BJ53" t="s">
        <v>297</v>
      </c>
      <c r="BK53" t="s">
        <v>297</v>
      </c>
      <c r="BL53" t="s">
        <v>297</v>
      </c>
      <c r="BM53" t="s">
        <v>297</v>
      </c>
      <c r="BN53" t="s">
        <v>297</v>
      </c>
      <c r="BO53" t="s">
        <v>297</v>
      </c>
      <c r="BP53" t="s">
        <v>297</v>
      </c>
      <c r="BQ53" t="s">
        <v>297</v>
      </c>
      <c r="BR53" t="s">
        <v>297</v>
      </c>
      <c r="BS53" t="s">
        <v>297</v>
      </c>
      <c r="BT53" t="s">
        <v>297</v>
      </c>
      <c r="BU53" t="s">
        <v>297</v>
      </c>
      <c r="BV53" t="s">
        <v>297</v>
      </c>
      <c r="BW53" t="s">
        <v>297</v>
      </c>
      <c r="BX53" t="s">
        <v>297</v>
      </c>
      <c r="BY53" t="s">
        <v>297</v>
      </c>
      <c r="BZ53" t="s">
        <v>297</v>
      </c>
      <c r="CA53" t="s">
        <v>297</v>
      </c>
      <c r="CB53" t="s">
        <v>297</v>
      </c>
      <c r="CC53" t="s">
        <v>297</v>
      </c>
      <c r="CD53" t="s">
        <v>297</v>
      </c>
      <c r="CE53" t="s">
        <v>297</v>
      </c>
      <c r="CF53" t="s">
        <v>313</v>
      </c>
      <c r="CG53" t="s">
        <v>314</v>
      </c>
      <c r="CH53" t="s">
        <v>314</v>
      </c>
      <c r="CI53" t="s">
        <v>297</v>
      </c>
      <c r="CJ53" t="s">
        <v>297</v>
      </c>
      <c r="CK53" t="s">
        <v>667</v>
      </c>
      <c r="CL53" t="s">
        <v>668</v>
      </c>
      <c r="CM53" t="s">
        <v>297</v>
      </c>
      <c r="CN53" t="s">
        <v>297</v>
      </c>
      <c r="CO53" t="s">
        <v>297</v>
      </c>
      <c r="CP53" t="s">
        <v>297</v>
      </c>
      <c r="CQ53" t="s">
        <v>297</v>
      </c>
      <c r="CR53" t="s">
        <v>297</v>
      </c>
      <c r="CS53" t="s">
        <v>297</v>
      </c>
      <c r="CT53" t="s">
        <v>297</v>
      </c>
      <c r="CU53" t="s">
        <v>297</v>
      </c>
      <c r="CV53" t="s">
        <v>297</v>
      </c>
      <c r="CW53" t="s">
        <v>297</v>
      </c>
      <c r="CX53" t="s">
        <v>297</v>
      </c>
      <c r="CY53" t="s">
        <v>297</v>
      </c>
      <c r="CZ53" t="s">
        <v>297</v>
      </c>
      <c r="DA53" t="s">
        <v>297</v>
      </c>
      <c r="DB53" t="s">
        <v>297</v>
      </c>
      <c r="DC53" t="s">
        <v>297</v>
      </c>
    </row>
    <row r="54" spans="1:107" hidden="1" thickTop="1" x14ac:dyDescent="0.2">
      <c r="A54" t="s">
        <v>669</v>
      </c>
      <c r="B54" s="196" t="s">
        <v>670</v>
      </c>
      <c r="C54" t="s">
        <v>6285</v>
      </c>
      <c r="D54" t="s">
        <v>297</v>
      </c>
      <c r="E54" t="s">
        <v>671</v>
      </c>
      <c r="F54" t="s">
        <v>297</v>
      </c>
      <c r="G54" t="s">
        <v>298</v>
      </c>
      <c r="H54" t="s">
        <v>299</v>
      </c>
      <c r="I54" t="s">
        <v>300</v>
      </c>
      <c r="J54" t="s">
        <v>611</v>
      </c>
      <c r="K54" t="s">
        <v>343</v>
      </c>
      <c r="L54" t="s">
        <v>303</v>
      </c>
      <c r="M54" t="s">
        <v>297</v>
      </c>
      <c r="N54" t="s">
        <v>297</v>
      </c>
      <c r="O54" t="s">
        <v>297</v>
      </c>
      <c r="Q54" t="s">
        <v>344</v>
      </c>
      <c r="R54" t="s">
        <v>297</v>
      </c>
      <c r="S54" t="s">
        <v>306</v>
      </c>
      <c r="T54" t="s">
        <v>297</v>
      </c>
      <c r="U54" t="s">
        <v>297</v>
      </c>
      <c r="V54" t="s">
        <v>309</v>
      </c>
      <c r="W54" t="s">
        <v>310</v>
      </c>
      <c r="X54" t="s">
        <v>310</v>
      </c>
      <c r="Y54" t="s">
        <v>311</v>
      </c>
      <c r="Z54" t="s">
        <v>312</v>
      </c>
      <c r="AA54" t="s">
        <v>297</v>
      </c>
      <c r="AB54" t="s">
        <v>297</v>
      </c>
      <c r="AC54" t="s">
        <v>297</v>
      </c>
      <c r="AD54" t="s">
        <v>297</v>
      </c>
      <c r="AE54" t="s">
        <v>297</v>
      </c>
      <c r="AF54" t="s">
        <v>297</v>
      </c>
      <c r="AG54" t="s">
        <v>297</v>
      </c>
      <c r="AH54" t="s">
        <v>297</v>
      </c>
      <c r="AI54" t="s">
        <v>297</v>
      </c>
      <c r="AJ54" t="s">
        <v>297</v>
      </c>
      <c r="AK54" t="s">
        <v>297</v>
      </c>
      <c r="AL54" t="s">
        <v>297</v>
      </c>
      <c r="AM54" t="s">
        <v>297</v>
      </c>
      <c r="AN54" t="s">
        <v>297</v>
      </c>
      <c r="AO54" t="s">
        <v>297</v>
      </c>
      <c r="AP54" t="s">
        <v>297</v>
      </c>
      <c r="AQ54" t="s">
        <v>297</v>
      </c>
      <c r="AR54" t="s">
        <v>297</v>
      </c>
      <c r="AS54" t="s">
        <v>297</v>
      </c>
      <c r="AT54" t="s">
        <v>297</v>
      </c>
      <c r="AU54" t="s">
        <v>297</v>
      </c>
      <c r="AV54" t="s">
        <v>297</v>
      </c>
      <c r="AW54" t="s">
        <v>297</v>
      </c>
      <c r="AX54" t="s">
        <v>297</v>
      </c>
      <c r="AY54" t="s">
        <v>297</v>
      </c>
      <c r="AZ54" t="s">
        <v>297</v>
      </c>
      <c r="BA54" t="s">
        <v>297</v>
      </c>
      <c r="BB54" t="s">
        <v>297</v>
      </c>
      <c r="BC54" t="s">
        <v>297</v>
      </c>
      <c r="BD54" t="s">
        <v>297</v>
      </c>
      <c r="BE54" t="s">
        <v>297</v>
      </c>
      <c r="BF54" t="s">
        <v>297</v>
      </c>
      <c r="BG54" t="s">
        <v>297</v>
      </c>
      <c r="BH54" t="s">
        <v>297</v>
      </c>
      <c r="BI54" t="s">
        <v>297</v>
      </c>
      <c r="BJ54" t="s">
        <v>297</v>
      </c>
      <c r="BK54" t="s">
        <v>297</v>
      </c>
      <c r="BL54" t="s">
        <v>297</v>
      </c>
      <c r="BM54" t="s">
        <v>297</v>
      </c>
      <c r="BN54" t="s">
        <v>297</v>
      </c>
      <c r="BO54" t="s">
        <v>297</v>
      </c>
      <c r="BP54" t="s">
        <v>297</v>
      </c>
      <c r="BQ54" t="s">
        <v>297</v>
      </c>
      <c r="BR54" t="s">
        <v>297</v>
      </c>
      <c r="BS54" t="s">
        <v>297</v>
      </c>
      <c r="BT54" t="s">
        <v>297</v>
      </c>
      <c r="BU54" t="s">
        <v>297</v>
      </c>
      <c r="BV54" t="s">
        <v>297</v>
      </c>
      <c r="BW54" t="s">
        <v>297</v>
      </c>
      <c r="BX54" t="s">
        <v>297</v>
      </c>
      <c r="BY54" t="s">
        <v>297</v>
      </c>
      <c r="BZ54" t="s">
        <v>297</v>
      </c>
      <c r="CA54" t="s">
        <v>297</v>
      </c>
      <c r="CB54" t="s">
        <v>297</v>
      </c>
      <c r="CC54" t="s">
        <v>297</v>
      </c>
      <c r="CD54" t="s">
        <v>297</v>
      </c>
      <c r="CE54" t="s">
        <v>297</v>
      </c>
      <c r="CF54" t="s">
        <v>347</v>
      </c>
      <c r="CG54" t="s">
        <v>297</v>
      </c>
      <c r="CH54" t="s">
        <v>297</v>
      </c>
      <c r="CI54">
        <v>0</v>
      </c>
      <c r="CJ54">
        <v>30</v>
      </c>
      <c r="CK54" t="s">
        <v>672</v>
      </c>
      <c r="CL54" t="s">
        <v>673</v>
      </c>
      <c r="CM54" t="s">
        <v>297</v>
      </c>
      <c r="CN54" t="s">
        <v>297</v>
      </c>
      <c r="CO54" t="s">
        <v>297</v>
      </c>
      <c r="CP54" t="s">
        <v>297</v>
      </c>
      <c r="CQ54" t="s">
        <v>297</v>
      </c>
      <c r="CR54" t="s">
        <v>297</v>
      </c>
      <c r="CS54" t="s">
        <v>297</v>
      </c>
      <c r="CT54" t="s">
        <v>297</v>
      </c>
      <c r="CU54" t="s">
        <v>297</v>
      </c>
      <c r="CV54" t="s">
        <v>297</v>
      </c>
      <c r="CW54" t="s">
        <v>297</v>
      </c>
      <c r="CX54" t="s">
        <v>297</v>
      </c>
      <c r="CY54" t="s">
        <v>297</v>
      </c>
      <c r="CZ54" t="s">
        <v>297</v>
      </c>
      <c r="DA54" t="s">
        <v>297</v>
      </c>
      <c r="DB54" t="s">
        <v>297</v>
      </c>
      <c r="DC54" t="s">
        <v>297</v>
      </c>
    </row>
    <row r="55" spans="1:107" hidden="1" thickTop="1" x14ac:dyDescent="0.2">
      <c r="A55" t="s">
        <v>674</v>
      </c>
      <c r="B55" s="14" t="s">
        <v>675</v>
      </c>
      <c r="C55" t="s">
        <v>6285</v>
      </c>
      <c r="D55" t="s">
        <v>297</v>
      </c>
      <c r="E55" t="s">
        <v>676</v>
      </c>
      <c r="F55" t="s">
        <v>297</v>
      </c>
      <c r="G55" t="s">
        <v>298</v>
      </c>
      <c r="H55" t="s">
        <v>299</v>
      </c>
      <c r="I55" t="s">
        <v>300</v>
      </c>
      <c r="J55" t="s">
        <v>611</v>
      </c>
      <c r="K55" t="s">
        <v>343</v>
      </c>
      <c r="L55" t="s">
        <v>303</v>
      </c>
      <c r="M55" t="s">
        <v>297</v>
      </c>
      <c r="N55" t="s">
        <v>297</v>
      </c>
      <c r="O55" t="s">
        <v>297</v>
      </c>
      <c r="Q55" t="s">
        <v>344</v>
      </c>
      <c r="R55" t="s">
        <v>297</v>
      </c>
      <c r="S55" t="s">
        <v>306</v>
      </c>
      <c r="T55" t="s">
        <v>297</v>
      </c>
      <c r="U55" t="s">
        <v>297</v>
      </c>
      <c r="V55" t="s">
        <v>309</v>
      </c>
      <c r="W55" t="s">
        <v>310</v>
      </c>
      <c r="X55" t="s">
        <v>310</v>
      </c>
      <c r="Y55" t="s">
        <v>311</v>
      </c>
      <c r="Z55" t="s">
        <v>312</v>
      </c>
      <c r="AA55" t="s">
        <v>297</v>
      </c>
      <c r="AB55" t="s">
        <v>297</v>
      </c>
      <c r="AC55" t="s">
        <v>297</v>
      </c>
      <c r="AD55" t="s">
        <v>297</v>
      </c>
      <c r="AE55" t="s">
        <v>297</v>
      </c>
      <c r="AF55" t="s">
        <v>297</v>
      </c>
      <c r="AG55" t="s">
        <v>297</v>
      </c>
      <c r="AH55" t="s">
        <v>297</v>
      </c>
      <c r="AI55" t="s">
        <v>297</v>
      </c>
      <c r="AJ55" t="s">
        <v>297</v>
      </c>
      <c r="AK55" t="s">
        <v>297</v>
      </c>
      <c r="AL55" t="s">
        <v>297</v>
      </c>
      <c r="AM55" t="s">
        <v>297</v>
      </c>
      <c r="AN55" t="s">
        <v>297</v>
      </c>
      <c r="AO55" t="s">
        <v>297</v>
      </c>
      <c r="AP55" t="s">
        <v>297</v>
      </c>
      <c r="AQ55" t="s">
        <v>297</v>
      </c>
      <c r="AR55" t="s">
        <v>297</v>
      </c>
      <c r="AS55" t="s">
        <v>297</v>
      </c>
      <c r="AT55" t="s">
        <v>297</v>
      </c>
      <c r="AU55" t="s">
        <v>297</v>
      </c>
      <c r="AV55" t="s">
        <v>297</v>
      </c>
      <c r="AW55" t="s">
        <v>297</v>
      </c>
      <c r="AX55" t="s">
        <v>297</v>
      </c>
      <c r="AY55" t="s">
        <v>297</v>
      </c>
      <c r="AZ55" t="s">
        <v>297</v>
      </c>
      <c r="BA55" t="s">
        <v>297</v>
      </c>
      <c r="BB55" t="s">
        <v>297</v>
      </c>
      <c r="BC55" t="s">
        <v>297</v>
      </c>
      <c r="BD55" t="s">
        <v>297</v>
      </c>
      <c r="BE55" t="s">
        <v>297</v>
      </c>
      <c r="BF55" t="s">
        <v>297</v>
      </c>
      <c r="BG55" t="s">
        <v>297</v>
      </c>
      <c r="BH55" t="s">
        <v>297</v>
      </c>
      <c r="BI55" t="s">
        <v>297</v>
      </c>
      <c r="BJ55" t="s">
        <v>297</v>
      </c>
      <c r="BK55" t="s">
        <v>297</v>
      </c>
      <c r="BL55" t="s">
        <v>297</v>
      </c>
      <c r="BM55" t="s">
        <v>297</v>
      </c>
      <c r="BN55" t="s">
        <v>297</v>
      </c>
      <c r="BO55" t="s">
        <v>297</v>
      </c>
      <c r="BP55" t="s">
        <v>297</v>
      </c>
      <c r="BQ55" t="s">
        <v>297</v>
      </c>
      <c r="BR55" t="s">
        <v>297</v>
      </c>
      <c r="BS55" t="s">
        <v>297</v>
      </c>
      <c r="BT55" t="s">
        <v>297</v>
      </c>
      <c r="BU55" t="s">
        <v>297</v>
      </c>
      <c r="BV55" t="s">
        <v>297</v>
      </c>
      <c r="BW55" t="s">
        <v>297</v>
      </c>
      <c r="BX55" t="s">
        <v>297</v>
      </c>
      <c r="BY55" t="s">
        <v>297</v>
      </c>
      <c r="BZ55" t="s">
        <v>297</v>
      </c>
      <c r="CA55" t="s">
        <v>297</v>
      </c>
      <c r="CB55" t="s">
        <v>297</v>
      </c>
      <c r="CC55" t="s">
        <v>297</v>
      </c>
      <c r="CD55" t="s">
        <v>297</v>
      </c>
      <c r="CE55" t="s">
        <v>297</v>
      </c>
      <c r="CF55" t="s">
        <v>347</v>
      </c>
      <c r="CG55" t="s">
        <v>297</v>
      </c>
      <c r="CH55" t="s">
        <v>297</v>
      </c>
      <c r="CI55">
        <v>0</v>
      </c>
      <c r="CJ55">
        <v>30</v>
      </c>
      <c r="CK55" t="s">
        <v>677</v>
      </c>
      <c r="CL55" t="s">
        <v>678</v>
      </c>
      <c r="CM55" t="s">
        <v>297</v>
      </c>
      <c r="CN55" t="s">
        <v>297</v>
      </c>
      <c r="CO55" t="s">
        <v>297</v>
      </c>
      <c r="CP55" t="s">
        <v>297</v>
      </c>
      <c r="CQ55" t="s">
        <v>297</v>
      </c>
      <c r="CR55" t="s">
        <v>297</v>
      </c>
      <c r="CS55" t="s">
        <v>297</v>
      </c>
      <c r="CT55" t="s">
        <v>297</v>
      </c>
      <c r="CU55" t="s">
        <v>297</v>
      </c>
      <c r="CV55" t="s">
        <v>297</v>
      </c>
      <c r="CW55" t="s">
        <v>297</v>
      </c>
      <c r="CX55" t="s">
        <v>297</v>
      </c>
      <c r="CY55" t="s">
        <v>297</v>
      </c>
      <c r="CZ55" t="s">
        <v>297</v>
      </c>
      <c r="DA55" t="s">
        <v>297</v>
      </c>
      <c r="DB55" t="s">
        <v>297</v>
      </c>
      <c r="DC55" t="s">
        <v>297</v>
      </c>
    </row>
    <row r="56" spans="1:107" hidden="1" thickTop="1" x14ac:dyDescent="0.2">
      <c r="A56" t="s">
        <v>679</v>
      </c>
      <c r="B56" s="196" t="s">
        <v>680</v>
      </c>
      <c r="C56" t="s">
        <v>6204</v>
      </c>
      <c r="D56" t="s">
        <v>297</v>
      </c>
      <c r="E56" t="s">
        <v>681</v>
      </c>
      <c r="F56" t="s">
        <v>682</v>
      </c>
      <c r="G56" t="s">
        <v>339</v>
      </c>
      <c r="H56" t="s">
        <v>340</v>
      </c>
      <c r="I56" t="s">
        <v>375</v>
      </c>
      <c r="J56" t="s">
        <v>342</v>
      </c>
      <c r="K56" t="s">
        <v>343</v>
      </c>
      <c r="L56" t="s">
        <v>303</v>
      </c>
      <c r="M56" t="s">
        <v>297</v>
      </c>
      <c r="N56" t="s">
        <v>297</v>
      </c>
      <c r="O56" t="s">
        <v>297</v>
      </c>
      <c r="Q56" t="s">
        <v>344</v>
      </c>
      <c r="R56" t="s">
        <v>297</v>
      </c>
      <c r="S56" t="s">
        <v>306</v>
      </c>
      <c r="T56" t="s">
        <v>297</v>
      </c>
      <c r="U56" t="s">
        <v>308</v>
      </c>
      <c r="V56" t="s">
        <v>568</v>
      </c>
      <c r="W56" t="s">
        <v>345</v>
      </c>
      <c r="X56" t="s">
        <v>310</v>
      </c>
      <c r="Y56" t="s">
        <v>683</v>
      </c>
      <c r="Z56" t="s">
        <v>297</v>
      </c>
      <c r="AA56" t="s">
        <v>297</v>
      </c>
      <c r="AB56" t="s">
        <v>297</v>
      </c>
      <c r="AC56" t="s">
        <v>297</v>
      </c>
      <c r="AD56" t="s">
        <v>297</v>
      </c>
      <c r="AE56" t="s">
        <v>297</v>
      </c>
      <c r="AF56" t="s">
        <v>297</v>
      </c>
      <c r="AG56" t="s">
        <v>297</v>
      </c>
      <c r="AH56" t="s">
        <v>297</v>
      </c>
      <c r="AI56" t="s">
        <v>297</v>
      </c>
      <c r="AJ56" t="s">
        <v>297</v>
      </c>
      <c r="AK56" t="s">
        <v>297</v>
      </c>
      <c r="AL56" t="s">
        <v>297</v>
      </c>
      <c r="AM56" t="s">
        <v>297</v>
      </c>
      <c r="AN56" t="s">
        <v>297</v>
      </c>
      <c r="AO56" t="s">
        <v>297</v>
      </c>
      <c r="AP56" t="s">
        <v>297</v>
      </c>
      <c r="AQ56" t="s">
        <v>297</v>
      </c>
      <c r="AR56" t="s">
        <v>297</v>
      </c>
      <c r="AS56" t="s">
        <v>297</v>
      </c>
      <c r="AT56" t="s">
        <v>297</v>
      </c>
      <c r="AU56" t="s">
        <v>297</v>
      </c>
      <c r="AV56" t="s">
        <v>297</v>
      </c>
      <c r="AW56" t="s">
        <v>297</v>
      </c>
      <c r="AX56" t="s">
        <v>297</v>
      </c>
      <c r="AY56" t="s">
        <v>297</v>
      </c>
      <c r="AZ56" t="s">
        <v>297</v>
      </c>
      <c r="BA56" t="s">
        <v>297</v>
      </c>
      <c r="BB56" t="s">
        <v>297</v>
      </c>
      <c r="BC56" t="s">
        <v>297</v>
      </c>
      <c r="BD56" t="s">
        <v>297</v>
      </c>
      <c r="BE56" t="s">
        <v>297</v>
      </c>
      <c r="BF56" t="s">
        <v>297</v>
      </c>
      <c r="BG56" t="s">
        <v>297</v>
      </c>
      <c r="BH56" t="s">
        <v>297</v>
      </c>
      <c r="BI56" t="s">
        <v>297</v>
      </c>
      <c r="BJ56" t="s">
        <v>297</v>
      </c>
      <c r="BK56" t="s">
        <v>297</v>
      </c>
      <c r="BL56" t="s">
        <v>297</v>
      </c>
      <c r="BM56" t="s">
        <v>297</v>
      </c>
      <c r="BN56" t="s">
        <v>297</v>
      </c>
      <c r="BO56" t="s">
        <v>297</v>
      </c>
      <c r="BP56" t="s">
        <v>297</v>
      </c>
      <c r="BQ56" t="s">
        <v>297</v>
      </c>
      <c r="BR56" t="s">
        <v>297</v>
      </c>
      <c r="BS56" t="s">
        <v>297</v>
      </c>
      <c r="BT56" t="s">
        <v>297</v>
      </c>
      <c r="BU56" t="s">
        <v>297</v>
      </c>
      <c r="BV56" t="s">
        <v>297</v>
      </c>
      <c r="BW56" t="s">
        <v>297</v>
      </c>
      <c r="BX56" t="s">
        <v>297</v>
      </c>
      <c r="BY56" t="s">
        <v>297</v>
      </c>
      <c r="BZ56" t="s">
        <v>297</v>
      </c>
      <c r="CA56" t="s">
        <v>297</v>
      </c>
      <c r="CB56" t="s">
        <v>297</v>
      </c>
      <c r="CC56" t="s">
        <v>297</v>
      </c>
      <c r="CD56" t="s">
        <v>297</v>
      </c>
      <c r="CE56" t="s">
        <v>297</v>
      </c>
      <c r="CF56" t="s">
        <v>347</v>
      </c>
      <c r="CG56" t="s">
        <v>297</v>
      </c>
      <c r="CH56" t="s">
        <v>297</v>
      </c>
      <c r="CI56">
        <v>0</v>
      </c>
      <c r="CJ56">
        <v>30</v>
      </c>
      <c r="CK56" t="s">
        <v>684</v>
      </c>
      <c r="CL56" t="s">
        <v>685</v>
      </c>
      <c r="CM56" t="s">
        <v>297</v>
      </c>
      <c r="CN56" t="s">
        <v>297</v>
      </c>
      <c r="CO56" t="s">
        <v>297</v>
      </c>
      <c r="CP56" t="s">
        <v>297</v>
      </c>
      <c r="CQ56" t="s">
        <v>297</v>
      </c>
      <c r="CR56" t="s">
        <v>297</v>
      </c>
      <c r="CS56" t="s">
        <v>297</v>
      </c>
      <c r="CT56" t="s">
        <v>297</v>
      </c>
      <c r="CU56" t="s">
        <v>297</v>
      </c>
      <c r="CV56" t="s">
        <v>297</v>
      </c>
      <c r="CW56" t="s">
        <v>297</v>
      </c>
      <c r="CX56" t="s">
        <v>297</v>
      </c>
      <c r="CY56" t="s">
        <v>403</v>
      </c>
      <c r="CZ56" t="s">
        <v>404</v>
      </c>
      <c r="DA56" t="s">
        <v>686</v>
      </c>
      <c r="DB56" t="s">
        <v>297</v>
      </c>
      <c r="DC56" t="s">
        <v>687</v>
      </c>
    </row>
    <row r="57" spans="1:107" hidden="1" thickTop="1" x14ac:dyDescent="0.2">
      <c r="A57" t="s">
        <v>6204</v>
      </c>
      <c r="B57" s="14" t="s">
        <v>688</v>
      </c>
      <c r="C57" t="s">
        <v>191</v>
      </c>
      <c r="D57" t="s">
        <v>297</v>
      </c>
      <c r="E57" t="s">
        <v>689</v>
      </c>
      <c r="F57" t="s">
        <v>690</v>
      </c>
      <c r="G57" t="s">
        <v>339</v>
      </c>
      <c r="H57" t="s">
        <v>340</v>
      </c>
      <c r="I57" t="s">
        <v>375</v>
      </c>
      <c r="J57" t="s">
        <v>342</v>
      </c>
      <c r="K57" t="s">
        <v>343</v>
      </c>
      <c r="L57" t="s">
        <v>303</v>
      </c>
      <c r="M57" t="s">
        <v>297</v>
      </c>
      <c r="N57" t="s">
        <v>297</v>
      </c>
      <c r="O57" t="s">
        <v>297</v>
      </c>
      <c r="Q57" t="s">
        <v>344</v>
      </c>
      <c r="R57" t="s">
        <v>297</v>
      </c>
      <c r="S57" t="s">
        <v>306</v>
      </c>
      <c r="T57" t="s">
        <v>297</v>
      </c>
      <c r="U57" t="s">
        <v>297</v>
      </c>
      <c r="V57" t="s">
        <v>309</v>
      </c>
      <c r="W57" t="s">
        <v>310</v>
      </c>
      <c r="X57" t="s">
        <v>310</v>
      </c>
      <c r="Y57" t="s">
        <v>311</v>
      </c>
      <c r="Z57" t="s">
        <v>297</v>
      </c>
      <c r="AA57" t="s">
        <v>297</v>
      </c>
      <c r="AB57" t="s">
        <v>297</v>
      </c>
      <c r="AC57" t="s">
        <v>297</v>
      </c>
      <c r="AD57" t="s">
        <v>297</v>
      </c>
      <c r="AE57" t="s">
        <v>297</v>
      </c>
      <c r="AF57" t="s">
        <v>297</v>
      </c>
      <c r="AG57" t="s">
        <v>297</v>
      </c>
      <c r="AH57" t="s">
        <v>297</v>
      </c>
      <c r="AI57" t="s">
        <v>297</v>
      </c>
      <c r="AJ57" t="s">
        <v>297</v>
      </c>
      <c r="AK57" t="s">
        <v>297</v>
      </c>
      <c r="AL57" t="s">
        <v>297</v>
      </c>
      <c r="AM57" t="s">
        <v>297</v>
      </c>
      <c r="AN57" t="s">
        <v>297</v>
      </c>
      <c r="AO57" t="s">
        <v>297</v>
      </c>
      <c r="AP57" t="s">
        <v>297</v>
      </c>
      <c r="AQ57" t="s">
        <v>297</v>
      </c>
      <c r="AR57" t="s">
        <v>297</v>
      </c>
      <c r="AS57" t="s">
        <v>297</v>
      </c>
      <c r="AT57" t="s">
        <v>297</v>
      </c>
      <c r="AU57" t="s">
        <v>297</v>
      </c>
      <c r="AV57" t="s">
        <v>297</v>
      </c>
      <c r="AW57" t="s">
        <v>297</v>
      </c>
      <c r="AX57" t="s">
        <v>297</v>
      </c>
      <c r="AY57" t="s">
        <v>297</v>
      </c>
      <c r="AZ57" t="s">
        <v>297</v>
      </c>
      <c r="BA57" t="s">
        <v>297</v>
      </c>
      <c r="BB57" t="s">
        <v>297</v>
      </c>
      <c r="BC57" t="s">
        <v>297</v>
      </c>
      <c r="BD57" t="s">
        <v>297</v>
      </c>
      <c r="BE57" t="s">
        <v>297</v>
      </c>
      <c r="BF57" t="s">
        <v>297</v>
      </c>
      <c r="BG57" t="s">
        <v>297</v>
      </c>
      <c r="BH57" t="s">
        <v>297</v>
      </c>
      <c r="BI57" t="s">
        <v>297</v>
      </c>
      <c r="BJ57" t="s">
        <v>297</v>
      </c>
      <c r="BK57" t="s">
        <v>297</v>
      </c>
      <c r="BL57" t="s">
        <v>297</v>
      </c>
      <c r="BM57" t="s">
        <v>297</v>
      </c>
      <c r="BN57" t="s">
        <v>297</v>
      </c>
      <c r="BO57" t="s">
        <v>297</v>
      </c>
      <c r="BP57" t="s">
        <v>312</v>
      </c>
      <c r="BQ57" t="s">
        <v>297</v>
      </c>
      <c r="BR57" t="s">
        <v>297</v>
      </c>
      <c r="BS57" t="s">
        <v>297</v>
      </c>
      <c r="BT57" t="s">
        <v>297</v>
      </c>
      <c r="BU57" t="s">
        <v>297</v>
      </c>
      <c r="BV57" t="s">
        <v>297</v>
      </c>
      <c r="BW57" t="s">
        <v>297</v>
      </c>
      <c r="BX57" t="s">
        <v>297</v>
      </c>
      <c r="BY57" t="s">
        <v>297</v>
      </c>
      <c r="BZ57" t="s">
        <v>297</v>
      </c>
      <c r="CA57" t="s">
        <v>297</v>
      </c>
      <c r="CB57" t="s">
        <v>297</v>
      </c>
      <c r="CC57" t="s">
        <v>297</v>
      </c>
      <c r="CD57" t="s">
        <v>297</v>
      </c>
      <c r="CE57" t="s">
        <v>297</v>
      </c>
      <c r="CF57" t="s">
        <v>347</v>
      </c>
      <c r="CG57" t="s">
        <v>297</v>
      </c>
      <c r="CH57" t="s">
        <v>297</v>
      </c>
      <c r="CI57">
        <v>0</v>
      </c>
      <c r="CJ57">
        <v>30</v>
      </c>
      <c r="CK57" t="s">
        <v>691</v>
      </c>
      <c r="CL57" t="s">
        <v>692</v>
      </c>
      <c r="CM57" t="s">
        <v>693</v>
      </c>
      <c r="CN57" t="s">
        <v>297</v>
      </c>
      <c r="CO57" t="s">
        <v>297</v>
      </c>
      <c r="CP57" t="s">
        <v>297</v>
      </c>
      <c r="CQ57" t="s">
        <v>297</v>
      </c>
      <c r="CR57" t="s">
        <v>297</v>
      </c>
      <c r="CS57" t="s">
        <v>297</v>
      </c>
      <c r="CT57" t="s">
        <v>297</v>
      </c>
      <c r="CU57" t="s">
        <v>297</v>
      </c>
      <c r="CV57" t="s">
        <v>297</v>
      </c>
      <c r="CW57" t="s">
        <v>297</v>
      </c>
      <c r="CX57" t="s">
        <v>297</v>
      </c>
      <c r="CY57" t="s">
        <v>297</v>
      </c>
      <c r="CZ57" t="s">
        <v>297</v>
      </c>
      <c r="DA57" t="s">
        <v>297</v>
      </c>
      <c r="DB57" t="s">
        <v>297</v>
      </c>
      <c r="DC57" t="s">
        <v>297</v>
      </c>
    </row>
    <row r="58" spans="1:107" hidden="1" thickTop="1" x14ac:dyDescent="0.2">
      <c r="A58" t="s">
        <v>694</v>
      </c>
      <c r="B58" s="196" t="s">
        <v>695</v>
      </c>
      <c r="C58" t="s">
        <v>366</v>
      </c>
      <c r="D58" t="s">
        <v>297</v>
      </c>
      <c r="E58" t="s">
        <v>696</v>
      </c>
      <c r="F58" t="s">
        <v>297</v>
      </c>
      <c r="G58" t="s">
        <v>339</v>
      </c>
      <c r="H58" t="s">
        <v>340</v>
      </c>
      <c r="I58" t="s">
        <v>300</v>
      </c>
      <c r="J58" t="s">
        <v>342</v>
      </c>
      <c r="K58" t="s">
        <v>343</v>
      </c>
      <c r="L58" t="s">
        <v>303</v>
      </c>
      <c r="M58" t="s">
        <v>297</v>
      </c>
      <c r="N58" t="s">
        <v>297</v>
      </c>
      <c r="O58" t="s">
        <v>297</v>
      </c>
      <c r="Q58" t="s">
        <v>694</v>
      </c>
      <c r="R58" t="s">
        <v>368</v>
      </c>
      <c r="S58" t="s">
        <v>306</v>
      </c>
      <c r="T58" t="s">
        <v>297</v>
      </c>
      <c r="U58" t="s">
        <v>297</v>
      </c>
      <c r="V58" t="s">
        <v>309</v>
      </c>
      <c r="W58" t="s">
        <v>310</v>
      </c>
      <c r="X58" t="s">
        <v>310</v>
      </c>
      <c r="Y58" t="s">
        <v>311</v>
      </c>
      <c r="Z58" t="s">
        <v>297</v>
      </c>
      <c r="AA58" t="s">
        <v>297</v>
      </c>
      <c r="AB58" t="s">
        <v>297</v>
      </c>
      <c r="AC58" t="s">
        <v>297</v>
      </c>
      <c r="AD58" t="s">
        <v>297</v>
      </c>
      <c r="AE58" t="s">
        <v>297</v>
      </c>
      <c r="AF58" t="s">
        <v>297</v>
      </c>
      <c r="AG58" t="s">
        <v>297</v>
      </c>
      <c r="AH58" t="s">
        <v>297</v>
      </c>
      <c r="AI58" t="s">
        <v>297</v>
      </c>
      <c r="AJ58" t="s">
        <v>297</v>
      </c>
      <c r="AK58" t="s">
        <v>297</v>
      </c>
      <c r="AL58" t="s">
        <v>297</v>
      </c>
      <c r="AM58" t="s">
        <v>297</v>
      </c>
      <c r="AN58" t="s">
        <v>297</v>
      </c>
      <c r="AO58" t="s">
        <v>297</v>
      </c>
      <c r="AP58" t="s">
        <v>297</v>
      </c>
      <c r="AQ58" t="s">
        <v>297</v>
      </c>
      <c r="AR58" t="s">
        <v>297</v>
      </c>
      <c r="AS58" t="s">
        <v>297</v>
      </c>
      <c r="AT58" t="s">
        <v>297</v>
      </c>
      <c r="AU58" t="s">
        <v>297</v>
      </c>
      <c r="AV58" t="s">
        <v>297</v>
      </c>
      <c r="AW58" t="s">
        <v>297</v>
      </c>
      <c r="AX58" t="s">
        <v>297</v>
      </c>
      <c r="AY58" t="s">
        <v>297</v>
      </c>
      <c r="AZ58" t="s">
        <v>297</v>
      </c>
      <c r="BA58" t="s">
        <v>297</v>
      </c>
      <c r="BB58" t="s">
        <v>297</v>
      </c>
      <c r="BC58" t="s">
        <v>297</v>
      </c>
      <c r="BD58" t="s">
        <v>297</v>
      </c>
      <c r="BE58" t="s">
        <v>297</v>
      </c>
      <c r="BF58" t="s">
        <v>297</v>
      </c>
      <c r="BG58" t="s">
        <v>297</v>
      </c>
      <c r="BH58" t="s">
        <v>297</v>
      </c>
      <c r="BI58" t="s">
        <v>297</v>
      </c>
      <c r="BJ58" t="s">
        <v>297</v>
      </c>
      <c r="BK58" t="s">
        <v>297</v>
      </c>
      <c r="BL58" t="s">
        <v>297</v>
      </c>
      <c r="BM58" t="s">
        <v>297</v>
      </c>
      <c r="BN58" t="s">
        <v>297</v>
      </c>
      <c r="BO58" t="s">
        <v>297</v>
      </c>
      <c r="BP58" t="s">
        <v>312</v>
      </c>
      <c r="BQ58" t="s">
        <v>297</v>
      </c>
      <c r="BR58" t="s">
        <v>297</v>
      </c>
      <c r="BS58" t="s">
        <v>297</v>
      </c>
      <c r="BT58" t="s">
        <v>297</v>
      </c>
      <c r="BU58" t="s">
        <v>297</v>
      </c>
      <c r="BV58" t="s">
        <v>297</v>
      </c>
      <c r="BW58" t="s">
        <v>297</v>
      </c>
      <c r="BX58" t="s">
        <v>297</v>
      </c>
      <c r="BY58" t="s">
        <v>297</v>
      </c>
      <c r="BZ58" t="s">
        <v>297</v>
      </c>
      <c r="CA58" t="s">
        <v>297</v>
      </c>
      <c r="CB58" t="s">
        <v>297</v>
      </c>
      <c r="CC58" t="s">
        <v>297</v>
      </c>
      <c r="CD58" t="s">
        <v>297</v>
      </c>
      <c r="CE58" t="s">
        <v>297</v>
      </c>
      <c r="CF58" t="s">
        <v>369</v>
      </c>
      <c r="CG58" t="s">
        <v>297</v>
      </c>
      <c r="CH58" t="s">
        <v>297</v>
      </c>
      <c r="CI58">
        <v>0</v>
      </c>
      <c r="CJ58">
        <v>30</v>
      </c>
      <c r="CK58" t="s">
        <v>697</v>
      </c>
      <c r="CL58" t="s">
        <v>698</v>
      </c>
      <c r="CM58" t="s">
        <v>297</v>
      </c>
      <c r="CN58" t="s">
        <v>297</v>
      </c>
      <c r="CO58" t="s">
        <v>297</v>
      </c>
      <c r="CP58" t="s">
        <v>297</v>
      </c>
      <c r="CQ58" t="s">
        <v>297</v>
      </c>
      <c r="CR58" t="s">
        <v>297</v>
      </c>
      <c r="CS58" t="s">
        <v>297</v>
      </c>
      <c r="CT58" t="s">
        <v>297</v>
      </c>
      <c r="CU58" t="s">
        <v>297</v>
      </c>
      <c r="CV58" t="s">
        <v>297</v>
      </c>
      <c r="CW58" t="s">
        <v>297</v>
      </c>
      <c r="CX58" t="s">
        <v>297</v>
      </c>
      <c r="CY58" t="s">
        <v>297</v>
      </c>
      <c r="CZ58" t="s">
        <v>297</v>
      </c>
      <c r="DA58" t="s">
        <v>297</v>
      </c>
      <c r="DB58" t="s">
        <v>297</v>
      </c>
      <c r="DC58" t="s">
        <v>297</v>
      </c>
    </row>
    <row r="59" spans="1:107" hidden="1" thickTop="1" x14ac:dyDescent="0.2">
      <c r="A59" t="s">
        <v>699</v>
      </c>
      <c r="B59" s="14" t="s">
        <v>700</v>
      </c>
      <c r="C59" t="s">
        <v>701</v>
      </c>
      <c r="D59" t="s">
        <v>297</v>
      </c>
      <c r="E59" t="s">
        <v>702</v>
      </c>
      <c r="F59" t="s">
        <v>703</v>
      </c>
      <c r="G59" t="s">
        <v>298</v>
      </c>
      <c r="H59" t="s">
        <v>340</v>
      </c>
      <c r="I59" t="s">
        <v>300</v>
      </c>
      <c r="J59" t="s">
        <v>699</v>
      </c>
      <c r="K59" t="s">
        <v>343</v>
      </c>
      <c r="L59" t="s">
        <v>303</v>
      </c>
      <c r="M59" t="s">
        <v>297</v>
      </c>
      <c r="N59" t="s">
        <v>297</v>
      </c>
      <c r="O59" t="s">
        <v>297</v>
      </c>
      <c r="Q59" t="s">
        <v>344</v>
      </c>
      <c r="R59" t="s">
        <v>319</v>
      </c>
      <c r="S59" t="s">
        <v>306</v>
      </c>
      <c r="T59" t="s">
        <v>297</v>
      </c>
      <c r="U59" t="s">
        <v>297</v>
      </c>
      <c r="V59" t="s">
        <v>309</v>
      </c>
      <c r="W59" t="s">
        <v>310</v>
      </c>
      <c r="X59" t="s">
        <v>310</v>
      </c>
      <c r="Y59" t="s">
        <v>311</v>
      </c>
      <c r="Z59" t="s">
        <v>297</v>
      </c>
      <c r="AA59" t="s">
        <v>297</v>
      </c>
      <c r="AB59" t="s">
        <v>297</v>
      </c>
      <c r="AC59" t="s">
        <v>297</v>
      </c>
      <c r="AD59" t="s">
        <v>297</v>
      </c>
      <c r="AE59" t="s">
        <v>297</v>
      </c>
      <c r="AF59" t="s">
        <v>312</v>
      </c>
      <c r="AG59" t="s">
        <v>297</v>
      </c>
      <c r="AH59" t="s">
        <v>297</v>
      </c>
      <c r="AI59" t="s">
        <v>297</v>
      </c>
      <c r="AJ59" t="s">
        <v>297</v>
      </c>
      <c r="AK59" t="s">
        <v>297</v>
      </c>
      <c r="AL59" t="s">
        <v>297</v>
      </c>
      <c r="AM59" t="s">
        <v>297</v>
      </c>
      <c r="AN59" t="s">
        <v>297</v>
      </c>
      <c r="AO59" t="s">
        <v>297</v>
      </c>
      <c r="AP59" t="s">
        <v>297</v>
      </c>
      <c r="AQ59" t="s">
        <v>297</v>
      </c>
      <c r="AR59" t="s">
        <v>297</v>
      </c>
      <c r="AS59" t="s">
        <v>297</v>
      </c>
      <c r="AT59" t="s">
        <v>297</v>
      </c>
      <c r="AU59" t="s">
        <v>297</v>
      </c>
      <c r="AV59" t="s">
        <v>297</v>
      </c>
      <c r="AW59" t="s">
        <v>297</v>
      </c>
      <c r="AX59" t="s">
        <v>297</v>
      </c>
      <c r="AY59" t="s">
        <v>297</v>
      </c>
      <c r="AZ59" t="s">
        <v>297</v>
      </c>
      <c r="BA59" t="s">
        <v>297</v>
      </c>
      <c r="BB59" t="s">
        <v>297</v>
      </c>
      <c r="BC59" t="s">
        <v>297</v>
      </c>
      <c r="BD59" t="s">
        <v>297</v>
      </c>
      <c r="BE59" t="s">
        <v>297</v>
      </c>
      <c r="BF59" t="s">
        <v>297</v>
      </c>
      <c r="BG59" t="s">
        <v>297</v>
      </c>
      <c r="BH59" t="s">
        <v>297</v>
      </c>
      <c r="BI59" t="s">
        <v>297</v>
      </c>
      <c r="BJ59" t="s">
        <v>297</v>
      </c>
      <c r="BK59" t="s">
        <v>297</v>
      </c>
      <c r="BL59" t="s">
        <v>297</v>
      </c>
      <c r="BM59" t="s">
        <v>297</v>
      </c>
      <c r="BN59" t="s">
        <v>297</v>
      </c>
      <c r="BO59" t="s">
        <v>297</v>
      </c>
      <c r="BP59" t="s">
        <v>312</v>
      </c>
      <c r="BQ59" t="s">
        <v>297</v>
      </c>
      <c r="BR59" t="s">
        <v>297</v>
      </c>
      <c r="BS59" t="s">
        <v>297</v>
      </c>
      <c r="BT59" t="s">
        <v>297</v>
      </c>
      <c r="BU59" t="s">
        <v>297</v>
      </c>
      <c r="BV59" t="s">
        <v>297</v>
      </c>
      <c r="BW59" t="s">
        <v>297</v>
      </c>
      <c r="BX59" t="s">
        <v>297</v>
      </c>
      <c r="BY59" t="s">
        <v>297</v>
      </c>
      <c r="BZ59" t="s">
        <v>297</v>
      </c>
      <c r="CA59" t="s">
        <v>297</v>
      </c>
      <c r="CB59" t="s">
        <v>297</v>
      </c>
      <c r="CC59" t="s">
        <v>297</v>
      </c>
      <c r="CD59" t="s">
        <v>297</v>
      </c>
      <c r="CE59" t="s">
        <v>297</v>
      </c>
      <c r="CF59" t="s">
        <v>347</v>
      </c>
      <c r="CG59" t="s">
        <v>297</v>
      </c>
      <c r="CH59" t="s">
        <v>297</v>
      </c>
      <c r="CI59">
        <v>0</v>
      </c>
      <c r="CJ59">
        <v>30</v>
      </c>
      <c r="CK59" t="s">
        <v>704</v>
      </c>
      <c r="CL59" t="s">
        <v>705</v>
      </c>
      <c r="CM59" t="s">
        <v>706</v>
      </c>
      <c r="CN59" t="s">
        <v>297</v>
      </c>
      <c r="CO59" t="s">
        <v>297</v>
      </c>
      <c r="CP59" t="s">
        <v>297</v>
      </c>
      <c r="CQ59" t="s">
        <v>297</v>
      </c>
      <c r="CR59" t="s">
        <v>297</v>
      </c>
      <c r="CS59" t="s">
        <v>297</v>
      </c>
      <c r="CT59" t="s">
        <v>297</v>
      </c>
      <c r="CU59" t="s">
        <v>297</v>
      </c>
      <c r="CV59" t="s">
        <v>297</v>
      </c>
      <c r="CW59" t="s">
        <v>297</v>
      </c>
      <c r="CX59" t="s">
        <v>297</v>
      </c>
      <c r="CY59" t="s">
        <v>297</v>
      </c>
      <c r="CZ59" t="s">
        <v>297</v>
      </c>
      <c r="DA59" t="s">
        <v>297</v>
      </c>
      <c r="DB59" t="s">
        <v>297</v>
      </c>
      <c r="DC59" t="s">
        <v>297</v>
      </c>
    </row>
    <row r="60" spans="1:107" hidden="1" thickTop="1" x14ac:dyDescent="0.2">
      <c r="A60" t="s">
        <v>707</v>
      </c>
      <c r="B60" s="196" t="s">
        <v>708</v>
      </c>
      <c r="C60" t="s">
        <v>6285</v>
      </c>
      <c r="D60" t="s">
        <v>297</v>
      </c>
      <c r="E60" t="s">
        <v>709</v>
      </c>
      <c r="F60" t="s">
        <v>297</v>
      </c>
      <c r="G60" t="s">
        <v>298</v>
      </c>
      <c r="H60" t="s">
        <v>340</v>
      </c>
      <c r="I60" t="s">
        <v>341</v>
      </c>
      <c r="J60" t="s">
        <v>611</v>
      </c>
      <c r="K60" t="s">
        <v>343</v>
      </c>
      <c r="L60" t="s">
        <v>303</v>
      </c>
      <c r="M60" t="s">
        <v>297</v>
      </c>
      <c r="N60" t="s">
        <v>297</v>
      </c>
      <c r="O60" t="s">
        <v>297</v>
      </c>
      <c r="Q60" t="s">
        <v>344</v>
      </c>
      <c r="R60" t="s">
        <v>297</v>
      </c>
      <c r="S60" t="s">
        <v>306</v>
      </c>
      <c r="T60" t="s">
        <v>362</v>
      </c>
      <c r="U60" t="s">
        <v>297</v>
      </c>
      <c r="V60" t="s">
        <v>309</v>
      </c>
      <c r="W60" t="s">
        <v>310</v>
      </c>
      <c r="X60" t="s">
        <v>310</v>
      </c>
      <c r="Y60" t="s">
        <v>311</v>
      </c>
      <c r="Z60" t="s">
        <v>312</v>
      </c>
      <c r="AA60" t="s">
        <v>297</v>
      </c>
      <c r="AB60" t="s">
        <v>297</v>
      </c>
      <c r="AC60" t="s">
        <v>297</v>
      </c>
      <c r="AD60" t="s">
        <v>297</v>
      </c>
      <c r="AE60" t="s">
        <v>297</v>
      </c>
      <c r="AF60" t="s">
        <v>297</v>
      </c>
      <c r="AG60" t="s">
        <v>297</v>
      </c>
      <c r="AH60" t="s">
        <v>297</v>
      </c>
      <c r="AI60" t="s">
        <v>297</v>
      </c>
      <c r="AJ60" t="s">
        <v>297</v>
      </c>
      <c r="AK60" t="s">
        <v>297</v>
      </c>
      <c r="AL60" t="s">
        <v>297</v>
      </c>
      <c r="AM60" t="s">
        <v>297</v>
      </c>
      <c r="AN60" t="s">
        <v>297</v>
      </c>
      <c r="AO60" t="s">
        <v>297</v>
      </c>
      <c r="AP60" t="s">
        <v>297</v>
      </c>
      <c r="AQ60" t="s">
        <v>297</v>
      </c>
      <c r="AR60" t="s">
        <v>297</v>
      </c>
      <c r="AS60" t="s">
        <v>297</v>
      </c>
      <c r="AT60" t="s">
        <v>297</v>
      </c>
      <c r="AU60" t="s">
        <v>297</v>
      </c>
      <c r="AV60" t="s">
        <v>297</v>
      </c>
      <c r="AW60" t="s">
        <v>297</v>
      </c>
      <c r="AX60" t="s">
        <v>297</v>
      </c>
      <c r="AY60" t="s">
        <v>297</v>
      </c>
      <c r="AZ60" t="s">
        <v>297</v>
      </c>
      <c r="BA60" t="s">
        <v>297</v>
      </c>
      <c r="BB60" t="s">
        <v>297</v>
      </c>
      <c r="BC60" t="s">
        <v>297</v>
      </c>
      <c r="BD60" t="s">
        <v>297</v>
      </c>
      <c r="BE60" t="s">
        <v>297</v>
      </c>
      <c r="BF60" t="s">
        <v>297</v>
      </c>
      <c r="BG60" t="s">
        <v>297</v>
      </c>
      <c r="BH60" t="s">
        <v>297</v>
      </c>
      <c r="BI60" t="s">
        <v>297</v>
      </c>
      <c r="BJ60" t="s">
        <v>297</v>
      </c>
      <c r="BK60" t="s">
        <v>297</v>
      </c>
      <c r="BL60" t="s">
        <v>297</v>
      </c>
      <c r="BM60" t="s">
        <v>297</v>
      </c>
      <c r="BN60" t="s">
        <v>297</v>
      </c>
      <c r="BO60" t="s">
        <v>297</v>
      </c>
      <c r="BP60" t="s">
        <v>297</v>
      </c>
      <c r="BQ60" t="s">
        <v>297</v>
      </c>
      <c r="BR60" t="s">
        <v>297</v>
      </c>
      <c r="BS60" t="s">
        <v>297</v>
      </c>
      <c r="BT60" t="s">
        <v>297</v>
      </c>
      <c r="BU60" t="s">
        <v>297</v>
      </c>
      <c r="BV60" t="s">
        <v>297</v>
      </c>
      <c r="BW60" t="s">
        <v>297</v>
      </c>
      <c r="BX60" t="s">
        <v>297</v>
      </c>
      <c r="BY60" t="s">
        <v>297</v>
      </c>
      <c r="BZ60" t="s">
        <v>297</v>
      </c>
      <c r="CA60" t="s">
        <v>297</v>
      </c>
      <c r="CB60" t="s">
        <v>297</v>
      </c>
      <c r="CC60" t="s">
        <v>297</v>
      </c>
      <c r="CD60" t="s">
        <v>297</v>
      </c>
      <c r="CE60" t="s">
        <v>297</v>
      </c>
      <c r="CF60" t="s">
        <v>347</v>
      </c>
      <c r="CG60" t="s">
        <v>297</v>
      </c>
      <c r="CH60" t="s">
        <v>297</v>
      </c>
      <c r="CI60">
        <v>0</v>
      </c>
      <c r="CJ60">
        <v>10</v>
      </c>
      <c r="CK60" t="s">
        <v>710</v>
      </c>
      <c r="CL60" t="s">
        <v>711</v>
      </c>
      <c r="CM60" t="s">
        <v>297</v>
      </c>
      <c r="CN60" t="s">
        <v>297</v>
      </c>
      <c r="CO60" t="s">
        <v>297</v>
      </c>
      <c r="CP60" t="s">
        <v>297</v>
      </c>
      <c r="CQ60" t="s">
        <v>297</v>
      </c>
      <c r="CR60" t="s">
        <v>297</v>
      </c>
      <c r="CS60" t="s">
        <v>297</v>
      </c>
      <c r="CT60" t="s">
        <v>297</v>
      </c>
      <c r="CU60" t="s">
        <v>297</v>
      </c>
      <c r="CV60" t="s">
        <v>297</v>
      </c>
      <c r="CW60" t="s">
        <v>297</v>
      </c>
      <c r="CX60" t="s">
        <v>297</v>
      </c>
      <c r="CY60" t="s">
        <v>297</v>
      </c>
      <c r="CZ60" t="s">
        <v>297</v>
      </c>
      <c r="DA60" t="s">
        <v>297</v>
      </c>
      <c r="DB60" t="s">
        <v>297</v>
      </c>
      <c r="DC60" t="s">
        <v>297</v>
      </c>
    </row>
    <row r="61" spans="1:107" hidden="1" thickTop="1" x14ac:dyDescent="0.2">
      <c r="A61" t="s">
        <v>807</v>
      </c>
      <c r="B61" s="14" t="s">
        <v>807</v>
      </c>
      <c r="C61" t="s">
        <v>6289</v>
      </c>
      <c r="D61" t="s">
        <v>297</v>
      </c>
      <c r="E61" t="s">
        <v>808</v>
      </c>
      <c r="F61" t="s">
        <v>297</v>
      </c>
      <c r="G61" t="s">
        <v>298</v>
      </c>
      <c r="H61" t="s">
        <v>299</v>
      </c>
      <c r="I61" t="s">
        <v>300</v>
      </c>
      <c r="J61" t="s">
        <v>809</v>
      </c>
      <c r="K61" t="s">
        <v>587</v>
      </c>
      <c r="L61" t="s">
        <v>303</v>
      </c>
      <c r="M61" t="s">
        <v>297</v>
      </c>
      <c r="N61" t="s">
        <v>297</v>
      </c>
      <c r="O61" t="s">
        <v>297</v>
      </c>
      <c r="Q61" t="s">
        <v>304</v>
      </c>
      <c r="R61" t="s">
        <v>319</v>
      </c>
      <c r="S61" t="s">
        <v>306</v>
      </c>
      <c r="T61" t="s">
        <v>307</v>
      </c>
      <c r="U61" t="s">
        <v>308</v>
      </c>
      <c r="V61" t="s">
        <v>309</v>
      </c>
      <c r="W61" t="s">
        <v>310</v>
      </c>
      <c r="X61" t="s">
        <v>310</v>
      </c>
      <c r="Y61" t="s">
        <v>311</v>
      </c>
      <c r="Z61" t="s">
        <v>297</v>
      </c>
      <c r="AA61" t="s">
        <v>297</v>
      </c>
      <c r="AB61" t="s">
        <v>297</v>
      </c>
      <c r="AC61" t="s">
        <v>297</v>
      </c>
      <c r="AD61" t="s">
        <v>297</v>
      </c>
      <c r="AE61" t="s">
        <v>297</v>
      </c>
      <c r="AF61" t="s">
        <v>312</v>
      </c>
      <c r="AG61" t="s">
        <v>297</v>
      </c>
      <c r="AH61" t="s">
        <v>297</v>
      </c>
      <c r="AI61" t="s">
        <v>297</v>
      </c>
      <c r="AJ61" t="s">
        <v>297</v>
      </c>
      <c r="AK61" t="s">
        <v>297</v>
      </c>
      <c r="AL61" t="s">
        <v>297</v>
      </c>
      <c r="AM61" t="s">
        <v>297</v>
      </c>
      <c r="AN61" t="s">
        <v>297</v>
      </c>
      <c r="AO61" t="s">
        <v>297</v>
      </c>
      <c r="AP61" t="s">
        <v>297</v>
      </c>
      <c r="AQ61" t="s">
        <v>297</v>
      </c>
      <c r="AR61" t="s">
        <v>297</v>
      </c>
      <c r="AS61" t="s">
        <v>297</v>
      </c>
      <c r="AT61" t="s">
        <v>297</v>
      </c>
      <c r="AU61" t="s">
        <v>297</v>
      </c>
      <c r="AV61" t="s">
        <v>297</v>
      </c>
      <c r="AW61" t="s">
        <v>297</v>
      </c>
      <c r="AX61" t="s">
        <v>297</v>
      </c>
      <c r="AY61" t="s">
        <v>297</v>
      </c>
      <c r="AZ61" t="s">
        <v>297</v>
      </c>
      <c r="BA61" t="s">
        <v>297</v>
      </c>
      <c r="BB61" t="s">
        <v>297</v>
      </c>
      <c r="BC61" t="s">
        <v>297</v>
      </c>
      <c r="BD61" t="s">
        <v>297</v>
      </c>
      <c r="BE61" t="s">
        <v>297</v>
      </c>
      <c r="BF61" t="s">
        <v>297</v>
      </c>
      <c r="BG61" t="s">
        <v>297</v>
      </c>
      <c r="BH61" t="s">
        <v>297</v>
      </c>
      <c r="BI61" t="s">
        <v>297</v>
      </c>
      <c r="BJ61" t="s">
        <v>297</v>
      </c>
      <c r="BK61" t="s">
        <v>297</v>
      </c>
      <c r="BL61" t="s">
        <v>297</v>
      </c>
      <c r="BM61" t="s">
        <v>297</v>
      </c>
      <c r="BN61" t="s">
        <v>297</v>
      </c>
      <c r="BO61" t="s">
        <v>297</v>
      </c>
      <c r="BP61" t="s">
        <v>297</v>
      </c>
      <c r="BQ61" t="s">
        <v>297</v>
      </c>
      <c r="BR61" t="s">
        <v>297</v>
      </c>
      <c r="BS61" t="s">
        <v>297</v>
      </c>
      <c r="BT61" t="s">
        <v>297</v>
      </c>
      <c r="BU61" t="s">
        <v>297</v>
      </c>
      <c r="BV61" t="s">
        <v>297</v>
      </c>
      <c r="BW61" t="s">
        <v>297</v>
      </c>
      <c r="BX61" t="s">
        <v>297</v>
      </c>
      <c r="BY61" t="s">
        <v>297</v>
      </c>
      <c r="BZ61" t="s">
        <v>297</v>
      </c>
      <c r="CA61" t="s">
        <v>297</v>
      </c>
      <c r="CB61" t="s">
        <v>297</v>
      </c>
      <c r="CC61" t="s">
        <v>297</v>
      </c>
      <c r="CD61" t="s">
        <v>297</v>
      </c>
      <c r="CE61" t="s">
        <v>297</v>
      </c>
      <c r="CF61" t="s">
        <v>313</v>
      </c>
      <c r="CG61" t="s">
        <v>314</v>
      </c>
      <c r="CH61" t="s">
        <v>314</v>
      </c>
      <c r="CI61" t="s">
        <v>297</v>
      </c>
      <c r="CJ61" t="s">
        <v>297</v>
      </c>
      <c r="CK61" t="s">
        <v>807</v>
      </c>
      <c r="CL61" t="s">
        <v>810</v>
      </c>
      <c r="CM61" t="s">
        <v>297</v>
      </c>
      <c r="CN61" t="s">
        <v>297</v>
      </c>
      <c r="CO61" t="s">
        <v>297</v>
      </c>
      <c r="CP61" t="s">
        <v>297</v>
      </c>
      <c r="CQ61" t="s">
        <v>297</v>
      </c>
      <c r="CR61" t="s">
        <v>297</v>
      </c>
      <c r="CS61" t="s">
        <v>297</v>
      </c>
      <c r="CT61" t="s">
        <v>297</v>
      </c>
      <c r="CU61" t="s">
        <v>297</v>
      </c>
      <c r="CV61" t="s">
        <v>297</v>
      </c>
      <c r="CW61" t="s">
        <v>297</v>
      </c>
      <c r="CX61" t="s">
        <v>297</v>
      </c>
      <c r="CY61" t="s">
        <v>297</v>
      </c>
      <c r="CZ61" t="s">
        <v>297</v>
      </c>
      <c r="DA61" t="s">
        <v>297</v>
      </c>
      <c r="DB61" t="s">
        <v>297</v>
      </c>
      <c r="DC61" t="s">
        <v>297</v>
      </c>
    </row>
    <row r="62" spans="1:107" hidden="1" thickTop="1" x14ac:dyDescent="0.2">
      <c r="A62" t="s">
        <v>721</v>
      </c>
      <c r="B62" s="196" t="s">
        <v>722</v>
      </c>
      <c r="C62" t="s">
        <v>6285</v>
      </c>
      <c r="D62" t="s">
        <v>297</v>
      </c>
      <c r="E62" t="s">
        <v>723</v>
      </c>
      <c r="F62" t="s">
        <v>297</v>
      </c>
      <c r="G62" t="s">
        <v>298</v>
      </c>
      <c r="H62" t="s">
        <v>299</v>
      </c>
      <c r="I62" t="s">
        <v>300</v>
      </c>
      <c r="J62" t="s">
        <v>611</v>
      </c>
      <c r="K62" t="s">
        <v>343</v>
      </c>
      <c r="L62" t="s">
        <v>303</v>
      </c>
      <c r="M62" t="s">
        <v>297</v>
      </c>
      <c r="N62" t="s">
        <v>297</v>
      </c>
      <c r="O62" t="s">
        <v>297</v>
      </c>
      <c r="Q62" t="s">
        <v>344</v>
      </c>
      <c r="R62" t="s">
        <v>297</v>
      </c>
      <c r="S62" t="s">
        <v>306</v>
      </c>
      <c r="T62" t="s">
        <v>297</v>
      </c>
      <c r="U62" t="s">
        <v>297</v>
      </c>
      <c r="V62" t="s">
        <v>309</v>
      </c>
      <c r="W62" t="s">
        <v>310</v>
      </c>
      <c r="X62" t="s">
        <v>310</v>
      </c>
      <c r="Y62" t="s">
        <v>311</v>
      </c>
      <c r="Z62" t="s">
        <v>297</v>
      </c>
      <c r="AA62" t="s">
        <v>297</v>
      </c>
      <c r="AB62" t="s">
        <v>297</v>
      </c>
      <c r="AC62" t="s">
        <v>297</v>
      </c>
      <c r="AD62" t="s">
        <v>297</v>
      </c>
      <c r="AE62" t="s">
        <v>297</v>
      </c>
      <c r="AF62" t="s">
        <v>312</v>
      </c>
      <c r="AG62" t="s">
        <v>297</v>
      </c>
      <c r="AH62" t="s">
        <v>297</v>
      </c>
      <c r="AI62" t="s">
        <v>297</v>
      </c>
      <c r="AJ62" t="s">
        <v>297</v>
      </c>
      <c r="AK62" t="s">
        <v>297</v>
      </c>
      <c r="AL62" t="s">
        <v>297</v>
      </c>
      <c r="AM62" t="s">
        <v>297</v>
      </c>
      <c r="AN62" t="s">
        <v>297</v>
      </c>
      <c r="AO62" t="s">
        <v>297</v>
      </c>
      <c r="AP62" t="s">
        <v>297</v>
      </c>
      <c r="AQ62" t="s">
        <v>297</v>
      </c>
      <c r="AR62" t="s">
        <v>297</v>
      </c>
      <c r="AS62" t="s">
        <v>297</v>
      </c>
      <c r="AT62" t="s">
        <v>297</v>
      </c>
      <c r="AU62" t="s">
        <v>297</v>
      </c>
      <c r="AV62" t="s">
        <v>297</v>
      </c>
      <c r="AW62" t="s">
        <v>297</v>
      </c>
      <c r="AX62" t="s">
        <v>297</v>
      </c>
      <c r="AY62" t="s">
        <v>297</v>
      </c>
      <c r="AZ62" t="s">
        <v>297</v>
      </c>
      <c r="BA62" t="s">
        <v>297</v>
      </c>
      <c r="BB62" t="s">
        <v>297</v>
      </c>
      <c r="BC62" t="s">
        <v>297</v>
      </c>
      <c r="BD62" t="s">
        <v>297</v>
      </c>
      <c r="BE62" t="s">
        <v>297</v>
      </c>
      <c r="BF62" t="s">
        <v>297</v>
      </c>
      <c r="BG62" t="s">
        <v>297</v>
      </c>
      <c r="BH62" t="s">
        <v>297</v>
      </c>
      <c r="BI62" t="s">
        <v>297</v>
      </c>
      <c r="BJ62" t="s">
        <v>297</v>
      </c>
      <c r="BK62" t="s">
        <v>297</v>
      </c>
      <c r="BL62" t="s">
        <v>297</v>
      </c>
      <c r="BM62" t="s">
        <v>297</v>
      </c>
      <c r="BN62" t="s">
        <v>297</v>
      </c>
      <c r="BO62" t="s">
        <v>297</v>
      </c>
      <c r="BP62" t="s">
        <v>297</v>
      </c>
      <c r="BQ62" t="s">
        <v>297</v>
      </c>
      <c r="BR62" t="s">
        <v>297</v>
      </c>
      <c r="BS62" t="s">
        <v>297</v>
      </c>
      <c r="BT62" t="s">
        <v>297</v>
      </c>
      <c r="BU62" t="s">
        <v>297</v>
      </c>
      <c r="BV62" t="s">
        <v>297</v>
      </c>
      <c r="BW62" t="s">
        <v>297</v>
      </c>
      <c r="BX62" t="s">
        <v>297</v>
      </c>
      <c r="BY62" t="s">
        <v>297</v>
      </c>
      <c r="BZ62" t="s">
        <v>297</v>
      </c>
      <c r="CA62" t="s">
        <v>297</v>
      </c>
      <c r="CB62" t="s">
        <v>297</v>
      </c>
      <c r="CC62" t="s">
        <v>297</v>
      </c>
      <c r="CD62" t="s">
        <v>297</v>
      </c>
      <c r="CE62" t="s">
        <v>297</v>
      </c>
      <c r="CF62" t="s">
        <v>347</v>
      </c>
      <c r="CG62" t="s">
        <v>297</v>
      </c>
      <c r="CH62" t="s">
        <v>297</v>
      </c>
      <c r="CI62">
        <v>0</v>
      </c>
      <c r="CJ62">
        <v>30</v>
      </c>
      <c r="CK62" t="s">
        <v>724</v>
      </c>
      <c r="CL62" t="s">
        <v>725</v>
      </c>
      <c r="CM62" t="s">
        <v>297</v>
      </c>
      <c r="CN62" t="s">
        <v>297</v>
      </c>
      <c r="CO62" t="s">
        <v>297</v>
      </c>
      <c r="CP62" t="s">
        <v>297</v>
      </c>
      <c r="CQ62" t="s">
        <v>297</v>
      </c>
      <c r="CR62" t="s">
        <v>297</v>
      </c>
      <c r="CS62" t="s">
        <v>297</v>
      </c>
      <c r="CT62" t="s">
        <v>297</v>
      </c>
      <c r="CU62" t="s">
        <v>297</v>
      </c>
      <c r="CV62" t="s">
        <v>297</v>
      </c>
      <c r="CW62" t="s">
        <v>297</v>
      </c>
      <c r="CX62" t="s">
        <v>297</v>
      </c>
      <c r="CY62" t="s">
        <v>297</v>
      </c>
      <c r="CZ62" t="s">
        <v>297</v>
      </c>
      <c r="DA62" t="s">
        <v>297</v>
      </c>
      <c r="DB62" t="s">
        <v>297</v>
      </c>
      <c r="DC62" t="s">
        <v>297</v>
      </c>
    </row>
    <row r="63" spans="1:107" hidden="1" thickTop="1" x14ac:dyDescent="0.2">
      <c r="A63" t="s">
        <v>726</v>
      </c>
      <c r="B63" s="14" t="s">
        <v>727</v>
      </c>
      <c r="C63" t="s">
        <v>6285</v>
      </c>
      <c r="D63" t="s">
        <v>297</v>
      </c>
      <c r="E63" t="s">
        <v>728</v>
      </c>
      <c r="F63" t="s">
        <v>297</v>
      </c>
      <c r="G63" t="s">
        <v>298</v>
      </c>
      <c r="H63" t="s">
        <v>299</v>
      </c>
      <c r="I63" t="s">
        <v>300</v>
      </c>
      <c r="J63" t="s">
        <v>611</v>
      </c>
      <c r="K63" t="s">
        <v>343</v>
      </c>
      <c r="L63" t="s">
        <v>303</v>
      </c>
      <c r="M63" t="s">
        <v>297</v>
      </c>
      <c r="N63" t="s">
        <v>297</v>
      </c>
      <c r="O63" t="s">
        <v>297</v>
      </c>
      <c r="Q63" t="s">
        <v>344</v>
      </c>
      <c r="R63" t="s">
        <v>297</v>
      </c>
      <c r="S63" t="s">
        <v>306</v>
      </c>
      <c r="T63" t="s">
        <v>297</v>
      </c>
      <c r="U63" t="s">
        <v>297</v>
      </c>
      <c r="V63" t="s">
        <v>309</v>
      </c>
      <c r="W63" t="s">
        <v>310</v>
      </c>
      <c r="X63" t="s">
        <v>310</v>
      </c>
      <c r="Y63" t="s">
        <v>311</v>
      </c>
      <c r="Z63" t="s">
        <v>297</v>
      </c>
      <c r="AA63" t="s">
        <v>297</v>
      </c>
      <c r="AB63" t="s">
        <v>297</v>
      </c>
      <c r="AC63" t="s">
        <v>297</v>
      </c>
      <c r="AD63" t="s">
        <v>297</v>
      </c>
      <c r="AE63" t="s">
        <v>297</v>
      </c>
      <c r="AF63" t="s">
        <v>312</v>
      </c>
      <c r="AG63" t="s">
        <v>297</v>
      </c>
      <c r="AH63" t="s">
        <v>297</v>
      </c>
      <c r="AI63" t="s">
        <v>297</v>
      </c>
      <c r="AJ63" t="s">
        <v>297</v>
      </c>
      <c r="AK63" t="s">
        <v>297</v>
      </c>
      <c r="AL63" t="s">
        <v>297</v>
      </c>
      <c r="AM63" t="s">
        <v>297</v>
      </c>
      <c r="AN63" t="s">
        <v>297</v>
      </c>
      <c r="AO63" t="s">
        <v>297</v>
      </c>
      <c r="AP63" t="s">
        <v>297</v>
      </c>
      <c r="AQ63" t="s">
        <v>297</v>
      </c>
      <c r="AR63" t="s">
        <v>297</v>
      </c>
      <c r="AS63" t="s">
        <v>297</v>
      </c>
      <c r="AT63" t="s">
        <v>297</v>
      </c>
      <c r="AU63" t="s">
        <v>297</v>
      </c>
      <c r="AV63" t="s">
        <v>297</v>
      </c>
      <c r="AW63" t="s">
        <v>297</v>
      </c>
      <c r="AX63" t="s">
        <v>297</v>
      </c>
      <c r="AY63" t="s">
        <v>297</v>
      </c>
      <c r="AZ63" t="s">
        <v>297</v>
      </c>
      <c r="BA63" t="s">
        <v>297</v>
      </c>
      <c r="BB63" t="s">
        <v>297</v>
      </c>
      <c r="BC63" t="s">
        <v>297</v>
      </c>
      <c r="BD63" t="s">
        <v>297</v>
      </c>
      <c r="BE63" t="s">
        <v>297</v>
      </c>
      <c r="BF63" t="s">
        <v>297</v>
      </c>
      <c r="BG63" t="s">
        <v>297</v>
      </c>
      <c r="BH63" t="s">
        <v>297</v>
      </c>
      <c r="BI63" t="s">
        <v>297</v>
      </c>
      <c r="BJ63" t="s">
        <v>297</v>
      </c>
      <c r="BK63" t="s">
        <v>297</v>
      </c>
      <c r="BL63" t="s">
        <v>297</v>
      </c>
      <c r="BM63" t="s">
        <v>297</v>
      </c>
      <c r="BN63" t="s">
        <v>297</v>
      </c>
      <c r="BO63" t="s">
        <v>297</v>
      </c>
      <c r="BP63" t="s">
        <v>297</v>
      </c>
      <c r="BQ63" t="s">
        <v>297</v>
      </c>
      <c r="BR63" t="s">
        <v>297</v>
      </c>
      <c r="BS63" t="s">
        <v>297</v>
      </c>
      <c r="BT63" t="s">
        <v>297</v>
      </c>
      <c r="BU63" t="s">
        <v>297</v>
      </c>
      <c r="BV63" t="s">
        <v>297</v>
      </c>
      <c r="BW63" t="s">
        <v>297</v>
      </c>
      <c r="BX63" t="s">
        <v>297</v>
      </c>
      <c r="BY63" t="s">
        <v>297</v>
      </c>
      <c r="BZ63" t="s">
        <v>297</v>
      </c>
      <c r="CA63" t="s">
        <v>297</v>
      </c>
      <c r="CB63" t="s">
        <v>297</v>
      </c>
      <c r="CC63" t="s">
        <v>297</v>
      </c>
      <c r="CD63" t="s">
        <v>297</v>
      </c>
      <c r="CE63" t="s">
        <v>297</v>
      </c>
      <c r="CF63" t="s">
        <v>347</v>
      </c>
      <c r="CG63" t="s">
        <v>297</v>
      </c>
      <c r="CH63" t="s">
        <v>297</v>
      </c>
      <c r="CI63">
        <v>0</v>
      </c>
      <c r="CJ63">
        <v>30</v>
      </c>
      <c r="CK63" t="s">
        <v>729</v>
      </c>
      <c r="CL63" t="s">
        <v>730</v>
      </c>
      <c r="CM63" t="s">
        <v>297</v>
      </c>
      <c r="CN63" t="s">
        <v>297</v>
      </c>
      <c r="CO63" t="s">
        <v>297</v>
      </c>
      <c r="CP63" t="s">
        <v>297</v>
      </c>
      <c r="CQ63" t="s">
        <v>297</v>
      </c>
      <c r="CR63" t="s">
        <v>297</v>
      </c>
      <c r="CS63" t="s">
        <v>297</v>
      </c>
      <c r="CT63" t="s">
        <v>297</v>
      </c>
      <c r="CU63" t="s">
        <v>297</v>
      </c>
      <c r="CV63" t="s">
        <v>297</v>
      </c>
      <c r="CW63" t="s">
        <v>297</v>
      </c>
      <c r="CX63" t="s">
        <v>297</v>
      </c>
      <c r="CY63" t="s">
        <v>297</v>
      </c>
      <c r="CZ63" t="s">
        <v>297</v>
      </c>
      <c r="DA63" t="s">
        <v>297</v>
      </c>
      <c r="DB63" t="s">
        <v>297</v>
      </c>
      <c r="DC63" t="s">
        <v>297</v>
      </c>
    </row>
    <row r="64" spans="1:107" hidden="1" thickTop="1" x14ac:dyDescent="0.2">
      <c r="A64" t="s">
        <v>731</v>
      </c>
      <c r="B64" s="196" t="s">
        <v>732</v>
      </c>
      <c r="C64" t="s">
        <v>6285</v>
      </c>
      <c r="D64" t="s">
        <v>297</v>
      </c>
      <c r="E64" t="s">
        <v>733</v>
      </c>
      <c r="F64" t="s">
        <v>297</v>
      </c>
      <c r="G64" t="s">
        <v>610</v>
      </c>
      <c r="H64" t="s">
        <v>340</v>
      </c>
      <c r="I64" t="s">
        <v>341</v>
      </c>
      <c r="J64" t="s">
        <v>611</v>
      </c>
      <c r="K64" t="s">
        <v>343</v>
      </c>
      <c r="L64" t="s">
        <v>303</v>
      </c>
      <c r="M64" t="s">
        <v>297</v>
      </c>
      <c r="N64" t="s">
        <v>297</v>
      </c>
      <c r="O64" t="s">
        <v>297</v>
      </c>
      <c r="Q64" t="s">
        <v>344</v>
      </c>
      <c r="R64" t="s">
        <v>297</v>
      </c>
      <c r="S64" t="s">
        <v>306</v>
      </c>
      <c r="T64" t="s">
        <v>362</v>
      </c>
      <c r="U64" t="s">
        <v>297</v>
      </c>
      <c r="V64" t="s">
        <v>309</v>
      </c>
      <c r="W64" t="s">
        <v>310</v>
      </c>
      <c r="X64" t="s">
        <v>310</v>
      </c>
      <c r="Y64" t="s">
        <v>311</v>
      </c>
      <c r="Z64" t="s">
        <v>297</v>
      </c>
      <c r="AA64" t="s">
        <v>297</v>
      </c>
      <c r="AB64" t="s">
        <v>297</v>
      </c>
      <c r="AC64" t="s">
        <v>297</v>
      </c>
      <c r="AD64" t="s">
        <v>297</v>
      </c>
      <c r="AE64" t="s">
        <v>297</v>
      </c>
      <c r="AF64" t="s">
        <v>312</v>
      </c>
      <c r="AG64" t="s">
        <v>297</v>
      </c>
      <c r="AH64" t="s">
        <v>297</v>
      </c>
      <c r="AI64" t="s">
        <v>297</v>
      </c>
      <c r="AJ64" t="s">
        <v>297</v>
      </c>
      <c r="AK64" t="s">
        <v>297</v>
      </c>
      <c r="AL64" t="s">
        <v>297</v>
      </c>
      <c r="AM64" t="s">
        <v>297</v>
      </c>
      <c r="AN64" t="s">
        <v>297</v>
      </c>
      <c r="AO64" t="s">
        <v>297</v>
      </c>
      <c r="AP64" t="s">
        <v>297</v>
      </c>
      <c r="AQ64" t="s">
        <v>297</v>
      </c>
      <c r="AR64" t="s">
        <v>297</v>
      </c>
      <c r="AS64" t="s">
        <v>297</v>
      </c>
      <c r="AT64" t="s">
        <v>297</v>
      </c>
      <c r="AU64" t="s">
        <v>297</v>
      </c>
      <c r="AV64" t="s">
        <v>297</v>
      </c>
      <c r="AW64" t="s">
        <v>297</v>
      </c>
      <c r="AX64" t="s">
        <v>297</v>
      </c>
      <c r="AY64" t="s">
        <v>297</v>
      </c>
      <c r="AZ64" t="s">
        <v>297</v>
      </c>
      <c r="BA64" t="s">
        <v>297</v>
      </c>
      <c r="BB64" t="s">
        <v>297</v>
      </c>
      <c r="BC64" t="s">
        <v>297</v>
      </c>
      <c r="BD64" t="s">
        <v>297</v>
      </c>
      <c r="BE64" t="s">
        <v>297</v>
      </c>
      <c r="BF64" t="s">
        <v>297</v>
      </c>
      <c r="BG64" t="s">
        <v>297</v>
      </c>
      <c r="BH64" t="s">
        <v>297</v>
      </c>
      <c r="BI64" t="s">
        <v>297</v>
      </c>
      <c r="BJ64" t="s">
        <v>297</v>
      </c>
      <c r="BK64" t="s">
        <v>297</v>
      </c>
      <c r="BL64" t="s">
        <v>297</v>
      </c>
      <c r="BM64" t="s">
        <v>297</v>
      </c>
      <c r="BN64" t="s">
        <v>297</v>
      </c>
      <c r="BO64" t="s">
        <v>297</v>
      </c>
      <c r="BP64" t="s">
        <v>297</v>
      </c>
      <c r="BQ64" t="s">
        <v>297</v>
      </c>
      <c r="BR64" t="s">
        <v>297</v>
      </c>
      <c r="BS64" t="s">
        <v>297</v>
      </c>
      <c r="BT64" t="s">
        <v>297</v>
      </c>
      <c r="BU64" t="s">
        <v>297</v>
      </c>
      <c r="BV64" t="s">
        <v>297</v>
      </c>
      <c r="BW64" t="s">
        <v>297</v>
      </c>
      <c r="BX64" t="s">
        <v>297</v>
      </c>
      <c r="BY64" t="s">
        <v>297</v>
      </c>
      <c r="BZ64" t="s">
        <v>297</v>
      </c>
      <c r="CA64" t="s">
        <v>297</v>
      </c>
      <c r="CB64" t="s">
        <v>297</v>
      </c>
      <c r="CC64" t="s">
        <v>297</v>
      </c>
      <c r="CD64" t="s">
        <v>297</v>
      </c>
      <c r="CE64" t="s">
        <v>297</v>
      </c>
      <c r="CF64" t="s">
        <v>347</v>
      </c>
      <c r="CG64" t="s">
        <v>297</v>
      </c>
      <c r="CH64" t="s">
        <v>297</v>
      </c>
      <c r="CI64">
        <v>0</v>
      </c>
      <c r="CJ64">
        <v>30</v>
      </c>
      <c r="CK64" t="s">
        <v>734</v>
      </c>
      <c r="CL64" t="s">
        <v>734</v>
      </c>
      <c r="CM64" t="s">
        <v>297</v>
      </c>
      <c r="CN64" t="s">
        <v>614</v>
      </c>
      <c r="CO64" t="s">
        <v>615</v>
      </c>
      <c r="CP64" t="s">
        <v>297</v>
      </c>
      <c r="CQ64" t="s">
        <v>297</v>
      </c>
      <c r="CR64" t="s">
        <v>297</v>
      </c>
      <c r="CS64" t="s">
        <v>297</v>
      </c>
      <c r="CT64" t="s">
        <v>297</v>
      </c>
      <c r="CU64" t="s">
        <v>297</v>
      </c>
      <c r="CV64" t="s">
        <v>297</v>
      </c>
      <c r="CW64" t="s">
        <v>297</v>
      </c>
      <c r="CX64" t="s">
        <v>297</v>
      </c>
      <c r="CY64" t="s">
        <v>297</v>
      </c>
      <c r="CZ64" t="s">
        <v>297</v>
      </c>
      <c r="DA64" t="s">
        <v>297</v>
      </c>
      <c r="DB64" t="s">
        <v>297</v>
      </c>
      <c r="DC64" t="s">
        <v>297</v>
      </c>
    </row>
    <row r="65" spans="1:107" hidden="1" thickTop="1" x14ac:dyDescent="0.2">
      <c r="A65" s="70" t="s">
        <v>735</v>
      </c>
      <c r="B65" s="198" t="s">
        <v>736</v>
      </c>
      <c r="C65" t="s">
        <v>6285</v>
      </c>
      <c r="D65" t="s">
        <v>297</v>
      </c>
      <c r="E65" s="70" t="s">
        <v>737</v>
      </c>
      <c r="F65" t="s">
        <v>738</v>
      </c>
      <c r="G65" t="s">
        <v>339</v>
      </c>
      <c r="H65" t="s">
        <v>340</v>
      </c>
      <c r="I65" t="s">
        <v>375</v>
      </c>
      <c r="J65" t="s">
        <v>342</v>
      </c>
      <c r="K65" t="s">
        <v>343</v>
      </c>
      <c r="L65" t="s">
        <v>303</v>
      </c>
      <c r="M65" t="s">
        <v>297</v>
      </c>
      <c r="N65" t="s">
        <v>297</v>
      </c>
      <c r="O65" t="s">
        <v>297</v>
      </c>
      <c r="Q65" t="s">
        <v>344</v>
      </c>
      <c r="R65" t="s">
        <v>297</v>
      </c>
      <c r="S65" t="s">
        <v>306</v>
      </c>
      <c r="T65" t="s">
        <v>297</v>
      </c>
      <c r="U65" t="s">
        <v>297</v>
      </c>
      <c r="V65" t="s">
        <v>309</v>
      </c>
      <c r="W65" t="s">
        <v>310</v>
      </c>
      <c r="X65" t="s">
        <v>310</v>
      </c>
      <c r="Y65" t="s">
        <v>311</v>
      </c>
      <c r="Z65" t="s">
        <v>297</v>
      </c>
      <c r="AA65" t="s">
        <v>297</v>
      </c>
      <c r="AB65" t="s">
        <v>297</v>
      </c>
      <c r="AC65" t="s">
        <v>312</v>
      </c>
      <c r="AD65" t="s">
        <v>297</v>
      </c>
      <c r="AE65" t="s">
        <v>297</v>
      </c>
      <c r="AF65" t="s">
        <v>297</v>
      </c>
      <c r="AG65" t="s">
        <v>297</v>
      </c>
      <c r="AH65" t="s">
        <v>297</v>
      </c>
      <c r="AI65" t="s">
        <v>297</v>
      </c>
      <c r="AJ65" t="s">
        <v>297</v>
      </c>
      <c r="AK65" t="s">
        <v>297</v>
      </c>
      <c r="AL65" t="s">
        <v>297</v>
      </c>
      <c r="AM65" t="s">
        <v>297</v>
      </c>
      <c r="AN65" t="s">
        <v>297</v>
      </c>
      <c r="AO65" t="s">
        <v>297</v>
      </c>
      <c r="AP65" t="s">
        <v>297</v>
      </c>
      <c r="AQ65" t="s">
        <v>297</v>
      </c>
      <c r="AR65" t="s">
        <v>297</v>
      </c>
      <c r="AS65" t="s">
        <v>297</v>
      </c>
      <c r="AT65" t="s">
        <v>297</v>
      </c>
      <c r="AU65" t="s">
        <v>297</v>
      </c>
      <c r="AV65" t="s">
        <v>297</v>
      </c>
      <c r="AW65" t="s">
        <v>297</v>
      </c>
      <c r="AX65" t="s">
        <v>297</v>
      </c>
      <c r="AY65" t="s">
        <v>297</v>
      </c>
      <c r="AZ65" t="s">
        <v>297</v>
      </c>
      <c r="BA65" t="s">
        <v>297</v>
      </c>
      <c r="BB65" t="s">
        <v>297</v>
      </c>
      <c r="BC65" t="s">
        <v>297</v>
      </c>
      <c r="BD65" t="s">
        <v>297</v>
      </c>
      <c r="BE65" t="s">
        <v>297</v>
      </c>
      <c r="BF65" t="s">
        <v>297</v>
      </c>
      <c r="BG65" t="s">
        <v>297</v>
      </c>
      <c r="BH65" t="s">
        <v>297</v>
      </c>
      <c r="BI65" t="s">
        <v>297</v>
      </c>
      <c r="BJ65" t="s">
        <v>297</v>
      </c>
      <c r="BK65" t="s">
        <v>297</v>
      </c>
      <c r="BL65" t="s">
        <v>297</v>
      </c>
      <c r="BM65" t="s">
        <v>297</v>
      </c>
      <c r="BN65" t="s">
        <v>297</v>
      </c>
      <c r="BO65" t="s">
        <v>297</v>
      </c>
      <c r="BP65" t="s">
        <v>297</v>
      </c>
      <c r="BQ65" t="s">
        <v>297</v>
      </c>
      <c r="BR65" t="s">
        <v>297</v>
      </c>
      <c r="BS65" t="s">
        <v>297</v>
      </c>
      <c r="BT65" t="s">
        <v>297</v>
      </c>
      <c r="BU65" t="s">
        <v>297</v>
      </c>
      <c r="BV65" t="s">
        <v>297</v>
      </c>
      <c r="BW65" t="s">
        <v>297</v>
      </c>
      <c r="BX65" t="s">
        <v>297</v>
      </c>
      <c r="BY65" t="s">
        <v>297</v>
      </c>
      <c r="BZ65" t="s">
        <v>297</v>
      </c>
      <c r="CA65" t="s">
        <v>297</v>
      </c>
      <c r="CB65" t="s">
        <v>297</v>
      </c>
      <c r="CC65" t="s">
        <v>297</v>
      </c>
      <c r="CD65" t="s">
        <v>297</v>
      </c>
      <c r="CE65" t="s">
        <v>297</v>
      </c>
      <c r="CF65" t="s">
        <v>347</v>
      </c>
      <c r="CG65" t="s">
        <v>297</v>
      </c>
      <c r="CH65" t="s">
        <v>297</v>
      </c>
      <c r="CI65">
        <v>0</v>
      </c>
      <c r="CJ65">
        <v>30</v>
      </c>
      <c r="CK65" s="70" t="s">
        <v>739</v>
      </c>
      <c r="CL65" s="70" t="s">
        <v>740</v>
      </c>
      <c r="CM65" t="s">
        <v>741</v>
      </c>
      <c r="CN65" t="s">
        <v>297</v>
      </c>
      <c r="CO65" t="s">
        <v>297</v>
      </c>
      <c r="CP65" t="s">
        <v>297</v>
      </c>
      <c r="CQ65" t="s">
        <v>297</v>
      </c>
      <c r="CR65" t="s">
        <v>297</v>
      </c>
      <c r="CS65" t="s">
        <v>297</v>
      </c>
      <c r="CT65" t="s">
        <v>297</v>
      </c>
      <c r="CU65" t="s">
        <v>297</v>
      </c>
      <c r="CV65" t="s">
        <v>297</v>
      </c>
      <c r="CW65" t="s">
        <v>297</v>
      </c>
      <c r="CX65" t="s">
        <v>297</v>
      </c>
      <c r="CY65" t="s">
        <v>297</v>
      </c>
      <c r="CZ65" t="s">
        <v>297</v>
      </c>
      <c r="DA65" t="s">
        <v>297</v>
      </c>
      <c r="DB65" t="s">
        <v>297</v>
      </c>
      <c r="DC65" t="s">
        <v>297</v>
      </c>
    </row>
    <row r="66" spans="1:107" hidden="1" thickTop="1" x14ac:dyDescent="0.2">
      <c r="A66" t="s">
        <v>742</v>
      </c>
      <c r="B66" s="196" t="s">
        <v>743</v>
      </c>
      <c r="C66" t="s">
        <v>6289</v>
      </c>
      <c r="D66" t="s">
        <v>297</v>
      </c>
      <c r="E66" t="s">
        <v>744</v>
      </c>
      <c r="F66" t="s">
        <v>297</v>
      </c>
      <c r="G66" t="s">
        <v>298</v>
      </c>
      <c r="H66" t="s">
        <v>299</v>
      </c>
      <c r="I66" t="s">
        <v>300</v>
      </c>
      <c r="J66" t="s">
        <v>301</v>
      </c>
      <c r="K66" t="s">
        <v>745</v>
      </c>
      <c r="L66" t="s">
        <v>746</v>
      </c>
      <c r="M66" t="s">
        <v>297</v>
      </c>
      <c r="N66" t="s">
        <v>297</v>
      </c>
      <c r="O66" t="s">
        <v>297</v>
      </c>
      <c r="Q66" t="s">
        <v>304</v>
      </c>
      <c r="R66" t="s">
        <v>319</v>
      </c>
      <c r="S66" t="s">
        <v>306</v>
      </c>
      <c r="T66" t="s">
        <v>747</v>
      </c>
      <c r="U66" t="s">
        <v>308</v>
      </c>
      <c r="V66" t="s">
        <v>309</v>
      </c>
      <c r="W66" t="s">
        <v>310</v>
      </c>
      <c r="X66" t="s">
        <v>310</v>
      </c>
      <c r="Y66" t="s">
        <v>311</v>
      </c>
      <c r="Z66" t="s">
        <v>312</v>
      </c>
      <c r="AA66" t="s">
        <v>297</v>
      </c>
      <c r="AB66" t="s">
        <v>297</v>
      </c>
      <c r="AC66" t="s">
        <v>297</v>
      </c>
      <c r="AD66" t="s">
        <v>297</v>
      </c>
      <c r="AE66" t="s">
        <v>297</v>
      </c>
      <c r="AF66" t="s">
        <v>312</v>
      </c>
      <c r="AG66" t="s">
        <v>297</v>
      </c>
      <c r="AH66" t="s">
        <v>297</v>
      </c>
      <c r="AI66" t="s">
        <v>297</v>
      </c>
      <c r="AJ66" t="s">
        <v>297</v>
      </c>
      <c r="AK66" t="s">
        <v>297</v>
      </c>
      <c r="AL66" t="s">
        <v>297</v>
      </c>
      <c r="AM66" t="s">
        <v>297</v>
      </c>
      <c r="AN66" t="s">
        <v>297</v>
      </c>
      <c r="AO66" t="s">
        <v>297</v>
      </c>
      <c r="AP66" t="s">
        <v>297</v>
      </c>
      <c r="AQ66" t="s">
        <v>297</v>
      </c>
      <c r="AR66" t="s">
        <v>297</v>
      </c>
      <c r="AS66" t="s">
        <v>297</v>
      </c>
      <c r="AT66" t="s">
        <v>297</v>
      </c>
      <c r="AU66" t="s">
        <v>297</v>
      </c>
      <c r="AV66" t="s">
        <v>297</v>
      </c>
      <c r="AW66" t="s">
        <v>297</v>
      </c>
      <c r="AX66" t="s">
        <v>297</v>
      </c>
      <c r="AY66" t="s">
        <v>297</v>
      </c>
      <c r="AZ66" t="s">
        <v>297</v>
      </c>
      <c r="BA66" t="s">
        <v>297</v>
      </c>
      <c r="BB66" t="s">
        <v>297</v>
      </c>
      <c r="BC66" t="s">
        <v>297</v>
      </c>
      <c r="BD66" t="s">
        <v>297</v>
      </c>
      <c r="BE66" t="s">
        <v>297</v>
      </c>
      <c r="BF66" t="s">
        <v>297</v>
      </c>
      <c r="BG66" t="s">
        <v>297</v>
      </c>
      <c r="BH66" t="s">
        <v>297</v>
      </c>
      <c r="BI66" t="s">
        <v>297</v>
      </c>
      <c r="BJ66" t="s">
        <v>297</v>
      </c>
      <c r="BK66" t="s">
        <v>297</v>
      </c>
      <c r="BL66" t="s">
        <v>297</v>
      </c>
      <c r="BM66" t="s">
        <v>297</v>
      </c>
      <c r="BN66" t="s">
        <v>297</v>
      </c>
      <c r="BO66" t="s">
        <v>297</v>
      </c>
      <c r="BP66" t="s">
        <v>297</v>
      </c>
      <c r="BQ66" t="s">
        <v>297</v>
      </c>
      <c r="BR66" t="s">
        <v>297</v>
      </c>
      <c r="BS66" t="s">
        <v>297</v>
      </c>
      <c r="BT66" t="s">
        <v>297</v>
      </c>
      <c r="BU66" t="s">
        <v>297</v>
      </c>
      <c r="BV66" t="s">
        <v>297</v>
      </c>
      <c r="BW66" t="s">
        <v>297</v>
      </c>
      <c r="BX66" t="s">
        <v>297</v>
      </c>
      <c r="BY66" t="s">
        <v>297</v>
      </c>
      <c r="BZ66" t="s">
        <v>297</v>
      </c>
      <c r="CA66" t="s">
        <v>297</v>
      </c>
      <c r="CB66" t="s">
        <v>297</v>
      </c>
      <c r="CC66" t="s">
        <v>297</v>
      </c>
      <c r="CD66" t="s">
        <v>297</v>
      </c>
      <c r="CE66" t="s">
        <v>297</v>
      </c>
      <c r="CF66" t="s">
        <v>313</v>
      </c>
      <c r="CG66" t="s">
        <v>314</v>
      </c>
      <c r="CH66" t="s">
        <v>314</v>
      </c>
      <c r="CI66" t="s">
        <v>297</v>
      </c>
      <c r="CJ66" t="s">
        <v>297</v>
      </c>
      <c r="CK66" t="s">
        <v>743</v>
      </c>
      <c r="CL66" t="s">
        <v>744</v>
      </c>
      <c r="CM66" t="s">
        <v>297</v>
      </c>
      <c r="CN66" t="s">
        <v>297</v>
      </c>
      <c r="CO66" t="s">
        <v>297</v>
      </c>
      <c r="CP66" t="s">
        <v>297</v>
      </c>
      <c r="CQ66" t="s">
        <v>297</v>
      </c>
      <c r="CR66" t="s">
        <v>297</v>
      </c>
      <c r="CS66" t="s">
        <v>297</v>
      </c>
      <c r="CT66" t="s">
        <v>297</v>
      </c>
      <c r="CU66" t="s">
        <v>297</v>
      </c>
      <c r="CV66" t="s">
        <v>297</v>
      </c>
      <c r="CW66" t="s">
        <v>297</v>
      </c>
      <c r="CX66" t="s">
        <v>297</v>
      </c>
      <c r="CY66" t="s">
        <v>297</v>
      </c>
      <c r="CZ66" t="s">
        <v>297</v>
      </c>
      <c r="DA66" t="s">
        <v>297</v>
      </c>
      <c r="DB66" t="s">
        <v>297</v>
      </c>
      <c r="DC66" t="s">
        <v>297</v>
      </c>
    </row>
    <row r="67" spans="1:107" hidden="1" thickTop="1" x14ac:dyDescent="0.2">
      <c r="A67" t="s">
        <v>748</v>
      </c>
      <c r="B67" s="14" t="s">
        <v>749</v>
      </c>
      <c r="C67" t="s">
        <v>583</v>
      </c>
      <c r="D67" t="s">
        <v>297</v>
      </c>
      <c r="E67" t="s">
        <v>750</v>
      </c>
      <c r="F67" t="s">
        <v>297</v>
      </c>
      <c r="G67" t="s">
        <v>298</v>
      </c>
      <c r="H67" t="s">
        <v>340</v>
      </c>
      <c r="I67" t="s">
        <v>375</v>
      </c>
      <c r="J67" t="s">
        <v>342</v>
      </c>
      <c r="K67" t="s">
        <v>343</v>
      </c>
      <c r="L67" t="s">
        <v>303</v>
      </c>
      <c r="M67" t="s">
        <v>297</v>
      </c>
      <c r="N67" t="s">
        <v>297</v>
      </c>
      <c r="O67" t="s">
        <v>297</v>
      </c>
      <c r="Q67" t="s">
        <v>344</v>
      </c>
      <c r="R67" t="s">
        <v>297</v>
      </c>
      <c r="S67" t="s">
        <v>306</v>
      </c>
      <c r="T67" t="s">
        <v>297</v>
      </c>
      <c r="U67" t="s">
        <v>297</v>
      </c>
      <c r="V67" t="s">
        <v>309</v>
      </c>
      <c r="W67" t="s">
        <v>310</v>
      </c>
      <c r="X67" t="s">
        <v>310</v>
      </c>
      <c r="Y67" t="s">
        <v>311</v>
      </c>
      <c r="Z67" t="s">
        <v>297</v>
      </c>
      <c r="AA67" t="s">
        <v>297</v>
      </c>
      <c r="AB67" t="s">
        <v>297</v>
      </c>
      <c r="AC67" t="s">
        <v>297</v>
      </c>
      <c r="AD67" t="s">
        <v>297</v>
      </c>
      <c r="AE67" t="s">
        <v>297</v>
      </c>
      <c r="AF67" t="s">
        <v>297</v>
      </c>
      <c r="AG67" t="s">
        <v>297</v>
      </c>
      <c r="AH67" t="s">
        <v>297</v>
      </c>
      <c r="AI67" t="s">
        <v>297</v>
      </c>
      <c r="AJ67" t="s">
        <v>297</v>
      </c>
      <c r="AK67" t="s">
        <v>297</v>
      </c>
      <c r="AL67" t="s">
        <v>297</v>
      </c>
      <c r="AM67" t="s">
        <v>297</v>
      </c>
      <c r="AN67" t="s">
        <v>297</v>
      </c>
      <c r="AO67" t="s">
        <v>297</v>
      </c>
      <c r="AP67" t="s">
        <v>297</v>
      </c>
      <c r="AQ67" t="s">
        <v>297</v>
      </c>
      <c r="AR67" t="s">
        <v>297</v>
      </c>
      <c r="AS67" t="s">
        <v>297</v>
      </c>
      <c r="AT67" t="s">
        <v>297</v>
      </c>
      <c r="AU67" t="s">
        <v>297</v>
      </c>
      <c r="AV67" t="s">
        <v>297</v>
      </c>
      <c r="AW67" t="s">
        <v>297</v>
      </c>
      <c r="AX67" t="s">
        <v>297</v>
      </c>
      <c r="AY67" t="s">
        <v>297</v>
      </c>
      <c r="AZ67" t="s">
        <v>297</v>
      </c>
      <c r="BA67" t="s">
        <v>297</v>
      </c>
      <c r="BB67" t="s">
        <v>297</v>
      </c>
      <c r="BC67" t="s">
        <v>297</v>
      </c>
      <c r="BD67" t="s">
        <v>297</v>
      </c>
      <c r="BE67" t="s">
        <v>297</v>
      </c>
      <c r="BF67" t="s">
        <v>297</v>
      </c>
      <c r="BG67" t="s">
        <v>297</v>
      </c>
      <c r="BH67" t="s">
        <v>297</v>
      </c>
      <c r="BI67" t="s">
        <v>297</v>
      </c>
      <c r="BJ67" t="s">
        <v>297</v>
      </c>
      <c r="BK67" t="s">
        <v>297</v>
      </c>
      <c r="BL67" t="s">
        <v>297</v>
      </c>
      <c r="BM67" t="s">
        <v>297</v>
      </c>
      <c r="BN67" t="s">
        <v>297</v>
      </c>
      <c r="BO67" t="s">
        <v>297</v>
      </c>
      <c r="BP67" t="s">
        <v>312</v>
      </c>
      <c r="BQ67" t="s">
        <v>297</v>
      </c>
      <c r="BR67" t="s">
        <v>297</v>
      </c>
      <c r="BS67" t="s">
        <v>297</v>
      </c>
      <c r="BT67" t="s">
        <v>297</v>
      </c>
      <c r="BU67" t="s">
        <v>297</v>
      </c>
      <c r="BV67" t="s">
        <v>297</v>
      </c>
      <c r="BW67" t="s">
        <v>297</v>
      </c>
      <c r="BX67" t="s">
        <v>297</v>
      </c>
      <c r="BY67" t="s">
        <v>297</v>
      </c>
      <c r="BZ67" t="s">
        <v>297</v>
      </c>
      <c r="CA67" t="s">
        <v>297</v>
      </c>
      <c r="CB67" t="s">
        <v>297</v>
      </c>
      <c r="CC67" t="s">
        <v>297</v>
      </c>
      <c r="CD67" t="s">
        <v>297</v>
      </c>
      <c r="CE67" t="s">
        <v>297</v>
      </c>
      <c r="CF67" t="s">
        <v>347</v>
      </c>
      <c r="CG67" t="s">
        <v>297</v>
      </c>
      <c r="CH67" t="s">
        <v>297</v>
      </c>
      <c r="CI67">
        <v>0</v>
      </c>
      <c r="CJ67">
        <v>30</v>
      </c>
      <c r="CK67" t="s">
        <v>751</v>
      </c>
      <c r="CL67" t="s">
        <v>752</v>
      </c>
      <c r="CM67" t="s">
        <v>297</v>
      </c>
      <c r="CN67" t="s">
        <v>297</v>
      </c>
      <c r="CO67" t="s">
        <v>297</v>
      </c>
      <c r="CP67" t="s">
        <v>297</v>
      </c>
      <c r="CQ67" t="s">
        <v>297</v>
      </c>
      <c r="CR67" t="s">
        <v>297</v>
      </c>
      <c r="CS67" t="s">
        <v>297</v>
      </c>
      <c r="CT67" t="s">
        <v>297</v>
      </c>
      <c r="CU67" t="s">
        <v>297</v>
      </c>
      <c r="CV67" t="s">
        <v>297</v>
      </c>
      <c r="CW67" t="s">
        <v>297</v>
      </c>
      <c r="CX67" t="s">
        <v>297</v>
      </c>
      <c r="CY67" t="s">
        <v>297</v>
      </c>
      <c r="CZ67" t="s">
        <v>297</v>
      </c>
      <c r="DA67" t="s">
        <v>297</v>
      </c>
      <c r="DB67" t="s">
        <v>297</v>
      </c>
      <c r="DC67" t="s">
        <v>297</v>
      </c>
    </row>
    <row r="68" spans="1:107" hidden="1" thickTop="1" x14ac:dyDescent="0.2">
      <c r="A68" t="s">
        <v>753</v>
      </c>
      <c r="B68" s="196" t="s">
        <v>754</v>
      </c>
      <c r="C68" t="s">
        <v>6285</v>
      </c>
      <c r="D68" t="s">
        <v>297</v>
      </c>
      <c r="E68" t="s">
        <v>755</v>
      </c>
      <c r="F68" t="s">
        <v>297</v>
      </c>
      <c r="G68" t="s">
        <v>298</v>
      </c>
      <c r="H68" t="s">
        <v>299</v>
      </c>
      <c r="I68" t="s">
        <v>300</v>
      </c>
      <c r="J68" t="s">
        <v>342</v>
      </c>
      <c r="K68" t="s">
        <v>343</v>
      </c>
      <c r="L68" t="s">
        <v>303</v>
      </c>
      <c r="M68" t="s">
        <v>297</v>
      </c>
      <c r="N68" t="s">
        <v>297</v>
      </c>
      <c r="O68" t="s">
        <v>297</v>
      </c>
      <c r="Q68" t="s">
        <v>344</v>
      </c>
      <c r="R68" t="s">
        <v>297</v>
      </c>
      <c r="S68" t="s">
        <v>306</v>
      </c>
      <c r="T68" t="s">
        <v>307</v>
      </c>
      <c r="U68" t="s">
        <v>297</v>
      </c>
      <c r="V68" t="s">
        <v>309</v>
      </c>
      <c r="W68" t="s">
        <v>310</v>
      </c>
      <c r="X68" t="s">
        <v>310</v>
      </c>
      <c r="Y68" t="s">
        <v>311</v>
      </c>
      <c r="Z68" t="s">
        <v>297</v>
      </c>
      <c r="AA68" t="s">
        <v>297</v>
      </c>
      <c r="AB68" t="s">
        <v>297</v>
      </c>
      <c r="AC68" t="s">
        <v>297</v>
      </c>
      <c r="AD68" t="s">
        <v>297</v>
      </c>
      <c r="AE68" t="s">
        <v>297</v>
      </c>
      <c r="AF68" t="s">
        <v>312</v>
      </c>
      <c r="AG68" t="s">
        <v>297</v>
      </c>
      <c r="AH68" t="s">
        <v>297</v>
      </c>
      <c r="AI68" t="s">
        <v>297</v>
      </c>
      <c r="AJ68" t="s">
        <v>297</v>
      </c>
      <c r="AK68" t="s">
        <v>297</v>
      </c>
      <c r="AL68" t="s">
        <v>297</v>
      </c>
      <c r="AM68" t="s">
        <v>297</v>
      </c>
      <c r="AN68" t="s">
        <v>297</v>
      </c>
      <c r="AO68" t="s">
        <v>297</v>
      </c>
      <c r="AP68" t="s">
        <v>297</v>
      </c>
      <c r="AQ68" t="s">
        <v>297</v>
      </c>
      <c r="AR68" t="s">
        <v>297</v>
      </c>
      <c r="AS68" t="s">
        <v>297</v>
      </c>
      <c r="AT68" t="s">
        <v>297</v>
      </c>
      <c r="AU68" t="s">
        <v>297</v>
      </c>
      <c r="AV68" t="s">
        <v>297</v>
      </c>
      <c r="AW68" t="s">
        <v>297</v>
      </c>
      <c r="AX68" t="s">
        <v>297</v>
      </c>
      <c r="AY68" t="s">
        <v>297</v>
      </c>
      <c r="AZ68" t="s">
        <v>297</v>
      </c>
      <c r="BA68" t="s">
        <v>297</v>
      </c>
      <c r="BB68" t="s">
        <v>297</v>
      </c>
      <c r="BC68" t="s">
        <v>297</v>
      </c>
      <c r="BD68" t="s">
        <v>297</v>
      </c>
      <c r="BE68" t="s">
        <v>297</v>
      </c>
      <c r="BF68" t="s">
        <v>297</v>
      </c>
      <c r="BG68" t="s">
        <v>297</v>
      </c>
      <c r="BH68" t="s">
        <v>297</v>
      </c>
      <c r="BI68" t="s">
        <v>297</v>
      </c>
      <c r="BJ68" t="s">
        <v>297</v>
      </c>
      <c r="BK68" t="s">
        <v>297</v>
      </c>
      <c r="BL68" t="s">
        <v>297</v>
      </c>
      <c r="BM68" t="s">
        <v>297</v>
      </c>
      <c r="BN68" t="s">
        <v>297</v>
      </c>
      <c r="BO68" t="s">
        <v>297</v>
      </c>
      <c r="BP68" t="s">
        <v>297</v>
      </c>
      <c r="BQ68" t="s">
        <v>297</v>
      </c>
      <c r="BR68" t="s">
        <v>297</v>
      </c>
      <c r="BS68" t="s">
        <v>297</v>
      </c>
      <c r="BT68" t="s">
        <v>297</v>
      </c>
      <c r="BU68" t="s">
        <v>297</v>
      </c>
      <c r="BV68" t="s">
        <v>297</v>
      </c>
      <c r="BW68" t="s">
        <v>297</v>
      </c>
      <c r="BX68" t="s">
        <v>297</v>
      </c>
      <c r="BY68" t="s">
        <v>297</v>
      </c>
      <c r="BZ68" t="s">
        <v>297</v>
      </c>
      <c r="CA68" t="s">
        <v>297</v>
      </c>
      <c r="CB68" t="s">
        <v>297</v>
      </c>
      <c r="CC68" t="s">
        <v>297</v>
      </c>
      <c r="CD68" t="s">
        <v>297</v>
      </c>
      <c r="CE68" t="s">
        <v>297</v>
      </c>
      <c r="CF68" t="s">
        <v>347</v>
      </c>
      <c r="CG68" t="s">
        <v>297</v>
      </c>
      <c r="CH68" t="s">
        <v>297</v>
      </c>
      <c r="CI68">
        <v>0</v>
      </c>
      <c r="CJ68">
        <v>30</v>
      </c>
      <c r="CK68" t="s">
        <v>756</v>
      </c>
      <c r="CL68" t="s">
        <v>757</v>
      </c>
      <c r="CM68" t="s">
        <v>297</v>
      </c>
      <c r="CN68" t="s">
        <v>297</v>
      </c>
      <c r="CO68" t="s">
        <v>297</v>
      </c>
      <c r="CP68" t="s">
        <v>297</v>
      </c>
      <c r="CQ68" t="s">
        <v>297</v>
      </c>
      <c r="CR68" t="s">
        <v>297</v>
      </c>
      <c r="CS68" t="s">
        <v>297</v>
      </c>
      <c r="CT68" t="s">
        <v>297</v>
      </c>
      <c r="CU68" t="s">
        <v>297</v>
      </c>
      <c r="CV68" t="s">
        <v>297</v>
      </c>
      <c r="CW68" t="s">
        <v>297</v>
      </c>
      <c r="CX68" t="s">
        <v>297</v>
      </c>
      <c r="CY68" t="s">
        <v>297</v>
      </c>
      <c r="CZ68" t="s">
        <v>297</v>
      </c>
      <c r="DA68" t="s">
        <v>297</v>
      </c>
      <c r="DB68" t="s">
        <v>297</v>
      </c>
      <c r="DC68" t="s">
        <v>297</v>
      </c>
    </row>
    <row r="69" spans="1:107" hidden="1" thickTop="1" x14ac:dyDescent="0.2">
      <c r="A69" t="s">
        <v>758</v>
      </c>
      <c r="B69" s="14" t="s">
        <v>759</v>
      </c>
      <c r="C69" t="s">
        <v>6277</v>
      </c>
      <c r="D69" t="s">
        <v>297</v>
      </c>
      <c r="E69" t="s">
        <v>760</v>
      </c>
      <c r="F69" t="s">
        <v>761</v>
      </c>
      <c r="G69" t="s">
        <v>339</v>
      </c>
      <c r="H69" t="s">
        <v>340</v>
      </c>
      <c r="I69" t="s">
        <v>300</v>
      </c>
      <c r="J69" t="s">
        <v>342</v>
      </c>
      <c r="K69" t="s">
        <v>343</v>
      </c>
      <c r="L69" t="s">
        <v>303</v>
      </c>
      <c r="M69" t="s">
        <v>297</v>
      </c>
      <c r="N69" t="s">
        <v>297</v>
      </c>
      <c r="O69" t="s">
        <v>297</v>
      </c>
      <c r="Q69" t="s">
        <v>344</v>
      </c>
      <c r="R69" t="s">
        <v>297</v>
      </c>
      <c r="S69" t="s">
        <v>306</v>
      </c>
      <c r="T69" t="s">
        <v>297</v>
      </c>
      <c r="U69" t="s">
        <v>297</v>
      </c>
      <c r="V69" t="s">
        <v>309</v>
      </c>
      <c r="W69" t="s">
        <v>310</v>
      </c>
      <c r="X69" t="s">
        <v>310</v>
      </c>
      <c r="Y69" t="s">
        <v>311</v>
      </c>
      <c r="Z69" t="s">
        <v>297</v>
      </c>
      <c r="AA69" t="s">
        <v>297</v>
      </c>
      <c r="AB69" t="s">
        <v>297</v>
      </c>
      <c r="AC69" t="s">
        <v>297</v>
      </c>
      <c r="AD69" t="s">
        <v>297</v>
      </c>
      <c r="AE69" t="s">
        <v>297</v>
      </c>
      <c r="AF69" t="s">
        <v>297</v>
      </c>
      <c r="AG69" t="s">
        <v>297</v>
      </c>
      <c r="AH69" t="s">
        <v>297</v>
      </c>
      <c r="AI69" t="s">
        <v>297</v>
      </c>
      <c r="AJ69" t="s">
        <v>297</v>
      </c>
      <c r="AK69" t="s">
        <v>297</v>
      </c>
      <c r="AL69" t="s">
        <v>297</v>
      </c>
      <c r="AM69" t="s">
        <v>297</v>
      </c>
      <c r="AN69" t="s">
        <v>297</v>
      </c>
      <c r="AO69" t="s">
        <v>297</v>
      </c>
      <c r="AP69" t="s">
        <v>297</v>
      </c>
      <c r="AQ69" t="s">
        <v>297</v>
      </c>
      <c r="AR69" t="s">
        <v>297</v>
      </c>
      <c r="AS69" t="s">
        <v>297</v>
      </c>
      <c r="AT69" t="s">
        <v>297</v>
      </c>
      <c r="AU69" t="s">
        <v>297</v>
      </c>
      <c r="AV69" t="s">
        <v>297</v>
      </c>
      <c r="AW69" t="s">
        <v>297</v>
      </c>
      <c r="AX69" t="s">
        <v>297</v>
      </c>
      <c r="AY69" t="s">
        <v>297</v>
      </c>
      <c r="AZ69" t="s">
        <v>297</v>
      </c>
      <c r="BA69" t="s">
        <v>297</v>
      </c>
      <c r="BB69" t="s">
        <v>297</v>
      </c>
      <c r="BC69" t="s">
        <v>297</v>
      </c>
      <c r="BD69" t="s">
        <v>297</v>
      </c>
      <c r="BE69" t="s">
        <v>297</v>
      </c>
      <c r="BF69" t="s">
        <v>297</v>
      </c>
      <c r="BG69" t="s">
        <v>297</v>
      </c>
      <c r="BH69" t="s">
        <v>297</v>
      </c>
      <c r="BI69" t="s">
        <v>297</v>
      </c>
      <c r="BJ69" t="s">
        <v>297</v>
      </c>
      <c r="BK69" t="s">
        <v>297</v>
      </c>
      <c r="BL69" t="s">
        <v>297</v>
      </c>
      <c r="BM69" t="s">
        <v>297</v>
      </c>
      <c r="BN69" t="s">
        <v>297</v>
      </c>
      <c r="BO69" t="s">
        <v>297</v>
      </c>
      <c r="BP69" t="s">
        <v>312</v>
      </c>
      <c r="BQ69" t="s">
        <v>297</v>
      </c>
      <c r="BR69" t="s">
        <v>297</v>
      </c>
      <c r="BS69" t="s">
        <v>297</v>
      </c>
      <c r="BT69" t="s">
        <v>297</v>
      </c>
      <c r="BU69" t="s">
        <v>297</v>
      </c>
      <c r="BV69" t="s">
        <v>297</v>
      </c>
      <c r="BW69" t="s">
        <v>297</v>
      </c>
      <c r="BX69" t="s">
        <v>297</v>
      </c>
      <c r="BY69" t="s">
        <v>297</v>
      </c>
      <c r="BZ69" t="s">
        <v>297</v>
      </c>
      <c r="CA69" t="s">
        <v>297</v>
      </c>
      <c r="CB69" t="s">
        <v>297</v>
      </c>
      <c r="CC69" t="s">
        <v>297</v>
      </c>
      <c r="CD69" t="s">
        <v>297</v>
      </c>
      <c r="CE69" t="s">
        <v>297</v>
      </c>
      <c r="CF69" t="s">
        <v>347</v>
      </c>
      <c r="CG69" t="s">
        <v>297</v>
      </c>
      <c r="CH69" t="s">
        <v>297</v>
      </c>
      <c r="CI69">
        <v>0</v>
      </c>
      <c r="CJ69">
        <v>15</v>
      </c>
      <c r="CK69" t="s">
        <v>762</v>
      </c>
      <c r="CL69" t="s">
        <v>763</v>
      </c>
      <c r="CM69" t="s">
        <v>764</v>
      </c>
      <c r="CN69" t="s">
        <v>297</v>
      </c>
      <c r="CO69" t="s">
        <v>297</v>
      </c>
      <c r="CP69" t="s">
        <v>297</v>
      </c>
      <c r="CQ69" t="s">
        <v>297</v>
      </c>
      <c r="CR69" t="s">
        <v>297</v>
      </c>
      <c r="CS69" t="s">
        <v>297</v>
      </c>
      <c r="CT69" t="s">
        <v>297</v>
      </c>
      <c r="CU69" t="s">
        <v>297</v>
      </c>
      <c r="CV69" t="s">
        <v>297</v>
      </c>
      <c r="CW69" t="s">
        <v>297</v>
      </c>
      <c r="CX69" t="s">
        <v>297</v>
      </c>
      <c r="CY69" t="s">
        <v>297</v>
      </c>
      <c r="CZ69" t="s">
        <v>297</v>
      </c>
      <c r="DA69" t="s">
        <v>297</v>
      </c>
      <c r="DB69" t="s">
        <v>297</v>
      </c>
      <c r="DC69" t="s">
        <v>297</v>
      </c>
    </row>
    <row r="70" spans="1:107" hidden="1" thickTop="1" x14ac:dyDescent="0.2">
      <c r="A70" t="s">
        <v>765</v>
      </c>
      <c r="B70" s="196" t="s">
        <v>766</v>
      </c>
      <c r="C70" t="s">
        <v>6293</v>
      </c>
      <c r="D70" t="s">
        <v>297</v>
      </c>
      <c r="E70" t="s">
        <v>767</v>
      </c>
      <c r="F70" t="s">
        <v>768</v>
      </c>
      <c r="G70" t="s">
        <v>298</v>
      </c>
      <c r="H70" t="s">
        <v>299</v>
      </c>
      <c r="I70" t="s">
        <v>300</v>
      </c>
      <c r="J70" t="s">
        <v>342</v>
      </c>
      <c r="K70" t="s">
        <v>343</v>
      </c>
      <c r="L70" t="s">
        <v>303</v>
      </c>
      <c r="M70" t="s">
        <v>297</v>
      </c>
      <c r="N70" t="s">
        <v>769</v>
      </c>
      <c r="O70" t="s">
        <v>297</v>
      </c>
      <c r="Q70" t="s">
        <v>344</v>
      </c>
      <c r="R70" t="s">
        <v>368</v>
      </c>
      <c r="S70" t="s">
        <v>384</v>
      </c>
      <c r="T70" t="s">
        <v>362</v>
      </c>
      <c r="U70" t="s">
        <v>297</v>
      </c>
      <c r="V70" t="s">
        <v>309</v>
      </c>
      <c r="W70" t="s">
        <v>310</v>
      </c>
      <c r="X70" t="s">
        <v>310</v>
      </c>
      <c r="Y70" t="s">
        <v>770</v>
      </c>
      <c r="Z70" t="s">
        <v>312</v>
      </c>
      <c r="AA70" t="s">
        <v>297</v>
      </c>
      <c r="AB70" t="s">
        <v>297</v>
      </c>
      <c r="AC70" t="s">
        <v>297</v>
      </c>
      <c r="AD70" t="s">
        <v>297</v>
      </c>
      <c r="AE70" t="s">
        <v>297</v>
      </c>
      <c r="AF70" t="s">
        <v>312</v>
      </c>
      <c r="AG70" t="s">
        <v>297</v>
      </c>
      <c r="AH70" t="s">
        <v>297</v>
      </c>
      <c r="AI70" t="s">
        <v>297</v>
      </c>
      <c r="AJ70" t="s">
        <v>297</v>
      </c>
      <c r="AK70" t="s">
        <v>297</v>
      </c>
      <c r="AL70" t="s">
        <v>297</v>
      </c>
      <c r="AM70" t="s">
        <v>297</v>
      </c>
      <c r="AN70" t="s">
        <v>297</v>
      </c>
      <c r="AO70" t="s">
        <v>297</v>
      </c>
      <c r="AP70" t="s">
        <v>297</v>
      </c>
      <c r="AQ70" t="s">
        <v>297</v>
      </c>
      <c r="AR70" t="s">
        <v>297</v>
      </c>
      <c r="AS70" t="s">
        <v>297</v>
      </c>
      <c r="AT70" t="s">
        <v>297</v>
      </c>
      <c r="AU70" t="s">
        <v>297</v>
      </c>
      <c r="AV70" t="s">
        <v>297</v>
      </c>
      <c r="AW70" t="s">
        <v>297</v>
      </c>
      <c r="AX70" t="s">
        <v>297</v>
      </c>
      <c r="AY70" t="s">
        <v>297</v>
      </c>
      <c r="AZ70" t="s">
        <v>297</v>
      </c>
      <c r="BA70" t="s">
        <v>297</v>
      </c>
      <c r="BB70" t="s">
        <v>297</v>
      </c>
      <c r="BC70" t="s">
        <v>297</v>
      </c>
      <c r="BD70" t="s">
        <v>297</v>
      </c>
      <c r="BE70" t="s">
        <v>297</v>
      </c>
      <c r="BF70" t="s">
        <v>297</v>
      </c>
      <c r="BG70" t="s">
        <v>297</v>
      </c>
      <c r="BH70" t="s">
        <v>297</v>
      </c>
      <c r="BI70" t="s">
        <v>297</v>
      </c>
      <c r="BJ70" t="s">
        <v>297</v>
      </c>
      <c r="BK70" t="s">
        <v>297</v>
      </c>
      <c r="BL70" t="s">
        <v>297</v>
      </c>
      <c r="BM70" t="s">
        <v>297</v>
      </c>
      <c r="BN70" t="s">
        <v>297</v>
      </c>
      <c r="BO70" t="s">
        <v>297</v>
      </c>
      <c r="BP70" t="s">
        <v>297</v>
      </c>
      <c r="BQ70" t="s">
        <v>297</v>
      </c>
      <c r="BR70" t="s">
        <v>297</v>
      </c>
      <c r="BS70" t="s">
        <v>297</v>
      </c>
      <c r="BT70" t="s">
        <v>297</v>
      </c>
      <c r="BU70" t="s">
        <v>297</v>
      </c>
      <c r="BV70" t="s">
        <v>297</v>
      </c>
      <c r="BW70" t="s">
        <v>297</v>
      </c>
      <c r="BX70" t="s">
        <v>297</v>
      </c>
      <c r="BY70" t="s">
        <v>297</v>
      </c>
      <c r="BZ70" t="s">
        <v>297</v>
      </c>
      <c r="CA70" t="s">
        <v>297</v>
      </c>
      <c r="CB70" t="s">
        <v>297</v>
      </c>
      <c r="CC70" t="s">
        <v>297</v>
      </c>
      <c r="CD70" t="s">
        <v>297</v>
      </c>
      <c r="CE70" t="s">
        <v>297</v>
      </c>
      <c r="CF70" t="s">
        <v>386</v>
      </c>
      <c r="CG70">
        <v>0</v>
      </c>
      <c r="CH70">
        <v>100</v>
      </c>
      <c r="CI70" t="s">
        <v>297</v>
      </c>
      <c r="CJ70" t="s">
        <v>297</v>
      </c>
      <c r="CK70" t="s">
        <v>771</v>
      </c>
      <c r="CL70" t="s">
        <v>772</v>
      </c>
      <c r="CM70" t="s">
        <v>773</v>
      </c>
      <c r="CN70" t="s">
        <v>297</v>
      </c>
      <c r="CO70" t="s">
        <v>297</v>
      </c>
      <c r="CP70" t="s">
        <v>297</v>
      </c>
      <c r="CQ70" t="s">
        <v>297</v>
      </c>
      <c r="CR70" t="s">
        <v>297</v>
      </c>
      <c r="CS70" t="s">
        <v>297</v>
      </c>
      <c r="CT70" t="s">
        <v>297</v>
      </c>
      <c r="CU70" t="s">
        <v>297</v>
      </c>
      <c r="CV70" t="s">
        <v>297</v>
      </c>
      <c r="CW70" t="s">
        <v>297</v>
      </c>
      <c r="CX70" t="s">
        <v>297</v>
      </c>
      <c r="CY70" t="s">
        <v>297</v>
      </c>
      <c r="CZ70" t="s">
        <v>297</v>
      </c>
      <c r="DA70" t="s">
        <v>297</v>
      </c>
      <c r="DB70" t="s">
        <v>297</v>
      </c>
      <c r="DC70" t="s">
        <v>297</v>
      </c>
    </row>
    <row r="71" spans="1:107" hidden="1" thickTop="1" x14ac:dyDescent="0.2">
      <c r="A71" t="s">
        <v>774</v>
      </c>
      <c r="B71" s="14" t="s">
        <v>775</v>
      </c>
      <c r="C71" t="s">
        <v>6289</v>
      </c>
      <c r="D71" t="s">
        <v>297</v>
      </c>
      <c r="E71" t="s">
        <v>776</v>
      </c>
      <c r="F71" t="s">
        <v>297</v>
      </c>
      <c r="G71" t="s">
        <v>298</v>
      </c>
      <c r="H71" t="s">
        <v>358</v>
      </c>
      <c r="I71" t="s">
        <v>341</v>
      </c>
      <c r="J71" t="s">
        <v>666</v>
      </c>
      <c r="K71" t="s">
        <v>715</v>
      </c>
      <c r="L71" t="s">
        <v>303</v>
      </c>
      <c r="M71" t="s">
        <v>297</v>
      </c>
      <c r="N71" t="s">
        <v>297</v>
      </c>
      <c r="O71" t="s">
        <v>297</v>
      </c>
      <c r="Q71" t="s">
        <v>716</v>
      </c>
      <c r="R71" t="s">
        <v>319</v>
      </c>
      <c r="S71" t="s">
        <v>306</v>
      </c>
      <c r="T71" t="s">
        <v>362</v>
      </c>
      <c r="U71" t="s">
        <v>308</v>
      </c>
      <c r="V71" t="s">
        <v>309</v>
      </c>
      <c r="W71" t="s">
        <v>777</v>
      </c>
      <c r="X71" t="s">
        <v>310</v>
      </c>
      <c r="Y71" t="s">
        <v>346</v>
      </c>
      <c r="Z71" t="s">
        <v>297</v>
      </c>
      <c r="AA71" t="s">
        <v>297</v>
      </c>
      <c r="AB71" t="s">
        <v>297</v>
      </c>
      <c r="AC71" t="s">
        <v>297</v>
      </c>
      <c r="AD71" t="s">
        <v>297</v>
      </c>
      <c r="AE71" t="s">
        <v>297</v>
      </c>
      <c r="AF71" t="s">
        <v>312</v>
      </c>
      <c r="AG71" t="s">
        <v>297</v>
      </c>
      <c r="AH71" t="s">
        <v>297</v>
      </c>
      <c r="AI71" t="s">
        <v>297</v>
      </c>
      <c r="AJ71" t="s">
        <v>297</v>
      </c>
      <c r="AK71" t="s">
        <v>297</v>
      </c>
      <c r="AL71" t="s">
        <v>297</v>
      </c>
      <c r="AM71" t="s">
        <v>297</v>
      </c>
      <c r="AN71" t="s">
        <v>297</v>
      </c>
      <c r="AO71" t="s">
        <v>297</v>
      </c>
      <c r="AP71" t="s">
        <v>297</v>
      </c>
      <c r="AQ71" t="s">
        <v>297</v>
      </c>
      <c r="AR71" t="s">
        <v>297</v>
      </c>
      <c r="AS71" t="s">
        <v>297</v>
      </c>
      <c r="AT71" t="s">
        <v>297</v>
      </c>
      <c r="AU71" t="s">
        <v>297</v>
      </c>
      <c r="AV71" t="s">
        <v>297</v>
      </c>
      <c r="AW71" t="s">
        <v>297</v>
      </c>
      <c r="AX71" t="s">
        <v>297</v>
      </c>
      <c r="AY71" t="s">
        <v>297</v>
      </c>
      <c r="AZ71" t="s">
        <v>297</v>
      </c>
      <c r="BA71" t="s">
        <v>297</v>
      </c>
      <c r="BB71" t="s">
        <v>297</v>
      </c>
      <c r="BC71" t="s">
        <v>297</v>
      </c>
      <c r="BD71" t="s">
        <v>297</v>
      </c>
      <c r="BE71" t="s">
        <v>297</v>
      </c>
      <c r="BF71" t="s">
        <v>297</v>
      </c>
      <c r="BG71" t="s">
        <v>297</v>
      </c>
      <c r="BH71" t="s">
        <v>297</v>
      </c>
      <c r="BI71" t="s">
        <v>297</v>
      </c>
      <c r="BJ71" t="s">
        <v>297</v>
      </c>
      <c r="BK71" t="s">
        <v>297</v>
      </c>
      <c r="BL71" t="s">
        <v>297</v>
      </c>
      <c r="BM71" t="s">
        <v>297</v>
      </c>
      <c r="BN71" t="s">
        <v>297</v>
      </c>
      <c r="BO71" t="s">
        <v>297</v>
      </c>
      <c r="BP71" t="s">
        <v>297</v>
      </c>
      <c r="BQ71" t="s">
        <v>297</v>
      </c>
      <c r="BR71" t="s">
        <v>297</v>
      </c>
      <c r="BS71" t="s">
        <v>297</v>
      </c>
      <c r="BT71" t="s">
        <v>297</v>
      </c>
      <c r="BU71" t="s">
        <v>297</v>
      </c>
      <c r="BV71" t="s">
        <v>297</v>
      </c>
      <c r="BW71" t="s">
        <v>297</v>
      </c>
      <c r="BX71" t="s">
        <v>297</v>
      </c>
      <c r="BY71" t="s">
        <v>297</v>
      </c>
      <c r="BZ71" t="s">
        <v>297</v>
      </c>
      <c r="CA71" t="s">
        <v>297</v>
      </c>
      <c r="CB71" t="s">
        <v>297</v>
      </c>
      <c r="CC71" t="s">
        <v>297</v>
      </c>
      <c r="CD71" t="s">
        <v>297</v>
      </c>
      <c r="CE71" t="s">
        <v>778</v>
      </c>
      <c r="CF71" t="s">
        <v>313</v>
      </c>
      <c r="CG71" t="s">
        <v>314</v>
      </c>
      <c r="CH71" t="s">
        <v>314</v>
      </c>
      <c r="CI71" t="s">
        <v>297</v>
      </c>
      <c r="CJ71" t="s">
        <v>297</v>
      </c>
      <c r="CK71" t="s">
        <v>779</v>
      </c>
      <c r="CL71" t="s">
        <v>780</v>
      </c>
      <c r="CM71" t="s">
        <v>297</v>
      </c>
      <c r="CN71" t="s">
        <v>297</v>
      </c>
      <c r="CO71" t="s">
        <v>297</v>
      </c>
      <c r="CP71" t="s">
        <v>297</v>
      </c>
      <c r="CQ71" t="s">
        <v>781</v>
      </c>
      <c r="CR71" t="s">
        <v>297</v>
      </c>
      <c r="CS71" t="s">
        <v>297</v>
      </c>
      <c r="CT71" t="s">
        <v>297</v>
      </c>
      <c r="CU71" t="s">
        <v>297</v>
      </c>
      <c r="CV71" t="s">
        <v>297</v>
      </c>
      <c r="CW71" t="s">
        <v>297</v>
      </c>
      <c r="CX71" t="s">
        <v>297</v>
      </c>
      <c r="CY71" t="s">
        <v>430</v>
      </c>
      <c r="CZ71" t="s">
        <v>351</v>
      </c>
      <c r="DA71" t="s">
        <v>352</v>
      </c>
      <c r="DB71" t="s">
        <v>782</v>
      </c>
      <c r="DC71" t="s">
        <v>783</v>
      </c>
    </row>
    <row r="72" spans="1:107" hidden="1" thickTop="1" x14ac:dyDescent="0.2">
      <c r="A72" t="s">
        <v>784</v>
      </c>
      <c r="B72" s="196" t="s">
        <v>785</v>
      </c>
      <c r="C72" t="s">
        <v>6289</v>
      </c>
      <c r="D72" t="s">
        <v>297</v>
      </c>
      <c r="E72" t="s">
        <v>786</v>
      </c>
      <c r="F72" t="s">
        <v>297</v>
      </c>
      <c r="G72" t="s">
        <v>298</v>
      </c>
      <c r="H72" t="s">
        <v>358</v>
      </c>
      <c r="I72" t="s">
        <v>341</v>
      </c>
      <c r="J72" t="s">
        <v>666</v>
      </c>
      <c r="K72" t="s">
        <v>715</v>
      </c>
      <c r="L72" t="s">
        <v>303</v>
      </c>
      <c r="M72" t="s">
        <v>297</v>
      </c>
      <c r="N72" t="s">
        <v>297</v>
      </c>
      <c r="O72" t="s">
        <v>297</v>
      </c>
      <c r="Q72" t="s">
        <v>716</v>
      </c>
      <c r="R72" t="s">
        <v>319</v>
      </c>
      <c r="S72" t="s">
        <v>306</v>
      </c>
      <c r="T72" t="s">
        <v>362</v>
      </c>
      <c r="U72" t="s">
        <v>308</v>
      </c>
      <c r="V72" t="s">
        <v>309</v>
      </c>
      <c r="W72" t="s">
        <v>777</v>
      </c>
      <c r="X72" t="s">
        <v>310</v>
      </c>
      <c r="Y72" t="s">
        <v>346</v>
      </c>
      <c r="Z72" t="s">
        <v>297</v>
      </c>
      <c r="AA72" t="s">
        <v>297</v>
      </c>
      <c r="AB72" t="s">
        <v>297</v>
      </c>
      <c r="AC72" t="s">
        <v>297</v>
      </c>
      <c r="AD72" t="s">
        <v>297</v>
      </c>
      <c r="AE72" t="s">
        <v>297</v>
      </c>
      <c r="AF72" t="s">
        <v>312</v>
      </c>
      <c r="AG72" t="s">
        <v>297</v>
      </c>
      <c r="AH72" t="s">
        <v>297</v>
      </c>
      <c r="AI72" t="s">
        <v>297</v>
      </c>
      <c r="AJ72" t="s">
        <v>297</v>
      </c>
      <c r="AK72" t="s">
        <v>297</v>
      </c>
      <c r="AL72" t="s">
        <v>297</v>
      </c>
      <c r="AM72" t="s">
        <v>297</v>
      </c>
      <c r="AN72" t="s">
        <v>297</v>
      </c>
      <c r="AO72" t="s">
        <v>297</v>
      </c>
      <c r="AP72" t="s">
        <v>297</v>
      </c>
      <c r="AQ72" t="s">
        <v>297</v>
      </c>
      <c r="AR72" t="s">
        <v>297</v>
      </c>
      <c r="AS72" t="s">
        <v>297</v>
      </c>
      <c r="AT72" t="s">
        <v>297</v>
      </c>
      <c r="AU72" t="s">
        <v>297</v>
      </c>
      <c r="AV72" t="s">
        <v>297</v>
      </c>
      <c r="AW72" t="s">
        <v>297</v>
      </c>
      <c r="AX72" t="s">
        <v>297</v>
      </c>
      <c r="AY72" t="s">
        <v>297</v>
      </c>
      <c r="AZ72" t="s">
        <v>297</v>
      </c>
      <c r="BA72" t="s">
        <v>297</v>
      </c>
      <c r="BB72" t="s">
        <v>297</v>
      </c>
      <c r="BC72" t="s">
        <v>297</v>
      </c>
      <c r="BD72" t="s">
        <v>297</v>
      </c>
      <c r="BE72" t="s">
        <v>297</v>
      </c>
      <c r="BF72" t="s">
        <v>297</v>
      </c>
      <c r="BG72" t="s">
        <v>297</v>
      </c>
      <c r="BH72" t="s">
        <v>297</v>
      </c>
      <c r="BI72" t="s">
        <v>297</v>
      </c>
      <c r="BJ72" t="s">
        <v>297</v>
      </c>
      <c r="BK72" t="s">
        <v>297</v>
      </c>
      <c r="BL72" t="s">
        <v>297</v>
      </c>
      <c r="BM72" t="s">
        <v>297</v>
      </c>
      <c r="BN72" t="s">
        <v>297</v>
      </c>
      <c r="BO72" t="s">
        <v>297</v>
      </c>
      <c r="BP72" t="s">
        <v>297</v>
      </c>
      <c r="BQ72" t="s">
        <v>297</v>
      </c>
      <c r="BR72" t="s">
        <v>297</v>
      </c>
      <c r="BS72" t="s">
        <v>297</v>
      </c>
      <c r="BT72" t="s">
        <v>297</v>
      </c>
      <c r="BU72" t="s">
        <v>297</v>
      </c>
      <c r="BV72" t="s">
        <v>297</v>
      </c>
      <c r="BW72" t="s">
        <v>297</v>
      </c>
      <c r="BX72" t="s">
        <v>297</v>
      </c>
      <c r="BY72" t="s">
        <v>297</v>
      </c>
      <c r="BZ72" t="s">
        <v>297</v>
      </c>
      <c r="CA72" t="s">
        <v>297</v>
      </c>
      <c r="CB72" t="s">
        <v>297</v>
      </c>
      <c r="CC72" t="s">
        <v>297</v>
      </c>
      <c r="CD72" t="s">
        <v>297</v>
      </c>
      <c r="CE72" t="s">
        <v>778</v>
      </c>
      <c r="CF72" t="s">
        <v>313</v>
      </c>
      <c r="CG72" t="s">
        <v>314</v>
      </c>
      <c r="CH72" t="s">
        <v>314</v>
      </c>
      <c r="CI72" t="s">
        <v>297</v>
      </c>
      <c r="CJ72" t="s">
        <v>297</v>
      </c>
      <c r="CK72" t="s">
        <v>787</v>
      </c>
      <c r="CL72" t="s">
        <v>788</v>
      </c>
      <c r="CM72" t="s">
        <v>297</v>
      </c>
      <c r="CN72" t="s">
        <v>297</v>
      </c>
      <c r="CO72" t="s">
        <v>297</v>
      </c>
      <c r="CP72" t="s">
        <v>297</v>
      </c>
      <c r="CQ72" t="s">
        <v>781</v>
      </c>
      <c r="CR72" t="s">
        <v>297</v>
      </c>
      <c r="CS72" t="s">
        <v>297</v>
      </c>
      <c r="CT72" t="s">
        <v>297</v>
      </c>
      <c r="CU72" t="s">
        <v>297</v>
      </c>
      <c r="CV72" t="s">
        <v>297</v>
      </c>
      <c r="CW72" t="s">
        <v>297</v>
      </c>
      <c r="CX72" t="s">
        <v>297</v>
      </c>
      <c r="CY72" t="s">
        <v>430</v>
      </c>
      <c r="CZ72" t="s">
        <v>351</v>
      </c>
      <c r="DA72" t="s">
        <v>352</v>
      </c>
      <c r="DB72" t="s">
        <v>789</v>
      </c>
      <c r="DC72" t="s">
        <v>783</v>
      </c>
    </row>
    <row r="73" spans="1:107" hidden="1" thickTop="1" x14ac:dyDescent="0.2">
      <c r="A73" t="s">
        <v>601</v>
      </c>
      <c r="B73" s="14" t="s">
        <v>790</v>
      </c>
      <c r="C73" t="s">
        <v>6277</v>
      </c>
      <c r="D73" t="s">
        <v>297</v>
      </c>
      <c r="E73" t="s">
        <v>791</v>
      </c>
      <c r="F73" t="s">
        <v>792</v>
      </c>
      <c r="G73" t="s">
        <v>339</v>
      </c>
      <c r="H73" t="s">
        <v>340</v>
      </c>
      <c r="I73" t="s">
        <v>375</v>
      </c>
      <c r="J73" t="s">
        <v>342</v>
      </c>
      <c r="K73" t="s">
        <v>343</v>
      </c>
      <c r="L73" t="s">
        <v>303</v>
      </c>
      <c r="M73" t="s">
        <v>297</v>
      </c>
      <c r="N73" t="s">
        <v>297</v>
      </c>
      <c r="O73" t="s">
        <v>297</v>
      </c>
      <c r="Q73" t="s">
        <v>344</v>
      </c>
      <c r="R73" t="s">
        <v>297</v>
      </c>
      <c r="S73" t="s">
        <v>306</v>
      </c>
      <c r="T73" t="s">
        <v>297</v>
      </c>
      <c r="U73" t="s">
        <v>297</v>
      </c>
      <c r="V73" t="s">
        <v>309</v>
      </c>
      <c r="W73" t="s">
        <v>310</v>
      </c>
      <c r="X73" t="s">
        <v>310</v>
      </c>
      <c r="Y73" t="s">
        <v>311</v>
      </c>
      <c r="Z73" t="s">
        <v>297</v>
      </c>
      <c r="AA73" t="s">
        <v>297</v>
      </c>
      <c r="AB73" t="s">
        <v>297</v>
      </c>
      <c r="AC73" t="s">
        <v>297</v>
      </c>
      <c r="AD73" t="s">
        <v>297</v>
      </c>
      <c r="AE73" t="s">
        <v>297</v>
      </c>
      <c r="AF73" t="s">
        <v>297</v>
      </c>
      <c r="AG73" t="s">
        <v>297</v>
      </c>
      <c r="AH73" t="s">
        <v>297</v>
      </c>
      <c r="AI73" t="s">
        <v>297</v>
      </c>
      <c r="AJ73" t="s">
        <v>297</v>
      </c>
      <c r="AK73" t="s">
        <v>297</v>
      </c>
      <c r="AL73" t="s">
        <v>297</v>
      </c>
      <c r="AM73" t="s">
        <v>297</v>
      </c>
      <c r="AN73" t="s">
        <v>297</v>
      </c>
      <c r="AO73" t="s">
        <v>297</v>
      </c>
      <c r="AP73" t="s">
        <v>297</v>
      </c>
      <c r="AQ73" t="s">
        <v>297</v>
      </c>
      <c r="AR73" t="s">
        <v>297</v>
      </c>
      <c r="AS73" t="s">
        <v>297</v>
      </c>
      <c r="AT73" t="s">
        <v>297</v>
      </c>
      <c r="AU73" t="s">
        <v>297</v>
      </c>
      <c r="AV73" t="s">
        <v>297</v>
      </c>
      <c r="AW73" t="s">
        <v>297</v>
      </c>
      <c r="AX73" t="s">
        <v>297</v>
      </c>
      <c r="AY73" t="s">
        <v>297</v>
      </c>
      <c r="AZ73" t="s">
        <v>297</v>
      </c>
      <c r="BA73" t="s">
        <v>297</v>
      </c>
      <c r="BB73" t="s">
        <v>297</v>
      </c>
      <c r="BC73" t="s">
        <v>297</v>
      </c>
      <c r="BD73" t="s">
        <v>297</v>
      </c>
      <c r="BE73" t="s">
        <v>297</v>
      </c>
      <c r="BF73" t="s">
        <v>297</v>
      </c>
      <c r="BG73" t="s">
        <v>297</v>
      </c>
      <c r="BH73" t="s">
        <v>297</v>
      </c>
      <c r="BI73" t="s">
        <v>297</v>
      </c>
      <c r="BJ73" t="s">
        <v>297</v>
      </c>
      <c r="BK73" t="s">
        <v>297</v>
      </c>
      <c r="BL73" t="s">
        <v>297</v>
      </c>
      <c r="BM73" t="s">
        <v>297</v>
      </c>
      <c r="BN73" t="s">
        <v>297</v>
      </c>
      <c r="BO73" t="s">
        <v>297</v>
      </c>
      <c r="BP73" t="s">
        <v>312</v>
      </c>
      <c r="BQ73" t="s">
        <v>297</v>
      </c>
      <c r="BR73" t="s">
        <v>297</v>
      </c>
      <c r="BS73" t="s">
        <v>297</v>
      </c>
      <c r="BT73" t="s">
        <v>297</v>
      </c>
      <c r="BU73" t="s">
        <v>297</v>
      </c>
      <c r="BV73" t="s">
        <v>297</v>
      </c>
      <c r="BW73" t="s">
        <v>297</v>
      </c>
      <c r="BX73" t="s">
        <v>297</v>
      </c>
      <c r="BY73" t="s">
        <v>297</v>
      </c>
      <c r="BZ73" t="s">
        <v>297</v>
      </c>
      <c r="CA73" t="s">
        <v>297</v>
      </c>
      <c r="CB73" t="s">
        <v>297</v>
      </c>
      <c r="CC73" t="s">
        <v>297</v>
      </c>
      <c r="CD73" t="s">
        <v>297</v>
      </c>
      <c r="CE73" t="s">
        <v>297</v>
      </c>
      <c r="CF73" t="s">
        <v>347</v>
      </c>
      <c r="CG73" t="s">
        <v>297</v>
      </c>
      <c r="CH73" t="s">
        <v>297</v>
      </c>
      <c r="CI73">
        <v>0</v>
      </c>
      <c r="CJ73">
        <v>15</v>
      </c>
      <c r="CK73" t="s">
        <v>793</v>
      </c>
      <c r="CL73" t="s">
        <v>794</v>
      </c>
      <c r="CM73" t="s">
        <v>764</v>
      </c>
      <c r="CN73" t="s">
        <v>297</v>
      </c>
      <c r="CO73" t="s">
        <v>297</v>
      </c>
      <c r="CP73" t="s">
        <v>297</v>
      </c>
      <c r="CQ73" t="s">
        <v>297</v>
      </c>
      <c r="CR73" t="s">
        <v>297</v>
      </c>
      <c r="CS73" t="s">
        <v>297</v>
      </c>
      <c r="CT73" t="s">
        <v>297</v>
      </c>
      <c r="CU73" t="s">
        <v>297</v>
      </c>
      <c r="CV73" t="s">
        <v>297</v>
      </c>
      <c r="CW73" t="s">
        <v>297</v>
      </c>
      <c r="CX73" t="s">
        <v>297</v>
      </c>
      <c r="CY73" t="s">
        <v>297</v>
      </c>
      <c r="CZ73" t="s">
        <v>297</v>
      </c>
      <c r="DA73" t="s">
        <v>297</v>
      </c>
      <c r="DB73" t="s">
        <v>297</v>
      </c>
      <c r="DC73" t="s">
        <v>297</v>
      </c>
    </row>
    <row r="74" spans="1:107" hidden="1" thickTop="1" x14ac:dyDescent="0.2">
      <c r="A74" t="s">
        <v>795</v>
      </c>
      <c r="B74" s="196" t="s">
        <v>796</v>
      </c>
      <c r="C74" t="s">
        <v>6183</v>
      </c>
      <c r="D74" t="s">
        <v>297</v>
      </c>
      <c r="E74" t="s">
        <v>797</v>
      </c>
      <c r="F74" t="s">
        <v>297</v>
      </c>
      <c r="G74" t="s">
        <v>339</v>
      </c>
      <c r="H74" t="s">
        <v>340</v>
      </c>
      <c r="I74" t="s">
        <v>375</v>
      </c>
      <c r="J74" t="s">
        <v>342</v>
      </c>
      <c r="K74" t="s">
        <v>343</v>
      </c>
      <c r="L74" t="s">
        <v>303</v>
      </c>
      <c r="M74" t="s">
        <v>297</v>
      </c>
      <c r="N74" t="s">
        <v>297</v>
      </c>
      <c r="O74" t="s">
        <v>297</v>
      </c>
      <c r="Q74" t="s">
        <v>344</v>
      </c>
      <c r="R74" t="s">
        <v>297</v>
      </c>
      <c r="S74" t="s">
        <v>306</v>
      </c>
      <c r="T74" t="s">
        <v>297</v>
      </c>
      <c r="U74" t="s">
        <v>297</v>
      </c>
      <c r="V74" t="s">
        <v>309</v>
      </c>
      <c r="W74" t="s">
        <v>310</v>
      </c>
      <c r="X74" t="s">
        <v>310</v>
      </c>
      <c r="Y74" t="s">
        <v>311</v>
      </c>
      <c r="Z74" t="s">
        <v>297</v>
      </c>
      <c r="AA74" t="s">
        <v>297</v>
      </c>
      <c r="AB74" t="s">
        <v>297</v>
      </c>
      <c r="AC74" t="s">
        <v>297</v>
      </c>
      <c r="AD74" t="s">
        <v>297</v>
      </c>
      <c r="AE74" t="s">
        <v>297</v>
      </c>
      <c r="AF74" t="s">
        <v>297</v>
      </c>
      <c r="AG74" t="s">
        <v>297</v>
      </c>
      <c r="AH74" t="s">
        <v>297</v>
      </c>
      <c r="AI74" t="s">
        <v>297</v>
      </c>
      <c r="AJ74" t="s">
        <v>297</v>
      </c>
      <c r="AK74" t="s">
        <v>297</v>
      </c>
      <c r="AL74" t="s">
        <v>297</v>
      </c>
      <c r="AM74" t="s">
        <v>297</v>
      </c>
      <c r="AN74" t="s">
        <v>297</v>
      </c>
      <c r="AO74" t="s">
        <v>297</v>
      </c>
      <c r="AP74" t="s">
        <v>297</v>
      </c>
      <c r="AQ74" t="s">
        <v>297</v>
      </c>
      <c r="AR74" t="s">
        <v>297</v>
      </c>
      <c r="AS74" t="s">
        <v>297</v>
      </c>
      <c r="AT74" t="s">
        <v>297</v>
      </c>
      <c r="AU74" t="s">
        <v>297</v>
      </c>
      <c r="AV74" t="s">
        <v>297</v>
      </c>
      <c r="AW74" t="s">
        <v>297</v>
      </c>
      <c r="AX74" t="s">
        <v>297</v>
      </c>
      <c r="AY74" t="s">
        <v>297</v>
      </c>
      <c r="AZ74" t="s">
        <v>297</v>
      </c>
      <c r="BA74" t="s">
        <v>297</v>
      </c>
      <c r="BB74" t="s">
        <v>297</v>
      </c>
      <c r="BC74" t="s">
        <v>297</v>
      </c>
      <c r="BD74" t="s">
        <v>297</v>
      </c>
      <c r="BE74" t="s">
        <v>297</v>
      </c>
      <c r="BF74" t="s">
        <v>297</v>
      </c>
      <c r="BG74" t="s">
        <v>297</v>
      </c>
      <c r="BH74" t="s">
        <v>297</v>
      </c>
      <c r="BI74" t="s">
        <v>297</v>
      </c>
      <c r="BJ74" t="s">
        <v>297</v>
      </c>
      <c r="BK74" t="s">
        <v>297</v>
      </c>
      <c r="BL74" t="s">
        <v>297</v>
      </c>
      <c r="BM74" t="s">
        <v>297</v>
      </c>
      <c r="BN74" t="s">
        <v>297</v>
      </c>
      <c r="BO74" t="s">
        <v>297</v>
      </c>
      <c r="BP74" t="s">
        <v>312</v>
      </c>
      <c r="BQ74" t="s">
        <v>297</v>
      </c>
      <c r="BR74" t="s">
        <v>297</v>
      </c>
      <c r="BS74" t="s">
        <v>297</v>
      </c>
      <c r="BT74" t="s">
        <v>297</v>
      </c>
      <c r="BU74" t="s">
        <v>297</v>
      </c>
      <c r="BV74" t="s">
        <v>297</v>
      </c>
      <c r="BW74" t="s">
        <v>297</v>
      </c>
      <c r="BX74" t="s">
        <v>297</v>
      </c>
      <c r="BY74" t="s">
        <v>297</v>
      </c>
      <c r="BZ74" t="s">
        <v>297</v>
      </c>
      <c r="CA74" t="s">
        <v>297</v>
      </c>
      <c r="CB74" t="s">
        <v>297</v>
      </c>
      <c r="CC74" t="s">
        <v>297</v>
      </c>
      <c r="CD74" t="s">
        <v>297</v>
      </c>
      <c r="CE74" t="s">
        <v>297</v>
      </c>
      <c r="CF74" t="s">
        <v>369</v>
      </c>
      <c r="CG74" t="s">
        <v>297</v>
      </c>
      <c r="CH74" t="s">
        <v>297</v>
      </c>
      <c r="CI74">
        <v>0</v>
      </c>
      <c r="CJ74">
        <v>30</v>
      </c>
      <c r="CK74" t="s">
        <v>798</v>
      </c>
      <c r="CL74" t="s">
        <v>799</v>
      </c>
      <c r="CM74" t="s">
        <v>297</v>
      </c>
      <c r="CN74" t="s">
        <v>297</v>
      </c>
      <c r="CO74" t="s">
        <v>297</v>
      </c>
      <c r="CP74" t="s">
        <v>297</v>
      </c>
      <c r="CQ74" t="s">
        <v>297</v>
      </c>
      <c r="CR74" t="s">
        <v>297</v>
      </c>
      <c r="CS74" t="s">
        <v>297</v>
      </c>
      <c r="CT74" t="s">
        <v>297</v>
      </c>
      <c r="CU74" t="s">
        <v>297</v>
      </c>
      <c r="CV74" t="s">
        <v>297</v>
      </c>
      <c r="CW74" t="s">
        <v>297</v>
      </c>
      <c r="CX74" t="s">
        <v>297</v>
      </c>
      <c r="CY74" t="s">
        <v>297</v>
      </c>
      <c r="CZ74" t="s">
        <v>297</v>
      </c>
      <c r="DA74" t="s">
        <v>297</v>
      </c>
      <c r="DB74" t="s">
        <v>297</v>
      </c>
      <c r="DC74" t="s">
        <v>297</v>
      </c>
    </row>
    <row r="75" spans="1:107" hidden="1" thickTop="1" x14ac:dyDescent="0.2">
      <c r="A75" t="s">
        <v>804</v>
      </c>
      <c r="B75" s="14" t="s">
        <v>801</v>
      </c>
      <c r="C75" t="s">
        <v>6286</v>
      </c>
      <c r="D75" t="s">
        <v>297</v>
      </c>
      <c r="E75" t="s">
        <v>803</v>
      </c>
      <c r="F75" t="s">
        <v>297</v>
      </c>
      <c r="G75" t="s">
        <v>339</v>
      </c>
      <c r="H75" t="s">
        <v>340</v>
      </c>
      <c r="I75" t="s">
        <v>375</v>
      </c>
      <c r="J75" t="s">
        <v>342</v>
      </c>
      <c r="K75" t="s">
        <v>343</v>
      </c>
      <c r="L75" t="s">
        <v>303</v>
      </c>
      <c r="M75" t="s">
        <v>297</v>
      </c>
      <c r="N75" t="s">
        <v>297</v>
      </c>
      <c r="O75" t="s">
        <v>804</v>
      </c>
      <c r="Q75" t="s">
        <v>297</v>
      </c>
      <c r="R75" t="s">
        <v>297</v>
      </c>
      <c r="S75" t="s">
        <v>795</v>
      </c>
      <c r="T75" t="s">
        <v>362</v>
      </c>
      <c r="U75" t="s">
        <v>297</v>
      </c>
      <c r="V75" t="s">
        <v>309</v>
      </c>
      <c r="W75" t="s">
        <v>310</v>
      </c>
      <c r="X75" t="s">
        <v>310</v>
      </c>
      <c r="Y75" t="s">
        <v>311</v>
      </c>
      <c r="Z75" t="s">
        <v>297</v>
      </c>
      <c r="AA75" t="s">
        <v>297</v>
      </c>
      <c r="AB75" t="s">
        <v>297</v>
      </c>
      <c r="AC75" t="s">
        <v>297</v>
      </c>
      <c r="AD75" t="s">
        <v>297</v>
      </c>
      <c r="AE75" t="s">
        <v>297</v>
      </c>
      <c r="AF75" t="s">
        <v>297</v>
      </c>
      <c r="AG75" t="s">
        <v>297</v>
      </c>
      <c r="AH75" t="s">
        <v>297</v>
      </c>
      <c r="AI75" t="s">
        <v>297</v>
      </c>
      <c r="AJ75" t="s">
        <v>297</v>
      </c>
      <c r="AK75" t="s">
        <v>297</v>
      </c>
      <c r="AL75" t="s">
        <v>297</v>
      </c>
      <c r="AM75" t="s">
        <v>297</v>
      </c>
      <c r="AN75" t="s">
        <v>297</v>
      </c>
      <c r="AO75" t="s">
        <v>297</v>
      </c>
      <c r="AP75" t="s">
        <v>297</v>
      </c>
      <c r="AQ75" t="s">
        <v>297</v>
      </c>
      <c r="AR75" t="s">
        <v>297</v>
      </c>
      <c r="AS75" t="s">
        <v>297</v>
      </c>
      <c r="AT75" t="s">
        <v>297</v>
      </c>
      <c r="AU75" t="s">
        <v>297</v>
      </c>
      <c r="AV75" t="s">
        <v>297</v>
      </c>
      <c r="AW75" t="s">
        <v>297</v>
      </c>
      <c r="AX75" t="s">
        <v>297</v>
      </c>
      <c r="AY75" t="s">
        <v>297</v>
      </c>
      <c r="AZ75" t="s">
        <v>297</v>
      </c>
      <c r="BA75" t="s">
        <v>297</v>
      </c>
      <c r="BB75" t="s">
        <v>297</v>
      </c>
      <c r="BC75" t="s">
        <v>297</v>
      </c>
      <c r="BD75" t="s">
        <v>297</v>
      </c>
      <c r="BE75" t="s">
        <v>297</v>
      </c>
      <c r="BF75" t="s">
        <v>297</v>
      </c>
      <c r="BG75" t="s">
        <v>297</v>
      </c>
      <c r="BH75" t="s">
        <v>297</v>
      </c>
      <c r="BI75" t="s">
        <v>297</v>
      </c>
      <c r="BJ75" t="s">
        <v>297</v>
      </c>
      <c r="BK75" t="s">
        <v>297</v>
      </c>
      <c r="BL75" t="s">
        <v>297</v>
      </c>
      <c r="BM75" t="s">
        <v>297</v>
      </c>
      <c r="BN75" t="s">
        <v>297</v>
      </c>
      <c r="BO75" t="s">
        <v>297</v>
      </c>
      <c r="BP75" t="s">
        <v>312</v>
      </c>
      <c r="BQ75" t="s">
        <v>297</v>
      </c>
      <c r="BR75" t="s">
        <v>297</v>
      </c>
      <c r="BS75" t="s">
        <v>297</v>
      </c>
      <c r="BT75" t="s">
        <v>297</v>
      </c>
      <c r="BU75" t="s">
        <v>297</v>
      </c>
      <c r="BV75" t="s">
        <v>297</v>
      </c>
      <c r="BW75" t="s">
        <v>297</v>
      </c>
      <c r="BX75" t="s">
        <v>297</v>
      </c>
      <c r="BY75" t="s">
        <v>297</v>
      </c>
      <c r="BZ75" t="s">
        <v>297</v>
      </c>
      <c r="CA75" t="s">
        <v>297</v>
      </c>
      <c r="CB75" t="s">
        <v>297</v>
      </c>
      <c r="CC75" t="s">
        <v>297</v>
      </c>
      <c r="CD75" t="s">
        <v>297</v>
      </c>
      <c r="CE75" t="s">
        <v>297</v>
      </c>
      <c r="CF75" t="s">
        <v>369</v>
      </c>
      <c r="CG75" t="s">
        <v>297</v>
      </c>
      <c r="CH75" t="s">
        <v>297</v>
      </c>
      <c r="CI75">
        <v>0</v>
      </c>
      <c r="CJ75">
        <v>30</v>
      </c>
      <c r="CK75" t="s">
        <v>805</v>
      </c>
      <c r="CL75" t="s">
        <v>806</v>
      </c>
      <c r="CM75" t="s">
        <v>297</v>
      </c>
      <c r="CN75" t="s">
        <v>297</v>
      </c>
      <c r="CO75" t="s">
        <v>297</v>
      </c>
      <c r="CP75" t="s">
        <v>297</v>
      </c>
      <c r="CQ75" t="s">
        <v>297</v>
      </c>
      <c r="CR75" t="s">
        <v>297</v>
      </c>
      <c r="CS75" t="s">
        <v>297</v>
      </c>
      <c r="CT75" t="s">
        <v>297</v>
      </c>
      <c r="CU75" t="s">
        <v>297</v>
      </c>
      <c r="CV75" t="s">
        <v>297</v>
      </c>
      <c r="CW75" t="s">
        <v>297</v>
      </c>
      <c r="CX75" t="s">
        <v>297</v>
      </c>
      <c r="CY75" t="s">
        <v>297</v>
      </c>
      <c r="CZ75" t="s">
        <v>297</v>
      </c>
      <c r="DA75" t="s">
        <v>297</v>
      </c>
      <c r="DB75" t="s">
        <v>297</v>
      </c>
      <c r="DC75" t="s">
        <v>297</v>
      </c>
    </row>
    <row r="76" spans="1:107" hidden="1" thickTop="1" x14ac:dyDescent="0.2">
      <c r="A76" t="s">
        <v>964</v>
      </c>
      <c r="B76" s="196" t="s">
        <v>965</v>
      </c>
      <c r="C76" t="s">
        <v>6289</v>
      </c>
      <c r="D76" t="s">
        <v>297</v>
      </c>
      <c r="E76" t="s">
        <v>966</v>
      </c>
      <c r="F76" t="s">
        <v>297</v>
      </c>
      <c r="G76" t="s">
        <v>298</v>
      </c>
      <c r="H76" t="s">
        <v>340</v>
      </c>
      <c r="I76" t="s">
        <v>300</v>
      </c>
      <c r="J76" t="s">
        <v>809</v>
      </c>
      <c r="K76" t="s">
        <v>587</v>
      </c>
      <c r="L76" t="s">
        <v>303</v>
      </c>
      <c r="M76" t="s">
        <v>297</v>
      </c>
      <c r="N76" t="s">
        <v>297</v>
      </c>
      <c r="O76" t="s">
        <v>297</v>
      </c>
      <c r="Q76" t="s">
        <v>304</v>
      </c>
      <c r="R76" t="s">
        <v>319</v>
      </c>
      <c r="S76" t="s">
        <v>306</v>
      </c>
      <c r="T76" t="s">
        <v>307</v>
      </c>
      <c r="U76" t="s">
        <v>308</v>
      </c>
      <c r="V76" t="s">
        <v>309</v>
      </c>
      <c r="W76" t="s">
        <v>310</v>
      </c>
      <c r="X76" t="s">
        <v>310</v>
      </c>
      <c r="Y76" t="s">
        <v>311</v>
      </c>
      <c r="Z76" t="s">
        <v>297</v>
      </c>
      <c r="AA76" t="s">
        <v>297</v>
      </c>
      <c r="AB76" t="s">
        <v>297</v>
      </c>
      <c r="AC76" t="s">
        <v>297</v>
      </c>
      <c r="AD76" t="s">
        <v>297</v>
      </c>
      <c r="AE76" t="s">
        <v>297</v>
      </c>
      <c r="AF76" t="s">
        <v>312</v>
      </c>
      <c r="AG76" t="s">
        <v>297</v>
      </c>
      <c r="AH76" t="s">
        <v>297</v>
      </c>
      <c r="AI76" t="s">
        <v>297</v>
      </c>
      <c r="AJ76" t="s">
        <v>297</v>
      </c>
      <c r="AK76" t="s">
        <v>297</v>
      </c>
      <c r="AL76" t="s">
        <v>297</v>
      </c>
      <c r="AM76" t="s">
        <v>297</v>
      </c>
      <c r="AN76" t="s">
        <v>297</v>
      </c>
      <c r="AO76" t="s">
        <v>297</v>
      </c>
      <c r="AP76" t="s">
        <v>297</v>
      </c>
      <c r="AQ76" t="s">
        <v>297</v>
      </c>
      <c r="AR76" t="s">
        <v>297</v>
      </c>
      <c r="AS76" t="s">
        <v>297</v>
      </c>
      <c r="AT76" t="s">
        <v>297</v>
      </c>
      <c r="AU76" t="s">
        <v>297</v>
      </c>
      <c r="AV76" t="s">
        <v>297</v>
      </c>
      <c r="AW76" t="s">
        <v>297</v>
      </c>
      <c r="AX76" t="s">
        <v>297</v>
      </c>
      <c r="AY76" t="s">
        <v>297</v>
      </c>
      <c r="AZ76" t="s">
        <v>297</v>
      </c>
      <c r="BA76" t="s">
        <v>297</v>
      </c>
      <c r="BB76" t="s">
        <v>297</v>
      </c>
      <c r="BC76" t="s">
        <v>297</v>
      </c>
      <c r="BD76" t="s">
        <v>297</v>
      </c>
      <c r="BE76" t="s">
        <v>297</v>
      </c>
      <c r="BF76" t="s">
        <v>297</v>
      </c>
      <c r="BG76" t="s">
        <v>297</v>
      </c>
      <c r="BH76" t="s">
        <v>297</v>
      </c>
      <c r="BI76" t="s">
        <v>297</v>
      </c>
      <c r="BJ76" t="s">
        <v>297</v>
      </c>
      <c r="BK76" t="s">
        <v>297</v>
      </c>
      <c r="BL76" t="s">
        <v>297</v>
      </c>
      <c r="BM76" t="s">
        <v>297</v>
      </c>
      <c r="BN76" t="s">
        <v>297</v>
      </c>
      <c r="BO76" t="s">
        <v>297</v>
      </c>
      <c r="BP76" t="s">
        <v>297</v>
      </c>
      <c r="BQ76" t="s">
        <v>297</v>
      </c>
      <c r="BR76" t="s">
        <v>297</v>
      </c>
      <c r="BS76" t="s">
        <v>297</v>
      </c>
      <c r="BT76" t="s">
        <v>297</v>
      </c>
      <c r="BU76" t="s">
        <v>297</v>
      </c>
      <c r="BV76" t="s">
        <v>297</v>
      </c>
      <c r="BW76" t="s">
        <v>297</v>
      </c>
      <c r="BX76" t="s">
        <v>297</v>
      </c>
      <c r="BY76" t="s">
        <v>297</v>
      </c>
      <c r="BZ76" t="s">
        <v>297</v>
      </c>
      <c r="CA76" t="s">
        <v>297</v>
      </c>
      <c r="CB76" t="s">
        <v>297</v>
      </c>
      <c r="CC76" t="s">
        <v>297</v>
      </c>
      <c r="CD76" t="s">
        <v>297</v>
      </c>
      <c r="CE76" t="s">
        <v>297</v>
      </c>
      <c r="CF76" t="s">
        <v>347</v>
      </c>
      <c r="CG76" t="s">
        <v>314</v>
      </c>
      <c r="CH76" t="s">
        <v>314</v>
      </c>
      <c r="CI76" t="s">
        <v>297</v>
      </c>
      <c r="CJ76" t="s">
        <v>297</v>
      </c>
      <c r="CK76" t="s">
        <v>967</v>
      </c>
      <c r="CL76" t="s">
        <v>968</v>
      </c>
      <c r="CM76" t="s">
        <v>297</v>
      </c>
      <c r="CN76" t="s">
        <v>297</v>
      </c>
      <c r="CO76" t="s">
        <v>297</v>
      </c>
      <c r="CP76" t="s">
        <v>297</v>
      </c>
      <c r="CQ76" t="s">
        <v>297</v>
      </c>
      <c r="CR76" t="s">
        <v>297</v>
      </c>
      <c r="CS76" t="s">
        <v>297</v>
      </c>
      <c r="CT76" t="s">
        <v>297</v>
      </c>
      <c r="CU76" t="s">
        <v>297</v>
      </c>
      <c r="CV76" t="s">
        <v>297</v>
      </c>
      <c r="CW76" t="s">
        <v>297</v>
      </c>
      <c r="CX76" t="s">
        <v>297</v>
      </c>
      <c r="CY76" t="s">
        <v>297</v>
      </c>
      <c r="CZ76" t="s">
        <v>297</v>
      </c>
      <c r="DA76" t="s">
        <v>297</v>
      </c>
      <c r="DB76" t="s">
        <v>297</v>
      </c>
      <c r="DC76" t="s">
        <v>297</v>
      </c>
    </row>
    <row r="77" spans="1:107" hidden="1" thickTop="1" x14ac:dyDescent="0.2">
      <c r="A77" t="s">
        <v>811</v>
      </c>
      <c r="B77" s="14" t="s">
        <v>812</v>
      </c>
      <c r="C77" t="s">
        <v>6285</v>
      </c>
      <c r="D77" t="s">
        <v>297</v>
      </c>
      <c r="E77" t="s">
        <v>813</v>
      </c>
      <c r="F77" t="s">
        <v>297</v>
      </c>
      <c r="G77" t="s">
        <v>298</v>
      </c>
      <c r="H77" t="s">
        <v>299</v>
      </c>
      <c r="I77" t="s">
        <v>300</v>
      </c>
      <c r="J77" t="s">
        <v>611</v>
      </c>
      <c r="K77" t="s">
        <v>343</v>
      </c>
      <c r="L77" t="s">
        <v>303</v>
      </c>
      <c r="M77" t="s">
        <v>297</v>
      </c>
      <c r="N77" t="s">
        <v>297</v>
      </c>
      <c r="O77" t="s">
        <v>297</v>
      </c>
      <c r="Q77" t="s">
        <v>344</v>
      </c>
      <c r="R77" t="s">
        <v>297</v>
      </c>
      <c r="S77" t="s">
        <v>306</v>
      </c>
      <c r="T77" t="s">
        <v>297</v>
      </c>
      <c r="U77" t="s">
        <v>297</v>
      </c>
      <c r="V77" t="s">
        <v>309</v>
      </c>
      <c r="W77" t="s">
        <v>310</v>
      </c>
      <c r="X77" t="s">
        <v>310</v>
      </c>
      <c r="Y77" t="s">
        <v>311</v>
      </c>
      <c r="Z77" t="s">
        <v>297</v>
      </c>
      <c r="AA77" t="s">
        <v>297</v>
      </c>
      <c r="AB77" t="s">
        <v>297</v>
      </c>
      <c r="AC77" t="s">
        <v>297</v>
      </c>
      <c r="AD77" t="s">
        <v>297</v>
      </c>
      <c r="AE77" t="s">
        <v>297</v>
      </c>
      <c r="AF77" t="s">
        <v>312</v>
      </c>
      <c r="AG77" t="s">
        <v>297</v>
      </c>
      <c r="AH77" t="s">
        <v>297</v>
      </c>
      <c r="AI77" t="s">
        <v>297</v>
      </c>
      <c r="AJ77" t="s">
        <v>297</v>
      </c>
      <c r="AK77" t="s">
        <v>297</v>
      </c>
      <c r="AL77" t="s">
        <v>297</v>
      </c>
      <c r="AM77" t="s">
        <v>297</v>
      </c>
      <c r="AN77" t="s">
        <v>297</v>
      </c>
      <c r="AO77" t="s">
        <v>297</v>
      </c>
      <c r="AP77" t="s">
        <v>297</v>
      </c>
      <c r="AQ77" t="s">
        <v>297</v>
      </c>
      <c r="AR77" t="s">
        <v>297</v>
      </c>
      <c r="AS77" t="s">
        <v>297</v>
      </c>
      <c r="AT77" t="s">
        <v>297</v>
      </c>
      <c r="AU77" t="s">
        <v>297</v>
      </c>
      <c r="AV77" t="s">
        <v>297</v>
      </c>
      <c r="AW77" t="s">
        <v>297</v>
      </c>
      <c r="AX77" t="s">
        <v>297</v>
      </c>
      <c r="AY77" t="s">
        <v>297</v>
      </c>
      <c r="AZ77" t="s">
        <v>297</v>
      </c>
      <c r="BA77" t="s">
        <v>297</v>
      </c>
      <c r="BB77" t="s">
        <v>297</v>
      </c>
      <c r="BC77" t="s">
        <v>297</v>
      </c>
      <c r="BD77" t="s">
        <v>297</v>
      </c>
      <c r="BE77" t="s">
        <v>297</v>
      </c>
      <c r="BF77" t="s">
        <v>297</v>
      </c>
      <c r="BG77" t="s">
        <v>297</v>
      </c>
      <c r="BH77" t="s">
        <v>297</v>
      </c>
      <c r="BI77" t="s">
        <v>297</v>
      </c>
      <c r="BJ77" t="s">
        <v>297</v>
      </c>
      <c r="BK77" t="s">
        <v>297</v>
      </c>
      <c r="BL77" t="s">
        <v>297</v>
      </c>
      <c r="BM77" t="s">
        <v>297</v>
      </c>
      <c r="BN77" t="s">
        <v>297</v>
      </c>
      <c r="BO77" t="s">
        <v>297</v>
      </c>
      <c r="BP77" t="s">
        <v>297</v>
      </c>
      <c r="BQ77" t="s">
        <v>297</v>
      </c>
      <c r="BR77" t="s">
        <v>297</v>
      </c>
      <c r="BS77" t="s">
        <v>297</v>
      </c>
      <c r="BT77" t="s">
        <v>297</v>
      </c>
      <c r="BU77" t="s">
        <v>297</v>
      </c>
      <c r="BV77" t="s">
        <v>297</v>
      </c>
      <c r="BW77" t="s">
        <v>297</v>
      </c>
      <c r="BX77" t="s">
        <v>297</v>
      </c>
      <c r="BY77" t="s">
        <v>297</v>
      </c>
      <c r="BZ77" t="s">
        <v>297</v>
      </c>
      <c r="CA77" t="s">
        <v>297</v>
      </c>
      <c r="CB77" t="s">
        <v>297</v>
      </c>
      <c r="CC77" t="s">
        <v>297</v>
      </c>
      <c r="CD77" t="s">
        <v>297</v>
      </c>
      <c r="CE77" t="s">
        <v>297</v>
      </c>
      <c r="CF77" t="s">
        <v>347</v>
      </c>
      <c r="CG77" t="s">
        <v>297</v>
      </c>
      <c r="CH77" t="s">
        <v>297</v>
      </c>
      <c r="CI77">
        <v>0</v>
      </c>
      <c r="CJ77">
        <v>30</v>
      </c>
      <c r="CK77" t="s">
        <v>814</v>
      </c>
      <c r="CL77" t="s">
        <v>815</v>
      </c>
      <c r="CM77" t="s">
        <v>297</v>
      </c>
      <c r="CN77" t="s">
        <v>297</v>
      </c>
      <c r="CO77" t="s">
        <v>297</v>
      </c>
      <c r="CP77" t="s">
        <v>297</v>
      </c>
      <c r="CQ77" t="s">
        <v>297</v>
      </c>
      <c r="CR77" t="s">
        <v>297</v>
      </c>
      <c r="CS77" t="s">
        <v>297</v>
      </c>
      <c r="CT77" t="s">
        <v>297</v>
      </c>
      <c r="CU77" t="s">
        <v>297</v>
      </c>
      <c r="CV77" t="s">
        <v>297</v>
      </c>
      <c r="CW77" t="s">
        <v>297</v>
      </c>
      <c r="CX77" t="s">
        <v>297</v>
      </c>
      <c r="CY77" t="s">
        <v>297</v>
      </c>
      <c r="CZ77" t="s">
        <v>297</v>
      </c>
      <c r="DA77" t="s">
        <v>297</v>
      </c>
      <c r="DB77" t="s">
        <v>297</v>
      </c>
      <c r="DC77" t="s">
        <v>297</v>
      </c>
    </row>
    <row r="78" spans="1:107" hidden="1" thickTop="1" x14ac:dyDescent="0.2">
      <c r="A78" t="s">
        <v>816</v>
      </c>
      <c r="B78" s="196" t="s">
        <v>817</v>
      </c>
      <c r="C78" t="s">
        <v>6289</v>
      </c>
      <c r="D78" t="s">
        <v>297</v>
      </c>
      <c r="E78" t="s">
        <v>818</v>
      </c>
      <c r="F78" t="s">
        <v>297</v>
      </c>
      <c r="G78" t="s">
        <v>298</v>
      </c>
      <c r="H78" t="s">
        <v>299</v>
      </c>
      <c r="I78" t="s">
        <v>300</v>
      </c>
      <c r="J78" t="s">
        <v>809</v>
      </c>
      <c r="K78" t="s">
        <v>587</v>
      </c>
      <c r="L78" t="s">
        <v>303</v>
      </c>
      <c r="M78" t="s">
        <v>297</v>
      </c>
      <c r="N78" t="s">
        <v>297</v>
      </c>
      <c r="O78" t="s">
        <v>297</v>
      </c>
      <c r="Q78" t="s">
        <v>304</v>
      </c>
      <c r="R78" t="s">
        <v>319</v>
      </c>
      <c r="S78" t="s">
        <v>306</v>
      </c>
      <c r="T78" t="s">
        <v>307</v>
      </c>
      <c r="U78" t="s">
        <v>308</v>
      </c>
      <c r="V78" t="s">
        <v>309</v>
      </c>
      <c r="W78" t="s">
        <v>345</v>
      </c>
      <c r="X78" t="s">
        <v>310</v>
      </c>
      <c r="Y78" t="s">
        <v>311</v>
      </c>
      <c r="Z78" t="s">
        <v>297</v>
      </c>
      <c r="AA78" t="s">
        <v>297</v>
      </c>
      <c r="AB78" t="s">
        <v>297</v>
      </c>
      <c r="AC78" t="s">
        <v>297</v>
      </c>
      <c r="AD78" t="s">
        <v>297</v>
      </c>
      <c r="AE78" t="s">
        <v>297</v>
      </c>
      <c r="AF78" t="s">
        <v>312</v>
      </c>
      <c r="AG78" t="s">
        <v>297</v>
      </c>
      <c r="AH78" t="s">
        <v>297</v>
      </c>
      <c r="AI78" t="s">
        <v>297</v>
      </c>
      <c r="AJ78" t="s">
        <v>297</v>
      </c>
      <c r="AK78" t="s">
        <v>297</v>
      </c>
      <c r="AL78" t="s">
        <v>297</v>
      </c>
      <c r="AM78" t="s">
        <v>297</v>
      </c>
      <c r="AN78" t="s">
        <v>297</v>
      </c>
      <c r="AO78" t="s">
        <v>297</v>
      </c>
      <c r="AP78" t="s">
        <v>297</v>
      </c>
      <c r="AQ78" t="s">
        <v>297</v>
      </c>
      <c r="AR78" t="s">
        <v>297</v>
      </c>
      <c r="AS78" t="s">
        <v>297</v>
      </c>
      <c r="AT78" t="s">
        <v>297</v>
      </c>
      <c r="AU78" t="s">
        <v>297</v>
      </c>
      <c r="AV78" t="s">
        <v>297</v>
      </c>
      <c r="AW78" t="s">
        <v>297</v>
      </c>
      <c r="AX78" t="s">
        <v>297</v>
      </c>
      <c r="AY78" t="s">
        <v>297</v>
      </c>
      <c r="AZ78" t="s">
        <v>297</v>
      </c>
      <c r="BA78" t="s">
        <v>297</v>
      </c>
      <c r="BB78" t="s">
        <v>297</v>
      </c>
      <c r="BC78" t="s">
        <v>297</v>
      </c>
      <c r="BD78" t="s">
        <v>297</v>
      </c>
      <c r="BE78" t="s">
        <v>297</v>
      </c>
      <c r="BF78" t="s">
        <v>297</v>
      </c>
      <c r="BG78" t="s">
        <v>297</v>
      </c>
      <c r="BH78" t="s">
        <v>297</v>
      </c>
      <c r="BI78" t="s">
        <v>297</v>
      </c>
      <c r="BJ78" t="s">
        <v>297</v>
      </c>
      <c r="BK78" t="s">
        <v>297</v>
      </c>
      <c r="BL78" t="s">
        <v>297</v>
      </c>
      <c r="BM78" t="s">
        <v>297</v>
      </c>
      <c r="BN78" t="s">
        <v>297</v>
      </c>
      <c r="BO78" t="s">
        <v>297</v>
      </c>
      <c r="BP78" t="s">
        <v>297</v>
      </c>
      <c r="BQ78" t="s">
        <v>297</v>
      </c>
      <c r="BR78" t="s">
        <v>297</v>
      </c>
      <c r="BS78" t="s">
        <v>297</v>
      </c>
      <c r="BT78" t="s">
        <v>297</v>
      </c>
      <c r="BU78" t="s">
        <v>297</v>
      </c>
      <c r="BV78" t="s">
        <v>297</v>
      </c>
      <c r="BW78" t="s">
        <v>297</v>
      </c>
      <c r="BX78" t="s">
        <v>297</v>
      </c>
      <c r="BY78" t="s">
        <v>297</v>
      </c>
      <c r="BZ78" t="s">
        <v>297</v>
      </c>
      <c r="CA78" t="s">
        <v>297</v>
      </c>
      <c r="CB78" t="s">
        <v>297</v>
      </c>
      <c r="CC78" t="s">
        <v>297</v>
      </c>
      <c r="CD78" t="s">
        <v>297</v>
      </c>
      <c r="CE78" t="s">
        <v>297</v>
      </c>
      <c r="CF78" t="s">
        <v>313</v>
      </c>
      <c r="CG78" t="s">
        <v>314</v>
      </c>
      <c r="CH78" t="s">
        <v>314</v>
      </c>
      <c r="CI78" t="s">
        <v>297</v>
      </c>
      <c r="CJ78" t="s">
        <v>297</v>
      </c>
      <c r="CK78" t="s">
        <v>819</v>
      </c>
      <c r="CL78" t="s">
        <v>819</v>
      </c>
      <c r="CM78" t="s">
        <v>297</v>
      </c>
      <c r="CN78" t="s">
        <v>297</v>
      </c>
      <c r="CO78" t="s">
        <v>297</v>
      </c>
      <c r="CP78" t="s">
        <v>297</v>
      </c>
      <c r="CQ78" t="s">
        <v>297</v>
      </c>
      <c r="CR78" t="s">
        <v>297</v>
      </c>
      <c r="CS78" t="s">
        <v>297</v>
      </c>
      <c r="CT78" t="s">
        <v>297</v>
      </c>
      <c r="CU78" t="s">
        <v>297</v>
      </c>
      <c r="CV78" t="s">
        <v>297</v>
      </c>
      <c r="CW78" t="s">
        <v>297</v>
      </c>
      <c r="CX78" t="s">
        <v>297</v>
      </c>
      <c r="CY78" t="s">
        <v>403</v>
      </c>
      <c r="CZ78" t="s">
        <v>351</v>
      </c>
      <c r="DA78" t="s">
        <v>352</v>
      </c>
      <c r="DB78" t="s">
        <v>820</v>
      </c>
      <c r="DC78" t="s">
        <v>297</v>
      </c>
    </row>
    <row r="79" spans="1:107" hidden="1" thickTop="1" x14ac:dyDescent="0.2">
      <c r="A79" t="s">
        <v>821</v>
      </c>
      <c r="B79" s="14" t="s">
        <v>822</v>
      </c>
      <c r="C79" t="s">
        <v>6285</v>
      </c>
      <c r="D79" t="s">
        <v>297</v>
      </c>
      <c r="E79" t="s">
        <v>823</v>
      </c>
      <c r="F79" t="s">
        <v>297</v>
      </c>
      <c r="G79" t="s">
        <v>298</v>
      </c>
      <c r="H79" t="s">
        <v>299</v>
      </c>
      <c r="I79" t="s">
        <v>300</v>
      </c>
      <c r="J79" t="s">
        <v>611</v>
      </c>
      <c r="K79" t="s">
        <v>343</v>
      </c>
      <c r="L79" t="s">
        <v>303</v>
      </c>
      <c r="M79" t="s">
        <v>297</v>
      </c>
      <c r="N79" t="s">
        <v>297</v>
      </c>
      <c r="O79" t="s">
        <v>297</v>
      </c>
      <c r="Q79" t="s">
        <v>344</v>
      </c>
      <c r="R79" t="s">
        <v>297</v>
      </c>
      <c r="S79" t="s">
        <v>306</v>
      </c>
      <c r="T79" t="s">
        <v>297</v>
      </c>
      <c r="U79" t="s">
        <v>297</v>
      </c>
      <c r="V79" t="s">
        <v>309</v>
      </c>
      <c r="W79" t="s">
        <v>310</v>
      </c>
      <c r="X79" t="s">
        <v>310</v>
      </c>
      <c r="Y79" t="s">
        <v>311</v>
      </c>
      <c r="Z79" t="s">
        <v>297</v>
      </c>
      <c r="AA79" t="s">
        <v>297</v>
      </c>
      <c r="AB79" t="s">
        <v>297</v>
      </c>
      <c r="AC79" t="s">
        <v>297</v>
      </c>
      <c r="AD79" t="s">
        <v>297</v>
      </c>
      <c r="AE79" t="s">
        <v>297</v>
      </c>
      <c r="AF79" t="s">
        <v>312</v>
      </c>
      <c r="AG79" t="s">
        <v>297</v>
      </c>
      <c r="AH79" t="s">
        <v>297</v>
      </c>
      <c r="AI79" t="s">
        <v>297</v>
      </c>
      <c r="AJ79" t="s">
        <v>297</v>
      </c>
      <c r="AK79" t="s">
        <v>297</v>
      </c>
      <c r="AL79" t="s">
        <v>297</v>
      </c>
      <c r="AM79" t="s">
        <v>297</v>
      </c>
      <c r="AN79" t="s">
        <v>297</v>
      </c>
      <c r="AO79" t="s">
        <v>297</v>
      </c>
      <c r="AP79" t="s">
        <v>297</v>
      </c>
      <c r="AQ79" t="s">
        <v>297</v>
      </c>
      <c r="AR79" t="s">
        <v>297</v>
      </c>
      <c r="AS79" t="s">
        <v>297</v>
      </c>
      <c r="AT79" t="s">
        <v>297</v>
      </c>
      <c r="AU79" t="s">
        <v>297</v>
      </c>
      <c r="AV79" t="s">
        <v>297</v>
      </c>
      <c r="AW79" t="s">
        <v>297</v>
      </c>
      <c r="AX79" t="s">
        <v>297</v>
      </c>
      <c r="AY79" t="s">
        <v>297</v>
      </c>
      <c r="AZ79" t="s">
        <v>297</v>
      </c>
      <c r="BA79" t="s">
        <v>297</v>
      </c>
      <c r="BB79" t="s">
        <v>297</v>
      </c>
      <c r="BC79" t="s">
        <v>297</v>
      </c>
      <c r="BD79" t="s">
        <v>297</v>
      </c>
      <c r="BE79" t="s">
        <v>297</v>
      </c>
      <c r="BF79" t="s">
        <v>297</v>
      </c>
      <c r="BG79" t="s">
        <v>297</v>
      </c>
      <c r="BH79" t="s">
        <v>297</v>
      </c>
      <c r="BI79" t="s">
        <v>297</v>
      </c>
      <c r="BJ79" t="s">
        <v>297</v>
      </c>
      <c r="BK79" t="s">
        <v>297</v>
      </c>
      <c r="BL79" t="s">
        <v>297</v>
      </c>
      <c r="BM79" t="s">
        <v>297</v>
      </c>
      <c r="BN79" t="s">
        <v>297</v>
      </c>
      <c r="BO79" t="s">
        <v>297</v>
      </c>
      <c r="BP79" t="s">
        <v>297</v>
      </c>
      <c r="BQ79" t="s">
        <v>297</v>
      </c>
      <c r="BR79" t="s">
        <v>297</v>
      </c>
      <c r="BS79" t="s">
        <v>297</v>
      </c>
      <c r="BT79" t="s">
        <v>297</v>
      </c>
      <c r="BU79" t="s">
        <v>297</v>
      </c>
      <c r="BV79" t="s">
        <v>297</v>
      </c>
      <c r="BW79" t="s">
        <v>297</v>
      </c>
      <c r="BX79" t="s">
        <v>297</v>
      </c>
      <c r="BY79" t="s">
        <v>297</v>
      </c>
      <c r="BZ79" t="s">
        <v>297</v>
      </c>
      <c r="CA79" t="s">
        <v>297</v>
      </c>
      <c r="CB79" t="s">
        <v>297</v>
      </c>
      <c r="CC79" t="s">
        <v>297</v>
      </c>
      <c r="CD79" t="s">
        <v>297</v>
      </c>
      <c r="CE79" t="s">
        <v>297</v>
      </c>
      <c r="CF79" t="s">
        <v>347</v>
      </c>
      <c r="CG79" t="s">
        <v>297</v>
      </c>
      <c r="CH79" t="s">
        <v>297</v>
      </c>
      <c r="CI79">
        <v>0</v>
      </c>
      <c r="CJ79">
        <v>30</v>
      </c>
      <c r="CK79" t="s">
        <v>824</v>
      </c>
      <c r="CL79" t="s">
        <v>825</v>
      </c>
      <c r="CM79" t="s">
        <v>297</v>
      </c>
      <c r="CN79" t="s">
        <v>297</v>
      </c>
      <c r="CO79" t="s">
        <v>297</v>
      </c>
      <c r="CP79" t="s">
        <v>297</v>
      </c>
      <c r="CQ79" t="s">
        <v>297</v>
      </c>
      <c r="CR79" t="s">
        <v>297</v>
      </c>
      <c r="CS79" t="s">
        <v>297</v>
      </c>
      <c r="CT79" t="s">
        <v>297</v>
      </c>
      <c r="CU79" t="s">
        <v>297</v>
      </c>
      <c r="CV79" t="s">
        <v>297</v>
      </c>
      <c r="CW79" t="s">
        <v>297</v>
      </c>
      <c r="CX79" t="s">
        <v>297</v>
      </c>
      <c r="CY79" t="s">
        <v>297</v>
      </c>
      <c r="CZ79" t="s">
        <v>297</v>
      </c>
      <c r="DA79" t="s">
        <v>297</v>
      </c>
      <c r="DB79" t="s">
        <v>297</v>
      </c>
      <c r="DC79" t="s">
        <v>297</v>
      </c>
    </row>
    <row r="80" spans="1:107" hidden="1" thickTop="1" x14ac:dyDescent="0.2">
      <c r="A80" t="s">
        <v>826</v>
      </c>
      <c r="B80" s="196" t="s">
        <v>827</v>
      </c>
      <c r="C80" t="s">
        <v>6285</v>
      </c>
      <c r="D80" t="s">
        <v>297</v>
      </c>
      <c r="E80" t="s">
        <v>828</v>
      </c>
      <c r="F80" t="s">
        <v>297</v>
      </c>
      <c r="G80" t="s">
        <v>339</v>
      </c>
      <c r="H80" t="s">
        <v>340</v>
      </c>
      <c r="I80" t="s">
        <v>341</v>
      </c>
      <c r="J80" t="s">
        <v>479</v>
      </c>
      <c r="K80" t="s">
        <v>343</v>
      </c>
      <c r="L80" t="s">
        <v>303</v>
      </c>
      <c r="M80" t="s">
        <v>297</v>
      </c>
      <c r="N80" t="s">
        <v>297</v>
      </c>
      <c r="O80" t="s">
        <v>297</v>
      </c>
      <c r="Q80" t="s">
        <v>344</v>
      </c>
      <c r="R80" t="s">
        <v>297</v>
      </c>
      <c r="S80" t="s">
        <v>306</v>
      </c>
      <c r="T80" t="s">
        <v>297</v>
      </c>
      <c r="U80" t="s">
        <v>297</v>
      </c>
      <c r="V80" t="s">
        <v>309</v>
      </c>
      <c r="W80" t="s">
        <v>345</v>
      </c>
      <c r="X80" t="s">
        <v>310</v>
      </c>
      <c r="Y80" t="s">
        <v>346</v>
      </c>
      <c r="Z80" t="s">
        <v>297</v>
      </c>
      <c r="AA80" t="s">
        <v>297</v>
      </c>
      <c r="AB80" t="s">
        <v>297</v>
      </c>
      <c r="AC80" t="s">
        <v>297</v>
      </c>
      <c r="AD80" t="s">
        <v>297</v>
      </c>
      <c r="AE80" t="s">
        <v>297</v>
      </c>
      <c r="AF80" t="s">
        <v>312</v>
      </c>
      <c r="AG80" t="s">
        <v>297</v>
      </c>
      <c r="AH80" t="s">
        <v>297</v>
      </c>
      <c r="AI80" t="s">
        <v>297</v>
      </c>
      <c r="AJ80" t="s">
        <v>297</v>
      </c>
      <c r="AK80" t="s">
        <v>297</v>
      </c>
      <c r="AL80" t="s">
        <v>297</v>
      </c>
      <c r="AM80" t="s">
        <v>297</v>
      </c>
      <c r="AN80" t="s">
        <v>297</v>
      </c>
      <c r="AO80" t="s">
        <v>312</v>
      </c>
      <c r="AP80" t="s">
        <v>297</v>
      </c>
      <c r="AQ80" t="s">
        <v>297</v>
      </c>
      <c r="AR80" t="s">
        <v>297</v>
      </c>
      <c r="AS80" t="s">
        <v>297</v>
      </c>
      <c r="AT80" t="s">
        <v>297</v>
      </c>
      <c r="AU80" t="s">
        <v>297</v>
      </c>
      <c r="AV80" t="s">
        <v>297</v>
      </c>
      <c r="AW80" t="s">
        <v>297</v>
      </c>
      <c r="AX80" t="s">
        <v>297</v>
      </c>
      <c r="AY80" t="s">
        <v>297</v>
      </c>
      <c r="AZ80" t="s">
        <v>297</v>
      </c>
      <c r="BA80" t="s">
        <v>297</v>
      </c>
      <c r="BB80" t="s">
        <v>297</v>
      </c>
      <c r="BC80" t="s">
        <v>297</v>
      </c>
      <c r="BD80" t="s">
        <v>297</v>
      </c>
      <c r="BE80" t="s">
        <v>297</v>
      </c>
      <c r="BF80" t="s">
        <v>297</v>
      </c>
      <c r="BG80" t="s">
        <v>297</v>
      </c>
      <c r="BH80" t="s">
        <v>297</v>
      </c>
      <c r="BI80" t="s">
        <v>297</v>
      </c>
      <c r="BJ80" t="s">
        <v>297</v>
      </c>
      <c r="BK80" t="s">
        <v>297</v>
      </c>
      <c r="BL80" t="s">
        <v>297</v>
      </c>
      <c r="BM80" t="s">
        <v>297</v>
      </c>
      <c r="BN80" t="s">
        <v>297</v>
      </c>
      <c r="BO80" t="s">
        <v>297</v>
      </c>
      <c r="BP80" t="s">
        <v>297</v>
      </c>
      <c r="BQ80" t="s">
        <v>297</v>
      </c>
      <c r="BR80" t="s">
        <v>297</v>
      </c>
      <c r="BS80" t="s">
        <v>297</v>
      </c>
      <c r="BT80" t="s">
        <v>297</v>
      </c>
      <c r="BU80" t="s">
        <v>297</v>
      </c>
      <c r="BV80" t="s">
        <v>297</v>
      </c>
      <c r="BW80" t="s">
        <v>297</v>
      </c>
      <c r="BX80" t="s">
        <v>297</v>
      </c>
      <c r="BY80" t="s">
        <v>297</v>
      </c>
      <c r="BZ80" t="s">
        <v>297</v>
      </c>
      <c r="CA80" t="s">
        <v>297</v>
      </c>
      <c r="CB80" t="s">
        <v>297</v>
      </c>
      <c r="CC80" t="s">
        <v>297</v>
      </c>
      <c r="CD80" t="s">
        <v>297</v>
      </c>
      <c r="CE80" t="s">
        <v>297</v>
      </c>
      <c r="CF80" t="s">
        <v>347</v>
      </c>
      <c r="CG80" t="s">
        <v>297</v>
      </c>
      <c r="CH80" t="s">
        <v>297</v>
      </c>
      <c r="CI80">
        <v>0</v>
      </c>
      <c r="CJ80">
        <v>30</v>
      </c>
      <c r="CK80" t="s">
        <v>829</v>
      </c>
      <c r="CL80" t="s">
        <v>830</v>
      </c>
      <c r="CM80" t="s">
        <v>297</v>
      </c>
      <c r="CN80" t="s">
        <v>297</v>
      </c>
      <c r="CO80" t="s">
        <v>297</v>
      </c>
      <c r="CP80" t="s">
        <v>297</v>
      </c>
      <c r="CQ80" t="s">
        <v>297</v>
      </c>
      <c r="CR80" t="s">
        <v>297</v>
      </c>
      <c r="CS80" t="s">
        <v>297</v>
      </c>
      <c r="CT80" t="s">
        <v>297</v>
      </c>
      <c r="CU80" t="s">
        <v>297</v>
      </c>
      <c r="CV80" t="s">
        <v>297</v>
      </c>
      <c r="CW80" t="s">
        <v>297</v>
      </c>
      <c r="CX80" t="s">
        <v>297</v>
      </c>
      <c r="CY80" t="s">
        <v>297</v>
      </c>
      <c r="CZ80" t="s">
        <v>297</v>
      </c>
      <c r="DA80" t="s">
        <v>297</v>
      </c>
      <c r="DB80" t="s">
        <v>297</v>
      </c>
      <c r="DC80" t="s">
        <v>297</v>
      </c>
    </row>
    <row r="81" spans="1:107" hidden="1" thickTop="1" x14ac:dyDescent="0.2">
      <c r="A81" t="s">
        <v>831</v>
      </c>
      <c r="B81" s="14" t="s">
        <v>832</v>
      </c>
      <c r="C81" t="s">
        <v>6285</v>
      </c>
      <c r="D81" t="s">
        <v>297</v>
      </c>
      <c r="E81" t="s">
        <v>833</v>
      </c>
      <c r="F81" t="s">
        <v>297</v>
      </c>
      <c r="G81" t="s">
        <v>339</v>
      </c>
      <c r="H81" t="s">
        <v>340</v>
      </c>
      <c r="I81" t="s">
        <v>341</v>
      </c>
      <c r="J81" t="s">
        <v>479</v>
      </c>
      <c r="K81" t="s">
        <v>343</v>
      </c>
      <c r="L81" t="s">
        <v>303</v>
      </c>
      <c r="M81" t="s">
        <v>297</v>
      </c>
      <c r="N81" t="s">
        <v>297</v>
      </c>
      <c r="O81" t="s">
        <v>297</v>
      </c>
      <c r="Q81" t="s">
        <v>344</v>
      </c>
      <c r="R81" t="s">
        <v>297</v>
      </c>
      <c r="S81" t="s">
        <v>306</v>
      </c>
      <c r="T81" t="s">
        <v>297</v>
      </c>
      <c r="U81" t="s">
        <v>297</v>
      </c>
      <c r="V81" t="s">
        <v>309</v>
      </c>
      <c r="W81" t="s">
        <v>345</v>
      </c>
      <c r="X81" t="s">
        <v>310</v>
      </c>
      <c r="Y81" t="s">
        <v>346</v>
      </c>
      <c r="Z81" t="s">
        <v>297</v>
      </c>
      <c r="AA81" t="s">
        <v>297</v>
      </c>
      <c r="AB81" t="s">
        <v>297</v>
      </c>
      <c r="AC81" t="s">
        <v>297</v>
      </c>
      <c r="AD81" t="s">
        <v>297</v>
      </c>
      <c r="AE81" t="s">
        <v>297</v>
      </c>
      <c r="AF81" t="s">
        <v>312</v>
      </c>
      <c r="AG81" t="s">
        <v>297</v>
      </c>
      <c r="AH81" t="s">
        <v>297</v>
      </c>
      <c r="AI81" t="s">
        <v>297</v>
      </c>
      <c r="AJ81" t="s">
        <v>297</v>
      </c>
      <c r="AK81" t="s">
        <v>297</v>
      </c>
      <c r="AL81" t="s">
        <v>297</v>
      </c>
      <c r="AM81" t="s">
        <v>297</v>
      </c>
      <c r="AN81" t="s">
        <v>297</v>
      </c>
      <c r="AO81" t="s">
        <v>312</v>
      </c>
      <c r="AP81" t="s">
        <v>297</v>
      </c>
      <c r="AQ81" t="s">
        <v>297</v>
      </c>
      <c r="AR81" t="s">
        <v>297</v>
      </c>
      <c r="AS81" t="s">
        <v>297</v>
      </c>
      <c r="AT81" t="s">
        <v>297</v>
      </c>
      <c r="AU81" t="s">
        <v>297</v>
      </c>
      <c r="AV81" t="s">
        <v>297</v>
      </c>
      <c r="AW81" t="s">
        <v>297</v>
      </c>
      <c r="AX81" t="s">
        <v>297</v>
      </c>
      <c r="AY81" t="s">
        <v>297</v>
      </c>
      <c r="AZ81" t="s">
        <v>297</v>
      </c>
      <c r="BA81" t="s">
        <v>297</v>
      </c>
      <c r="BB81" t="s">
        <v>297</v>
      </c>
      <c r="BC81" t="s">
        <v>297</v>
      </c>
      <c r="BD81" t="s">
        <v>297</v>
      </c>
      <c r="BE81" t="s">
        <v>297</v>
      </c>
      <c r="BF81" t="s">
        <v>297</v>
      </c>
      <c r="BG81" t="s">
        <v>297</v>
      </c>
      <c r="BH81" t="s">
        <v>297</v>
      </c>
      <c r="BI81" t="s">
        <v>297</v>
      </c>
      <c r="BJ81" t="s">
        <v>297</v>
      </c>
      <c r="BK81" t="s">
        <v>297</v>
      </c>
      <c r="BL81" t="s">
        <v>297</v>
      </c>
      <c r="BM81" t="s">
        <v>297</v>
      </c>
      <c r="BN81" t="s">
        <v>297</v>
      </c>
      <c r="BO81" t="s">
        <v>297</v>
      </c>
      <c r="BP81" t="s">
        <v>297</v>
      </c>
      <c r="BQ81" t="s">
        <v>297</v>
      </c>
      <c r="BR81" t="s">
        <v>297</v>
      </c>
      <c r="BS81" t="s">
        <v>297</v>
      </c>
      <c r="BT81" t="s">
        <v>297</v>
      </c>
      <c r="BU81" t="s">
        <v>297</v>
      </c>
      <c r="BV81" t="s">
        <v>297</v>
      </c>
      <c r="BW81" t="s">
        <v>297</v>
      </c>
      <c r="BX81" t="s">
        <v>297</v>
      </c>
      <c r="BY81" t="s">
        <v>297</v>
      </c>
      <c r="BZ81" t="s">
        <v>297</v>
      </c>
      <c r="CA81" t="s">
        <v>297</v>
      </c>
      <c r="CB81" t="s">
        <v>297</v>
      </c>
      <c r="CC81" t="s">
        <v>297</v>
      </c>
      <c r="CD81" t="s">
        <v>297</v>
      </c>
      <c r="CE81" t="s">
        <v>297</v>
      </c>
      <c r="CF81" t="s">
        <v>347</v>
      </c>
      <c r="CG81" t="s">
        <v>297</v>
      </c>
      <c r="CH81" t="s">
        <v>297</v>
      </c>
      <c r="CI81">
        <v>0</v>
      </c>
      <c r="CJ81">
        <v>30</v>
      </c>
      <c r="CK81" t="s">
        <v>834</v>
      </c>
      <c r="CL81" t="s">
        <v>835</v>
      </c>
      <c r="CM81" t="s">
        <v>297</v>
      </c>
      <c r="CN81" t="s">
        <v>297</v>
      </c>
      <c r="CO81" t="s">
        <v>297</v>
      </c>
      <c r="CP81" t="s">
        <v>297</v>
      </c>
      <c r="CQ81" t="s">
        <v>297</v>
      </c>
      <c r="CR81" t="s">
        <v>297</v>
      </c>
      <c r="CS81" t="s">
        <v>297</v>
      </c>
      <c r="CT81" t="s">
        <v>297</v>
      </c>
      <c r="CU81" t="s">
        <v>297</v>
      </c>
      <c r="CV81" t="s">
        <v>297</v>
      </c>
      <c r="CW81" t="s">
        <v>297</v>
      </c>
      <c r="CX81" t="s">
        <v>297</v>
      </c>
      <c r="CY81" t="s">
        <v>297</v>
      </c>
      <c r="CZ81" t="s">
        <v>297</v>
      </c>
      <c r="DA81" t="s">
        <v>297</v>
      </c>
      <c r="DB81" t="s">
        <v>297</v>
      </c>
      <c r="DC81" t="s">
        <v>297</v>
      </c>
    </row>
    <row r="82" spans="1:107" hidden="1" thickTop="1" x14ac:dyDescent="0.2">
      <c r="A82" t="s">
        <v>836</v>
      </c>
      <c r="B82" s="196" t="s">
        <v>837</v>
      </c>
      <c r="C82" t="s">
        <v>366</v>
      </c>
      <c r="D82" t="s">
        <v>297</v>
      </c>
      <c r="E82" t="s">
        <v>838</v>
      </c>
      <c r="F82" t="s">
        <v>297</v>
      </c>
      <c r="G82" t="s">
        <v>339</v>
      </c>
      <c r="H82" t="s">
        <v>340</v>
      </c>
      <c r="I82" t="s">
        <v>341</v>
      </c>
      <c r="J82" t="s">
        <v>342</v>
      </c>
      <c r="K82" t="s">
        <v>343</v>
      </c>
      <c r="L82" t="s">
        <v>303</v>
      </c>
      <c r="M82" t="s">
        <v>297</v>
      </c>
      <c r="N82" t="s">
        <v>297</v>
      </c>
      <c r="O82" t="s">
        <v>297</v>
      </c>
      <c r="Q82" t="s">
        <v>836</v>
      </c>
      <c r="R82" t="s">
        <v>368</v>
      </c>
      <c r="S82" t="s">
        <v>306</v>
      </c>
      <c r="T82" t="s">
        <v>297</v>
      </c>
      <c r="U82" t="s">
        <v>297</v>
      </c>
      <c r="V82" t="s">
        <v>309</v>
      </c>
      <c r="W82" t="s">
        <v>310</v>
      </c>
      <c r="X82" t="s">
        <v>310</v>
      </c>
      <c r="Y82" t="s">
        <v>311</v>
      </c>
      <c r="Z82" t="s">
        <v>297</v>
      </c>
      <c r="AA82" t="s">
        <v>297</v>
      </c>
      <c r="AB82" t="s">
        <v>297</v>
      </c>
      <c r="AC82" t="s">
        <v>297</v>
      </c>
      <c r="AD82" t="s">
        <v>297</v>
      </c>
      <c r="AE82" t="s">
        <v>297</v>
      </c>
      <c r="AF82" t="s">
        <v>297</v>
      </c>
      <c r="AG82" t="s">
        <v>297</v>
      </c>
      <c r="AH82" t="s">
        <v>297</v>
      </c>
      <c r="AI82" t="s">
        <v>297</v>
      </c>
      <c r="AJ82" t="s">
        <v>297</v>
      </c>
      <c r="AK82" t="s">
        <v>297</v>
      </c>
      <c r="AL82" t="s">
        <v>297</v>
      </c>
      <c r="AM82" t="s">
        <v>297</v>
      </c>
      <c r="AN82" t="s">
        <v>297</v>
      </c>
      <c r="AO82" t="s">
        <v>297</v>
      </c>
      <c r="AP82" t="s">
        <v>297</v>
      </c>
      <c r="AQ82" t="s">
        <v>297</v>
      </c>
      <c r="AR82" t="s">
        <v>297</v>
      </c>
      <c r="AS82" t="s">
        <v>297</v>
      </c>
      <c r="AT82" t="s">
        <v>297</v>
      </c>
      <c r="AU82" t="s">
        <v>297</v>
      </c>
      <c r="AV82" t="s">
        <v>297</v>
      </c>
      <c r="AW82" t="s">
        <v>297</v>
      </c>
      <c r="AX82" t="s">
        <v>297</v>
      </c>
      <c r="AY82" t="s">
        <v>297</v>
      </c>
      <c r="AZ82" t="s">
        <v>297</v>
      </c>
      <c r="BA82" t="s">
        <v>297</v>
      </c>
      <c r="BB82" t="s">
        <v>297</v>
      </c>
      <c r="BC82" t="s">
        <v>297</v>
      </c>
      <c r="BD82" t="s">
        <v>297</v>
      </c>
      <c r="BE82" t="s">
        <v>297</v>
      </c>
      <c r="BF82" t="s">
        <v>297</v>
      </c>
      <c r="BG82" t="s">
        <v>297</v>
      </c>
      <c r="BH82" t="s">
        <v>297</v>
      </c>
      <c r="BI82" t="s">
        <v>297</v>
      </c>
      <c r="BJ82" t="s">
        <v>297</v>
      </c>
      <c r="BK82" t="s">
        <v>297</v>
      </c>
      <c r="BL82" t="s">
        <v>297</v>
      </c>
      <c r="BM82" t="s">
        <v>297</v>
      </c>
      <c r="BN82" t="s">
        <v>297</v>
      </c>
      <c r="BO82" t="s">
        <v>297</v>
      </c>
      <c r="BP82" t="s">
        <v>312</v>
      </c>
      <c r="BQ82" t="s">
        <v>297</v>
      </c>
      <c r="BR82" t="s">
        <v>297</v>
      </c>
      <c r="BS82" t="s">
        <v>297</v>
      </c>
      <c r="BT82" t="s">
        <v>297</v>
      </c>
      <c r="BU82" t="s">
        <v>297</v>
      </c>
      <c r="BV82" t="s">
        <v>297</v>
      </c>
      <c r="BW82" t="s">
        <v>297</v>
      </c>
      <c r="BX82" t="s">
        <v>297</v>
      </c>
      <c r="BY82" t="s">
        <v>297</v>
      </c>
      <c r="BZ82" t="s">
        <v>297</v>
      </c>
      <c r="CA82" t="s">
        <v>297</v>
      </c>
      <c r="CB82" t="s">
        <v>297</v>
      </c>
      <c r="CC82" t="s">
        <v>297</v>
      </c>
      <c r="CD82" t="s">
        <v>297</v>
      </c>
      <c r="CE82" t="s">
        <v>297</v>
      </c>
      <c r="CF82" t="s">
        <v>369</v>
      </c>
      <c r="CG82" t="s">
        <v>297</v>
      </c>
      <c r="CH82" t="s">
        <v>297</v>
      </c>
      <c r="CI82">
        <v>0</v>
      </c>
      <c r="CJ82">
        <v>30</v>
      </c>
      <c r="CK82" t="s">
        <v>839</v>
      </c>
      <c r="CL82" t="s">
        <v>840</v>
      </c>
      <c r="CM82" t="s">
        <v>297</v>
      </c>
      <c r="CN82" t="s">
        <v>297</v>
      </c>
      <c r="CO82" t="s">
        <v>297</v>
      </c>
      <c r="CP82" t="s">
        <v>297</v>
      </c>
      <c r="CQ82" t="s">
        <v>297</v>
      </c>
      <c r="CR82" t="s">
        <v>297</v>
      </c>
      <c r="CS82" t="s">
        <v>297</v>
      </c>
      <c r="CT82" t="s">
        <v>297</v>
      </c>
      <c r="CU82" t="s">
        <v>297</v>
      </c>
      <c r="CV82" t="s">
        <v>297</v>
      </c>
      <c r="CW82" t="s">
        <v>297</v>
      </c>
      <c r="CX82" t="s">
        <v>297</v>
      </c>
      <c r="CY82" t="s">
        <v>297</v>
      </c>
      <c r="CZ82" t="s">
        <v>297</v>
      </c>
      <c r="DA82" t="s">
        <v>297</v>
      </c>
      <c r="DB82" t="s">
        <v>297</v>
      </c>
      <c r="DC82" t="s">
        <v>297</v>
      </c>
    </row>
    <row r="83" spans="1:107" hidden="1" thickTop="1" x14ac:dyDescent="0.2">
      <c r="A83" t="s">
        <v>841</v>
      </c>
      <c r="B83" s="14" t="s">
        <v>842</v>
      </c>
      <c r="C83" t="s">
        <v>6285</v>
      </c>
      <c r="D83" t="s">
        <v>297</v>
      </c>
      <c r="E83" t="s">
        <v>843</v>
      </c>
      <c r="F83" t="s">
        <v>297</v>
      </c>
      <c r="G83" t="s">
        <v>339</v>
      </c>
      <c r="H83" t="s">
        <v>340</v>
      </c>
      <c r="I83" t="s">
        <v>844</v>
      </c>
      <c r="J83" t="s">
        <v>342</v>
      </c>
      <c r="K83" t="s">
        <v>343</v>
      </c>
      <c r="L83" t="s">
        <v>303</v>
      </c>
      <c r="M83" t="s">
        <v>297</v>
      </c>
      <c r="N83" t="s">
        <v>297</v>
      </c>
      <c r="O83" t="s">
        <v>297</v>
      </c>
      <c r="Q83" t="s">
        <v>344</v>
      </c>
      <c r="R83" t="s">
        <v>297</v>
      </c>
      <c r="S83" t="s">
        <v>306</v>
      </c>
      <c r="T83" t="s">
        <v>297</v>
      </c>
      <c r="U83" t="s">
        <v>297</v>
      </c>
      <c r="V83" t="s">
        <v>568</v>
      </c>
      <c r="W83" t="s">
        <v>345</v>
      </c>
      <c r="X83" t="s">
        <v>310</v>
      </c>
      <c r="Y83" t="s">
        <v>568</v>
      </c>
      <c r="Z83" t="s">
        <v>297</v>
      </c>
      <c r="AA83" t="s">
        <v>297</v>
      </c>
      <c r="AB83" t="s">
        <v>297</v>
      </c>
      <c r="AC83" t="s">
        <v>297</v>
      </c>
      <c r="AD83" t="s">
        <v>297</v>
      </c>
      <c r="AE83" t="s">
        <v>297</v>
      </c>
      <c r="AF83" t="s">
        <v>297</v>
      </c>
      <c r="AG83" t="s">
        <v>297</v>
      </c>
      <c r="AH83" t="s">
        <v>297</v>
      </c>
      <c r="AI83" t="s">
        <v>297</v>
      </c>
      <c r="AJ83" t="s">
        <v>297</v>
      </c>
      <c r="AK83" t="s">
        <v>297</v>
      </c>
      <c r="AL83" t="s">
        <v>297</v>
      </c>
      <c r="AM83" t="s">
        <v>297</v>
      </c>
      <c r="AN83" t="s">
        <v>297</v>
      </c>
      <c r="AO83" t="s">
        <v>297</v>
      </c>
      <c r="AP83" t="s">
        <v>297</v>
      </c>
      <c r="AQ83" t="s">
        <v>297</v>
      </c>
      <c r="AR83" t="s">
        <v>297</v>
      </c>
      <c r="AS83" t="s">
        <v>297</v>
      </c>
      <c r="AT83" t="s">
        <v>297</v>
      </c>
      <c r="AU83" t="s">
        <v>297</v>
      </c>
      <c r="AV83" t="s">
        <v>297</v>
      </c>
      <c r="AW83" t="s">
        <v>297</v>
      </c>
      <c r="AX83" t="s">
        <v>297</v>
      </c>
      <c r="AY83" t="s">
        <v>297</v>
      </c>
      <c r="AZ83" t="s">
        <v>297</v>
      </c>
      <c r="BA83" t="s">
        <v>297</v>
      </c>
      <c r="BB83" t="s">
        <v>297</v>
      </c>
      <c r="BC83" t="s">
        <v>297</v>
      </c>
      <c r="BD83" t="s">
        <v>297</v>
      </c>
      <c r="BE83" t="s">
        <v>297</v>
      </c>
      <c r="BF83" t="s">
        <v>297</v>
      </c>
      <c r="BG83" t="s">
        <v>297</v>
      </c>
      <c r="BH83" t="s">
        <v>297</v>
      </c>
      <c r="BI83" t="s">
        <v>297</v>
      </c>
      <c r="BJ83" t="s">
        <v>297</v>
      </c>
      <c r="BK83" t="s">
        <v>297</v>
      </c>
      <c r="BL83" t="s">
        <v>297</v>
      </c>
      <c r="BM83" t="s">
        <v>297</v>
      </c>
      <c r="BN83" t="s">
        <v>297</v>
      </c>
      <c r="BO83" t="s">
        <v>297</v>
      </c>
      <c r="BP83" t="s">
        <v>297</v>
      </c>
      <c r="BQ83" t="s">
        <v>297</v>
      </c>
      <c r="BR83" t="s">
        <v>297</v>
      </c>
      <c r="BS83" t="s">
        <v>297</v>
      </c>
      <c r="BT83" t="s">
        <v>297</v>
      </c>
      <c r="BU83" t="s">
        <v>297</v>
      </c>
      <c r="BV83" t="s">
        <v>297</v>
      </c>
      <c r="BW83" t="s">
        <v>297</v>
      </c>
      <c r="BX83" t="s">
        <v>297</v>
      </c>
      <c r="BY83" t="s">
        <v>297</v>
      </c>
      <c r="BZ83" t="s">
        <v>297</v>
      </c>
      <c r="CA83" t="s">
        <v>297</v>
      </c>
      <c r="CB83" t="s">
        <v>297</v>
      </c>
      <c r="CC83" t="s">
        <v>297</v>
      </c>
      <c r="CD83" t="s">
        <v>297</v>
      </c>
      <c r="CE83" t="s">
        <v>297</v>
      </c>
      <c r="CF83" t="s">
        <v>400</v>
      </c>
      <c r="CG83" t="s">
        <v>297</v>
      </c>
      <c r="CH83" t="s">
        <v>297</v>
      </c>
      <c r="CI83">
        <v>0</v>
      </c>
      <c r="CJ83">
        <v>30</v>
      </c>
      <c r="CK83" t="s">
        <v>845</v>
      </c>
      <c r="CL83" t="s">
        <v>846</v>
      </c>
      <c r="CM83" t="s">
        <v>297</v>
      </c>
      <c r="CN83" t="s">
        <v>415</v>
      </c>
      <c r="CO83" t="s">
        <v>416</v>
      </c>
      <c r="CP83" t="s">
        <v>297</v>
      </c>
      <c r="CQ83" t="s">
        <v>297</v>
      </c>
      <c r="CR83" t="s">
        <v>297</v>
      </c>
      <c r="CS83" t="s">
        <v>297</v>
      </c>
      <c r="CT83" t="s">
        <v>297</v>
      </c>
      <c r="CU83" t="s">
        <v>297</v>
      </c>
      <c r="CV83" t="s">
        <v>297</v>
      </c>
      <c r="CW83" t="s">
        <v>297</v>
      </c>
      <c r="CX83" t="s">
        <v>297</v>
      </c>
      <c r="CY83" t="s">
        <v>390</v>
      </c>
      <c r="CZ83" t="s">
        <v>351</v>
      </c>
      <c r="DA83" t="s">
        <v>847</v>
      </c>
      <c r="DB83" t="s">
        <v>848</v>
      </c>
      <c r="DC83" t="s">
        <v>297</v>
      </c>
    </row>
    <row r="84" spans="1:107" hidden="1" thickTop="1" x14ac:dyDescent="0.2">
      <c r="A84" t="s">
        <v>369</v>
      </c>
      <c r="B84" s="196" t="s">
        <v>849</v>
      </c>
      <c r="C84" t="s">
        <v>6277</v>
      </c>
      <c r="D84" t="s">
        <v>297</v>
      </c>
      <c r="E84" t="s">
        <v>850</v>
      </c>
      <c r="F84" t="s">
        <v>761</v>
      </c>
      <c r="G84" t="s">
        <v>339</v>
      </c>
      <c r="H84" t="s">
        <v>340</v>
      </c>
      <c r="I84" t="s">
        <v>300</v>
      </c>
      <c r="J84" t="s">
        <v>342</v>
      </c>
      <c r="K84" t="s">
        <v>343</v>
      </c>
      <c r="L84" t="s">
        <v>303</v>
      </c>
      <c r="M84" t="s">
        <v>297</v>
      </c>
      <c r="N84" t="s">
        <v>297</v>
      </c>
      <c r="O84" t="s">
        <v>297</v>
      </c>
      <c r="Q84" t="s">
        <v>344</v>
      </c>
      <c r="R84" t="s">
        <v>297</v>
      </c>
      <c r="S84" t="s">
        <v>306</v>
      </c>
      <c r="T84" t="s">
        <v>297</v>
      </c>
      <c r="U84" t="s">
        <v>297</v>
      </c>
      <c r="V84" t="s">
        <v>309</v>
      </c>
      <c r="W84" t="s">
        <v>310</v>
      </c>
      <c r="X84" t="s">
        <v>310</v>
      </c>
      <c r="Y84" t="s">
        <v>311</v>
      </c>
      <c r="Z84" t="s">
        <v>297</v>
      </c>
      <c r="AA84" t="s">
        <v>297</v>
      </c>
      <c r="AB84" t="s">
        <v>297</v>
      </c>
      <c r="AC84" t="s">
        <v>297</v>
      </c>
      <c r="AD84" t="s">
        <v>297</v>
      </c>
      <c r="AE84" t="s">
        <v>297</v>
      </c>
      <c r="AF84" t="s">
        <v>297</v>
      </c>
      <c r="AG84" t="s">
        <v>297</v>
      </c>
      <c r="AH84" t="s">
        <v>297</v>
      </c>
      <c r="AI84" t="s">
        <v>297</v>
      </c>
      <c r="AJ84" t="s">
        <v>297</v>
      </c>
      <c r="AK84" t="s">
        <v>297</v>
      </c>
      <c r="AL84" t="s">
        <v>297</v>
      </c>
      <c r="AM84" t="s">
        <v>297</v>
      </c>
      <c r="AN84" t="s">
        <v>297</v>
      </c>
      <c r="AO84" t="s">
        <v>297</v>
      </c>
      <c r="AP84" t="s">
        <v>297</v>
      </c>
      <c r="AQ84" t="s">
        <v>297</v>
      </c>
      <c r="AR84" t="s">
        <v>297</v>
      </c>
      <c r="AS84" t="s">
        <v>297</v>
      </c>
      <c r="AT84" t="s">
        <v>297</v>
      </c>
      <c r="AU84" t="s">
        <v>297</v>
      </c>
      <c r="AV84" t="s">
        <v>297</v>
      </c>
      <c r="AW84" t="s">
        <v>297</v>
      </c>
      <c r="AX84" t="s">
        <v>297</v>
      </c>
      <c r="AY84" t="s">
        <v>297</v>
      </c>
      <c r="AZ84" t="s">
        <v>297</v>
      </c>
      <c r="BA84" t="s">
        <v>297</v>
      </c>
      <c r="BB84" t="s">
        <v>297</v>
      </c>
      <c r="BC84" t="s">
        <v>297</v>
      </c>
      <c r="BD84" t="s">
        <v>297</v>
      </c>
      <c r="BE84" t="s">
        <v>297</v>
      </c>
      <c r="BF84" t="s">
        <v>297</v>
      </c>
      <c r="BG84" t="s">
        <v>297</v>
      </c>
      <c r="BH84" t="s">
        <v>297</v>
      </c>
      <c r="BI84" t="s">
        <v>297</v>
      </c>
      <c r="BJ84" t="s">
        <v>297</v>
      </c>
      <c r="BK84" t="s">
        <v>297</v>
      </c>
      <c r="BL84" t="s">
        <v>297</v>
      </c>
      <c r="BM84" t="s">
        <v>297</v>
      </c>
      <c r="BN84" t="s">
        <v>297</v>
      </c>
      <c r="BO84" t="s">
        <v>297</v>
      </c>
      <c r="BP84" t="s">
        <v>312</v>
      </c>
      <c r="BQ84" t="s">
        <v>297</v>
      </c>
      <c r="BR84" t="s">
        <v>297</v>
      </c>
      <c r="BS84" t="s">
        <v>297</v>
      </c>
      <c r="BT84" t="s">
        <v>297</v>
      </c>
      <c r="BU84" t="s">
        <v>297</v>
      </c>
      <c r="BV84" t="s">
        <v>297</v>
      </c>
      <c r="BW84" t="s">
        <v>297</v>
      </c>
      <c r="BX84" t="s">
        <v>297</v>
      </c>
      <c r="BY84" t="s">
        <v>297</v>
      </c>
      <c r="BZ84" t="s">
        <v>297</v>
      </c>
      <c r="CA84" t="s">
        <v>297</v>
      </c>
      <c r="CB84" t="s">
        <v>297</v>
      </c>
      <c r="CC84" t="s">
        <v>297</v>
      </c>
      <c r="CD84" t="s">
        <v>297</v>
      </c>
      <c r="CE84" t="s">
        <v>297</v>
      </c>
      <c r="CF84" t="s">
        <v>347</v>
      </c>
      <c r="CG84" t="s">
        <v>297</v>
      </c>
      <c r="CH84" t="s">
        <v>297</v>
      </c>
      <c r="CI84">
        <v>0</v>
      </c>
      <c r="CJ84">
        <v>15</v>
      </c>
      <c r="CK84" t="s">
        <v>851</v>
      </c>
      <c r="CL84" t="s">
        <v>852</v>
      </c>
      <c r="CM84" t="s">
        <v>764</v>
      </c>
      <c r="CN84" t="s">
        <v>297</v>
      </c>
      <c r="CO84" t="s">
        <v>297</v>
      </c>
      <c r="CP84" t="s">
        <v>297</v>
      </c>
      <c r="CQ84" t="s">
        <v>297</v>
      </c>
      <c r="CR84" t="s">
        <v>297</v>
      </c>
      <c r="CS84" t="s">
        <v>297</v>
      </c>
      <c r="CT84" t="s">
        <v>297</v>
      </c>
      <c r="CU84" t="s">
        <v>297</v>
      </c>
      <c r="CV84" t="s">
        <v>297</v>
      </c>
      <c r="CW84" t="s">
        <v>297</v>
      </c>
      <c r="CX84" t="s">
        <v>297</v>
      </c>
      <c r="CY84" t="s">
        <v>297</v>
      </c>
      <c r="CZ84" t="s">
        <v>297</v>
      </c>
      <c r="DA84" t="s">
        <v>297</v>
      </c>
      <c r="DB84" t="s">
        <v>297</v>
      </c>
      <c r="DC84" t="s">
        <v>297</v>
      </c>
    </row>
    <row r="85" spans="1:107" hidden="1" thickTop="1" x14ac:dyDescent="0.2">
      <c r="A85" t="s">
        <v>6285</v>
      </c>
      <c r="B85" s="14" t="s">
        <v>853</v>
      </c>
      <c r="C85" t="s">
        <v>191</v>
      </c>
      <c r="D85" t="s">
        <v>297</v>
      </c>
      <c r="E85" t="s">
        <v>854</v>
      </c>
      <c r="F85" t="s">
        <v>855</v>
      </c>
      <c r="G85" t="s">
        <v>339</v>
      </c>
      <c r="H85" t="s">
        <v>340</v>
      </c>
      <c r="I85" t="s">
        <v>375</v>
      </c>
      <c r="J85" t="s">
        <v>342</v>
      </c>
      <c r="K85" t="s">
        <v>343</v>
      </c>
      <c r="L85" t="s">
        <v>303</v>
      </c>
      <c r="M85" t="s">
        <v>297</v>
      </c>
      <c r="N85" t="s">
        <v>297</v>
      </c>
      <c r="O85" t="s">
        <v>297</v>
      </c>
      <c r="Q85" t="s">
        <v>344</v>
      </c>
      <c r="R85" t="s">
        <v>297</v>
      </c>
      <c r="S85" t="s">
        <v>306</v>
      </c>
      <c r="T85" t="s">
        <v>297</v>
      </c>
      <c r="U85" t="s">
        <v>297</v>
      </c>
      <c r="V85" t="s">
        <v>309</v>
      </c>
      <c r="W85" t="s">
        <v>310</v>
      </c>
      <c r="X85" t="s">
        <v>310</v>
      </c>
      <c r="Y85" t="s">
        <v>311</v>
      </c>
      <c r="Z85" t="s">
        <v>297</v>
      </c>
      <c r="AA85" t="s">
        <v>297</v>
      </c>
      <c r="AB85" t="s">
        <v>297</v>
      </c>
      <c r="AC85" t="s">
        <v>297</v>
      </c>
      <c r="AD85" t="s">
        <v>297</v>
      </c>
      <c r="AE85" t="s">
        <v>297</v>
      </c>
      <c r="AF85" t="s">
        <v>312</v>
      </c>
      <c r="AG85" t="s">
        <v>297</v>
      </c>
      <c r="AH85" t="s">
        <v>297</v>
      </c>
      <c r="AI85" t="s">
        <v>297</v>
      </c>
      <c r="AJ85" t="s">
        <v>297</v>
      </c>
      <c r="AK85" t="s">
        <v>297</v>
      </c>
      <c r="AL85" t="s">
        <v>297</v>
      </c>
      <c r="AM85" t="s">
        <v>297</v>
      </c>
      <c r="AN85" t="s">
        <v>297</v>
      </c>
      <c r="AO85" t="s">
        <v>297</v>
      </c>
      <c r="AP85" t="s">
        <v>297</v>
      </c>
      <c r="AQ85" t="s">
        <v>297</v>
      </c>
      <c r="AR85" t="s">
        <v>297</v>
      </c>
      <c r="AS85" t="s">
        <v>297</v>
      </c>
      <c r="AT85" t="s">
        <v>297</v>
      </c>
      <c r="AU85" t="s">
        <v>297</v>
      </c>
      <c r="AV85" t="s">
        <v>297</v>
      </c>
      <c r="AW85" t="s">
        <v>297</v>
      </c>
      <c r="AX85" t="s">
        <v>297</v>
      </c>
      <c r="AY85" t="s">
        <v>297</v>
      </c>
      <c r="AZ85" t="s">
        <v>297</v>
      </c>
      <c r="BA85" t="s">
        <v>297</v>
      </c>
      <c r="BB85" t="s">
        <v>297</v>
      </c>
      <c r="BC85" t="s">
        <v>297</v>
      </c>
      <c r="BD85" t="s">
        <v>297</v>
      </c>
      <c r="BE85" t="s">
        <v>297</v>
      </c>
      <c r="BF85" t="s">
        <v>297</v>
      </c>
      <c r="BG85" t="s">
        <v>297</v>
      </c>
      <c r="BH85" t="s">
        <v>297</v>
      </c>
      <c r="BI85" t="s">
        <v>297</v>
      </c>
      <c r="BJ85" t="s">
        <v>297</v>
      </c>
      <c r="BK85" t="s">
        <v>297</v>
      </c>
      <c r="BL85" t="s">
        <v>297</v>
      </c>
      <c r="BM85" t="s">
        <v>297</v>
      </c>
      <c r="BN85" t="s">
        <v>297</v>
      </c>
      <c r="BO85" t="s">
        <v>297</v>
      </c>
      <c r="BP85" t="s">
        <v>312</v>
      </c>
      <c r="BQ85" t="s">
        <v>297</v>
      </c>
      <c r="BR85" t="s">
        <v>297</v>
      </c>
      <c r="BS85" t="s">
        <v>297</v>
      </c>
      <c r="BT85" t="s">
        <v>297</v>
      </c>
      <c r="BU85" t="s">
        <v>297</v>
      </c>
      <c r="BV85" t="s">
        <v>297</v>
      </c>
      <c r="BW85" t="s">
        <v>297</v>
      </c>
      <c r="BX85" t="s">
        <v>297</v>
      </c>
      <c r="BY85" t="s">
        <v>297</v>
      </c>
      <c r="BZ85" t="s">
        <v>297</v>
      </c>
      <c r="CA85" t="s">
        <v>297</v>
      </c>
      <c r="CB85" t="s">
        <v>297</v>
      </c>
      <c r="CC85" t="s">
        <v>297</v>
      </c>
      <c r="CD85" t="s">
        <v>297</v>
      </c>
      <c r="CE85" t="s">
        <v>297</v>
      </c>
      <c r="CF85" t="s">
        <v>347</v>
      </c>
      <c r="CG85" t="s">
        <v>297</v>
      </c>
      <c r="CH85" t="s">
        <v>297</v>
      </c>
      <c r="CI85">
        <v>0</v>
      </c>
      <c r="CJ85">
        <v>30</v>
      </c>
      <c r="CK85" t="s">
        <v>856</v>
      </c>
      <c r="CL85" t="s">
        <v>857</v>
      </c>
      <c r="CM85" t="s">
        <v>858</v>
      </c>
      <c r="CN85" t="s">
        <v>297</v>
      </c>
      <c r="CO85" t="s">
        <v>297</v>
      </c>
      <c r="CP85" t="s">
        <v>297</v>
      </c>
      <c r="CQ85" t="s">
        <v>297</v>
      </c>
      <c r="CR85" t="s">
        <v>297</v>
      </c>
      <c r="CS85" t="s">
        <v>297</v>
      </c>
      <c r="CT85" t="s">
        <v>297</v>
      </c>
      <c r="CU85" t="s">
        <v>297</v>
      </c>
      <c r="CV85" t="s">
        <v>297</v>
      </c>
      <c r="CW85" t="s">
        <v>297</v>
      </c>
      <c r="CX85" t="s">
        <v>297</v>
      </c>
      <c r="CY85" t="s">
        <v>297</v>
      </c>
      <c r="CZ85" t="s">
        <v>297</v>
      </c>
      <c r="DA85" t="s">
        <v>297</v>
      </c>
      <c r="DB85" t="s">
        <v>297</v>
      </c>
      <c r="DC85" t="s">
        <v>297</v>
      </c>
    </row>
    <row r="86" spans="1:107" hidden="1" thickTop="1" x14ac:dyDescent="0.2">
      <c r="A86" t="s">
        <v>6286</v>
      </c>
      <c r="B86" s="196" t="s">
        <v>6295</v>
      </c>
      <c r="C86" t="s">
        <v>191</v>
      </c>
      <c r="D86" t="s">
        <v>297</v>
      </c>
      <c r="E86" t="s">
        <v>860</v>
      </c>
      <c r="F86" t="s">
        <v>761</v>
      </c>
      <c r="G86" t="s">
        <v>339</v>
      </c>
      <c r="H86" t="s">
        <v>340</v>
      </c>
      <c r="I86" t="s">
        <v>300</v>
      </c>
      <c r="J86" t="s">
        <v>342</v>
      </c>
      <c r="K86" t="s">
        <v>343</v>
      </c>
      <c r="L86" t="s">
        <v>303</v>
      </c>
      <c r="M86" t="s">
        <v>297</v>
      </c>
      <c r="N86" t="s">
        <v>297</v>
      </c>
      <c r="O86" t="s">
        <v>297</v>
      </c>
      <c r="Q86" t="s">
        <v>344</v>
      </c>
      <c r="R86" t="s">
        <v>297</v>
      </c>
      <c r="S86" t="s">
        <v>306</v>
      </c>
      <c r="T86" t="s">
        <v>297</v>
      </c>
      <c r="U86" t="s">
        <v>297</v>
      </c>
      <c r="V86" t="s">
        <v>309</v>
      </c>
      <c r="W86" t="s">
        <v>310</v>
      </c>
      <c r="X86" t="s">
        <v>310</v>
      </c>
      <c r="Y86" t="s">
        <v>311</v>
      </c>
      <c r="Z86" t="s">
        <v>297</v>
      </c>
      <c r="AA86" t="s">
        <v>297</v>
      </c>
      <c r="AB86" t="s">
        <v>297</v>
      </c>
      <c r="AC86" t="s">
        <v>297</v>
      </c>
      <c r="AD86" t="s">
        <v>297</v>
      </c>
      <c r="AE86" t="s">
        <v>297</v>
      </c>
      <c r="AF86" t="s">
        <v>297</v>
      </c>
      <c r="AG86" t="s">
        <v>297</v>
      </c>
      <c r="AH86" t="s">
        <v>297</v>
      </c>
      <c r="AI86" t="s">
        <v>297</v>
      </c>
      <c r="AJ86" t="s">
        <v>297</v>
      </c>
      <c r="AK86" t="s">
        <v>297</v>
      </c>
      <c r="AL86" t="s">
        <v>297</v>
      </c>
      <c r="AM86" t="s">
        <v>297</v>
      </c>
      <c r="AN86" t="s">
        <v>297</v>
      </c>
      <c r="AO86" t="s">
        <v>297</v>
      </c>
      <c r="AP86" t="s">
        <v>297</v>
      </c>
      <c r="AQ86" t="s">
        <v>297</v>
      </c>
      <c r="AR86" t="s">
        <v>297</v>
      </c>
      <c r="AS86" t="s">
        <v>297</v>
      </c>
      <c r="AT86" t="s">
        <v>297</v>
      </c>
      <c r="AU86" t="s">
        <v>297</v>
      </c>
      <c r="AV86" t="s">
        <v>297</v>
      </c>
      <c r="AW86" t="s">
        <v>297</v>
      </c>
      <c r="AX86" t="s">
        <v>297</v>
      </c>
      <c r="AY86" t="s">
        <v>297</v>
      </c>
      <c r="AZ86" t="s">
        <v>297</v>
      </c>
      <c r="BA86" t="s">
        <v>297</v>
      </c>
      <c r="BB86" t="s">
        <v>297</v>
      </c>
      <c r="BC86" t="s">
        <v>297</v>
      </c>
      <c r="BD86" t="s">
        <v>297</v>
      </c>
      <c r="BE86" t="s">
        <v>297</v>
      </c>
      <c r="BF86" t="s">
        <v>297</v>
      </c>
      <c r="BG86" t="s">
        <v>297</v>
      </c>
      <c r="BH86" t="s">
        <v>297</v>
      </c>
      <c r="BI86" t="s">
        <v>297</v>
      </c>
      <c r="BJ86" t="s">
        <v>297</v>
      </c>
      <c r="BK86" t="s">
        <v>297</v>
      </c>
      <c r="BL86" t="s">
        <v>297</v>
      </c>
      <c r="BM86" t="s">
        <v>297</v>
      </c>
      <c r="BN86" t="s">
        <v>297</v>
      </c>
      <c r="BO86" t="s">
        <v>297</v>
      </c>
      <c r="BP86" t="s">
        <v>312</v>
      </c>
      <c r="BQ86" t="s">
        <v>297</v>
      </c>
      <c r="BR86">
        <v>17</v>
      </c>
      <c r="BS86" t="s">
        <v>312</v>
      </c>
      <c r="BT86" t="s">
        <v>297</v>
      </c>
      <c r="BU86" t="s">
        <v>297</v>
      </c>
      <c r="BV86" t="s">
        <v>297</v>
      </c>
      <c r="BW86" t="s">
        <v>297</v>
      </c>
      <c r="BX86" t="s">
        <v>297</v>
      </c>
      <c r="BY86" t="s">
        <v>297</v>
      </c>
      <c r="BZ86" t="s">
        <v>297</v>
      </c>
      <c r="CA86" t="s">
        <v>297</v>
      </c>
      <c r="CB86" t="s">
        <v>297</v>
      </c>
      <c r="CC86" t="s">
        <v>297</v>
      </c>
      <c r="CD86" t="s">
        <v>297</v>
      </c>
      <c r="CE86" t="s">
        <v>297</v>
      </c>
      <c r="CF86" t="s">
        <v>347</v>
      </c>
      <c r="CG86" t="s">
        <v>297</v>
      </c>
      <c r="CH86" t="s">
        <v>297</v>
      </c>
      <c r="CI86">
        <v>0</v>
      </c>
      <c r="CJ86">
        <v>15</v>
      </c>
      <c r="CK86" t="s">
        <v>861</v>
      </c>
      <c r="CL86" t="s">
        <v>862</v>
      </c>
      <c r="CM86" t="s">
        <v>764</v>
      </c>
      <c r="CN86" t="s">
        <v>297</v>
      </c>
      <c r="CO86" t="s">
        <v>297</v>
      </c>
      <c r="CP86" t="s">
        <v>297</v>
      </c>
      <c r="CQ86" t="s">
        <v>297</v>
      </c>
      <c r="CR86" t="s">
        <v>297</v>
      </c>
      <c r="CS86" t="s">
        <v>297</v>
      </c>
      <c r="CT86" t="s">
        <v>297</v>
      </c>
      <c r="CU86" t="s">
        <v>297</v>
      </c>
      <c r="CV86" t="s">
        <v>297</v>
      </c>
      <c r="CW86" t="s">
        <v>297</v>
      </c>
      <c r="CX86" t="s">
        <v>297</v>
      </c>
      <c r="CY86" t="s">
        <v>297</v>
      </c>
      <c r="CZ86" t="s">
        <v>297</v>
      </c>
      <c r="DA86" t="s">
        <v>297</v>
      </c>
      <c r="DB86" t="s">
        <v>297</v>
      </c>
      <c r="DC86" t="s">
        <v>297</v>
      </c>
    </row>
    <row r="87" spans="1:107" hidden="1" thickTop="1" x14ac:dyDescent="0.2">
      <c r="A87" t="s">
        <v>6248</v>
      </c>
      <c r="B87" s="14" t="s">
        <v>6296</v>
      </c>
      <c r="C87" t="s">
        <v>6204</v>
      </c>
      <c r="D87" t="s">
        <v>297</v>
      </c>
      <c r="E87" t="s">
        <v>863</v>
      </c>
      <c r="F87" t="s">
        <v>297</v>
      </c>
      <c r="G87" t="s">
        <v>339</v>
      </c>
      <c r="H87" t="s">
        <v>340</v>
      </c>
      <c r="I87" t="s">
        <v>375</v>
      </c>
      <c r="J87" t="s">
        <v>342</v>
      </c>
      <c r="K87" t="s">
        <v>343</v>
      </c>
      <c r="L87" t="s">
        <v>303</v>
      </c>
      <c r="M87" t="s">
        <v>297</v>
      </c>
      <c r="N87" t="s">
        <v>297</v>
      </c>
      <c r="O87" t="s">
        <v>297</v>
      </c>
      <c r="Q87" t="s">
        <v>344</v>
      </c>
      <c r="R87" t="s">
        <v>297</v>
      </c>
      <c r="S87" t="s">
        <v>306</v>
      </c>
      <c r="T87" t="s">
        <v>297</v>
      </c>
      <c r="U87" t="s">
        <v>308</v>
      </c>
      <c r="V87" t="s">
        <v>309</v>
      </c>
      <c r="W87" t="s">
        <v>310</v>
      </c>
      <c r="X87" t="s">
        <v>310</v>
      </c>
      <c r="Y87" t="s">
        <v>311</v>
      </c>
      <c r="Z87" t="s">
        <v>297</v>
      </c>
      <c r="AA87" t="s">
        <v>297</v>
      </c>
      <c r="AB87" t="s">
        <v>297</v>
      </c>
      <c r="AC87" t="s">
        <v>297</v>
      </c>
      <c r="AD87" t="s">
        <v>297</v>
      </c>
      <c r="AE87" t="s">
        <v>297</v>
      </c>
      <c r="AF87" t="s">
        <v>297</v>
      </c>
      <c r="AG87" t="s">
        <v>297</v>
      </c>
      <c r="AH87" t="s">
        <v>297</v>
      </c>
      <c r="AI87" t="s">
        <v>297</v>
      </c>
      <c r="AJ87" t="s">
        <v>297</v>
      </c>
      <c r="AK87" t="s">
        <v>297</v>
      </c>
      <c r="AL87" t="s">
        <v>297</v>
      </c>
      <c r="AM87" t="s">
        <v>297</v>
      </c>
      <c r="AN87" t="s">
        <v>297</v>
      </c>
      <c r="AO87" t="s">
        <v>297</v>
      </c>
      <c r="AP87" t="s">
        <v>297</v>
      </c>
      <c r="AQ87" t="s">
        <v>297</v>
      </c>
      <c r="AR87" t="s">
        <v>297</v>
      </c>
      <c r="AS87" t="s">
        <v>297</v>
      </c>
      <c r="AT87" t="s">
        <v>297</v>
      </c>
      <c r="AU87" t="s">
        <v>297</v>
      </c>
      <c r="AV87" t="s">
        <v>297</v>
      </c>
      <c r="AW87" t="s">
        <v>297</v>
      </c>
      <c r="AX87" t="s">
        <v>297</v>
      </c>
      <c r="AY87" t="s">
        <v>297</v>
      </c>
      <c r="AZ87" t="s">
        <v>297</v>
      </c>
      <c r="BA87" t="s">
        <v>297</v>
      </c>
      <c r="BB87" t="s">
        <v>297</v>
      </c>
      <c r="BC87" t="s">
        <v>297</v>
      </c>
      <c r="BD87" t="s">
        <v>297</v>
      </c>
      <c r="BE87" t="s">
        <v>297</v>
      </c>
      <c r="BF87" t="s">
        <v>297</v>
      </c>
      <c r="BG87" t="s">
        <v>297</v>
      </c>
      <c r="BH87" t="s">
        <v>297</v>
      </c>
      <c r="BI87" t="s">
        <v>297</v>
      </c>
      <c r="BJ87" t="s">
        <v>297</v>
      </c>
      <c r="BK87" t="s">
        <v>297</v>
      </c>
      <c r="BL87" t="s">
        <v>297</v>
      </c>
      <c r="BM87" t="s">
        <v>297</v>
      </c>
      <c r="BN87" t="s">
        <v>297</v>
      </c>
      <c r="BO87" t="s">
        <v>297</v>
      </c>
      <c r="BP87" t="s">
        <v>411</v>
      </c>
      <c r="BQ87" t="s">
        <v>412</v>
      </c>
      <c r="BR87">
        <v>14</v>
      </c>
      <c r="BS87" t="s">
        <v>297</v>
      </c>
      <c r="BT87" t="s">
        <v>297</v>
      </c>
      <c r="BU87" t="s">
        <v>297</v>
      </c>
      <c r="BV87" t="s">
        <v>297</v>
      </c>
      <c r="BW87" t="s">
        <v>297</v>
      </c>
      <c r="BX87" t="s">
        <v>297</v>
      </c>
      <c r="BY87" t="s">
        <v>297</v>
      </c>
      <c r="BZ87" t="s">
        <v>297</v>
      </c>
      <c r="CA87" t="s">
        <v>297</v>
      </c>
      <c r="CB87" t="s">
        <v>297</v>
      </c>
      <c r="CC87" t="s">
        <v>297</v>
      </c>
      <c r="CD87" t="s">
        <v>297</v>
      </c>
      <c r="CE87" t="s">
        <v>297</v>
      </c>
      <c r="CF87" t="s">
        <v>369</v>
      </c>
      <c r="CG87" t="s">
        <v>297</v>
      </c>
      <c r="CH87" t="s">
        <v>297</v>
      </c>
      <c r="CI87">
        <v>0</v>
      </c>
      <c r="CJ87">
        <v>12</v>
      </c>
      <c r="CK87" t="s">
        <v>864</v>
      </c>
      <c r="CL87" t="s">
        <v>865</v>
      </c>
      <c r="CM87" t="s">
        <v>297</v>
      </c>
      <c r="CN87" t="s">
        <v>297</v>
      </c>
      <c r="CO87" t="s">
        <v>297</v>
      </c>
      <c r="CP87" t="s">
        <v>297</v>
      </c>
      <c r="CQ87" t="s">
        <v>297</v>
      </c>
      <c r="CR87" t="s">
        <v>297</v>
      </c>
      <c r="CS87" t="s">
        <v>297</v>
      </c>
      <c r="CT87" t="s">
        <v>297</v>
      </c>
      <c r="CU87" t="s">
        <v>297</v>
      </c>
      <c r="CV87" t="s">
        <v>297</v>
      </c>
      <c r="CW87" t="s">
        <v>297</v>
      </c>
      <c r="CX87" t="s">
        <v>297</v>
      </c>
      <c r="CY87" t="s">
        <v>297</v>
      </c>
      <c r="CZ87" t="s">
        <v>297</v>
      </c>
      <c r="DA87" t="s">
        <v>297</v>
      </c>
      <c r="DB87" t="s">
        <v>297</v>
      </c>
      <c r="DC87" t="s">
        <v>297</v>
      </c>
    </row>
    <row r="88" spans="1:107" hidden="1" thickTop="1" x14ac:dyDescent="0.2">
      <c r="A88" t="s">
        <v>866</v>
      </c>
      <c r="B88" s="196" t="s">
        <v>867</v>
      </c>
      <c r="C88" t="s">
        <v>6285</v>
      </c>
      <c r="D88" t="s">
        <v>297</v>
      </c>
      <c r="E88" t="s">
        <v>868</v>
      </c>
      <c r="F88" t="s">
        <v>297</v>
      </c>
      <c r="G88" t="s">
        <v>339</v>
      </c>
      <c r="H88" t="s">
        <v>340</v>
      </c>
      <c r="I88" t="s">
        <v>300</v>
      </c>
      <c r="J88" t="s">
        <v>342</v>
      </c>
      <c r="K88" t="s">
        <v>343</v>
      </c>
      <c r="L88" t="s">
        <v>303</v>
      </c>
      <c r="M88" t="s">
        <v>297</v>
      </c>
      <c r="N88" t="s">
        <v>297</v>
      </c>
      <c r="O88" t="s">
        <v>297</v>
      </c>
      <c r="Q88" t="s">
        <v>344</v>
      </c>
      <c r="R88" t="s">
        <v>297</v>
      </c>
      <c r="S88" t="s">
        <v>306</v>
      </c>
      <c r="T88" t="s">
        <v>297</v>
      </c>
      <c r="U88" t="s">
        <v>297</v>
      </c>
      <c r="V88" t="s">
        <v>309</v>
      </c>
      <c r="W88" t="s">
        <v>310</v>
      </c>
      <c r="X88" t="s">
        <v>310</v>
      </c>
      <c r="Y88" t="s">
        <v>311</v>
      </c>
      <c r="Z88" t="s">
        <v>297</v>
      </c>
      <c r="AA88" t="s">
        <v>297</v>
      </c>
      <c r="AB88" t="s">
        <v>297</v>
      </c>
      <c r="AC88" t="s">
        <v>297</v>
      </c>
      <c r="AD88" t="s">
        <v>297</v>
      </c>
      <c r="AE88" t="s">
        <v>297</v>
      </c>
      <c r="AF88" t="s">
        <v>312</v>
      </c>
      <c r="AG88" t="s">
        <v>297</v>
      </c>
      <c r="AH88" t="s">
        <v>297</v>
      </c>
      <c r="AI88" t="s">
        <v>297</v>
      </c>
      <c r="AJ88" t="s">
        <v>297</v>
      </c>
      <c r="AK88" t="s">
        <v>297</v>
      </c>
      <c r="AL88" t="s">
        <v>297</v>
      </c>
      <c r="AM88" t="s">
        <v>297</v>
      </c>
      <c r="AN88" t="s">
        <v>297</v>
      </c>
      <c r="AO88" t="s">
        <v>312</v>
      </c>
      <c r="AP88" t="s">
        <v>297</v>
      </c>
      <c r="AQ88" t="s">
        <v>297</v>
      </c>
      <c r="AR88" t="s">
        <v>297</v>
      </c>
      <c r="AS88" t="s">
        <v>297</v>
      </c>
      <c r="AT88" t="s">
        <v>297</v>
      </c>
      <c r="AU88" t="s">
        <v>297</v>
      </c>
      <c r="AV88" t="s">
        <v>297</v>
      </c>
      <c r="AW88" t="s">
        <v>297</v>
      </c>
      <c r="AX88" t="s">
        <v>297</v>
      </c>
      <c r="AY88" t="s">
        <v>297</v>
      </c>
      <c r="AZ88" t="s">
        <v>297</v>
      </c>
      <c r="BA88" t="s">
        <v>297</v>
      </c>
      <c r="BB88" t="s">
        <v>297</v>
      </c>
      <c r="BC88" t="s">
        <v>297</v>
      </c>
      <c r="BD88" t="s">
        <v>297</v>
      </c>
      <c r="BE88" t="s">
        <v>297</v>
      </c>
      <c r="BF88" t="s">
        <v>297</v>
      </c>
      <c r="BG88" t="s">
        <v>297</v>
      </c>
      <c r="BH88" t="s">
        <v>297</v>
      </c>
      <c r="BI88" t="s">
        <v>297</v>
      </c>
      <c r="BJ88" t="s">
        <v>297</v>
      </c>
      <c r="BK88" t="s">
        <v>297</v>
      </c>
      <c r="BL88" t="s">
        <v>297</v>
      </c>
      <c r="BM88" t="s">
        <v>297</v>
      </c>
      <c r="BN88" t="s">
        <v>297</v>
      </c>
      <c r="BO88" t="s">
        <v>297</v>
      </c>
      <c r="BP88" t="s">
        <v>297</v>
      </c>
      <c r="BQ88" t="s">
        <v>297</v>
      </c>
      <c r="BR88" t="s">
        <v>297</v>
      </c>
      <c r="BS88" t="s">
        <v>297</v>
      </c>
      <c r="BT88" t="s">
        <v>297</v>
      </c>
      <c r="BU88" t="s">
        <v>297</v>
      </c>
      <c r="BV88" t="s">
        <v>297</v>
      </c>
      <c r="BW88" t="s">
        <v>297</v>
      </c>
      <c r="BX88" t="s">
        <v>297</v>
      </c>
      <c r="BY88" t="s">
        <v>297</v>
      </c>
      <c r="BZ88" t="s">
        <v>297</v>
      </c>
      <c r="CA88" t="s">
        <v>297</v>
      </c>
      <c r="CB88" t="s">
        <v>297</v>
      </c>
      <c r="CC88" t="s">
        <v>297</v>
      </c>
      <c r="CD88" t="s">
        <v>297</v>
      </c>
      <c r="CE88" t="s">
        <v>297</v>
      </c>
      <c r="CF88" t="s">
        <v>347</v>
      </c>
      <c r="CG88" t="s">
        <v>297</v>
      </c>
      <c r="CH88" t="s">
        <v>297</v>
      </c>
      <c r="CI88">
        <v>0</v>
      </c>
      <c r="CJ88">
        <v>30</v>
      </c>
      <c r="CK88" t="s">
        <v>869</v>
      </c>
      <c r="CL88" t="s">
        <v>870</v>
      </c>
      <c r="CM88" t="s">
        <v>297</v>
      </c>
      <c r="CN88" t="s">
        <v>871</v>
      </c>
      <c r="CO88" t="s">
        <v>297</v>
      </c>
      <c r="CP88" t="s">
        <v>533</v>
      </c>
      <c r="CQ88" t="s">
        <v>297</v>
      </c>
      <c r="CR88" t="s">
        <v>297</v>
      </c>
      <c r="CS88" t="s">
        <v>297</v>
      </c>
      <c r="CT88" t="s">
        <v>297</v>
      </c>
      <c r="CU88" t="s">
        <v>297</v>
      </c>
      <c r="CV88" t="s">
        <v>297</v>
      </c>
      <c r="CW88" t="s">
        <v>297</v>
      </c>
      <c r="CX88" t="s">
        <v>297</v>
      </c>
      <c r="CY88" t="s">
        <v>297</v>
      </c>
      <c r="CZ88" t="s">
        <v>297</v>
      </c>
      <c r="DA88" t="s">
        <v>297</v>
      </c>
      <c r="DB88" t="s">
        <v>297</v>
      </c>
      <c r="DC88" t="s">
        <v>872</v>
      </c>
    </row>
    <row r="89" spans="1:107" hidden="1" thickTop="1" x14ac:dyDescent="0.2">
      <c r="A89" t="s">
        <v>873</v>
      </c>
      <c r="B89" s="14" t="s">
        <v>874</v>
      </c>
      <c r="C89" t="s">
        <v>6285</v>
      </c>
      <c r="D89" t="s">
        <v>297</v>
      </c>
      <c r="E89" t="s">
        <v>875</v>
      </c>
      <c r="F89" t="s">
        <v>297</v>
      </c>
      <c r="G89" t="s">
        <v>339</v>
      </c>
      <c r="H89" t="s">
        <v>340</v>
      </c>
      <c r="I89" t="s">
        <v>300</v>
      </c>
      <c r="J89" t="s">
        <v>479</v>
      </c>
      <c r="K89" t="s">
        <v>343</v>
      </c>
      <c r="L89" t="s">
        <v>303</v>
      </c>
      <c r="M89" t="s">
        <v>297</v>
      </c>
      <c r="N89" t="s">
        <v>297</v>
      </c>
      <c r="O89" t="s">
        <v>297</v>
      </c>
      <c r="Q89" t="s">
        <v>344</v>
      </c>
      <c r="R89" t="s">
        <v>297</v>
      </c>
      <c r="S89" t="s">
        <v>306</v>
      </c>
      <c r="T89" t="s">
        <v>297</v>
      </c>
      <c r="U89" t="s">
        <v>297</v>
      </c>
      <c r="V89" t="s">
        <v>309</v>
      </c>
      <c r="W89" t="s">
        <v>310</v>
      </c>
      <c r="X89" t="s">
        <v>310</v>
      </c>
      <c r="Y89" t="s">
        <v>311</v>
      </c>
      <c r="Z89" t="s">
        <v>297</v>
      </c>
      <c r="AA89" t="s">
        <v>297</v>
      </c>
      <c r="AB89" t="s">
        <v>297</v>
      </c>
      <c r="AC89" t="s">
        <v>297</v>
      </c>
      <c r="AD89" t="s">
        <v>297</v>
      </c>
      <c r="AE89" t="s">
        <v>297</v>
      </c>
      <c r="AF89" t="s">
        <v>312</v>
      </c>
      <c r="AG89" t="s">
        <v>297</v>
      </c>
      <c r="AH89" t="s">
        <v>297</v>
      </c>
      <c r="AI89" t="s">
        <v>297</v>
      </c>
      <c r="AJ89" t="s">
        <v>297</v>
      </c>
      <c r="AK89" t="s">
        <v>297</v>
      </c>
      <c r="AL89" t="s">
        <v>297</v>
      </c>
      <c r="AM89" t="s">
        <v>297</v>
      </c>
      <c r="AN89" t="s">
        <v>297</v>
      </c>
      <c r="AO89" t="s">
        <v>312</v>
      </c>
      <c r="AP89" t="s">
        <v>297</v>
      </c>
      <c r="AQ89" t="s">
        <v>297</v>
      </c>
      <c r="AR89" t="s">
        <v>297</v>
      </c>
      <c r="AS89" t="s">
        <v>297</v>
      </c>
      <c r="AT89" t="s">
        <v>297</v>
      </c>
      <c r="AU89" t="s">
        <v>297</v>
      </c>
      <c r="AV89" t="s">
        <v>297</v>
      </c>
      <c r="AW89" t="s">
        <v>297</v>
      </c>
      <c r="AX89" t="s">
        <v>297</v>
      </c>
      <c r="AY89" t="s">
        <v>297</v>
      </c>
      <c r="AZ89" t="s">
        <v>297</v>
      </c>
      <c r="BA89" t="s">
        <v>297</v>
      </c>
      <c r="BB89" t="s">
        <v>297</v>
      </c>
      <c r="BC89" t="s">
        <v>297</v>
      </c>
      <c r="BD89" t="s">
        <v>297</v>
      </c>
      <c r="BE89" t="s">
        <v>297</v>
      </c>
      <c r="BF89" t="s">
        <v>297</v>
      </c>
      <c r="BG89" t="s">
        <v>297</v>
      </c>
      <c r="BH89" t="s">
        <v>297</v>
      </c>
      <c r="BI89" t="s">
        <v>297</v>
      </c>
      <c r="BJ89" t="s">
        <v>297</v>
      </c>
      <c r="BK89" t="s">
        <v>297</v>
      </c>
      <c r="BL89" t="s">
        <v>297</v>
      </c>
      <c r="BM89" t="s">
        <v>297</v>
      </c>
      <c r="BN89" t="s">
        <v>297</v>
      </c>
      <c r="BO89" t="s">
        <v>297</v>
      </c>
      <c r="BP89" t="s">
        <v>297</v>
      </c>
      <c r="BQ89" t="s">
        <v>297</v>
      </c>
      <c r="BR89" t="s">
        <v>297</v>
      </c>
      <c r="BS89" t="s">
        <v>297</v>
      </c>
      <c r="BT89" t="s">
        <v>297</v>
      </c>
      <c r="BU89" t="s">
        <v>297</v>
      </c>
      <c r="BV89" t="s">
        <v>297</v>
      </c>
      <c r="BW89" t="s">
        <v>297</v>
      </c>
      <c r="BX89" t="s">
        <v>297</v>
      </c>
      <c r="BY89" t="s">
        <v>297</v>
      </c>
      <c r="BZ89" t="s">
        <v>297</v>
      </c>
      <c r="CA89" t="s">
        <v>297</v>
      </c>
      <c r="CB89" t="s">
        <v>297</v>
      </c>
      <c r="CC89" t="s">
        <v>297</v>
      </c>
      <c r="CD89" t="s">
        <v>297</v>
      </c>
      <c r="CE89" t="s">
        <v>297</v>
      </c>
      <c r="CF89" t="s">
        <v>347</v>
      </c>
      <c r="CG89" t="s">
        <v>297</v>
      </c>
      <c r="CH89" t="s">
        <v>297</v>
      </c>
      <c r="CI89">
        <v>0</v>
      </c>
      <c r="CJ89">
        <v>30</v>
      </c>
      <c r="CK89" t="s">
        <v>876</v>
      </c>
      <c r="CL89" t="s">
        <v>876</v>
      </c>
      <c r="CM89" t="s">
        <v>297</v>
      </c>
      <c r="CN89" t="s">
        <v>874</v>
      </c>
      <c r="CO89" t="s">
        <v>297</v>
      </c>
      <c r="CP89" t="s">
        <v>533</v>
      </c>
      <c r="CQ89" t="s">
        <v>297</v>
      </c>
      <c r="CR89" t="s">
        <v>297</v>
      </c>
      <c r="CS89" t="s">
        <v>297</v>
      </c>
      <c r="CT89" t="s">
        <v>297</v>
      </c>
      <c r="CU89" t="s">
        <v>297</v>
      </c>
      <c r="CV89" t="s">
        <v>297</v>
      </c>
      <c r="CW89" t="s">
        <v>297</v>
      </c>
      <c r="CX89" t="s">
        <v>297</v>
      </c>
      <c r="CY89" t="s">
        <v>297</v>
      </c>
      <c r="CZ89" t="s">
        <v>297</v>
      </c>
      <c r="DA89" t="s">
        <v>297</v>
      </c>
      <c r="DB89" t="s">
        <v>297</v>
      </c>
      <c r="DC89" t="s">
        <v>872</v>
      </c>
    </row>
    <row r="90" spans="1:107" hidden="1" thickTop="1" x14ac:dyDescent="0.2">
      <c r="A90" t="s">
        <v>877</v>
      </c>
      <c r="B90" s="196" t="s">
        <v>878</v>
      </c>
      <c r="C90" t="s">
        <v>6293</v>
      </c>
      <c r="D90" t="s">
        <v>297</v>
      </c>
      <c r="E90" t="s">
        <v>879</v>
      </c>
      <c r="F90" t="s">
        <v>297</v>
      </c>
      <c r="G90" t="s">
        <v>357</v>
      </c>
      <c r="H90" t="s">
        <v>665</v>
      </c>
      <c r="I90" t="s">
        <v>300</v>
      </c>
      <c r="J90" t="s">
        <v>342</v>
      </c>
      <c r="K90" t="s">
        <v>343</v>
      </c>
      <c r="L90" t="s">
        <v>303</v>
      </c>
      <c r="M90" t="s">
        <v>297</v>
      </c>
      <c r="N90" t="s">
        <v>880</v>
      </c>
      <c r="O90" t="s">
        <v>297</v>
      </c>
      <c r="Q90" t="s">
        <v>344</v>
      </c>
      <c r="R90" t="s">
        <v>368</v>
      </c>
      <c r="S90" t="s">
        <v>384</v>
      </c>
      <c r="T90" t="s">
        <v>362</v>
      </c>
      <c r="U90" t="s">
        <v>297</v>
      </c>
      <c r="V90" t="s">
        <v>309</v>
      </c>
      <c r="W90" t="s">
        <v>777</v>
      </c>
      <c r="X90" t="s">
        <v>310</v>
      </c>
      <c r="Y90" t="s">
        <v>881</v>
      </c>
      <c r="Z90" t="s">
        <v>312</v>
      </c>
      <c r="AA90" t="s">
        <v>297</v>
      </c>
      <c r="AB90" t="s">
        <v>297</v>
      </c>
      <c r="AC90" t="s">
        <v>297</v>
      </c>
      <c r="AD90" t="s">
        <v>297</v>
      </c>
      <c r="AE90" t="s">
        <v>297</v>
      </c>
      <c r="AF90" t="s">
        <v>312</v>
      </c>
      <c r="AG90" t="s">
        <v>297</v>
      </c>
      <c r="AH90" t="s">
        <v>297</v>
      </c>
      <c r="AI90" t="s">
        <v>297</v>
      </c>
      <c r="AJ90" t="s">
        <v>297</v>
      </c>
      <c r="AK90" t="s">
        <v>297</v>
      </c>
      <c r="AL90" t="s">
        <v>297</v>
      </c>
      <c r="AM90" t="s">
        <v>297</v>
      </c>
      <c r="AN90" t="s">
        <v>297</v>
      </c>
      <c r="AO90" t="s">
        <v>297</v>
      </c>
      <c r="AP90" t="s">
        <v>297</v>
      </c>
      <c r="AQ90" t="s">
        <v>297</v>
      </c>
      <c r="AR90" t="s">
        <v>297</v>
      </c>
      <c r="AS90" t="s">
        <v>297</v>
      </c>
      <c r="AT90" t="s">
        <v>297</v>
      </c>
      <c r="AU90" t="s">
        <v>297</v>
      </c>
      <c r="AV90" t="s">
        <v>297</v>
      </c>
      <c r="AW90" t="s">
        <v>297</v>
      </c>
      <c r="AX90" t="s">
        <v>297</v>
      </c>
      <c r="AY90" t="s">
        <v>297</v>
      </c>
      <c r="AZ90" t="s">
        <v>297</v>
      </c>
      <c r="BA90" t="s">
        <v>297</v>
      </c>
      <c r="BB90" t="s">
        <v>297</v>
      </c>
      <c r="BC90" t="s">
        <v>297</v>
      </c>
      <c r="BD90" t="s">
        <v>297</v>
      </c>
      <c r="BE90" t="s">
        <v>297</v>
      </c>
      <c r="BF90" t="s">
        <v>297</v>
      </c>
      <c r="BG90" t="s">
        <v>297</v>
      </c>
      <c r="BH90" t="s">
        <v>297</v>
      </c>
      <c r="BI90" t="s">
        <v>297</v>
      </c>
      <c r="BJ90" t="s">
        <v>297</v>
      </c>
      <c r="BK90" t="s">
        <v>297</v>
      </c>
      <c r="BL90" t="s">
        <v>297</v>
      </c>
      <c r="BM90" t="s">
        <v>297</v>
      </c>
      <c r="BN90" t="s">
        <v>297</v>
      </c>
      <c r="BO90" t="s">
        <v>297</v>
      </c>
      <c r="BP90" t="s">
        <v>297</v>
      </c>
      <c r="BQ90" t="s">
        <v>297</v>
      </c>
      <c r="BR90" t="s">
        <v>297</v>
      </c>
      <c r="BS90" t="s">
        <v>297</v>
      </c>
      <c r="BT90" t="s">
        <v>297</v>
      </c>
      <c r="BU90" t="s">
        <v>297</v>
      </c>
      <c r="BV90" t="s">
        <v>297</v>
      </c>
      <c r="BW90" t="s">
        <v>297</v>
      </c>
      <c r="BX90" t="s">
        <v>297</v>
      </c>
      <c r="BY90" t="s">
        <v>297</v>
      </c>
      <c r="BZ90" t="s">
        <v>297</v>
      </c>
      <c r="CA90" t="s">
        <v>297</v>
      </c>
      <c r="CB90" t="s">
        <v>297</v>
      </c>
      <c r="CC90" t="s">
        <v>297</v>
      </c>
      <c r="CD90" t="s">
        <v>297</v>
      </c>
      <c r="CE90" t="s">
        <v>297</v>
      </c>
      <c r="CF90" t="s">
        <v>553</v>
      </c>
      <c r="CG90">
        <v>-60</v>
      </c>
      <c r="CH90">
        <v>100</v>
      </c>
      <c r="CI90" t="s">
        <v>297</v>
      </c>
      <c r="CJ90" t="s">
        <v>297</v>
      </c>
      <c r="CK90" t="s">
        <v>882</v>
      </c>
      <c r="CL90" t="s">
        <v>883</v>
      </c>
      <c r="CM90" t="s">
        <v>297</v>
      </c>
      <c r="CN90" t="s">
        <v>297</v>
      </c>
      <c r="CO90" t="s">
        <v>297</v>
      </c>
      <c r="CP90" t="s">
        <v>297</v>
      </c>
      <c r="CQ90" t="s">
        <v>297</v>
      </c>
      <c r="CR90" t="s">
        <v>297</v>
      </c>
      <c r="CS90" t="s">
        <v>297</v>
      </c>
      <c r="CT90" t="s">
        <v>297</v>
      </c>
      <c r="CU90" t="s">
        <v>297</v>
      </c>
      <c r="CV90" t="s">
        <v>297</v>
      </c>
      <c r="CW90" t="s">
        <v>297</v>
      </c>
      <c r="CX90" t="s">
        <v>297</v>
      </c>
      <c r="CY90" t="s">
        <v>430</v>
      </c>
      <c r="CZ90" t="s">
        <v>351</v>
      </c>
      <c r="DA90" t="s">
        <v>380</v>
      </c>
      <c r="DB90" t="s">
        <v>884</v>
      </c>
      <c r="DC90" t="s">
        <v>297</v>
      </c>
    </row>
    <row r="91" spans="1:107" hidden="1" thickTop="1" x14ac:dyDescent="0.2">
      <c r="A91" t="s">
        <v>885</v>
      </c>
      <c r="B91" s="14" t="s">
        <v>886</v>
      </c>
      <c r="C91" t="s">
        <v>6285</v>
      </c>
      <c r="D91" t="s">
        <v>297</v>
      </c>
      <c r="E91" t="s">
        <v>887</v>
      </c>
      <c r="F91" t="s">
        <v>297</v>
      </c>
      <c r="G91" t="s">
        <v>519</v>
      </c>
      <c r="H91" t="s">
        <v>299</v>
      </c>
      <c r="I91" t="s">
        <v>341</v>
      </c>
      <c r="J91" t="s">
        <v>611</v>
      </c>
      <c r="K91" t="s">
        <v>343</v>
      </c>
      <c r="L91" t="s">
        <v>303</v>
      </c>
      <c r="M91" t="s">
        <v>297</v>
      </c>
      <c r="N91" t="s">
        <v>297</v>
      </c>
      <c r="O91" t="s">
        <v>297</v>
      </c>
      <c r="Q91" t="s">
        <v>344</v>
      </c>
      <c r="R91" t="s">
        <v>297</v>
      </c>
      <c r="S91" t="s">
        <v>306</v>
      </c>
      <c r="T91" t="s">
        <v>297</v>
      </c>
      <c r="U91" t="s">
        <v>297</v>
      </c>
      <c r="V91" t="s">
        <v>309</v>
      </c>
      <c r="W91" t="s">
        <v>310</v>
      </c>
      <c r="X91" t="s">
        <v>310</v>
      </c>
      <c r="Y91" t="s">
        <v>311</v>
      </c>
      <c r="Z91" t="s">
        <v>297</v>
      </c>
      <c r="AA91" t="s">
        <v>297</v>
      </c>
      <c r="AB91" t="s">
        <v>297</v>
      </c>
      <c r="AC91" t="s">
        <v>297</v>
      </c>
      <c r="AD91" t="s">
        <v>297</v>
      </c>
      <c r="AE91" t="s">
        <v>297</v>
      </c>
      <c r="AF91" t="s">
        <v>312</v>
      </c>
      <c r="AG91" t="s">
        <v>297</v>
      </c>
      <c r="AH91" t="s">
        <v>297</v>
      </c>
      <c r="AI91" t="s">
        <v>297</v>
      </c>
      <c r="AJ91" t="s">
        <v>297</v>
      </c>
      <c r="AK91" t="s">
        <v>297</v>
      </c>
      <c r="AL91" t="s">
        <v>297</v>
      </c>
      <c r="AM91" t="s">
        <v>297</v>
      </c>
      <c r="AN91" t="s">
        <v>297</v>
      </c>
      <c r="AO91" t="s">
        <v>297</v>
      </c>
      <c r="AP91" t="s">
        <v>297</v>
      </c>
      <c r="AQ91" t="s">
        <v>297</v>
      </c>
      <c r="AR91" t="s">
        <v>297</v>
      </c>
      <c r="AS91" t="s">
        <v>297</v>
      </c>
      <c r="AT91" t="s">
        <v>297</v>
      </c>
      <c r="AU91" t="s">
        <v>297</v>
      </c>
      <c r="AV91" t="s">
        <v>297</v>
      </c>
      <c r="AW91" t="s">
        <v>297</v>
      </c>
      <c r="AX91" t="s">
        <v>297</v>
      </c>
      <c r="AY91" t="s">
        <v>297</v>
      </c>
      <c r="AZ91" t="s">
        <v>297</v>
      </c>
      <c r="BA91" t="s">
        <v>297</v>
      </c>
      <c r="BB91" t="s">
        <v>297</v>
      </c>
      <c r="BC91" t="s">
        <v>297</v>
      </c>
      <c r="BD91" t="s">
        <v>297</v>
      </c>
      <c r="BE91" t="s">
        <v>297</v>
      </c>
      <c r="BF91" t="s">
        <v>297</v>
      </c>
      <c r="BG91" t="s">
        <v>297</v>
      </c>
      <c r="BH91" t="s">
        <v>297</v>
      </c>
      <c r="BI91" t="s">
        <v>297</v>
      </c>
      <c r="BJ91" t="s">
        <v>297</v>
      </c>
      <c r="BK91" t="s">
        <v>297</v>
      </c>
      <c r="BL91" t="s">
        <v>297</v>
      </c>
      <c r="BM91" t="s">
        <v>297</v>
      </c>
      <c r="BN91" t="s">
        <v>297</v>
      </c>
      <c r="BO91" t="s">
        <v>297</v>
      </c>
      <c r="BP91" t="s">
        <v>297</v>
      </c>
      <c r="BQ91" t="s">
        <v>297</v>
      </c>
      <c r="BR91" t="s">
        <v>297</v>
      </c>
      <c r="BS91" t="s">
        <v>297</v>
      </c>
      <c r="BT91" t="s">
        <v>297</v>
      </c>
      <c r="BU91" t="s">
        <v>297</v>
      </c>
      <c r="BV91" t="s">
        <v>297</v>
      </c>
      <c r="BW91" t="s">
        <v>297</v>
      </c>
      <c r="BX91" t="s">
        <v>297</v>
      </c>
      <c r="BY91" t="s">
        <v>297</v>
      </c>
      <c r="BZ91" t="s">
        <v>297</v>
      </c>
      <c r="CA91" t="s">
        <v>297</v>
      </c>
      <c r="CB91" t="s">
        <v>297</v>
      </c>
      <c r="CC91" t="s">
        <v>297</v>
      </c>
      <c r="CD91" t="s">
        <v>297</v>
      </c>
      <c r="CE91" t="s">
        <v>297</v>
      </c>
      <c r="CF91" t="s">
        <v>347</v>
      </c>
      <c r="CG91" t="s">
        <v>297</v>
      </c>
      <c r="CH91" t="s">
        <v>297</v>
      </c>
      <c r="CI91">
        <v>0</v>
      </c>
      <c r="CJ91">
        <v>30</v>
      </c>
      <c r="CK91" t="s">
        <v>886</v>
      </c>
      <c r="CL91" t="s">
        <v>888</v>
      </c>
      <c r="CM91" t="s">
        <v>297</v>
      </c>
      <c r="CN91" t="s">
        <v>297</v>
      </c>
      <c r="CO91" t="s">
        <v>297</v>
      </c>
      <c r="CP91" t="s">
        <v>297</v>
      </c>
      <c r="CQ91" t="s">
        <v>297</v>
      </c>
      <c r="CR91" t="s">
        <v>297</v>
      </c>
      <c r="CS91" t="s">
        <v>297</v>
      </c>
      <c r="CT91" t="s">
        <v>297</v>
      </c>
      <c r="CU91" t="s">
        <v>297</v>
      </c>
      <c r="CV91" t="s">
        <v>297</v>
      </c>
      <c r="CW91" t="s">
        <v>297</v>
      </c>
      <c r="CX91" t="s">
        <v>297</v>
      </c>
      <c r="CY91" t="s">
        <v>297</v>
      </c>
      <c r="CZ91" t="s">
        <v>297</v>
      </c>
      <c r="DA91" t="s">
        <v>297</v>
      </c>
      <c r="DB91" t="s">
        <v>297</v>
      </c>
      <c r="DC91" t="s">
        <v>297</v>
      </c>
    </row>
    <row r="92" spans="1:107" hidden="1" thickTop="1" x14ac:dyDescent="0.2">
      <c r="A92" t="s">
        <v>889</v>
      </c>
      <c r="B92" s="196" t="s">
        <v>890</v>
      </c>
      <c r="C92" t="s">
        <v>6285</v>
      </c>
      <c r="D92" t="s">
        <v>297</v>
      </c>
      <c r="E92" t="s">
        <v>891</v>
      </c>
      <c r="F92" t="s">
        <v>297</v>
      </c>
      <c r="G92" t="s">
        <v>610</v>
      </c>
      <c r="H92" t="s">
        <v>340</v>
      </c>
      <c r="I92" t="s">
        <v>341</v>
      </c>
      <c r="J92" t="s">
        <v>611</v>
      </c>
      <c r="K92" t="s">
        <v>343</v>
      </c>
      <c r="L92" t="s">
        <v>303</v>
      </c>
      <c r="M92" t="s">
        <v>297</v>
      </c>
      <c r="N92" t="s">
        <v>297</v>
      </c>
      <c r="O92" t="s">
        <v>297</v>
      </c>
      <c r="Q92" t="s">
        <v>344</v>
      </c>
      <c r="R92" t="s">
        <v>297</v>
      </c>
      <c r="S92" t="s">
        <v>306</v>
      </c>
      <c r="T92" t="s">
        <v>362</v>
      </c>
      <c r="U92" t="s">
        <v>297</v>
      </c>
      <c r="V92" t="s">
        <v>309</v>
      </c>
      <c r="W92" t="s">
        <v>310</v>
      </c>
      <c r="X92" t="s">
        <v>310</v>
      </c>
      <c r="Y92" t="s">
        <v>612</v>
      </c>
      <c r="Z92" t="s">
        <v>297</v>
      </c>
      <c r="AA92" t="s">
        <v>297</v>
      </c>
      <c r="AB92" t="s">
        <v>297</v>
      </c>
      <c r="AC92" t="s">
        <v>297</v>
      </c>
      <c r="AD92" t="s">
        <v>297</v>
      </c>
      <c r="AE92" t="s">
        <v>297</v>
      </c>
      <c r="AF92" t="s">
        <v>312</v>
      </c>
      <c r="AG92" t="s">
        <v>297</v>
      </c>
      <c r="AH92" t="s">
        <v>297</v>
      </c>
      <c r="AI92" t="s">
        <v>297</v>
      </c>
      <c r="AJ92" t="s">
        <v>297</v>
      </c>
      <c r="AK92" t="s">
        <v>297</v>
      </c>
      <c r="AL92" t="s">
        <v>297</v>
      </c>
      <c r="AM92" t="s">
        <v>297</v>
      </c>
      <c r="AN92" t="s">
        <v>297</v>
      </c>
      <c r="AO92" t="s">
        <v>297</v>
      </c>
      <c r="AP92" t="s">
        <v>297</v>
      </c>
      <c r="AQ92" t="s">
        <v>297</v>
      </c>
      <c r="AR92" t="s">
        <v>297</v>
      </c>
      <c r="AS92" t="s">
        <v>297</v>
      </c>
      <c r="AT92" t="s">
        <v>297</v>
      </c>
      <c r="AU92" t="s">
        <v>297</v>
      </c>
      <c r="AV92" t="s">
        <v>297</v>
      </c>
      <c r="AW92" t="s">
        <v>297</v>
      </c>
      <c r="AX92" t="s">
        <v>297</v>
      </c>
      <c r="AY92" t="s">
        <v>297</v>
      </c>
      <c r="AZ92" t="s">
        <v>297</v>
      </c>
      <c r="BA92" t="s">
        <v>297</v>
      </c>
      <c r="BB92" t="s">
        <v>297</v>
      </c>
      <c r="BC92" t="s">
        <v>297</v>
      </c>
      <c r="BD92" t="s">
        <v>297</v>
      </c>
      <c r="BE92" t="s">
        <v>297</v>
      </c>
      <c r="BF92" t="s">
        <v>297</v>
      </c>
      <c r="BG92" t="s">
        <v>297</v>
      </c>
      <c r="BH92" t="s">
        <v>297</v>
      </c>
      <c r="BI92" t="s">
        <v>297</v>
      </c>
      <c r="BJ92" t="s">
        <v>297</v>
      </c>
      <c r="BK92" t="s">
        <v>297</v>
      </c>
      <c r="BL92" t="s">
        <v>297</v>
      </c>
      <c r="BM92" t="s">
        <v>297</v>
      </c>
      <c r="BN92" t="s">
        <v>297</v>
      </c>
      <c r="BO92" t="s">
        <v>297</v>
      </c>
      <c r="BP92" t="s">
        <v>297</v>
      </c>
      <c r="BQ92" t="s">
        <v>297</v>
      </c>
      <c r="BR92" t="s">
        <v>297</v>
      </c>
      <c r="BS92" t="s">
        <v>297</v>
      </c>
      <c r="BT92" t="s">
        <v>297</v>
      </c>
      <c r="BU92" t="s">
        <v>297</v>
      </c>
      <c r="BV92" t="s">
        <v>297</v>
      </c>
      <c r="BW92" t="s">
        <v>297</v>
      </c>
      <c r="BX92" t="s">
        <v>297</v>
      </c>
      <c r="BY92" t="s">
        <v>297</v>
      </c>
      <c r="BZ92" t="s">
        <v>297</v>
      </c>
      <c r="CA92" t="s">
        <v>297</v>
      </c>
      <c r="CB92" t="s">
        <v>297</v>
      </c>
      <c r="CC92" t="s">
        <v>297</v>
      </c>
      <c r="CD92" t="s">
        <v>297</v>
      </c>
      <c r="CE92" t="s">
        <v>297</v>
      </c>
      <c r="CF92" t="s">
        <v>347</v>
      </c>
      <c r="CG92" t="s">
        <v>297</v>
      </c>
      <c r="CH92" t="s">
        <v>297</v>
      </c>
      <c r="CI92">
        <v>0</v>
      </c>
      <c r="CJ92">
        <v>30</v>
      </c>
      <c r="CK92" t="s">
        <v>892</v>
      </c>
      <c r="CL92" t="s">
        <v>893</v>
      </c>
      <c r="CM92" t="s">
        <v>297</v>
      </c>
      <c r="CN92" t="s">
        <v>614</v>
      </c>
      <c r="CO92" t="s">
        <v>615</v>
      </c>
      <c r="CP92" t="s">
        <v>297</v>
      </c>
      <c r="CQ92" t="s">
        <v>297</v>
      </c>
      <c r="CR92" t="s">
        <v>297</v>
      </c>
      <c r="CS92" t="s">
        <v>297</v>
      </c>
      <c r="CT92" t="s">
        <v>297</v>
      </c>
      <c r="CU92" t="s">
        <v>297</v>
      </c>
      <c r="CV92" t="s">
        <v>297</v>
      </c>
      <c r="CW92" t="s">
        <v>297</v>
      </c>
      <c r="CX92" t="s">
        <v>297</v>
      </c>
      <c r="CY92" t="s">
        <v>297</v>
      </c>
      <c r="CZ92" t="s">
        <v>297</v>
      </c>
      <c r="DA92" t="s">
        <v>297</v>
      </c>
      <c r="DB92" t="s">
        <v>297</v>
      </c>
      <c r="DC92" t="s">
        <v>297</v>
      </c>
    </row>
    <row r="93" spans="1:107" hidden="1" thickTop="1" x14ac:dyDescent="0.2">
      <c r="A93" t="s">
        <v>894</v>
      </c>
      <c r="B93" s="14" t="s">
        <v>895</v>
      </c>
      <c r="C93" t="s">
        <v>6285</v>
      </c>
      <c r="D93" t="s">
        <v>297</v>
      </c>
      <c r="E93" t="s">
        <v>896</v>
      </c>
      <c r="F93" t="s">
        <v>297</v>
      </c>
      <c r="G93" t="s">
        <v>610</v>
      </c>
      <c r="H93" t="s">
        <v>340</v>
      </c>
      <c r="I93" t="s">
        <v>341</v>
      </c>
      <c r="J93" t="s">
        <v>611</v>
      </c>
      <c r="K93" t="s">
        <v>343</v>
      </c>
      <c r="L93" t="s">
        <v>303</v>
      </c>
      <c r="M93" t="s">
        <v>297</v>
      </c>
      <c r="N93" t="s">
        <v>297</v>
      </c>
      <c r="O93" t="s">
        <v>297</v>
      </c>
      <c r="Q93" t="s">
        <v>344</v>
      </c>
      <c r="R93" t="s">
        <v>297</v>
      </c>
      <c r="S93" t="s">
        <v>306</v>
      </c>
      <c r="T93" t="s">
        <v>362</v>
      </c>
      <c r="U93" t="s">
        <v>297</v>
      </c>
      <c r="V93" t="s">
        <v>309</v>
      </c>
      <c r="W93" t="s">
        <v>310</v>
      </c>
      <c r="X93" t="s">
        <v>310</v>
      </c>
      <c r="Y93" t="s">
        <v>612</v>
      </c>
      <c r="Z93" t="s">
        <v>297</v>
      </c>
      <c r="AA93" t="s">
        <v>297</v>
      </c>
      <c r="AB93" t="s">
        <v>297</v>
      </c>
      <c r="AC93" t="s">
        <v>297</v>
      </c>
      <c r="AD93" t="s">
        <v>297</v>
      </c>
      <c r="AE93" t="s">
        <v>297</v>
      </c>
      <c r="AF93" t="s">
        <v>312</v>
      </c>
      <c r="AG93" t="s">
        <v>297</v>
      </c>
      <c r="AH93" t="s">
        <v>297</v>
      </c>
      <c r="AI93" t="s">
        <v>297</v>
      </c>
      <c r="AJ93" t="s">
        <v>297</v>
      </c>
      <c r="AK93" t="s">
        <v>297</v>
      </c>
      <c r="AL93" t="s">
        <v>297</v>
      </c>
      <c r="AM93" t="s">
        <v>297</v>
      </c>
      <c r="AN93" t="s">
        <v>297</v>
      </c>
      <c r="AO93" t="s">
        <v>297</v>
      </c>
      <c r="AP93" t="s">
        <v>297</v>
      </c>
      <c r="AQ93" t="s">
        <v>297</v>
      </c>
      <c r="AR93" t="s">
        <v>297</v>
      </c>
      <c r="AS93" t="s">
        <v>297</v>
      </c>
      <c r="AT93" t="s">
        <v>297</v>
      </c>
      <c r="AU93" t="s">
        <v>297</v>
      </c>
      <c r="AV93" t="s">
        <v>297</v>
      </c>
      <c r="AW93" t="s">
        <v>297</v>
      </c>
      <c r="AX93" t="s">
        <v>297</v>
      </c>
      <c r="AY93" t="s">
        <v>297</v>
      </c>
      <c r="AZ93" t="s">
        <v>297</v>
      </c>
      <c r="BA93" t="s">
        <v>297</v>
      </c>
      <c r="BB93" t="s">
        <v>297</v>
      </c>
      <c r="BC93" t="s">
        <v>297</v>
      </c>
      <c r="BD93" t="s">
        <v>297</v>
      </c>
      <c r="BE93" t="s">
        <v>297</v>
      </c>
      <c r="BF93" t="s">
        <v>297</v>
      </c>
      <c r="BG93" t="s">
        <v>297</v>
      </c>
      <c r="BH93" t="s">
        <v>297</v>
      </c>
      <c r="BI93" t="s">
        <v>297</v>
      </c>
      <c r="BJ93" t="s">
        <v>297</v>
      </c>
      <c r="BK93" t="s">
        <v>297</v>
      </c>
      <c r="BL93" t="s">
        <v>297</v>
      </c>
      <c r="BM93" t="s">
        <v>297</v>
      </c>
      <c r="BN93" t="s">
        <v>297</v>
      </c>
      <c r="BO93" t="s">
        <v>297</v>
      </c>
      <c r="BP93" t="s">
        <v>297</v>
      </c>
      <c r="BQ93" t="s">
        <v>297</v>
      </c>
      <c r="BR93" t="s">
        <v>297</v>
      </c>
      <c r="BS93" t="s">
        <v>297</v>
      </c>
      <c r="BT93" t="s">
        <v>297</v>
      </c>
      <c r="BU93" t="s">
        <v>297</v>
      </c>
      <c r="BV93" t="s">
        <v>297</v>
      </c>
      <c r="BW93" t="s">
        <v>297</v>
      </c>
      <c r="BX93" t="s">
        <v>297</v>
      </c>
      <c r="BY93" t="s">
        <v>297</v>
      </c>
      <c r="BZ93" t="s">
        <v>297</v>
      </c>
      <c r="CA93" t="s">
        <v>297</v>
      </c>
      <c r="CB93" t="s">
        <v>297</v>
      </c>
      <c r="CC93" t="s">
        <v>297</v>
      </c>
      <c r="CD93" t="s">
        <v>297</v>
      </c>
      <c r="CE93" t="s">
        <v>297</v>
      </c>
      <c r="CF93" t="s">
        <v>347</v>
      </c>
      <c r="CG93" t="s">
        <v>297</v>
      </c>
      <c r="CH93" t="s">
        <v>297</v>
      </c>
      <c r="CI93">
        <v>0</v>
      </c>
      <c r="CJ93">
        <v>30</v>
      </c>
      <c r="CK93" t="s">
        <v>897</v>
      </c>
      <c r="CL93" t="s">
        <v>898</v>
      </c>
      <c r="CM93" t="s">
        <v>297</v>
      </c>
      <c r="CN93" t="s">
        <v>614</v>
      </c>
      <c r="CO93" t="s">
        <v>615</v>
      </c>
      <c r="CP93" t="s">
        <v>297</v>
      </c>
      <c r="CQ93" t="s">
        <v>297</v>
      </c>
      <c r="CR93" t="s">
        <v>297</v>
      </c>
      <c r="CS93" t="s">
        <v>297</v>
      </c>
      <c r="CT93" t="s">
        <v>297</v>
      </c>
      <c r="CU93" t="s">
        <v>297</v>
      </c>
      <c r="CV93" t="s">
        <v>297</v>
      </c>
      <c r="CW93" t="s">
        <v>297</v>
      </c>
      <c r="CX93" t="s">
        <v>297</v>
      </c>
      <c r="CY93" t="s">
        <v>297</v>
      </c>
      <c r="CZ93" t="s">
        <v>297</v>
      </c>
      <c r="DA93" t="s">
        <v>297</v>
      </c>
      <c r="DB93" t="s">
        <v>297</v>
      </c>
      <c r="DC93" t="s">
        <v>297</v>
      </c>
    </row>
    <row r="94" spans="1:107" hidden="1" thickTop="1" x14ac:dyDescent="0.2">
      <c r="A94" t="s">
        <v>899</v>
      </c>
      <c r="B94" s="196" t="s">
        <v>900</v>
      </c>
      <c r="C94" t="s">
        <v>6293</v>
      </c>
      <c r="D94" t="s">
        <v>297</v>
      </c>
      <c r="E94" t="s">
        <v>901</v>
      </c>
      <c r="F94" t="s">
        <v>297</v>
      </c>
      <c r="G94" t="s">
        <v>298</v>
      </c>
      <c r="H94" t="s">
        <v>299</v>
      </c>
      <c r="I94" t="s">
        <v>300</v>
      </c>
      <c r="J94" t="s">
        <v>342</v>
      </c>
      <c r="K94" t="s">
        <v>343</v>
      </c>
      <c r="L94" t="s">
        <v>303</v>
      </c>
      <c r="M94" t="s">
        <v>297</v>
      </c>
      <c r="N94" t="s">
        <v>902</v>
      </c>
      <c r="O94" t="s">
        <v>297</v>
      </c>
      <c r="Q94" t="s">
        <v>344</v>
      </c>
      <c r="R94" t="s">
        <v>368</v>
      </c>
      <c r="S94" t="s">
        <v>384</v>
      </c>
      <c r="T94" t="s">
        <v>362</v>
      </c>
      <c r="U94" t="s">
        <v>297</v>
      </c>
      <c r="V94" t="s">
        <v>309</v>
      </c>
      <c r="W94" t="s">
        <v>777</v>
      </c>
      <c r="X94" t="s">
        <v>310</v>
      </c>
      <c r="Y94" t="s">
        <v>881</v>
      </c>
      <c r="Z94" t="s">
        <v>312</v>
      </c>
      <c r="AA94" t="s">
        <v>297</v>
      </c>
      <c r="AB94" t="s">
        <v>297</v>
      </c>
      <c r="AC94" t="s">
        <v>297</v>
      </c>
      <c r="AD94" t="s">
        <v>297</v>
      </c>
      <c r="AE94" t="s">
        <v>297</v>
      </c>
      <c r="AF94" t="s">
        <v>312</v>
      </c>
      <c r="AG94" t="s">
        <v>297</v>
      </c>
      <c r="AH94" t="s">
        <v>297</v>
      </c>
      <c r="AI94" t="s">
        <v>297</v>
      </c>
      <c r="AJ94" t="s">
        <v>297</v>
      </c>
      <c r="AK94" t="s">
        <v>297</v>
      </c>
      <c r="AL94" t="s">
        <v>297</v>
      </c>
      <c r="AM94" t="s">
        <v>297</v>
      </c>
      <c r="AN94" t="s">
        <v>297</v>
      </c>
      <c r="AO94" t="s">
        <v>297</v>
      </c>
      <c r="AP94" t="s">
        <v>297</v>
      </c>
      <c r="AQ94" t="s">
        <v>297</v>
      </c>
      <c r="AR94" t="s">
        <v>297</v>
      </c>
      <c r="AS94" t="s">
        <v>297</v>
      </c>
      <c r="AT94" t="s">
        <v>297</v>
      </c>
      <c r="AU94" t="s">
        <v>297</v>
      </c>
      <c r="AV94" t="s">
        <v>297</v>
      </c>
      <c r="AW94" t="s">
        <v>297</v>
      </c>
      <c r="AX94" t="s">
        <v>297</v>
      </c>
      <c r="AY94" t="s">
        <v>297</v>
      </c>
      <c r="AZ94" t="s">
        <v>297</v>
      </c>
      <c r="BA94" t="s">
        <v>297</v>
      </c>
      <c r="BB94" t="s">
        <v>297</v>
      </c>
      <c r="BC94" t="s">
        <v>297</v>
      </c>
      <c r="BD94" t="s">
        <v>297</v>
      </c>
      <c r="BE94" t="s">
        <v>297</v>
      </c>
      <c r="BF94" t="s">
        <v>297</v>
      </c>
      <c r="BG94" t="s">
        <v>297</v>
      </c>
      <c r="BH94" t="s">
        <v>297</v>
      </c>
      <c r="BI94" t="s">
        <v>297</v>
      </c>
      <c r="BJ94" t="s">
        <v>297</v>
      </c>
      <c r="BK94" t="s">
        <v>297</v>
      </c>
      <c r="BL94" t="s">
        <v>297</v>
      </c>
      <c r="BM94" t="s">
        <v>297</v>
      </c>
      <c r="BN94" t="s">
        <v>297</v>
      </c>
      <c r="BO94" t="s">
        <v>297</v>
      </c>
      <c r="BP94" t="s">
        <v>297</v>
      </c>
      <c r="BQ94" t="s">
        <v>297</v>
      </c>
      <c r="BR94" t="s">
        <v>297</v>
      </c>
      <c r="BS94" t="s">
        <v>297</v>
      </c>
      <c r="BT94" t="s">
        <v>297</v>
      </c>
      <c r="BU94" t="s">
        <v>297</v>
      </c>
      <c r="BV94" t="s">
        <v>297</v>
      </c>
      <c r="BW94" t="s">
        <v>297</v>
      </c>
      <c r="BX94" t="s">
        <v>297</v>
      </c>
      <c r="BY94" t="s">
        <v>297</v>
      </c>
      <c r="BZ94" t="s">
        <v>297</v>
      </c>
      <c r="CA94" t="s">
        <v>297</v>
      </c>
      <c r="CB94" t="s">
        <v>297</v>
      </c>
      <c r="CC94" t="s">
        <v>297</v>
      </c>
      <c r="CD94" t="s">
        <v>297</v>
      </c>
      <c r="CE94" t="s">
        <v>297</v>
      </c>
      <c r="CF94" t="s">
        <v>553</v>
      </c>
      <c r="CG94">
        <v>0</v>
      </c>
      <c r="CH94" t="s">
        <v>297</v>
      </c>
      <c r="CI94" t="s">
        <v>297</v>
      </c>
      <c r="CJ94" t="s">
        <v>297</v>
      </c>
      <c r="CK94" t="s">
        <v>903</v>
      </c>
      <c r="CL94" t="s">
        <v>904</v>
      </c>
      <c r="CM94" t="s">
        <v>297</v>
      </c>
      <c r="CN94" t="s">
        <v>297</v>
      </c>
      <c r="CO94" t="s">
        <v>297</v>
      </c>
      <c r="CP94" t="s">
        <v>297</v>
      </c>
      <c r="CQ94" t="s">
        <v>297</v>
      </c>
      <c r="CR94" t="s">
        <v>297</v>
      </c>
      <c r="CS94" t="s">
        <v>297</v>
      </c>
      <c r="CT94" t="s">
        <v>297</v>
      </c>
      <c r="CU94" t="s">
        <v>297</v>
      </c>
      <c r="CV94" t="s">
        <v>297</v>
      </c>
      <c r="CW94" t="s">
        <v>297</v>
      </c>
      <c r="CX94" t="s">
        <v>297</v>
      </c>
      <c r="CY94" t="s">
        <v>297</v>
      </c>
      <c r="CZ94" t="s">
        <v>297</v>
      </c>
      <c r="DA94" t="s">
        <v>380</v>
      </c>
      <c r="DB94" t="s">
        <v>297</v>
      </c>
      <c r="DC94" t="s">
        <v>297</v>
      </c>
    </row>
    <row r="95" spans="1:107" hidden="1" thickTop="1" x14ac:dyDescent="0.2">
      <c r="A95" t="s">
        <v>211</v>
      </c>
      <c r="B95" s="14" t="s">
        <v>905</v>
      </c>
      <c r="C95" t="s">
        <v>456</v>
      </c>
      <c r="D95" t="s">
        <v>297</v>
      </c>
      <c r="E95" t="s">
        <v>906</v>
      </c>
      <c r="F95" t="s">
        <v>907</v>
      </c>
      <c r="G95" t="s">
        <v>339</v>
      </c>
      <c r="H95" t="s">
        <v>340</v>
      </c>
      <c r="I95" t="s">
        <v>375</v>
      </c>
      <c r="J95" t="s">
        <v>342</v>
      </c>
      <c r="K95" t="s">
        <v>343</v>
      </c>
      <c r="L95" t="s">
        <v>303</v>
      </c>
      <c r="M95" t="s">
        <v>297</v>
      </c>
      <c r="N95" t="s">
        <v>297</v>
      </c>
      <c r="O95" t="s">
        <v>297</v>
      </c>
      <c r="Q95" t="s">
        <v>344</v>
      </c>
      <c r="R95" t="s">
        <v>297</v>
      </c>
      <c r="S95" t="s">
        <v>306</v>
      </c>
      <c r="T95" t="s">
        <v>297</v>
      </c>
      <c r="U95" t="s">
        <v>297</v>
      </c>
      <c r="V95" t="s">
        <v>309</v>
      </c>
      <c r="W95" t="s">
        <v>310</v>
      </c>
      <c r="X95" t="s">
        <v>310</v>
      </c>
      <c r="Y95" t="s">
        <v>311</v>
      </c>
      <c r="Z95" t="s">
        <v>297</v>
      </c>
      <c r="AA95" t="s">
        <v>297</v>
      </c>
      <c r="AB95" t="s">
        <v>297</v>
      </c>
      <c r="AC95" t="s">
        <v>297</v>
      </c>
      <c r="AD95" t="s">
        <v>297</v>
      </c>
      <c r="AE95" t="s">
        <v>297</v>
      </c>
      <c r="AF95" t="s">
        <v>297</v>
      </c>
      <c r="AG95" t="s">
        <v>297</v>
      </c>
      <c r="AH95" t="s">
        <v>297</v>
      </c>
      <c r="AI95" t="s">
        <v>297</v>
      </c>
      <c r="AJ95" t="s">
        <v>297</v>
      </c>
      <c r="AK95" t="s">
        <v>297</v>
      </c>
      <c r="AL95" t="s">
        <v>297</v>
      </c>
      <c r="AM95" t="s">
        <v>297</v>
      </c>
      <c r="AN95" t="s">
        <v>297</v>
      </c>
      <c r="AO95" t="s">
        <v>297</v>
      </c>
      <c r="AP95" t="s">
        <v>297</v>
      </c>
      <c r="AQ95" t="s">
        <v>297</v>
      </c>
      <c r="AR95" t="s">
        <v>297</v>
      </c>
      <c r="AS95" t="s">
        <v>297</v>
      </c>
      <c r="AT95" t="s">
        <v>297</v>
      </c>
      <c r="AU95" t="s">
        <v>297</v>
      </c>
      <c r="AV95" t="s">
        <v>297</v>
      </c>
      <c r="AW95" t="s">
        <v>297</v>
      </c>
      <c r="AX95" t="s">
        <v>297</v>
      </c>
      <c r="AY95" t="s">
        <v>297</v>
      </c>
      <c r="AZ95" t="s">
        <v>297</v>
      </c>
      <c r="BA95" t="s">
        <v>297</v>
      </c>
      <c r="BB95" t="s">
        <v>297</v>
      </c>
      <c r="BC95" t="s">
        <v>297</v>
      </c>
      <c r="BD95" t="s">
        <v>297</v>
      </c>
      <c r="BE95" t="s">
        <v>297</v>
      </c>
      <c r="BF95" t="s">
        <v>297</v>
      </c>
      <c r="BG95" t="s">
        <v>297</v>
      </c>
      <c r="BH95" t="s">
        <v>297</v>
      </c>
      <c r="BI95" t="s">
        <v>297</v>
      </c>
      <c r="BJ95" t="s">
        <v>411</v>
      </c>
      <c r="BK95" t="s">
        <v>424</v>
      </c>
      <c r="BL95">
        <v>12</v>
      </c>
      <c r="BM95" t="s">
        <v>411</v>
      </c>
      <c r="BN95" t="s">
        <v>424</v>
      </c>
      <c r="BO95">
        <v>8</v>
      </c>
      <c r="BP95" t="s">
        <v>411</v>
      </c>
      <c r="BQ95" t="s">
        <v>412</v>
      </c>
      <c r="BR95">
        <v>23</v>
      </c>
      <c r="BS95" t="s">
        <v>411</v>
      </c>
      <c r="BT95" t="s">
        <v>424</v>
      </c>
      <c r="BU95">
        <v>9</v>
      </c>
      <c r="BV95" t="s">
        <v>297</v>
      </c>
      <c r="BW95" t="s">
        <v>297</v>
      </c>
      <c r="BX95" t="s">
        <v>297</v>
      </c>
      <c r="BY95" t="s">
        <v>297</v>
      </c>
      <c r="BZ95" t="s">
        <v>297</v>
      </c>
      <c r="CA95" t="s">
        <v>297</v>
      </c>
      <c r="CB95" t="s">
        <v>297</v>
      </c>
      <c r="CC95" t="s">
        <v>297</v>
      </c>
      <c r="CD95" t="s">
        <v>297</v>
      </c>
      <c r="CE95" t="s">
        <v>297</v>
      </c>
      <c r="CF95" t="s">
        <v>347</v>
      </c>
      <c r="CG95" t="s">
        <v>297</v>
      </c>
      <c r="CH95" t="s">
        <v>297</v>
      </c>
      <c r="CI95">
        <v>0</v>
      </c>
      <c r="CJ95">
        <v>30</v>
      </c>
      <c r="CK95" t="s">
        <v>908</v>
      </c>
      <c r="CL95" t="s">
        <v>909</v>
      </c>
      <c r="CM95" t="s">
        <v>297</v>
      </c>
      <c r="CN95" t="s">
        <v>297</v>
      </c>
      <c r="CO95" t="s">
        <v>297</v>
      </c>
      <c r="CP95" t="s">
        <v>297</v>
      </c>
      <c r="CQ95" t="s">
        <v>297</v>
      </c>
      <c r="CR95" t="s">
        <v>297</v>
      </c>
      <c r="CS95" t="s">
        <v>297</v>
      </c>
      <c r="CT95" t="s">
        <v>297</v>
      </c>
      <c r="CU95" t="s">
        <v>297</v>
      </c>
      <c r="CV95" t="s">
        <v>297</v>
      </c>
      <c r="CW95" t="s">
        <v>297</v>
      </c>
      <c r="CX95" t="s">
        <v>297</v>
      </c>
      <c r="CY95" t="s">
        <v>297</v>
      </c>
      <c r="CZ95" t="s">
        <v>297</v>
      </c>
      <c r="DA95" t="s">
        <v>297</v>
      </c>
      <c r="DB95" t="s">
        <v>297</v>
      </c>
      <c r="DC95" t="s">
        <v>297</v>
      </c>
    </row>
    <row r="96" spans="1:107" hidden="1" thickTop="1" x14ac:dyDescent="0.2">
      <c r="A96" t="s">
        <v>910</v>
      </c>
      <c r="B96" s="196" t="s">
        <v>911</v>
      </c>
      <c r="C96" t="s">
        <v>583</v>
      </c>
      <c r="D96" t="s">
        <v>297</v>
      </c>
      <c r="E96" t="s">
        <v>912</v>
      </c>
      <c r="F96" t="s">
        <v>297</v>
      </c>
      <c r="G96" t="s">
        <v>610</v>
      </c>
      <c r="H96" t="s">
        <v>520</v>
      </c>
      <c r="I96" t="s">
        <v>375</v>
      </c>
      <c r="J96" t="s">
        <v>342</v>
      </c>
      <c r="K96" t="s">
        <v>343</v>
      </c>
      <c r="L96" t="s">
        <v>303</v>
      </c>
      <c r="M96" t="s">
        <v>297</v>
      </c>
      <c r="N96" t="s">
        <v>297</v>
      </c>
      <c r="O96" t="s">
        <v>297</v>
      </c>
      <c r="Q96" t="s">
        <v>344</v>
      </c>
      <c r="R96" t="s">
        <v>297</v>
      </c>
      <c r="S96" t="s">
        <v>306</v>
      </c>
      <c r="T96" t="s">
        <v>297</v>
      </c>
      <c r="U96" t="s">
        <v>297</v>
      </c>
      <c r="V96" t="s">
        <v>309</v>
      </c>
      <c r="W96" t="s">
        <v>310</v>
      </c>
      <c r="X96" t="s">
        <v>310</v>
      </c>
      <c r="Y96" t="s">
        <v>311</v>
      </c>
      <c r="Z96" t="s">
        <v>297</v>
      </c>
      <c r="AA96" t="s">
        <v>297</v>
      </c>
      <c r="AB96" t="s">
        <v>297</v>
      </c>
      <c r="AC96" t="s">
        <v>297</v>
      </c>
      <c r="AD96" t="s">
        <v>297</v>
      </c>
      <c r="AE96" t="s">
        <v>297</v>
      </c>
      <c r="AF96" t="s">
        <v>297</v>
      </c>
      <c r="AG96" t="s">
        <v>297</v>
      </c>
      <c r="AH96" t="s">
        <v>297</v>
      </c>
      <c r="AI96" t="s">
        <v>297</v>
      </c>
      <c r="AJ96" t="s">
        <v>297</v>
      </c>
      <c r="AK96" t="s">
        <v>297</v>
      </c>
      <c r="AL96" t="s">
        <v>297</v>
      </c>
      <c r="AM96" t="s">
        <v>297</v>
      </c>
      <c r="AN96" t="s">
        <v>297</v>
      </c>
      <c r="AO96" t="s">
        <v>297</v>
      </c>
      <c r="AP96" t="s">
        <v>297</v>
      </c>
      <c r="AQ96" t="s">
        <v>297</v>
      </c>
      <c r="AR96" t="s">
        <v>297</v>
      </c>
      <c r="AS96" t="s">
        <v>297</v>
      </c>
      <c r="AT96" t="s">
        <v>297</v>
      </c>
      <c r="AU96" t="s">
        <v>297</v>
      </c>
      <c r="AV96" t="s">
        <v>297</v>
      </c>
      <c r="AW96" t="s">
        <v>297</v>
      </c>
      <c r="AX96" t="s">
        <v>297</v>
      </c>
      <c r="AY96" t="s">
        <v>297</v>
      </c>
      <c r="AZ96" t="s">
        <v>297</v>
      </c>
      <c r="BA96" t="s">
        <v>297</v>
      </c>
      <c r="BB96" t="s">
        <v>297</v>
      </c>
      <c r="BC96" t="s">
        <v>297</v>
      </c>
      <c r="BD96" t="s">
        <v>297</v>
      </c>
      <c r="BE96" t="s">
        <v>297</v>
      </c>
      <c r="BF96" t="s">
        <v>297</v>
      </c>
      <c r="BG96" t="s">
        <v>297</v>
      </c>
      <c r="BH96" t="s">
        <v>297</v>
      </c>
      <c r="BI96" t="s">
        <v>297</v>
      </c>
      <c r="BJ96" t="s">
        <v>297</v>
      </c>
      <c r="BK96" t="s">
        <v>297</v>
      </c>
      <c r="BL96" t="s">
        <v>297</v>
      </c>
      <c r="BM96" t="s">
        <v>297</v>
      </c>
      <c r="BN96" t="s">
        <v>297</v>
      </c>
      <c r="BO96" t="s">
        <v>297</v>
      </c>
      <c r="BP96" t="s">
        <v>312</v>
      </c>
      <c r="BQ96" t="s">
        <v>297</v>
      </c>
      <c r="BR96" t="s">
        <v>297</v>
      </c>
      <c r="BS96" t="s">
        <v>297</v>
      </c>
      <c r="BT96" t="s">
        <v>297</v>
      </c>
      <c r="BU96" t="s">
        <v>297</v>
      </c>
      <c r="BV96" t="s">
        <v>297</v>
      </c>
      <c r="BW96" t="s">
        <v>297</v>
      </c>
      <c r="BX96" t="s">
        <v>297</v>
      </c>
      <c r="BY96" t="s">
        <v>297</v>
      </c>
      <c r="BZ96" t="s">
        <v>297</v>
      </c>
      <c r="CA96" t="s">
        <v>297</v>
      </c>
      <c r="CB96" t="s">
        <v>297</v>
      </c>
      <c r="CC96" t="s">
        <v>297</v>
      </c>
      <c r="CD96" t="s">
        <v>297</v>
      </c>
      <c r="CE96" t="s">
        <v>297</v>
      </c>
      <c r="CF96" t="s">
        <v>347</v>
      </c>
      <c r="CG96" t="s">
        <v>297</v>
      </c>
      <c r="CH96" t="s">
        <v>297</v>
      </c>
      <c r="CI96">
        <v>0</v>
      </c>
      <c r="CJ96">
        <v>30</v>
      </c>
      <c r="CK96" t="s">
        <v>913</v>
      </c>
      <c r="CL96" t="s">
        <v>914</v>
      </c>
      <c r="CM96" t="s">
        <v>297</v>
      </c>
      <c r="CN96" t="s">
        <v>297</v>
      </c>
      <c r="CO96" t="s">
        <v>297</v>
      </c>
      <c r="CP96" t="s">
        <v>297</v>
      </c>
      <c r="CQ96" t="s">
        <v>297</v>
      </c>
      <c r="CR96" t="s">
        <v>297</v>
      </c>
      <c r="CS96" t="s">
        <v>297</v>
      </c>
      <c r="CT96" t="s">
        <v>297</v>
      </c>
      <c r="CU96" t="s">
        <v>297</v>
      </c>
      <c r="CV96" t="s">
        <v>297</v>
      </c>
      <c r="CW96" t="s">
        <v>297</v>
      </c>
      <c r="CX96" t="s">
        <v>297</v>
      </c>
      <c r="CY96" t="s">
        <v>297</v>
      </c>
      <c r="CZ96" t="s">
        <v>297</v>
      </c>
      <c r="DA96" t="s">
        <v>297</v>
      </c>
      <c r="DB96" t="s">
        <v>297</v>
      </c>
      <c r="DC96" t="s">
        <v>297</v>
      </c>
    </row>
    <row r="97" spans="1:107" hidden="1" thickTop="1" x14ac:dyDescent="0.2">
      <c r="A97" t="s">
        <v>915</v>
      </c>
      <c r="B97" s="14" t="s">
        <v>916</v>
      </c>
      <c r="C97" t="s">
        <v>6285</v>
      </c>
      <c r="D97" t="s">
        <v>297</v>
      </c>
      <c r="E97" t="s">
        <v>917</v>
      </c>
      <c r="F97" t="s">
        <v>297</v>
      </c>
      <c r="G97" t="s">
        <v>298</v>
      </c>
      <c r="H97" t="s">
        <v>299</v>
      </c>
      <c r="I97" t="s">
        <v>300</v>
      </c>
      <c r="J97" t="s">
        <v>611</v>
      </c>
      <c r="K97" t="s">
        <v>343</v>
      </c>
      <c r="L97" t="s">
        <v>303</v>
      </c>
      <c r="M97" t="s">
        <v>297</v>
      </c>
      <c r="N97" t="s">
        <v>297</v>
      </c>
      <c r="O97" t="s">
        <v>297</v>
      </c>
      <c r="Q97" t="s">
        <v>344</v>
      </c>
      <c r="R97" t="s">
        <v>297</v>
      </c>
      <c r="S97" t="s">
        <v>306</v>
      </c>
      <c r="T97" t="s">
        <v>297</v>
      </c>
      <c r="U97" t="s">
        <v>297</v>
      </c>
      <c r="V97" t="s">
        <v>309</v>
      </c>
      <c r="W97" t="s">
        <v>310</v>
      </c>
      <c r="X97" t="s">
        <v>310</v>
      </c>
      <c r="Y97" t="s">
        <v>612</v>
      </c>
      <c r="Z97" t="s">
        <v>297</v>
      </c>
      <c r="AA97" t="s">
        <v>297</v>
      </c>
      <c r="AB97" t="s">
        <v>297</v>
      </c>
      <c r="AC97" t="s">
        <v>297</v>
      </c>
      <c r="AD97" t="s">
        <v>297</v>
      </c>
      <c r="AE97" t="s">
        <v>297</v>
      </c>
      <c r="AF97" t="s">
        <v>312</v>
      </c>
      <c r="AG97" t="s">
        <v>297</v>
      </c>
      <c r="AH97" t="s">
        <v>297</v>
      </c>
      <c r="AI97" t="s">
        <v>297</v>
      </c>
      <c r="AJ97" t="s">
        <v>297</v>
      </c>
      <c r="AK97" t="s">
        <v>297</v>
      </c>
      <c r="AL97" t="s">
        <v>297</v>
      </c>
      <c r="AM97" t="s">
        <v>297</v>
      </c>
      <c r="AN97" t="s">
        <v>297</v>
      </c>
      <c r="AO97" t="s">
        <v>297</v>
      </c>
      <c r="AP97" t="s">
        <v>297</v>
      </c>
      <c r="AQ97" t="s">
        <v>297</v>
      </c>
      <c r="AR97" t="s">
        <v>297</v>
      </c>
      <c r="AS97" t="s">
        <v>297</v>
      </c>
      <c r="AT97" t="s">
        <v>297</v>
      </c>
      <c r="AU97" t="s">
        <v>297</v>
      </c>
      <c r="AV97" t="s">
        <v>297</v>
      </c>
      <c r="AW97" t="s">
        <v>297</v>
      </c>
      <c r="AX97" t="s">
        <v>297</v>
      </c>
      <c r="AY97" t="s">
        <v>297</v>
      </c>
      <c r="AZ97" t="s">
        <v>297</v>
      </c>
      <c r="BA97" t="s">
        <v>297</v>
      </c>
      <c r="BB97" t="s">
        <v>297</v>
      </c>
      <c r="BC97" t="s">
        <v>297</v>
      </c>
      <c r="BD97" t="s">
        <v>297</v>
      </c>
      <c r="BE97" t="s">
        <v>297</v>
      </c>
      <c r="BF97" t="s">
        <v>297</v>
      </c>
      <c r="BG97" t="s">
        <v>297</v>
      </c>
      <c r="BH97" t="s">
        <v>297</v>
      </c>
      <c r="BI97" t="s">
        <v>297</v>
      </c>
      <c r="BJ97" t="s">
        <v>297</v>
      </c>
      <c r="BK97" t="s">
        <v>297</v>
      </c>
      <c r="BL97" t="s">
        <v>297</v>
      </c>
      <c r="BM97" t="s">
        <v>297</v>
      </c>
      <c r="BN97" t="s">
        <v>297</v>
      </c>
      <c r="BO97" t="s">
        <v>297</v>
      </c>
      <c r="BP97" t="s">
        <v>297</v>
      </c>
      <c r="BQ97" t="s">
        <v>297</v>
      </c>
      <c r="BR97" t="s">
        <v>297</v>
      </c>
      <c r="BS97" t="s">
        <v>297</v>
      </c>
      <c r="BT97" t="s">
        <v>297</v>
      </c>
      <c r="BU97" t="s">
        <v>297</v>
      </c>
      <c r="BV97" t="s">
        <v>297</v>
      </c>
      <c r="BW97" t="s">
        <v>297</v>
      </c>
      <c r="BX97" t="s">
        <v>297</v>
      </c>
      <c r="BY97" t="s">
        <v>297</v>
      </c>
      <c r="BZ97" t="s">
        <v>297</v>
      </c>
      <c r="CA97" t="s">
        <v>297</v>
      </c>
      <c r="CB97" t="s">
        <v>297</v>
      </c>
      <c r="CC97" t="s">
        <v>297</v>
      </c>
      <c r="CD97" t="s">
        <v>297</v>
      </c>
      <c r="CE97" t="s">
        <v>297</v>
      </c>
      <c r="CF97" t="s">
        <v>347</v>
      </c>
      <c r="CG97" t="s">
        <v>297</v>
      </c>
      <c r="CH97" t="s">
        <v>297</v>
      </c>
      <c r="CI97">
        <v>0</v>
      </c>
      <c r="CJ97">
        <v>30</v>
      </c>
      <c r="CK97" t="s">
        <v>918</v>
      </c>
      <c r="CL97" t="s">
        <v>919</v>
      </c>
      <c r="CM97" t="s">
        <v>297</v>
      </c>
      <c r="CN97" t="s">
        <v>297</v>
      </c>
      <c r="CO97" t="s">
        <v>297</v>
      </c>
      <c r="CP97" t="s">
        <v>297</v>
      </c>
      <c r="CQ97" t="s">
        <v>297</v>
      </c>
      <c r="CR97" t="s">
        <v>297</v>
      </c>
      <c r="CS97" t="s">
        <v>297</v>
      </c>
      <c r="CT97" t="s">
        <v>297</v>
      </c>
      <c r="CU97" t="s">
        <v>297</v>
      </c>
      <c r="CV97" t="s">
        <v>297</v>
      </c>
      <c r="CW97" t="s">
        <v>297</v>
      </c>
      <c r="CX97" t="s">
        <v>297</v>
      </c>
      <c r="CY97" t="s">
        <v>297</v>
      </c>
      <c r="CZ97" t="s">
        <v>297</v>
      </c>
      <c r="DA97" t="s">
        <v>297</v>
      </c>
      <c r="DB97" t="s">
        <v>297</v>
      </c>
      <c r="DC97" t="s">
        <v>297</v>
      </c>
    </row>
    <row r="98" spans="1:107" hidden="1" thickTop="1" x14ac:dyDescent="0.2">
      <c r="A98" t="s">
        <v>920</v>
      </c>
      <c r="B98" s="196" t="s">
        <v>921</v>
      </c>
      <c r="C98" t="s">
        <v>6285</v>
      </c>
      <c r="D98" t="s">
        <v>297</v>
      </c>
      <c r="E98" t="s">
        <v>922</v>
      </c>
      <c r="F98" t="s">
        <v>297</v>
      </c>
      <c r="G98" t="s">
        <v>339</v>
      </c>
      <c r="H98" t="s">
        <v>340</v>
      </c>
      <c r="I98" t="s">
        <v>375</v>
      </c>
      <c r="J98" t="s">
        <v>342</v>
      </c>
      <c r="K98" t="s">
        <v>343</v>
      </c>
      <c r="L98" t="s">
        <v>303</v>
      </c>
      <c r="M98" t="s">
        <v>297</v>
      </c>
      <c r="N98" t="s">
        <v>297</v>
      </c>
      <c r="O98" t="s">
        <v>297</v>
      </c>
      <c r="Q98" t="s">
        <v>344</v>
      </c>
      <c r="R98" t="s">
        <v>297</v>
      </c>
      <c r="S98" t="s">
        <v>306</v>
      </c>
      <c r="T98" t="s">
        <v>297</v>
      </c>
      <c r="U98" t="s">
        <v>297</v>
      </c>
      <c r="V98" t="s">
        <v>309</v>
      </c>
      <c r="W98" t="s">
        <v>345</v>
      </c>
      <c r="X98" t="s">
        <v>310</v>
      </c>
      <c r="Y98" t="s">
        <v>923</v>
      </c>
      <c r="Z98" t="s">
        <v>297</v>
      </c>
      <c r="AA98" t="s">
        <v>297</v>
      </c>
      <c r="AB98" t="s">
        <v>297</v>
      </c>
      <c r="AC98" t="s">
        <v>297</v>
      </c>
      <c r="AD98" t="s">
        <v>297</v>
      </c>
      <c r="AE98" t="s">
        <v>297</v>
      </c>
      <c r="AF98" t="s">
        <v>297</v>
      </c>
      <c r="AG98" t="s">
        <v>297</v>
      </c>
      <c r="AH98" t="s">
        <v>297</v>
      </c>
      <c r="AI98" t="s">
        <v>297</v>
      </c>
      <c r="AJ98" t="s">
        <v>297</v>
      </c>
      <c r="AK98" t="s">
        <v>297</v>
      </c>
      <c r="AL98" t="s">
        <v>297</v>
      </c>
      <c r="AM98" t="s">
        <v>297</v>
      </c>
      <c r="AN98" t="s">
        <v>297</v>
      </c>
      <c r="AO98" t="s">
        <v>297</v>
      </c>
      <c r="AP98" t="s">
        <v>297</v>
      </c>
      <c r="AQ98" t="s">
        <v>297</v>
      </c>
      <c r="AR98" t="s">
        <v>297</v>
      </c>
      <c r="AS98" t="s">
        <v>297</v>
      </c>
      <c r="AT98" t="s">
        <v>297</v>
      </c>
      <c r="AU98" t="s">
        <v>297</v>
      </c>
      <c r="AV98" t="s">
        <v>297</v>
      </c>
      <c r="AW98" t="s">
        <v>297</v>
      </c>
      <c r="AX98" t="s">
        <v>297</v>
      </c>
      <c r="AY98" t="s">
        <v>297</v>
      </c>
      <c r="AZ98" t="s">
        <v>297</v>
      </c>
      <c r="BA98" t="s">
        <v>297</v>
      </c>
      <c r="BB98" t="s">
        <v>297</v>
      </c>
      <c r="BC98" t="s">
        <v>297</v>
      </c>
      <c r="BD98" t="s">
        <v>297</v>
      </c>
      <c r="BE98" t="s">
        <v>297</v>
      </c>
      <c r="BF98" t="s">
        <v>297</v>
      </c>
      <c r="BG98" t="s">
        <v>297</v>
      </c>
      <c r="BH98" t="s">
        <v>297</v>
      </c>
      <c r="BI98" t="s">
        <v>297</v>
      </c>
      <c r="BJ98" t="s">
        <v>297</v>
      </c>
      <c r="BK98" t="s">
        <v>297</v>
      </c>
      <c r="BL98" t="s">
        <v>297</v>
      </c>
      <c r="BM98" t="s">
        <v>297</v>
      </c>
      <c r="BN98" t="s">
        <v>297</v>
      </c>
      <c r="BO98" t="s">
        <v>297</v>
      </c>
      <c r="BP98" t="s">
        <v>297</v>
      </c>
      <c r="BQ98" t="s">
        <v>297</v>
      </c>
      <c r="BR98" t="s">
        <v>297</v>
      </c>
      <c r="BS98" t="s">
        <v>297</v>
      </c>
      <c r="BT98" t="s">
        <v>297</v>
      </c>
      <c r="BU98" t="s">
        <v>297</v>
      </c>
      <c r="BV98" t="s">
        <v>297</v>
      </c>
      <c r="BW98" t="s">
        <v>297</v>
      </c>
      <c r="BX98" t="s">
        <v>297</v>
      </c>
      <c r="BY98" t="s">
        <v>312</v>
      </c>
      <c r="BZ98" t="s">
        <v>297</v>
      </c>
      <c r="CA98" t="s">
        <v>297</v>
      </c>
      <c r="CB98" t="s">
        <v>297</v>
      </c>
      <c r="CC98" t="s">
        <v>297</v>
      </c>
      <c r="CD98" t="s">
        <v>297</v>
      </c>
      <c r="CE98" t="s">
        <v>297</v>
      </c>
      <c r="CF98" t="s">
        <v>347</v>
      </c>
      <c r="CG98" t="s">
        <v>297</v>
      </c>
      <c r="CH98" t="s">
        <v>297</v>
      </c>
      <c r="CI98">
        <v>0</v>
      </c>
      <c r="CJ98">
        <v>30</v>
      </c>
      <c r="CK98" t="s">
        <v>924</v>
      </c>
      <c r="CL98" t="s">
        <v>925</v>
      </c>
      <c r="CM98" t="s">
        <v>297</v>
      </c>
      <c r="CN98" t="s">
        <v>297</v>
      </c>
      <c r="CO98" t="s">
        <v>297</v>
      </c>
      <c r="CP98" t="s">
        <v>297</v>
      </c>
      <c r="CQ98" t="s">
        <v>297</v>
      </c>
      <c r="CR98" t="s">
        <v>297</v>
      </c>
      <c r="CS98" t="s">
        <v>297</v>
      </c>
      <c r="CT98" t="s">
        <v>297</v>
      </c>
      <c r="CU98" t="s">
        <v>297</v>
      </c>
      <c r="CV98" t="s">
        <v>297</v>
      </c>
      <c r="CW98" t="s">
        <v>297</v>
      </c>
      <c r="CX98" t="s">
        <v>297</v>
      </c>
      <c r="CY98" t="s">
        <v>926</v>
      </c>
      <c r="CZ98" t="s">
        <v>404</v>
      </c>
      <c r="DA98" t="s">
        <v>927</v>
      </c>
      <c r="DB98" t="s">
        <v>297</v>
      </c>
      <c r="DC98" t="s">
        <v>297</v>
      </c>
    </row>
    <row r="99" spans="1:107" hidden="1" thickTop="1" x14ac:dyDescent="0.2">
      <c r="A99" t="s">
        <v>928</v>
      </c>
      <c r="B99" s="14" t="s">
        <v>929</v>
      </c>
      <c r="C99" t="s">
        <v>6204</v>
      </c>
      <c r="D99" t="s">
        <v>297</v>
      </c>
      <c r="E99" t="s">
        <v>930</v>
      </c>
      <c r="F99" t="s">
        <v>297</v>
      </c>
      <c r="G99" t="s">
        <v>339</v>
      </c>
      <c r="H99" t="s">
        <v>340</v>
      </c>
      <c r="I99" t="s">
        <v>375</v>
      </c>
      <c r="J99" t="s">
        <v>342</v>
      </c>
      <c r="K99" t="s">
        <v>343</v>
      </c>
      <c r="L99" t="s">
        <v>303</v>
      </c>
      <c r="M99" t="s">
        <v>297</v>
      </c>
      <c r="N99" t="s">
        <v>297</v>
      </c>
      <c r="O99" t="s">
        <v>297</v>
      </c>
      <c r="Q99" t="s">
        <v>344</v>
      </c>
      <c r="R99" t="s">
        <v>297</v>
      </c>
      <c r="S99" t="s">
        <v>306</v>
      </c>
      <c r="T99" t="s">
        <v>297</v>
      </c>
      <c r="U99" t="s">
        <v>308</v>
      </c>
      <c r="V99" t="s">
        <v>309</v>
      </c>
      <c r="W99" t="s">
        <v>345</v>
      </c>
      <c r="X99" t="s">
        <v>310</v>
      </c>
      <c r="Y99" t="s">
        <v>346</v>
      </c>
      <c r="Z99" t="s">
        <v>297</v>
      </c>
      <c r="AA99" t="s">
        <v>297</v>
      </c>
      <c r="AB99" t="s">
        <v>297</v>
      </c>
      <c r="AC99" t="s">
        <v>297</v>
      </c>
      <c r="AD99" t="s">
        <v>297</v>
      </c>
      <c r="AE99" t="s">
        <v>297</v>
      </c>
      <c r="AF99" t="s">
        <v>297</v>
      </c>
      <c r="AG99" t="s">
        <v>297</v>
      </c>
      <c r="AH99" t="s">
        <v>297</v>
      </c>
      <c r="AI99" t="s">
        <v>297</v>
      </c>
      <c r="AJ99" t="s">
        <v>297</v>
      </c>
      <c r="AK99" t="s">
        <v>297</v>
      </c>
      <c r="AL99" t="s">
        <v>297</v>
      </c>
      <c r="AM99" t="s">
        <v>297</v>
      </c>
      <c r="AN99" t="s">
        <v>297</v>
      </c>
      <c r="AO99" t="s">
        <v>297</v>
      </c>
      <c r="AP99" t="s">
        <v>297</v>
      </c>
      <c r="AQ99" t="s">
        <v>297</v>
      </c>
      <c r="AR99" t="s">
        <v>297</v>
      </c>
      <c r="AS99" t="s">
        <v>297</v>
      </c>
      <c r="AT99" t="s">
        <v>297</v>
      </c>
      <c r="AU99" t="s">
        <v>411</v>
      </c>
      <c r="AV99" t="s">
        <v>412</v>
      </c>
      <c r="AW99">
        <v>5</v>
      </c>
      <c r="AX99" t="s">
        <v>297</v>
      </c>
      <c r="AY99" t="s">
        <v>297</v>
      </c>
      <c r="AZ99" t="s">
        <v>297</v>
      </c>
      <c r="BA99" t="s">
        <v>297</v>
      </c>
      <c r="BB99" t="s">
        <v>297</v>
      </c>
      <c r="BC99" t="s">
        <v>297</v>
      </c>
      <c r="BD99" t="s">
        <v>297</v>
      </c>
      <c r="BE99" t="s">
        <v>297</v>
      </c>
      <c r="BF99" t="s">
        <v>297</v>
      </c>
      <c r="BG99" t="s">
        <v>297</v>
      </c>
      <c r="BH99" t="s">
        <v>297</v>
      </c>
      <c r="BI99" t="s">
        <v>297</v>
      </c>
      <c r="BJ99" t="s">
        <v>297</v>
      </c>
      <c r="BK99" t="s">
        <v>297</v>
      </c>
      <c r="BL99" t="s">
        <v>297</v>
      </c>
      <c r="BM99" t="s">
        <v>297</v>
      </c>
      <c r="BN99" t="s">
        <v>297</v>
      </c>
      <c r="BO99" t="s">
        <v>297</v>
      </c>
      <c r="BP99" t="s">
        <v>297</v>
      </c>
      <c r="BQ99" t="s">
        <v>297</v>
      </c>
      <c r="BR99" t="s">
        <v>297</v>
      </c>
      <c r="BS99" t="s">
        <v>297</v>
      </c>
      <c r="BT99" t="s">
        <v>297</v>
      </c>
      <c r="BU99" t="s">
        <v>297</v>
      </c>
      <c r="BV99" t="s">
        <v>297</v>
      </c>
      <c r="BW99" t="s">
        <v>297</v>
      </c>
      <c r="BX99" t="s">
        <v>297</v>
      </c>
      <c r="BY99" t="s">
        <v>297</v>
      </c>
      <c r="BZ99" t="s">
        <v>297</v>
      </c>
      <c r="CA99" t="s">
        <v>297</v>
      </c>
      <c r="CB99" t="s">
        <v>297</v>
      </c>
      <c r="CC99" t="s">
        <v>297</v>
      </c>
      <c r="CD99" t="s">
        <v>297</v>
      </c>
      <c r="CE99" t="s">
        <v>297</v>
      </c>
      <c r="CF99" t="s">
        <v>347</v>
      </c>
      <c r="CG99" t="s">
        <v>297</v>
      </c>
      <c r="CH99" t="s">
        <v>297</v>
      </c>
      <c r="CI99">
        <v>0</v>
      </c>
      <c r="CJ99">
        <v>30</v>
      </c>
      <c r="CK99" t="s">
        <v>931</v>
      </c>
      <c r="CL99" t="s">
        <v>932</v>
      </c>
      <c r="CM99" t="s">
        <v>297</v>
      </c>
      <c r="CN99" t="s">
        <v>297</v>
      </c>
      <c r="CO99" t="s">
        <v>297</v>
      </c>
      <c r="CP99" t="s">
        <v>297</v>
      </c>
      <c r="CQ99" t="s">
        <v>297</v>
      </c>
      <c r="CR99" t="s">
        <v>297</v>
      </c>
      <c r="CS99" t="s">
        <v>933</v>
      </c>
      <c r="CT99" t="s">
        <v>934</v>
      </c>
      <c r="CU99" t="s">
        <v>297</v>
      </c>
      <c r="CV99" t="s">
        <v>297</v>
      </c>
      <c r="CW99" t="s">
        <v>438</v>
      </c>
      <c r="CX99" t="s">
        <v>297</v>
      </c>
      <c r="CY99" t="s">
        <v>297</v>
      </c>
      <c r="CZ99" t="s">
        <v>297</v>
      </c>
      <c r="DA99" t="s">
        <v>297</v>
      </c>
      <c r="DB99" t="s">
        <v>297</v>
      </c>
      <c r="DC99" t="s">
        <v>297</v>
      </c>
    </row>
    <row r="100" spans="1:107" hidden="1" thickTop="1" x14ac:dyDescent="0.2">
      <c r="A100" t="s">
        <v>935</v>
      </c>
      <c r="B100" s="196" t="s">
        <v>936</v>
      </c>
      <c r="C100" t="s">
        <v>6285</v>
      </c>
      <c r="D100" t="s">
        <v>297</v>
      </c>
      <c r="E100" t="s">
        <v>937</v>
      </c>
      <c r="F100" t="s">
        <v>297</v>
      </c>
      <c r="G100" t="s">
        <v>339</v>
      </c>
      <c r="H100" t="s">
        <v>340</v>
      </c>
      <c r="I100" t="s">
        <v>341</v>
      </c>
      <c r="J100" t="s">
        <v>611</v>
      </c>
      <c r="K100" t="s">
        <v>343</v>
      </c>
      <c r="L100" t="s">
        <v>303</v>
      </c>
      <c r="M100" t="s">
        <v>297</v>
      </c>
      <c r="N100" t="s">
        <v>297</v>
      </c>
      <c r="O100" t="s">
        <v>297</v>
      </c>
      <c r="Q100" t="s">
        <v>344</v>
      </c>
      <c r="R100" t="s">
        <v>297</v>
      </c>
      <c r="S100" t="s">
        <v>306</v>
      </c>
      <c r="T100" t="s">
        <v>938</v>
      </c>
      <c r="U100" t="s">
        <v>297</v>
      </c>
      <c r="V100" t="s">
        <v>309</v>
      </c>
      <c r="W100" t="s">
        <v>345</v>
      </c>
      <c r="X100" t="s">
        <v>310</v>
      </c>
      <c r="Y100" t="s">
        <v>297</v>
      </c>
      <c r="Z100" t="s">
        <v>297</v>
      </c>
      <c r="AA100" t="s">
        <v>297</v>
      </c>
      <c r="AB100" t="s">
        <v>297</v>
      </c>
      <c r="AC100" t="s">
        <v>297</v>
      </c>
      <c r="AD100" t="s">
        <v>297</v>
      </c>
      <c r="AE100" t="s">
        <v>297</v>
      </c>
      <c r="AF100" t="s">
        <v>312</v>
      </c>
      <c r="AG100" t="s">
        <v>297</v>
      </c>
      <c r="AH100" t="s">
        <v>297</v>
      </c>
      <c r="AI100" t="s">
        <v>297</v>
      </c>
      <c r="AJ100" t="s">
        <v>297</v>
      </c>
      <c r="AK100" t="s">
        <v>297</v>
      </c>
      <c r="AL100" t="s">
        <v>297</v>
      </c>
      <c r="AM100" t="s">
        <v>297</v>
      </c>
      <c r="AN100" t="s">
        <v>297</v>
      </c>
      <c r="AO100" t="s">
        <v>297</v>
      </c>
      <c r="AP100" t="s">
        <v>297</v>
      </c>
      <c r="AQ100" t="s">
        <v>297</v>
      </c>
      <c r="AR100" t="s">
        <v>297</v>
      </c>
      <c r="AS100" t="s">
        <v>297</v>
      </c>
      <c r="AT100" t="s">
        <v>297</v>
      </c>
      <c r="AU100" t="s">
        <v>297</v>
      </c>
      <c r="AV100" t="s">
        <v>297</v>
      </c>
      <c r="AW100" t="s">
        <v>297</v>
      </c>
      <c r="AX100" t="s">
        <v>297</v>
      </c>
      <c r="AY100" t="s">
        <v>297</v>
      </c>
      <c r="AZ100" t="s">
        <v>297</v>
      </c>
      <c r="BA100" t="s">
        <v>297</v>
      </c>
      <c r="BB100" t="s">
        <v>297</v>
      </c>
      <c r="BC100" t="s">
        <v>297</v>
      </c>
      <c r="BD100" t="s">
        <v>297</v>
      </c>
      <c r="BE100" t="s">
        <v>297</v>
      </c>
      <c r="BF100" t="s">
        <v>297</v>
      </c>
      <c r="BG100" t="s">
        <v>297</v>
      </c>
      <c r="BH100" t="s">
        <v>297</v>
      </c>
      <c r="BI100" t="s">
        <v>297</v>
      </c>
      <c r="BJ100" t="s">
        <v>297</v>
      </c>
      <c r="BK100" t="s">
        <v>297</v>
      </c>
      <c r="BL100" t="s">
        <v>297</v>
      </c>
      <c r="BM100" t="s">
        <v>297</v>
      </c>
      <c r="BN100" t="s">
        <v>297</v>
      </c>
      <c r="BO100" t="s">
        <v>297</v>
      </c>
      <c r="BP100" t="s">
        <v>297</v>
      </c>
      <c r="BQ100" t="s">
        <v>297</v>
      </c>
      <c r="BR100" t="s">
        <v>297</v>
      </c>
      <c r="BS100" t="s">
        <v>297</v>
      </c>
      <c r="BT100" t="s">
        <v>297</v>
      </c>
      <c r="BU100" t="s">
        <v>297</v>
      </c>
      <c r="BV100" t="s">
        <v>297</v>
      </c>
      <c r="BW100" t="s">
        <v>297</v>
      </c>
      <c r="BX100" t="s">
        <v>297</v>
      </c>
      <c r="BY100" t="s">
        <v>297</v>
      </c>
      <c r="BZ100" t="s">
        <v>297</v>
      </c>
      <c r="CA100" t="s">
        <v>297</v>
      </c>
      <c r="CB100" t="s">
        <v>297</v>
      </c>
      <c r="CC100" t="s">
        <v>297</v>
      </c>
      <c r="CD100" t="s">
        <v>297</v>
      </c>
      <c r="CE100" t="s">
        <v>297</v>
      </c>
      <c r="CF100" t="s">
        <v>347</v>
      </c>
      <c r="CG100" t="s">
        <v>297</v>
      </c>
      <c r="CH100" t="s">
        <v>297</v>
      </c>
      <c r="CI100">
        <v>0</v>
      </c>
      <c r="CJ100">
        <v>30</v>
      </c>
      <c r="CK100" t="s">
        <v>939</v>
      </c>
      <c r="CL100" t="s">
        <v>939</v>
      </c>
      <c r="CM100" t="s">
        <v>297</v>
      </c>
      <c r="CN100" t="s">
        <v>297</v>
      </c>
      <c r="CO100" t="s">
        <v>297</v>
      </c>
      <c r="CP100" t="s">
        <v>940</v>
      </c>
      <c r="CQ100" t="s">
        <v>297</v>
      </c>
      <c r="CR100" t="s">
        <v>297</v>
      </c>
      <c r="CS100" t="s">
        <v>297</v>
      </c>
      <c r="CT100" t="s">
        <v>297</v>
      </c>
      <c r="CU100" t="s">
        <v>297</v>
      </c>
      <c r="CV100" t="s">
        <v>297</v>
      </c>
      <c r="CW100" t="s">
        <v>297</v>
      </c>
      <c r="CX100" t="s">
        <v>297</v>
      </c>
      <c r="CY100" t="s">
        <v>297</v>
      </c>
      <c r="CZ100" t="s">
        <v>297</v>
      </c>
      <c r="DA100" t="s">
        <v>297</v>
      </c>
      <c r="DB100" t="s">
        <v>297</v>
      </c>
      <c r="DC100" t="s">
        <v>297</v>
      </c>
    </row>
    <row r="101" spans="1:107" hidden="1" thickTop="1" x14ac:dyDescent="0.2">
      <c r="A101" t="s">
        <v>941</v>
      </c>
      <c r="B101" s="14" t="s">
        <v>942</v>
      </c>
      <c r="C101" t="s">
        <v>191</v>
      </c>
      <c r="D101" t="s">
        <v>297</v>
      </c>
      <c r="E101" t="s">
        <v>943</v>
      </c>
      <c r="F101" t="s">
        <v>297</v>
      </c>
      <c r="G101" t="s">
        <v>339</v>
      </c>
      <c r="H101" t="s">
        <v>340</v>
      </c>
      <c r="I101" t="s">
        <v>375</v>
      </c>
      <c r="J101" t="s">
        <v>342</v>
      </c>
      <c r="K101" t="s">
        <v>343</v>
      </c>
      <c r="L101" t="s">
        <v>303</v>
      </c>
      <c r="M101" t="s">
        <v>297</v>
      </c>
      <c r="N101" t="s">
        <v>297</v>
      </c>
      <c r="O101" t="s">
        <v>297</v>
      </c>
      <c r="Q101" t="s">
        <v>344</v>
      </c>
      <c r="R101" t="s">
        <v>297</v>
      </c>
      <c r="S101" t="s">
        <v>306</v>
      </c>
      <c r="T101" t="s">
        <v>297</v>
      </c>
      <c r="U101" t="s">
        <v>297</v>
      </c>
      <c r="V101" t="s">
        <v>309</v>
      </c>
      <c r="W101" t="s">
        <v>310</v>
      </c>
      <c r="X101" t="s">
        <v>310</v>
      </c>
      <c r="Y101" t="s">
        <v>311</v>
      </c>
      <c r="Z101" t="s">
        <v>297</v>
      </c>
      <c r="AA101" t="s">
        <v>297</v>
      </c>
      <c r="AB101" t="s">
        <v>297</v>
      </c>
      <c r="AC101" t="s">
        <v>297</v>
      </c>
      <c r="AD101" t="s">
        <v>297</v>
      </c>
      <c r="AE101" t="s">
        <v>297</v>
      </c>
      <c r="AF101" t="s">
        <v>297</v>
      </c>
      <c r="AG101" t="s">
        <v>297</v>
      </c>
      <c r="AH101" t="s">
        <v>297</v>
      </c>
      <c r="AI101" t="s">
        <v>297</v>
      </c>
      <c r="AJ101" t="s">
        <v>297</v>
      </c>
      <c r="AK101" t="s">
        <v>297</v>
      </c>
      <c r="AL101" t="s">
        <v>297</v>
      </c>
      <c r="AM101" t="s">
        <v>297</v>
      </c>
      <c r="AN101" t="s">
        <v>297</v>
      </c>
      <c r="AO101" t="s">
        <v>297</v>
      </c>
      <c r="AP101" t="s">
        <v>297</v>
      </c>
      <c r="AQ101" t="s">
        <v>297</v>
      </c>
      <c r="AR101" t="s">
        <v>297</v>
      </c>
      <c r="AS101" t="s">
        <v>297</v>
      </c>
      <c r="AT101" t="s">
        <v>297</v>
      </c>
      <c r="AU101" t="s">
        <v>297</v>
      </c>
      <c r="AV101" t="s">
        <v>297</v>
      </c>
      <c r="AW101" t="s">
        <v>297</v>
      </c>
      <c r="AX101" t="s">
        <v>297</v>
      </c>
      <c r="AY101" t="s">
        <v>297</v>
      </c>
      <c r="AZ101" t="s">
        <v>297</v>
      </c>
      <c r="BA101" t="s">
        <v>297</v>
      </c>
      <c r="BB101" t="s">
        <v>297</v>
      </c>
      <c r="BC101" t="s">
        <v>297</v>
      </c>
      <c r="BD101" t="s">
        <v>297</v>
      </c>
      <c r="BE101" t="s">
        <v>297</v>
      </c>
      <c r="BF101" t="s">
        <v>297</v>
      </c>
      <c r="BG101" t="s">
        <v>297</v>
      </c>
      <c r="BH101" t="s">
        <v>297</v>
      </c>
      <c r="BI101" t="s">
        <v>297</v>
      </c>
      <c r="BJ101" t="s">
        <v>297</v>
      </c>
      <c r="BK101" t="s">
        <v>297</v>
      </c>
      <c r="BL101" t="s">
        <v>297</v>
      </c>
      <c r="BM101" t="s">
        <v>297</v>
      </c>
      <c r="BN101" t="s">
        <v>297</v>
      </c>
      <c r="BO101" t="s">
        <v>297</v>
      </c>
      <c r="BP101" t="s">
        <v>312</v>
      </c>
      <c r="BQ101" t="s">
        <v>297</v>
      </c>
      <c r="BR101" t="s">
        <v>297</v>
      </c>
      <c r="BS101" t="s">
        <v>297</v>
      </c>
      <c r="BT101" t="s">
        <v>297</v>
      </c>
      <c r="BU101" t="s">
        <v>297</v>
      </c>
      <c r="BV101" t="s">
        <v>297</v>
      </c>
      <c r="BW101" t="s">
        <v>297</v>
      </c>
      <c r="BX101" t="s">
        <v>297</v>
      </c>
      <c r="BY101" t="s">
        <v>297</v>
      </c>
      <c r="BZ101" t="s">
        <v>297</v>
      </c>
      <c r="CA101" t="s">
        <v>297</v>
      </c>
      <c r="CB101" t="s">
        <v>297</v>
      </c>
      <c r="CC101" t="s">
        <v>297</v>
      </c>
      <c r="CD101" t="s">
        <v>297</v>
      </c>
      <c r="CE101" t="s">
        <v>297</v>
      </c>
      <c r="CF101" t="s">
        <v>347</v>
      </c>
      <c r="CG101" t="s">
        <v>297</v>
      </c>
      <c r="CH101" t="s">
        <v>297</v>
      </c>
      <c r="CI101">
        <v>0</v>
      </c>
      <c r="CJ101">
        <v>30</v>
      </c>
      <c r="CK101" t="s">
        <v>944</v>
      </c>
      <c r="CL101" t="s">
        <v>945</v>
      </c>
      <c r="CM101" t="s">
        <v>946</v>
      </c>
      <c r="CN101" t="s">
        <v>297</v>
      </c>
      <c r="CO101" t="s">
        <v>297</v>
      </c>
      <c r="CP101" t="s">
        <v>297</v>
      </c>
      <c r="CQ101" t="s">
        <v>297</v>
      </c>
      <c r="CR101" t="s">
        <v>297</v>
      </c>
      <c r="CS101" t="s">
        <v>297</v>
      </c>
      <c r="CT101" t="s">
        <v>297</v>
      </c>
      <c r="CU101" t="s">
        <v>297</v>
      </c>
      <c r="CV101" t="s">
        <v>297</v>
      </c>
      <c r="CW101" t="s">
        <v>297</v>
      </c>
      <c r="CX101" t="s">
        <v>297</v>
      </c>
      <c r="CY101" t="s">
        <v>297</v>
      </c>
      <c r="CZ101" t="s">
        <v>297</v>
      </c>
      <c r="DA101" t="s">
        <v>297</v>
      </c>
      <c r="DB101" t="s">
        <v>297</v>
      </c>
      <c r="DC101" t="s">
        <v>297</v>
      </c>
    </row>
    <row r="102" spans="1:107" ht="21" hidden="1" customHeight="1" x14ac:dyDescent="0.2">
      <c r="A102" t="s">
        <v>589</v>
      </c>
      <c r="B102" s="196" t="s">
        <v>947</v>
      </c>
      <c r="C102" t="s">
        <v>6204</v>
      </c>
      <c r="D102" t="s">
        <v>297</v>
      </c>
      <c r="E102" t="s">
        <v>948</v>
      </c>
      <c r="F102" t="s">
        <v>949</v>
      </c>
      <c r="G102" t="s">
        <v>339</v>
      </c>
      <c r="H102" t="s">
        <v>340</v>
      </c>
      <c r="I102" t="s">
        <v>375</v>
      </c>
      <c r="J102" t="s">
        <v>342</v>
      </c>
      <c r="K102" t="s">
        <v>343</v>
      </c>
      <c r="L102" t="s">
        <v>303</v>
      </c>
      <c r="M102" t="s">
        <v>297</v>
      </c>
      <c r="N102" t="s">
        <v>297</v>
      </c>
      <c r="O102" t="s">
        <v>297</v>
      </c>
      <c r="Q102" t="s">
        <v>344</v>
      </c>
      <c r="R102" t="s">
        <v>297</v>
      </c>
      <c r="S102" t="s">
        <v>306</v>
      </c>
      <c r="T102" t="s">
        <v>297</v>
      </c>
      <c r="U102" t="s">
        <v>308</v>
      </c>
      <c r="V102" t="s">
        <v>309</v>
      </c>
      <c r="W102" t="s">
        <v>310</v>
      </c>
      <c r="X102" t="s">
        <v>310</v>
      </c>
      <c r="Y102" t="s">
        <v>311</v>
      </c>
      <c r="Z102" t="s">
        <v>297</v>
      </c>
      <c r="AA102" t="s">
        <v>297</v>
      </c>
      <c r="AB102" t="s">
        <v>297</v>
      </c>
      <c r="AC102" t="s">
        <v>297</v>
      </c>
      <c r="AD102" t="s">
        <v>297</v>
      </c>
      <c r="AE102" t="s">
        <v>297</v>
      </c>
      <c r="AF102" t="s">
        <v>466</v>
      </c>
      <c r="AG102" t="s">
        <v>424</v>
      </c>
      <c r="AH102">
        <v>15</v>
      </c>
      <c r="AI102" t="s">
        <v>297</v>
      </c>
      <c r="AJ102" t="s">
        <v>297</v>
      </c>
      <c r="AK102" t="s">
        <v>297</v>
      </c>
      <c r="AL102" t="s">
        <v>297</v>
      </c>
      <c r="AM102" t="s">
        <v>297</v>
      </c>
      <c r="AN102" t="s">
        <v>297</v>
      </c>
      <c r="AO102" t="s">
        <v>297</v>
      </c>
      <c r="AP102" t="s">
        <v>297</v>
      </c>
      <c r="AQ102" t="s">
        <v>297</v>
      </c>
      <c r="AR102" t="s">
        <v>297</v>
      </c>
      <c r="AS102" t="s">
        <v>297</v>
      </c>
      <c r="AT102" t="s">
        <v>297</v>
      </c>
      <c r="AU102" t="s">
        <v>297</v>
      </c>
      <c r="AV102" t="s">
        <v>297</v>
      </c>
      <c r="AW102" t="s">
        <v>297</v>
      </c>
      <c r="AX102" t="s">
        <v>297</v>
      </c>
      <c r="AY102" t="s">
        <v>297</v>
      </c>
      <c r="AZ102" t="s">
        <v>297</v>
      </c>
      <c r="BA102" t="s">
        <v>297</v>
      </c>
      <c r="BB102" t="s">
        <v>297</v>
      </c>
      <c r="BC102" t="s">
        <v>297</v>
      </c>
      <c r="BD102" t="s">
        <v>297</v>
      </c>
      <c r="BE102" t="s">
        <v>297</v>
      </c>
      <c r="BF102" t="s">
        <v>297</v>
      </c>
      <c r="BG102" t="s">
        <v>297</v>
      </c>
      <c r="BH102" t="s">
        <v>297</v>
      </c>
      <c r="BI102" t="s">
        <v>297</v>
      </c>
      <c r="BJ102" t="s">
        <v>297</v>
      </c>
      <c r="BK102" t="s">
        <v>297</v>
      </c>
      <c r="BL102" t="s">
        <v>297</v>
      </c>
      <c r="BM102" t="s">
        <v>297</v>
      </c>
      <c r="BO102" t="s">
        <v>297</v>
      </c>
      <c r="BP102" t="s">
        <v>411</v>
      </c>
      <c r="BQ102" t="s">
        <v>412</v>
      </c>
      <c r="BR102">
        <v>10</v>
      </c>
      <c r="BS102" t="s">
        <v>297</v>
      </c>
      <c r="BT102" t="s">
        <v>297</v>
      </c>
      <c r="BU102" t="s">
        <v>297</v>
      </c>
      <c r="BV102" t="s">
        <v>297</v>
      </c>
      <c r="BW102" t="s">
        <v>297</v>
      </c>
      <c r="BX102" t="s">
        <v>297</v>
      </c>
      <c r="BY102" t="s">
        <v>297</v>
      </c>
      <c r="BZ102" t="s">
        <v>297</v>
      </c>
      <c r="CA102" t="s">
        <v>297</v>
      </c>
      <c r="CB102" t="s">
        <v>297</v>
      </c>
      <c r="CC102" t="s">
        <v>297</v>
      </c>
      <c r="CD102" t="s">
        <v>297</v>
      </c>
      <c r="CE102" t="s">
        <v>297</v>
      </c>
      <c r="CF102" t="s">
        <v>369</v>
      </c>
      <c r="CG102" t="s">
        <v>297</v>
      </c>
      <c r="CH102" t="s">
        <v>297</v>
      </c>
      <c r="CI102">
        <v>0</v>
      </c>
      <c r="CJ102">
        <v>30</v>
      </c>
      <c r="CK102" t="s">
        <v>944</v>
      </c>
      <c r="CL102" t="s">
        <v>950</v>
      </c>
      <c r="CM102" t="s">
        <v>951</v>
      </c>
      <c r="CN102" t="s">
        <v>297</v>
      </c>
      <c r="CO102" t="s">
        <v>297</v>
      </c>
      <c r="CP102" t="s">
        <v>297</v>
      </c>
      <c r="CQ102" t="s">
        <v>297</v>
      </c>
      <c r="CR102" t="s">
        <v>297</v>
      </c>
      <c r="CS102" t="s">
        <v>297</v>
      </c>
      <c r="CT102" t="s">
        <v>297</v>
      </c>
      <c r="CU102" t="s">
        <v>297</v>
      </c>
      <c r="CV102" t="s">
        <v>297</v>
      </c>
      <c r="CW102" t="s">
        <v>297</v>
      </c>
      <c r="CX102" t="s">
        <v>297</v>
      </c>
      <c r="CY102" t="s">
        <v>297</v>
      </c>
      <c r="CZ102" t="s">
        <v>297</v>
      </c>
      <c r="DA102" t="s">
        <v>297</v>
      </c>
      <c r="DB102" t="s">
        <v>297</v>
      </c>
      <c r="DC102" t="s">
        <v>297</v>
      </c>
    </row>
    <row r="103" spans="1:107" hidden="1" thickTop="1" x14ac:dyDescent="0.2">
      <c r="A103" t="s">
        <v>952</v>
      </c>
      <c r="B103" s="14" t="s">
        <v>953</v>
      </c>
      <c r="C103" t="s">
        <v>6285</v>
      </c>
      <c r="D103" t="s">
        <v>297</v>
      </c>
      <c r="E103" t="s">
        <v>954</v>
      </c>
      <c r="F103" t="s">
        <v>297</v>
      </c>
      <c r="G103" t="s">
        <v>357</v>
      </c>
      <c r="H103" t="s">
        <v>358</v>
      </c>
      <c r="I103" t="s">
        <v>300</v>
      </c>
      <c r="J103" t="s">
        <v>359</v>
      </c>
      <c r="K103" t="s">
        <v>343</v>
      </c>
      <c r="L103" t="s">
        <v>303</v>
      </c>
      <c r="M103" t="s">
        <v>297</v>
      </c>
      <c r="N103" t="s">
        <v>297</v>
      </c>
      <c r="O103" t="s">
        <v>297</v>
      </c>
      <c r="Q103" t="s">
        <v>344</v>
      </c>
      <c r="R103" t="s">
        <v>297</v>
      </c>
      <c r="S103" t="s">
        <v>306</v>
      </c>
      <c r="T103" t="s">
        <v>297</v>
      </c>
      <c r="U103" t="s">
        <v>297</v>
      </c>
      <c r="V103" t="s">
        <v>309</v>
      </c>
      <c r="W103" t="s">
        <v>310</v>
      </c>
      <c r="X103" t="s">
        <v>310</v>
      </c>
      <c r="Y103" t="s">
        <v>955</v>
      </c>
      <c r="Z103" t="s">
        <v>297</v>
      </c>
      <c r="AA103" t="s">
        <v>297</v>
      </c>
      <c r="AB103" t="s">
        <v>297</v>
      </c>
      <c r="AC103" t="s">
        <v>297</v>
      </c>
      <c r="AD103" t="s">
        <v>297</v>
      </c>
      <c r="AE103" t="s">
        <v>297</v>
      </c>
      <c r="AF103" t="s">
        <v>312</v>
      </c>
      <c r="AG103" t="s">
        <v>297</v>
      </c>
      <c r="AH103" t="s">
        <v>297</v>
      </c>
      <c r="AI103" t="s">
        <v>297</v>
      </c>
      <c r="AJ103" t="s">
        <v>297</v>
      </c>
      <c r="AK103" t="s">
        <v>297</v>
      </c>
      <c r="AL103" t="s">
        <v>297</v>
      </c>
      <c r="AM103" t="s">
        <v>297</v>
      </c>
      <c r="AN103" t="s">
        <v>297</v>
      </c>
      <c r="AO103" t="s">
        <v>297</v>
      </c>
      <c r="AP103" t="s">
        <v>297</v>
      </c>
      <c r="AQ103" t="s">
        <v>297</v>
      </c>
      <c r="AR103" t="s">
        <v>297</v>
      </c>
      <c r="AS103" t="s">
        <v>297</v>
      </c>
      <c r="AT103" t="s">
        <v>297</v>
      </c>
      <c r="AU103" t="s">
        <v>297</v>
      </c>
      <c r="AV103" t="s">
        <v>297</v>
      </c>
      <c r="AW103" t="s">
        <v>297</v>
      </c>
      <c r="AX103" t="s">
        <v>297</v>
      </c>
      <c r="AY103" t="s">
        <v>297</v>
      </c>
      <c r="AZ103" t="s">
        <v>297</v>
      </c>
      <c r="BA103" t="s">
        <v>297</v>
      </c>
      <c r="BB103" t="s">
        <v>297</v>
      </c>
      <c r="BC103" t="s">
        <v>297</v>
      </c>
      <c r="BD103" t="s">
        <v>297</v>
      </c>
      <c r="BE103" t="s">
        <v>297</v>
      </c>
      <c r="BF103" t="s">
        <v>297</v>
      </c>
      <c r="BG103" t="s">
        <v>297</v>
      </c>
      <c r="BH103" t="s">
        <v>297</v>
      </c>
      <c r="BI103" t="s">
        <v>297</v>
      </c>
      <c r="BJ103" t="s">
        <v>297</v>
      </c>
      <c r="BK103" t="s">
        <v>297</v>
      </c>
      <c r="BL103" t="s">
        <v>297</v>
      </c>
      <c r="BM103" t="s">
        <v>297</v>
      </c>
      <c r="BN103" t="s">
        <v>297</v>
      </c>
      <c r="BO103" t="s">
        <v>297</v>
      </c>
      <c r="BP103" t="s">
        <v>297</v>
      </c>
      <c r="BQ103" t="s">
        <v>297</v>
      </c>
      <c r="BR103" t="s">
        <v>297</v>
      </c>
      <c r="BS103" t="s">
        <v>297</v>
      </c>
      <c r="BT103" t="s">
        <v>297</v>
      </c>
      <c r="BU103" t="s">
        <v>297</v>
      </c>
      <c r="BV103" t="s">
        <v>297</v>
      </c>
      <c r="BW103" t="s">
        <v>297</v>
      </c>
      <c r="BX103" t="s">
        <v>297</v>
      </c>
      <c r="BY103" t="s">
        <v>297</v>
      </c>
      <c r="BZ103" t="s">
        <v>297</v>
      </c>
      <c r="CA103" t="s">
        <v>297</v>
      </c>
      <c r="CB103" t="s">
        <v>297</v>
      </c>
      <c r="CC103" t="s">
        <v>297</v>
      </c>
      <c r="CD103" t="s">
        <v>297</v>
      </c>
      <c r="CE103" t="s">
        <v>297</v>
      </c>
      <c r="CF103" t="s">
        <v>347</v>
      </c>
      <c r="CG103" t="s">
        <v>297</v>
      </c>
      <c r="CH103" t="s">
        <v>297</v>
      </c>
      <c r="CI103">
        <v>0</v>
      </c>
      <c r="CJ103">
        <v>30</v>
      </c>
      <c r="CK103" t="s">
        <v>956</v>
      </c>
      <c r="CL103" t="s">
        <v>957</v>
      </c>
      <c r="CM103" t="s">
        <v>297</v>
      </c>
      <c r="CN103" t="s">
        <v>297</v>
      </c>
      <c r="CO103" t="s">
        <v>297</v>
      </c>
      <c r="CP103" t="s">
        <v>297</v>
      </c>
      <c r="CQ103" t="s">
        <v>297</v>
      </c>
      <c r="CR103" t="s">
        <v>297</v>
      </c>
      <c r="CS103" t="s">
        <v>297</v>
      </c>
      <c r="CT103" t="s">
        <v>297</v>
      </c>
      <c r="CU103" t="s">
        <v>297</v>
      </c>
      <c r="CV103" t="s">
        <v>297</v>
      </c>
      <c r="CW103" t="s">
        <v>297</v>
      </c>
      <c r="CX103" t="s">
        <v>297</v>
      </c>
      <c r="CY103" t="s">
        <v>297</v>
      </c>
      <c r="CZ103" t="s">
        <v>297</v>
      </c>
      <c r="DA103" t="s">
        <v>297</v>
      </c>
      <c r="DB103" t="s">
        <v>297</v>
      </c>
      <c r="DC103" t="s">
        <v>297</v>
      </c>
    </row>
    <row r="104" spans="1:107" hidden="1" thickTop="1" x14ac:dyDescent="0.2">
      <c r="A104" t="s">
        <v>958</v>
      </c>
      <c r="B104" s="196" t="s">
        <v>959</v>
      </c>
      <c r="C104" t="s">
        <v>6293</v>
      </c>
      <c r="D104" t="s">
        <v>297</v>
      </c>
      <c r="E104" t="s">
        <v>960</v>
      </c>
      <c r="F104" t="s">
        <v>297</v>
      </c>
      <c r="G104" t="s">
        <v>357</v>
      </c>
      <c r="H104" t="s">
        <v>358</v>
      </c>
      <c r="I104" t="s">
        <v>300</v>
      </c>
      <c r="J104" t="s">
        <v>342</v>
      </c>
      <c r="K104" t="s">
        <v>343</v>
      </c>
      <c r="L104" t="s">
        <v>303</v>
      </c>
      <c r="M104" t="s">
        <v>297</v>
      </c>
      <c r="N104" t="s">
        <v>961</v>
      </c>
      <c r="O104" t="s">
        <v>297</v>
      </c>
      <c r="Q104" t="s">
        <v>344</v>
      </c>
      <c r="R104" t="s">
        <v>368</v>
      </c>
      <c r="S104" t="s">
        <v>384</v>
      </c>
      <c r="T104" t="s">
        <v>297</v>
      </c>
      <c r="U104" t="s">
        <v>297</v>
      </c>
      <c r="V104" t="s">
        <v>309</v>
      </c>
      <c r="W104" t="s">
        <v>310</v>
      </c>
      <c r="X104" t="s">
        <v>310</v>
      </c>
      <c r="Y104" t="s">
        <v>311</v>
      </c>
      <c r="Z104" t="s">
        <v>312</v>
      </c>
      <c r="AA104" t="s">
        <v>297</v>
      </c>
      <c r="AB104" t="s">
        <v>297</v>
      </c>
      <c r="AC104" t="s">
        <v>297</v>
      </c>
      <c r="AD104" t="s">
        <v>297</v>
      </c>
      <c r="AE104" t="s">
        <v>297</v>
      </c>
      <c r="AF104" t="s">
        <v>312</v>
      </c>
      <c r="AG104" t="s">
        <v>297</v>
      </c>
      <c r="AH104" t="s">
        <v>297</v>
      </c>
      <c r="AI104" t="s">
        <v>297</v>
      </c>
      <c r="AJ104" t="s">
        <v>297</v>
      </c>
      <c r="AK104" t="s">
        <v>297</v>
      </c>
      <c r="AL104" t="s">
        <v>297</v>
      </c>
      <c r="AM104" t="s">
        <v>297</v>
      </c>
      <c r="AN104" t="s">
        <v>297</v>
      </c>
      <c r="AO104" t="s">
        <v>297</v>
      </c>
      <c r="AP104" t="s">
        <v>297</v>
      </c>
      <c r="AQ104" t="s">
        <v>297</v>
      </c>
      <c r="AR104" t="s">
        <v>297</v>
      </c>
      <c r="AS104" t="s">
        <v>297</v>
      </c>
      <c r="AT104" t="s">
        <v>297</v>
      </c>
      <c r="AU104" t="s">
        <v>297</v>
      </c>
      <c r="AV104" t="s">
        <v>297</v>
      </c>
      <c r="AW104" t="s">
        <v>297</v>
      </c>
      <c r="AX104" t="s">
        <v>297</v>
      </c>
      <c r="AY104" t="s">
        <v>297</v>
      </c>
      <c r="AZ104" t="s">
        <v>297</v>
      </c>
      <c r="BA104" t="s">
        <v>297</v>
      </c>
      <c r="BB104" t="s">
        <v>297</v>
      </c>
      <c r="BC104" t="s">
        <v>297</v>
      </c>
      <c r="BD104" t="s">
        <v>297</v>
      </c>
      <c r="BE104" t="s">
        <v>297</v>
      </c>
      <c r="BF104" t="s">
        <v>297</v>
      </c>
      <c r="BG104" t="s">
        <v>297</v>
      </c>
      <c r="BH104" t="s">
        <v>297</v>
      </c>
      <c r="BI104" t="s">
        <v>297</v>
      </c>
      <c r="BJ104" t="s">
        <v>297</v>
      </c>
      <c r="BK104" t="s">
        <v>297</v>
      </c>
      <c r="BL104" t="s">
        <v>297</v>
      </c>
      <c r="BM104" t="s">
        <v>297</v>
      </c>
      <c r="BN104" t="s">
        <v>297</v>
      </c>
      <c r="BO104" t="s">
        <v>297</v>
      </c>
      <c r="BP104" t="s">
        <v>297</v>
      </c>
      <c r="BQ104" t="s">
        <v>297</v>
      </c>
      <c r="BR104" t="s">
        <v>297</v>
      </c>
      <c r="BS104" t="s">
        <v>297</v>
      </c>
      <c r="BT104" t="s">
        <v>297</v>
      </c>
      <c r="BU104" t="s">
        <v>297</v>
      </c>
      <c r="BV104" t="s">
        <v>297</v>
      </c>
      <c r="BW104" t="s">
        <v>297</v>
      </c>
      <c r="BX104" t="s">
        <v>297</v>
      </c>
      <c r="BY104" t="s">
        <v>297</v>
      </c>
      <c r="BZ104" t="s">
        <v>297</v>
      </c>
      <c r="CA104" t="s">
        <v>297</v>
      </c>
      <c r="CB104" t="s">
        <v>297</v>
      </c>
      <c r="CC104" t="s">
        <v>297</v>
      </c>
      <c r="CD104" t="s">
        <v>297</v>
      </c>
      <c r="CE104" t="s">
        <v>297</v>
      </c>
      <c r="CF104" t="s">
        <v>553</v>
      </c>
      <c r="CG104">
        <v>0</v>
      </c>
      <c r="CH104" t="s">
        <v>297</v>
      </c>
      <c r="CI104" t="s">
        <v>297</v>
      </c>
      <c r="CJ104" t="s">
        <v>297</v>
      </c>
      <c r="CK104" t="s">
        <v>962</v>
      </c>
      <c r="CL104" t="s">
        <v>963</v>
      </c>
      <c r="CM104" t="s">
        <v>297</v>
      </c>
      <c r="CN104" t="s">
        <v>297</v>
      </c>
      <c r="CO104" t="s">
        <v>297</v>
      </c>
      <c r="CP104" t="s">
        <v>297</v>
      </c>
      <c r="CQ104" t="s">
        <v>297</v>
      </c>
      <c r="CR104" t="s">
        <v>297</v>
      </c>
      <c r="CS104" t="s">
        <v>297</v>
      </c>
      <c r="CT104" t="s">
        <v>297</v>
      </c>
      <c r="CU104" t="s">
        <v>297</v>
      </c>
      <c r="CV104" t="s">
        <v>297</v>
      </c>
      <c r="CW104" t="s">
        <v>297</v>
      </c>
      <c r="CX104" t="s">
        <v>297</v>
      </c>
      <c r="CY104" t="s">
        <v>297</v>
      </c>
      <c r="CZ104" t="s">
        <v>297</v>
      </c>
      <c r="DA104" t="s">
        <v>297</v>
      </c>
      <c r="DB104" t="s">
        <v>297</v>
      </c>
      <c r="DC104" t="s">
        <v>297</v>
      </c>
    </row>
    <row r="105" spans="1:107" hidden="1" thickTop="1" x14ac:dyDescent="0.2">
      <c r="A105" t="s">
        <v>1241</v>
      </c>
      <c r="B105" s="14" t="s">
        <v>1242</v>
      </c>
      <c r="C105" t="s">
        <v>6289</v>
      </c>
      <c r="D105" t="s">
        <v>297</v>
      </c>
      <c r="E105" t="s">
        <v>1243</v>
      </c>
      <c r="F105" t="s">
        <v>297</v>
      </c>
      <c r="G105" t="s">
        <v>610</v>
      </c>
      <c r="H105" t="s">
        <v>665</v>
      </c>
      <c r="I105" t="s">
        <v>341</v>
      </c>
      <c r="J105" t="s">
        <v>666</v>
      </c>
      <c r="K105" t="s">
        <v>1244</v>
      </c>
      <c r="L105" t="s">
        <v>303</v>
      </c>
      <c r="M105" t="s">
        <v>297</v>
      </c>
      <c r="N105" t="s">
        <v>297</v>
      </c>
      <c r="O105" t="s">
        <v>297</v>
      </c>
      <c r="Q105" t="s">
        <v>1245</v>
      </c>
      <c r="R105" t="s">
        <v>319</v>
      </c>
      <c r="S105" t="s">
        <v>306</v>
      </c>
      <c r="T105" t="s">
        <v>362</v>
      </c>
      <c r="U105" t="s">
        <v>308</v>
      </c>
      <c r="V105" t="s">
        <v>309</v>
      </c>
      <c r="W105" t="s">
        <v>310</v>
      </c>
      <c r="X105" t="s">
        <v>310</v>
      </c>
      <c r="Y105" t="s">
        <v>1246</v>
      </c>
      <c r="Z105" t="s">
        <v>297</v>
      </c>
      <c r="AA105" t="s">
        <v>297</v>
      </c>
      <c r="AB105" t="s">
        <v>297</v>
      </c>
      <c r="AC105" t="s">
        <v>297</v>
      </c>
      <c r="AD105" t="s">
        <v>297</v>
      </c>
      <c r="AE105" t="s">
        <v>297</v>
      </c>
      <c r="AF105" t="s">
        <v>312</v>
      </c>
      <c r="AG105" t="s">
        <v>297</v>
      </c>
      <c r="AH105" t="s">
        <v>297</v>
      </c>
      <c r="AI105" t="s">
        <v>297</v>
      </c>
      <c r="AJ105" t="s">
        <v>297</v>
      </c>
      <c r="AK105" t="s">
        <v>297</v>
      </c>
      <c r="AL105" t="s">
        <v>297</v>
      </c>
      <c r="AM105" t="s">
        <v>297</v>
      </c>
      <c r="AN105" t="s">
        <v>297</v>
      </c>
      <c r="AO105" t="s">
        <v>297</v>
      </c>
      <c r="AP105" t="s">
        <v>297</v>
      </c>
      <c r="AQ105" t="s">
        <v>297</v>
      </c>
      <c r="AR105" t="s">
        <v>297</v>
      </c>
      <c r="AS105" t="s">
        <v>297</v>
      </c>
      <c r="AT105" t="s">
        <v>297</v>
      </c>
      <c r="AU105" t="s">
        <v>297</v>
      </c>
      <c r="AV105" t="s">
        <v>297</v>
      </c>
      <c r="AW105" t="s">
        <v>297</v>
      </c>
      <c r="AX105" t="s">
        <v>297</v>
      </c>
      <c r="AY105" t="s">
        <v>297</v>
      </c>
      <c r="AZ105" t="s">
        <v>297</v>
      </c>
      <c r="BA105" t="s">
        <v>297</v>
      </c>
      <c r="BB105" t="s">
        <v>297</v>
      </c>
      <c r="BC105" t="s">
        <v>297</v>
      </c>
      <c r="BD105" t="s">
        <v>297</v>
      </c>
      <c r="BE105" t="s">
        <v>297</v>
      </c>
      <c r="BF105" t="s">
        <v>297</v>
      </c>
      <c r="BG105" t="s">
        <v>297</v>
      </c>
      <c r="BH105" t="s">
        <v>297</v>
      </c>
      <c r="BI105" t="s">
        <v>297</v>
      </c>
      <c r="BJ105" t="s">
        <v>297</v>
      </c>
      <c r="BK105" t="s">
        <v>297</v>
      </c>
      <c r="BL105" t="s">
        <v>297</v>
      </c>
      <c r="BM105" t="s">
        <v>297</v>
      </c>
      <c r="BN105" t="s">
        <v>297</v>
      </c>
      <c r="BO105" t="s">
        <v>297</v>
      </c>
      <c r="BP105" t="s">
        <v>297</v>
      </c>
      <c r="BQ105" t="s">
        <v>297</v>
      </c>
      <c r="BR105" t="s">
        <v>297</v>
      </c>
      <c r="BS105" t="s">
        <v>297</v>
      </c>
      <c r="BT105" t="s">
        <v>297</v>
      </c>
      <c r="BU105" t="s">
        <v>297</v>
      </c>
      <c r="BV105" t="s">
        <v>297</v>
      </c>
      <c r="BW105" t="s">
        <v>297</v>
      </c>
      <c r="BX105" t="s">
        <v>297</v>
      </c>
      <c r="BY105" t="s">
        <v>297</v>
      </c>
      <c r="BZ105" t="s">
        <v>297</v>
      </c>
      <c r="CA105" t="s">
        <v>297</v>
      </c>
      <c r="CB105" t="s">
        <v>297</v>
      </c>
      <c r="CC105" t="s">
        <v>297</v>
      </c>
      <c r="CD105" t="s">
        <v>297</v>
      </c>
      <c r="CE105" t="s">
        <v>297</v>
      </c>
      <c r="CF105" t="s">
        <v>313</v>
      </c>
      <c r="CG105" t="s">
        <v>314</v>
      </c>
      <c r="CH105" t="s">
        <v>314</v>
      </c>
      <c r="CI105" t="s">
        <v>297</v>
      </c>
      <c r="CJ105" t="s">
        <v>297</v>
      </c>
      <c r="CK105" t="s">
        <v>1247</v>
      </c>
      <c r="CL105" t="s">
        <v>1248</v>
      </c>
      <c r="CM105" t="s">
        <v>297</v>
      </c>
      <c r="CN105" t="s">
        <v>297</v>
      </c>
      <c r="CO105" t="s">
        <v>297</v>
      </c>
      <c r="CP105" t="s">
        <v>297</v>
      </c>
      <c r="CQ105" t="s">
        <v>297</v>
      </c>
      <c r="CR105" t="s">
        <v>297</v>
      </c>
      <c r="CS105" t="s">
        <v>297</v>
      </c>
      <c r="CT105" t="s">
        <v>297</v>
      </c>
      <c r="CU105" t="s">
        <v>297</v>
      </c>
      <c r="CV105" t="s">
        <v>297</v>
      </c>
      <c r="CW105" t="s">
        <v>297</v>
      </c>
      <c r="CX105" t="s">
        <v>297</v>
      </c>
      <c r="CY105" t="s">
        <v>297</v>
      </c>
      <c r="CZ105" t="s">
        <v>297</v>
      </c>
      <c r="DA105" t="s">
        <v>297</v>
      </c>
      <c r="DB105" t="s">
        <v>297</v>
      </c>
      <c r="DC105" t="s">
        <v>297</v>
      </c>
    </row>
    <row r="106" spans="1:107" hidden="1" thickTop="1" x14ac:dyDescent="0.2">
      <c r="A106" t="s">
        <v>969</v>
      </c>
      <c r="B106" s="196" t="s">
        <v>970</v>
      </c>
      <c r="C106" t="s">
        <v>6289</v>
      </c>
      <c r="D106" t="s">
        <v>297</v>
      </c>
      <c r="E106" t="s">
        <v>971</v>
      </c>
      <c r="F106" t="s">
        <v>297</v>
      </c>
      <c r="G106" t="s">
        <v>610</v>
      </c>
      <c r="H106" t="s">
        <v>665</v>
      </c>
      <c r="I106" t="s">
        <v>341</v>
      </c>
      <c r="J106" t="s">
        <v>666</v>
      </c>
      <c r="K106" t="s">
        <v>715</v>
      </c>
      <c r="L106" t="s">
        <v>303</v>
      </c>
      <c r="M106" t="s">
        <v>297</v>
      </c>
      <c r="N106" t="s">
        <v>297</v>
      </c>
      <c r="O106" t="s">
        <v>297</v>
      </c>
      <c r="Q106" t="s">
        <v>716</v>
      </c>
      <c r="R106" t="s">
        <v>319</v>
      </c>
      <c r="S106" t="s">
        <v>306</v>
      </c>
      <c r="T106" t="s">
        <v>362</v>
      </c>
      <c r="U106" t="s">
        <v>308</v>
      </c>
      <c r="V106" t="s">
        <v>309</v>
      </c>
      <c r="W106" t="s">
        <v>345</v>
      </c>
      <c r="X106" t="s">
        <v>310</v>
      </c>
      <c r="Y106" t="s">
        <v>346</v>
      </c>
      <c r="Z106" t="s">
        <v>297</v>
      </c>
      <c r="AA106" t="s">
        <v>297</v>
      </c>
      <c r="AB106" t="s">
        <v>297</v>
      </c>
      <c r="AC106" t="s">
        <v>297</v>
      </c>
      <c r="AD106" t="s">
        <v>297</v>
      </c>
      <c r="AE106" t="s">
        <v>297</v>
      </c>
      <c r="AF106" t="s">
        <v>312</v>
      </c>
      <c r="AG106" t="s">
        <v>297</v>
      </c>
      <c r="AH106" t="s">
        <v>297</v>
      </c>
      <c r="AI106" t="s">
        <v>297</v>
      </c>
      <c r="AJ106" t="s">
        <v>297</v>
      </c>
      <c r="AK106" t="s">
        <v>297</v>
      </c>
      <c r="AL106" t="s">
        <v>297</v>
      </c>
      <c r="AM106" t="s">
        <v>297</v>
      </c>
      <c r="AN106" t="s">
        <v>297</v>
      </c>
      <c r="AO106" t="s">
        <v>297</v>
      </c>
      <c r="AP106" t="s">
        <v>297</v>
      </c>
      <c r="AQ106" t="s">
        <v>297</v>
      </c>
      <c r="AR106" t="s">
        <v>297</v>
      </c>
      <c r="AS106" t="s">
        <v>297</v>
      </c>
      <c r="AT106" t="s">
        <v>297</v>
      </c>
      <c r="AU106" t="s">
        <v>297</v>
      </c>
      <c r="AV106" t="s">
        <v>297</v>
      </c>
      <c r="AW106" t="s">
        <v>297</v>
      </c>
      <c r="AX106" t="s">
        <v>297</v>
      </c>
      <c r="AY106" t="s">
        <v>297</v>
      </c>
      <c r="AZ106" t="s">
        <v>297</v>
      </c>
      <c r="BA106" t="s">
        <v>297</v>
      </c>
      <c r="BB106" t="s">
        <v>297</v>
      </c>
      <c r="BC106" t="s">
        <v>297</v>
      </c>
      <c r="BD106" t="s">
        <v>297</v>
      </c>
      <c r="BE106" t="s">
        <v>297</v>
      </c>
      <c r="BF106" t="s">
        <v>297</v>
      </c>
      <c r="BG106" t="s">
        <v>297</v>
      </c>
      <c r="BH106" t="s">
        <v>297</v>
      </c>
      <c r="BI106" t="s">
        <v>297</v>
      </c>
      <c r="BJ106" t="s">
        <v>297</v>
      </c>
      <c r="BK106" t="s">
        <v>297</v>
      </c>
      <c r="BL106" t="s">
        <v>297</v>
      </c>
      <c r="BM106" t="s">
        <v>297</v>
      </c>
      <c r="BN106" t="s">
        <v>297</v>
      </c>
      <c r="BO106" t="s">
        <v>297</v>
      </c>
      <c r="BP106" t="s">
        <v>297</v>
      </c>
      <c r="BQ106" t="s">
        <v>297</v>
      </c>
      <c r="BR106" t="s">
        <v>297</v>
      </c>
      <c r="BS106" t="s">
        <v>297</v>
      </c>
      <c r="BT106" t="s">
        <v>297</v>
      </c>
      <c r="BU106" t="s">
        <v>297</v>
      </c>
      <c r="BV106" t="s">
        <v>297</v>
      </c>
      <c r="BW106" t="s">
        <v>297</v>
      </c>
      <c r="BX106" t="s">
        <v>297</v>
      </c>
      <c r="BY106" t="s">
        <v>297</v>
      </c>
      <c r="BZ106" t="s">
        <v>297</v>
      </c>
      <c r="CA106" t="s">
        <v>297</v>
      </c>
      <c r="CB106" t="s">
        <v>297</v>
      </c>
      <c r="CC106" t="s">
        <v>297</v>
      </c>
      <c r="CD106" t="s">
        <v>297</v>
      </c>
      <c r="CE106" t="s">
        <v>297</v>
      </c>
      <c r="CF106" t="s">
        <v>313</v>
      </c>
      <c r="CG106" t="s">
        <v>314</v>
      </c>
      <c r="CH106" t="s">
        <v>314</v>
      </c>
      <c r="CI106" t="s">
        <v>297</v>
      </c>
      <c r="CJ106" t="s">
        <v>297</v>
      </c>
      <c r="CK106" t="s">
        <v>972</v>
      </c>
      <c r="CL106" t="s">
        <v>973</v>
      </c>
      <c r="CM106" t="s">
        <v>297</v>
      </c>
      <c r="CN106" t="s">
        <v>297</v>
      </c>
      <c r="CO106" t="s">
        <v>297</v>
      </c>
      <c r="CP106" t="s">
        <v>297</v>
      </c>
      <c r="CQ106" t="s">
        <v>974</v>
      </c>
      <c r="CR106" t="s">
        <v>297</v>
      </c>
      <c r="CS106" t="s">
        <v>975</v>
      </c>
      <c r="CT106" t="s">
        <v>976</v>
      </c>
      <c r="CU106" t="s">
        <v>297</v>
      </c>
      <c r="CV106" t="s">
        <v>297</v>
      </c>
      <c r="CW106" t="s">
        <v>297</v>
      </c>
      <c r="CX106" t="s">
        <v>297</v>
      </c>
      <c r="CY106" t="s">
        <v>491</v>
      </c>
      <c r="CZ106" t="s">
        <v>351</v>
      </c>
      <c r="DA106" t="s">
        <v>352</v>
      </c>
      <c r="DB106" t="s">
        <v>977</v>
      </c>
      <c r="DC106" t="s">
        <v>297</v>
      </c>
    </row>
    <row r="107" spans="1:107" hidden="1" thickTop="1" x14ac:dyDescent="0.2">
      <c r="A107" t="s">
        <v>479</v>
      </c>
      <c r="B107" s="14" t="s">
        <v>978</v>
      </c>
      <c r="C107" t="s">
        <v>701</v>
      </c>
      <c r="D107" t="s">
        <v>297</v>
      </c>
      <c r="E107" t="s">
        <v>979</v>
      </c>
      <c r="F107" t="s">
        <v>297</v>
      </c>
      <c r="G107" t="s">
        <v>519</v>
      </c>
      <c r="H107" t="s">
        <v>299</v>
      </c>
      <c r="I107" t="s">
        <v>300</v>
      </c>
      <c r="J107" t="s">
        <v>479</v>
      </c>
      <c r="K107" t="s">
        <v>343</v>
      </c>
      <c r="L107" t="s">
        <v>303</v>
      </c>
      <c r="M107" t="s">
        <v>297</v>
      </c>
      <c r="N107" t="s">
        <v>297</v>
      </c>
      <c r="O107" t="s">
        <v>297</v>
      </c>
      <c r="Q107" t="s">
        <v>344</v>
      </c>
      <c r="R107" t="s">
        <v>319</v>
      </c>
      <c r="S107" t="s">
        <v>306</v>
      </c>
      <c r="T107" t="s">
        <v>297</v>
      </c>
      <c r="U107" t="s">
        <v>297</v>
      </c>
      <c r="V107" t="s">
        <v>309</v>
      </c>
      <c r="W107" t="s">
        <v>310</v>
      </c>
      <c r="X107" t="s">
        <v>310</v>
      </c>
      <c r="Y107" t="s">
        <v>311</v>
      </c>
      <c r="Z107" t="s">
        <v>297</v>
      </c>
      <c r="AA107" t="s">
        <v>297</v>
      </c>
      <c r="AB107" t="s">
        <v>297</v>
      </c>
      <c r="AC107" t="s">
        <v>297</v>
      </c>
      <c r="AD107" t="s">
        <v>297</v>
      </c>
      <c r="AE107" t="s">
        <v>297</v>
      </c>
      <c r="AF107" t="s">
        <v>312</v>
      </c>
      <c r="AG107" t="s">
        <v>297</v>
      </c>
      <c r="AH107" t="s">
        <v>297</v>
      </c>
      <c r="AI107" t="s">
        <v>297</v>
      </c>
      <c r="AJ107" t="s">
        <v>297</v>
      </c>
      <c r="AK107" t="s">
        <v>297</v>
      </c>
      <c r="AL107" t="s">
        <v>297</v>
      </c>
      <c r="AM107" t="s">
        <v>297</v>
      </c>
      <c r="AN107" t="s">
        <v>297</v>
      </c>
      <c r="AO107" t="s">
        <v>297</v>
      </c>
      <c r="AP107" t="s">
        <v>297</v>
      </c>
      <c r="AQ107" t="s">
        <v>297</v>
      </c>
      <c r="AR107" t="s">
        <v>297</v>
      </c>
      <c r="AS107" t="s">
        <v>297</v>
      </c>
      <c r="AT107" t="s">
        <v>297</v>
      </c>
      <c r="AU107" t="s">
        <v>297</v>
      </c>
      <c r="AV107" t="s">
        <v>297</v>
      </c>
      <c r="AW107" t="s">
        <v>297</v>
      </c>
      <c r="AX107" t="s">
        <v>297</v>
      </c>
      <c r="AY107" t="s">
        <v>297</v>
      </c>
      <c r="AZ107" t="s">
        <v>297</v>
      </c>
      <c r="BA107" t="s">
        <v>297</v>
      </c>
      <c r="BB107" t="s">
        <v>297</v>
      </c>
      <c r="BC107" t="s">
        <v>297</v>
      </c>
      <c r="BD107" t="s">
        <v>297</v>
      </c>
      <c r="BE107" t="s">
        <v>297</v>
      </c>
      <c r="BF107" t="s">
        <v>297</v>
      </c>
      <c r="BG107" t="s">
        <v>297</v>
      </c>
      <c r="BH107" t="s">
        <v>297</v>
      </c>
      <c r="BI107" t="s">
        <v>297</v>
      </c>
      <c r="BJ107" t="s">
        <v>297</v>
      </c>
      <c r="BK107" t="s">
        <v>297</v>
      </c>
      <c r="BL107" t="s">
        <v>297</v>
      </c>
      <c r="BM107" t="s">
        <v>297</v>
      </c>
      <c r="BN107" t="s">
        <v>297</v>
      </c>
      <c r="BO107" t="s">
        <v>297</v>
      </c>
      <c r="BP107" t="s">
        <v>312</v>
      </c>
      <c r="BQ107" t="s">
        <v>297</v>
      </c>
      <c r="BR107" t="s">
        <v>297</v>
      </c>
      <c r="BS107" t="s">
        <v>297</v>
      </c>
      <c r="BT107" t="s">
        <v>297</v>
      </c>
      <c r="BU107" t="s">
        <v>297</v>
      </c>
      <c r="BV107" t="s">
        <v>297</v>
      </c>
      <c r="BW107" t="s">
        <v>297</v>
      </c>
      <c r="BX107" t="s">
        <v>297</v>
      </c>
      <c r="BY107" t="s">
        <v>297</v>
      </c>
      <c r="BZ107" t="s">
        <v>297</v>
      </c>
      <c r="CA107" t="s">
        <v>297</v>
      </c>
      <c r="CB107" t="s">
        <v>297</v>
      </c>
      <c r="CC107" t="s">
        <v>297</v>
      </c>
      <c r="CD107" t="s">
        <v>297</v>
      </c>
      <c r="CE107" t="s">
        <v>297</v>
      </c>
      <c r="CF107" t="s">
        <v>347</v>
      </c>
      <c r="CG107" t="s">
        <v>297</v>
      </c>
      <c r="CH107" t="s">
        <v>297</v>
      </c>
      <c r="CI107">
        <v>0</v>
      </c>
      <c r="CJ107">
        <v>30</v>
      </c>
      <c r="CK107" t="s">
        <v>980</v>
      </c>
      <c r="CL107" t="s">
        <v>981</v>
      </c>
      <c r="CM107" t="s">
        <v>297</v>
      </c>
      <c r="CN107" t="s">
        <v>297</v>
      </c>
      <c r="CO107" t="s">
        <v>297</v>
      </c>
      <c r="CP107" t="s">
        <v>297</v>
      </c>
      <c r="CQ107" t="s">
        <v>297</v>
      </c>
      <c r="CR107" t="s">
        <v>297</v>
      </c>
      <c r="CS107" t="s">
        <v>297</v>
      </c>
      <c r="CT107" t="s">
        <v>297</v>
      </c>
      <c r="CU107" t="s">
        <v>297</v>
      </c>
      <c r="CV107" t="s">
        <v>297</v>
      </c>
      <c r="CW107" t="s">
        <v>297</v>
      </c>
      <c r="CX107" t="s">
        <v>297</v>
      </c>
      <c r="CY107" t="s">
        <v>297</v>
      </c>
      <c r="CZ107" t="s">
        <v>297</v>
      </c>
      <c r="DA107" t="s">
        <v>297</v>
      </c>
      <c r="DB107" t="s">
        <v>297</v>
      </c>
      <c r="DC107" t="s">
        <v>297</v>
      </c>
    </row>
    <row r="108" spans="1:107" hidden="1" thickTop="1" x14ac:dyDescent="0.2">
      <c r="A108" t="s">
        <v>982</v>
      </c>
      <c r="B108" s="196" t="s">
        <v>983</v>
      </c>
      <c r="C108" t="s">
        <v>6204</v>
      </c>
      <c r="D108" t="s">
        <v>297</v>
      </c>
      <c r="E108" t="s">
        <v>984</v>
      </c>
      <c r="F108" t="s">
        <v>297</v>
      </c>
      <c r="G108" t="s">
        <v>339</v>
      </c>
      <c r="H108" t="s">
        <v>340</v>
      </c>
      <c r="I108" t="s">
        <v>375</v>
      </c>
      <c r="J108" t="s">
        <v>342</v>
      </c>
      <c r="K108" t="s">
        <v>343</v>
      </c>
      <c r="L108" t="s">
        <v>303</v>
      </c>
      <c r="M108" t="s">
        <v>297</v>
      </c>
      <c r="N108" t="s">
        <v>297</v>
      </c>
      <c r="O108" t="s">
        <v>297</v>
      </c>
      <c r="Q108" t="s">
        <v>344</v>
      </c>
      <c r="R108" t="s">
        <v>297</v>
      </c>
      <c r="S108" t="s">
        <v>306</v>
      </c>
      <c r="T108" t="s">
        <v>297</v>
      </c>
      <c r="U108" t="s">
        <v>308</v>
      </c>
      <c r="V108" t="s">
        <v>309</v>
      </c>
      <c r="W108" t="s">
        <v>345</v>
      </c>
      <c r="X108" t="s">
        <v>310</v>
      </c>
      <c r="Y108" t="s">
        <v>985</v>
      </c>
      <c r="Z108" t="s">
        <v>297</v>
      </c>
      <c r="AA108" t="s">
        <v>297</v>
      </c>
      <c r="AB108" t="s">
        <v>297</v>
      </c>
      <c r="AC108" t="s">
        <v>297</v>
      </c>
      <c r="AD108" t="s">
        <v>297</v>
      </c>
      <c r="AE108" t="s">
        <v>297</v>
      </c>
      <c r="AF108" t="s">
        <v>297</v>
      </c>
      <c r="AG108" t="s">
        <v>297</v>
      </c>
      <c r="AH108" t="s">
        <v>297</v>
      </c>
      <c r="AI108" t="s">
        <v>297</v>
      </c>
      <c r="AJ108" t="s">
        <v>297</v>
      </c>
      <c r="AK108" t="s">
        <v>297</v>
      </c>
      <c r="AL108" t="s">
        <v>297</v>
      </c>
      <c r="AM108" t="s">
        <v>297</v>
      </c>
      <c r="AN108" t="s">
        <v>297</v>
      </c>
      <c r="AO108" t="s">
        <v>297</v>
      </c>
      <c r="AP108" t="s">
        <v>297</v>
      </c>
      <c r="AQ108" t="s">
        <v>297</v>
      </c>
      <c r="AR108" t="s">
        <v>411</v>
      </c>
      <c r="AS108" t="s">
        <v>412</v>
      </c>
      <c r="AT108">
        <v>15</v>
      </c>
      <c r="AU108" t="s">
        <v>297</v>
      </c>
      <c r="AV108" t="s">
        <v>297</v>
      </c>
      <c r="AW108" t="s">
        <v>297</v>
      </c>
      <c r="AX108" t="s">
        <v>297</v>
      </c>
      <c r="AY108" t="s">
        <v>297</v>
      </c>
      <c r="AZ108" t="s">
        <v>297</v>
      </c>
      <c r="BA108" t="s">
        <v>297</v>
      </c>
      <c r="BB108" t="s">
        <v>297</v>
      </c>
      <c r="BC108" t="s">
        <v>297</v>
      </c>
      <c r="BD108" t="s">
        <v>297</v>
      </c>
      <c r="BE108" t="s">
        <v>297</v>
      </c>
      <c r="BF108" t="s">
        <v>297</v>
      </c>
      <c r="BG108" t="s">
        <v>297</v>
      </c>
      <c r="BH108" t="s">
        <v>297</v>
      </c>
      <c r="BI108" t="s">
        <v>297</v>
      </c>
      <c r="BJ108" t="s">
        <v>297</v>
      </c>
      <c r="BK108" t="s">
        <v>297</v>
      </c>
      <c r="BL108" t="s">
        <v>297</v>
      </c>
      <c r="BM108" t="s">
        <v>297</v>
      </c>
      <c r="BN108" t="s">
        <v>297</v>
      </c>
      <c r="BO108" t="s">
        <v>297</v>
      </c>
      <c r="BP108" t="s">
        <v>297</v>
      </c>
      <c r="BQ108" t="s">
        <v>297</v>
      </c>
      <c r="BR108" t="s">
        <v>297</v>
      </c>
      <c r="BS108" t="s">
        <v>297</v>
      </c>
      <c r="BT108" t="s">
        <v>297</v>
      </c>
      <c r="BU108" t="s">
        <v>297</v>
      </c>
      <c r="BV108" t="s">
        <v>297</v>
      </c>
      <c r="BW108" t="s">
        <v>297</v>
      </c>
      <c r="BX108" t="s">
        <v>297</v>
      </c>
      <c r="BY108" t="s">
        <v>297</v>
      </c>
      <c r="BZ108" t="s">
        <v>297</v>
      </c>
      <c r="CA108" t="s">
        <v>297</v>
      </c>
      <c r="CB108" t="s">
        <v>297</v>
      </c>
      <c r="CC108" t="s">
        <v>297</v>
      </c>
      <c r="CD108" t="s">
        <v>297</v>
      </c>
      <c r="CE108" t="s">
        <v>297</v>
      </c>
      <c r="CF108" t="s">
        <v>400</v>
      </c>
      <c r="CG108" t="s">
        <v>297</v>
      </c>
      <c r="CH108" t="s">
        <v>297</v>
      </c>
      <c r="CI108">
        <v>0</v>
      </c>
      <c r="CJ108">
        <v>30</v>
      </c>
      <c r="CK108" t="s">
        <v>425</v>
      </c>
      <c r="CL108" t="s">
        <v>986</v>
      </c>
      <c r="CM108" t="s">
        <v>297</v>
      </c>
      <c r="CN108" t="s">
        <v>427</v>
      </c>
      <c r="CO108" t="s">
        <v>297</v>
      </c>
      <c r="CP108" t="s">
        <v>297</v>
      </c>
      <c r="CQ108" t="s">
        <v>429</v>
      </c>
      <c r="CR108" t="s">
        <v>297</v>
      </c>
      <c r="CS108" t="s">
        <v>987</v>
      </c>
      <c r="CT108" t="s">
        <v>297</v>
      </c>
      <c r="CU108" t="s">
        <v>297</v>
      </c>
      <c r="CV108" t="s">
        <v>297</v>
      </c>
      <c r="CW108" t="s">
        <v>988</v>
      </c>
      <c r="CX108" t="s">
        <v>297</v>
      </c>
      <c r="CY108" t="s">
        <v>926</v>
      </c>
      <c r="CZ108" t="s">
        <v>404</v>
      </c>
      <c r="DA108" t="s">
        <v>431</v>
      </c>
      <c r="DB108" t="s">
        <v>297</v>
      </c>
      <c r="DC108" t="s">
        <v>432</v>
      </c>
    </row>
    <row r="109" spans="1:107" hidden="1" thickTop="1" x14ac:dyDescent="0.2">
      <c r="A109" t="s">
        <v>989</v>
      </c>
      <c r="B109" s="14" t="s">
        <v>990</v>
      </c>
      <c r="C109" t="s">
        <v>6204</v>
      </c>
      <c r="D109" t="s">
        <v>297</v>
      </c>
      <c r="E109" t="s">
        <v>991</v>
      </c>
      <c r="F109" t="s">
        <v>297</v>
      </c>
      <c r="G109" t="s">
        <v>339</v>
      </c>
      <c r="H109" t="s">
        <v>340</v>
      </c>
      <c r="I109" t="s">
        <v>375</v>
      </c>
      <c r="J109" t="s">
        <v>342</v>
      </c>
      <c r="K109" t="s">
        <v>343</v>
      </c>
      <c r="L109" t="s">
        <v>303</v>
      </c>
      <c r="M109" t="s">
        <v>297</v>
      </c>
      <c r="N109" t="s">
        <v>297</v>
      </c>
      <c r="O109" t="s">
        <v>297</v>
      </c>
      <c r="Q109" t="s">
        <v>344</v>
      </c>
      <c r="R109" t="s">
        <v>297</v>
      </c>
      <c r="S109" t="s">
        <v>306</v>
      </c>
      <c r="T109" t="s">
        <v>297</v>
      </c>
      <c r="U109" t="s">
        <v>308</v>
      </c>
      <c r="V109" t="s">
        <v>309</v>
      </c>
      <c r="W109" t="s">
        <v>345</v>
      </c>
      <c r="X109" t="s">
        <v>310</v>
      </c>
      <c r="Y109" t="s">
        <v>985</v>
      </c>
      <c r="Z109" t="s">
        <v>297</v>
      </c>
      <c r="AA109" t="s">
        <v>297</v>
      </c>
      <c r="AB109" t="s">
        <v>297</v>
      </c>
      <c r="AC109" t="s">
        <v>297</v>
      </c>
      <c r="AD109" t="s">
        <v>297</v>
      </c>
      <c r="AE109" t="s">
        <v>297</v>
      </c>
      <c r="AF109" t="s">
        <v>297</v>
      </c>
      <c r="AG109" t="s">
        <v>297</v>
      </c>
      <c r="AH109" t="s">
        <v>297</v>
      </c>
      <c r="AI109" t="s">
        <v>297</v>
      </c>
      <c r="AJ109" t="s">
        <v>297</v>
      </c>
      <c r="AK109" t="s">
        <v>297</v>
      </c>
      <c r="AL109" t="s">
        <v>297</v>
      </c>
      <c r="AM109" t="s">
        <v>297</v>
      </c>
      <c r="AN109" t="s">
        <v>297</v>
      </c>
      <c r="AO109" t="s">
        <v>297</v>
      </c>
      <c r="AP109" t="s">
        <v>297</v>
      </c>
      <c r="AQ109" t="s">
        <v>297</v>
      </c>
      <c r="AR109" t="s">
        <v>411</v>
      </c>
      <c r="AS109" t="s">
        <v>424</v>
      </c>
      <c r="AT109">
        <v>17</v>
      </c>
      <c r="AU109" t="s">
        <v>297</v>
      </c>
      <c r="AV109" t="s">
        <v>297</v>
      </c>
      <c r="AW109" t="s">
        <v>297</v>
      </c>
      <c r="AX109" t="s">
        <v>297</v>
      </c>
      <c r="AY109" t="s">
        <v>297</v>
      </c>
      <c r="AZ109" t="s">
        <v>297</v>
      </c>
      <c r="BA109" t="s">
        <v>297</v>
      </c>
      <c r="BB109" t="s">
        <v>297</v>
      </c>
      <c r="BC109" t="s">
        <v>297</v>
      </c>
      <c r="BD109" t="s">
        <v>297</v>
      </c>
      <c r="BE109" t="s">
        <v>297</v>
      </c>
      <c r="BF109" t="s">
        <v>297</v>
      </c>
      <c r="BG109" t="s">
        <v>297</v>
      </c>
      <c r="BH109" t="s">
        <v>297</v>
      </c>
      <c r="BI109" t="s">
        <v>297</v>
      </c>
      <c r="BJ109" t="s">
        <v>297</v>
      </c>
      <c r="BK109" t="s">
        <v>297</v>
      </c>
      <c r="BL109" t="s">
        <v>297</v>
      </c>
      <c r="BM109" t="s">
        <v>297</v>
      </c>
      <c r="BN109" t="s">
        <v>297</v>
      </c>
      <c r="BO109" t="s">
        <v>297</v>
      </c>
      <c r="BP109" t="s">
        <v>297</v>
      </c>
      <c r="BQ109" t="s">
        <v>297</v>
      </c>
      <c r="BR109" t="s">
        <v>297</v>
      </c>
      <c r="BS109" t="s">
        <v>297</v>
      </c>
      <c r="BT109" t="s">
        <v>297</v>
      </c>
      <c r="BU109" t="s">
        <v>297</v>
      </c>
      <c r="BV109" t="s">
        <v>297</v>
      </c>
      <c r="BW109" t="s">
        <v>297</v>
      </c>
      <c r="BX109" t="s">
        <v>297</v>
      </c>
      <c r="BY109" t="s">
        <v>297</v>
      </c>
      <c r="BZ109" t="s">
        <v>297</v>
      </c>
      <c r="CA109" t="s">
        <v>297</v>
      </c>
      <c r="CB109" t="s">
        <v>297</v>
      </c>
      <c r="CC109" t="s">
        <v>297</v>
      </c>
      <c r="CD109" t="s">
        <v>297</v>
      </c>
      <c r="CE109" t="s">
        <v>297</v>
      </c>
      <c r="CF109" t="s">
        <v>400</v>
      </c>
      <c r="CG109" t="s">
        <v>297</v>
      </c>
      <c r="CH109" t="s">
        <v>297</v>
      </c>
      <c r="CI109">
        <v>0</v>
      </c>
      <c r="CJ109">
        <v>30</v>
      </c>
      <c r="CK109" t="s">
        <v>992</v>
      </c>
      <c r="CL109" t="s">
        <v>993</v>
      </c>
      <c r="CM109" t="s">
        <v>297</v>
      </c>
      <c r="CN109" t="s">
        <v>297</v>
      </c>
      <c r="CO109" t="s">
        <v>297</v>
      </c>
      <c r="CP109" t="s">
        <v>297</v>
      </c>
      <c r="CQ109" t="s">
        <v>429</v>
      </c>
      <c r="CR109" t="s">
        <v>297</v>
      </c>
      <c r="CS109" t="s">
        <v>994</v>
      </c>
      <c r="CT109" t="s">
        <v>995</v>
      </c>
      <c r="CU109" t="s">
        <v>996</v>
      </c>
      <c r="CV109" t="s">
        <v>297</v>
      </c>
      <c r="CW109" t="s">
        <v>988</v>
      </c>
      <c r="CX109" t="s">
        <v>297</v>
      </c>
      <c r="CY109" t="s">
        <v>926</v>
      </c>
      <c r="CZ109" t="s">
        <v>404</v>
      </c>
      <c r="DA109" t="s">
        <v>997</v>
      </c>
      <c r="DB109" t="s">
        <v>297</v>
      </c>
      <c r="DC109" t="s">
        <v>297</v>
      </c>
    </row>
    <row r="110" spans="1:107" hidden="1" thickTop="1" x14ac:dyDescent="0.2">
      <c r="A110" t="s">
        <v>998</v>
      </c>
      <c r="B110" s="196" t="s">
        <v>999</v>
      </c>
      <c r="C110" t="s">
        <v>6204</v>
      </c>
      <c r="D110" t="s">
        <v>297</v>
      </c>
      <c r="E110" t="s">
        <v>1000</v>
      </c>
      <c r="F110" t="s">
        <v>297</v>
      </c>
      <c r="G110" t="s">
        <v>339</v>
      </c>
      <c r="H110" t="s">
        <v>340</v>
      </c>
      <c r="I110" t="s">
        <v>375</v>
      </c>
      <c r="J110" t="s">
        <v>342</v>
      </c>
      <c r="K110" t="s">
        <v>343</v>
      </c>
      <c r="L110" t="s">
        <v>303</v>
      </c>
      <c r="M110" t="s">
        <v>297</v>
      </c>
      <c r="N110" t="s">
        <v>297</v>
      </c>
      <c r="O110" t="s">
        <v>297</v>
      </c>
      <c r="Q110" t="s">
        <v>344</v>
      </c>
      <c r="R110" t="s">
        <v>297</v>
      </c>
      <c r="S110" t="s">
        <v>306</v>
      </c>
      <c r="T110" t="s">
        <v>297</v>
      </c>
      <c r="U110" t="s">
        <v>308</v>
      </c>
      <c r="V110" t="s">
        <v>309</v>
      </c>
      <c r="W110" t="s">
        <v>345</v>
      </c>
      <c r="X110" t="s">
        <v>310</v>
      </c>
      <c r="Y110" t="s">
        <v>985</v>
      </c>
      <c r="Z110" t="s">
        <v>297</v>
      </c>
      <c r="AA110" t="s">
        <v>297</v>
      </c>
      <c r="AB110" t="s">
        <v>297</v>
      </c>
      <c r="AC110" t="s">
        <v>297</v>
      </c>
      <c r="AD110" t="s">
        <v>297</v>
      </c>
      <c r="AE110" t="s">
        <v>297</v>
      </c>
      <c r="AF110" t="s">
        <v>297</v>
      </c>
      <c r="AG110" t="s">
        <v>297</v>
      </c>
      <c r="AH110" t="s">
        <v>297</v>
      </c>
      <c r="AI110" t="s">
        <v>297</v>
      </c>
      <c r="AJ110" t="s">
        <v>297</v>
      </c>
      <c r="AK110" t="s">
        <v>297</v>
      </c>
      <c r="AL110" t="s">
        <v>297</v>
      </c>
      <c r="AM110" t="s">
        <v>297</v>
      </c>
      <c r="AN110" t="s">
        <v>297</v>
      </c>
      <c r="AO110" t="s">
        <v>297</v>
      </c>
      <c r="AP110" t="s">
        <v>297</v>
      </c>
      <c r="AQ110" t="s">
        <v>297</v>
      </c>
      <c r="AR110" t="s">
        <v>411</v>
      </c>
      <c r="AS110" t="s">
        <v>424</v>
      </c>
      <c r="AT110">
        <v>16</v>
      </c>
      <c r="AU110" t="s">
        <v>297</v>
      </c>
      <c r="AV110" t="s">
        <v>297</v>
      </c>
      <c r="AW110" t="s">
        <v>297</v>
      </c>
      <c r="AX110" t="s">
        <v>297</v>
      </c>
      <c r="AY110" t="s">
        <v>297</v>
      </c>
      <c r="AZ110" t="s">
        <v>297</v>
      </c>
      <c r="BA110" t="s">
        <v>297</v>
      </c>
      <c r="BB110" t="s">
        <v>297</v>
      </c>
      <c r="BC110" t="s">
        <v>297</v>
      </c>
      <c r="BD110" t="s">
        <v>297</v>
      </c>
      <c r="BE110" t="s">
        <v>297</v>
      </c>
      <c r="BF110" t="s">
        <v>297</v>
      </c>
      <c r="BG110" t="s">
        <v>297</v>
      </c>
      <c r="BH110" t="s">
        <v>297</v>
      </c>
      <c r="BI110" t="s">
        <v>297</v>
      </c>
      <c r="BJ110" t="s">
        <v>297</v>
      </c>
      <c r="BK110" t="s">
        <v>297</v>
      </c>
      <c r="BL110" t="s">
        <v>297</v>
      </c>
      <c r="BM110" t="s">
        <v>297</v>
      </c>
      <c r="BN110" t="s">
        <v>297</v>
      </c>
      <c r="BO110" t="s">
        <v>297</v>
      </c>
      <c r="BP110" t="s">
        <v>297</v>
      </c>
      <c r="BQ110" t="s">
        <v>297</v>
      </c>
      <c r="BR110" t="s">
        <v>297</v>
      </c>
      <c r="BS110" t="s">
        <v>297</v>
      </c>
      <c r="BT110" t="s">
        <v>297</v>
      </c>
      <c r="BU110" t="s">
        <v>297</v>
      </c>
      <c r="BV110" t="s">
        <v>297</v>
      </c>
      <c r="BW110" t="s">
        <v>297</v>
      </c>
      <c r="BX110" t="s">
        <v>297</v>
      </c>
      <c r="BY110" t="s">
        <v>297</v>
      </c>
      <c r="BZ110" t="s">
        <v>297</v>
      </c>
      <c r="CA110" t="s">
        <v>297</v>
      </c>
      <c r="CB110" t="s">
        <v>297</v>
      </c>
      <c r="CC110" t="s">
        <v>297</v>
      </c>
      <c r="CD110" t="s">
        <v>297</v>
      </c>
      <c r="CE110" t="s">
        <v>297</v>
      </c>
      <c r="CF110" t="s">
        <v>400</v>
      </c>
      <c r="CG110" t="s">
        <v>297</v>
      </c>
      <c r="CH110" t="s">
        <v>297</v>
      </c>
      <c r="CI110">
        <v>0</v>
      </c>
      <c r="CJ110">
        <v>30</v>
      </c>
      <c r="CK110" t="s">
        <v>1001</v>
      </c>
      <c r="CL110" t="s">
        <v>1002</v>
      </c>
      <c r="CM110" t="s">
        <v>297</v>
      </c>
      <c r="CN110" t="s">
        <v>297</v>
      </c>
      <c r="CO110" t="s">
        <v>297</v>
      </c>
      <c r="CP110" t="s">
        <v>297</v>
      </c>
      <c r="CQ110" t="s">
        <v>429</v>
      </c>
      <c r="CR110" t="s">
        <v>297</v>
      </c>
      <c r="CS110" t="s">
        <v>1003</v>
      </c>
      <c r="CT110" t="s">
        <v>995</v>
      </c>
      <c r="CU110" t="s">
        <v>1004</v>
      </c>
      <c r="CV110" t="s">
        <v>297</v>
      </c>
      <c r="CW110" t="s">
        <v>988</v>
      </c>
      <c r="CX110" t="s">
        <v>297</v>
      </c>
      <c r="CY110" t="s">
        <v>926</v>
      </c>
      <c r="CZ110" t="s">
        <v>404</v>
      </c>
      <c r="DA110" t="s">
        <v>1005</v>
      </c>
      <c r="DB110" t="s">
        <v>297</v>
      </c>
      <c r="DC110" t="s">
        <v>297</v>
      </c>
    </row>
    <row r="111" spans="1:107" hidden="1" thickTop="1" x14ac:dyDescent="0.2">
      <c r="A111" t="s">
        <v>6249</v>
      </c>
      <c r="B111" s="14" t="s">
        <v>1007</v>
      </c>
      <c r="C111" t="s">
        <v>6286</v>
      </c>
      <c r="D111" t="s">
        <v>297</v>
      </c>
      <c r="E111" t="s">
        <v>1008</v>
      </c>
      <c r="F111" t="s">
        <v>297</v>
      </c>
      <c r="G111" t="s">
        <v>339</v>
      </c>
      <c r="H111" t="s">
        <v>340</v>
      </c>
      <c r="I111" t="s">
        <v>300</v>
      </c>
      <c r="J111" t="s">
        <v>342</v>
      </c>
      <c r="K111" t="s">
        <v>343</v>
      </c>
      <c r="L111" t="s">
        <v>303</v>
      </c>
      <c r="M111" t="s">
        <v>297</v>
      </c>
      <c r="N111" t="s">
        <v>297</v>
      </c>
      <c r="O111" t="s">
        <v>1006</v>
      </c>
      <c r="Q111" t="s">
        <v>344</v>
      </c>
      <c r="R111" t="s">
        <v>297</v>
      </c>
      <c r="S111" t="s">
        <v>306</v>
      </c>
      <c r="T111" t="s">
        <v>297</v>
      </c>
      <c r="U111" t="s">
        <v>297</v>
      </c>
      <c r="V111" t="s">
        <v>309</v>
      </c>
      <c r="W111" t="s">
        <v>310</v>
      </c>
      <c r="X111" t="s">
        <v>310</v>
      </c>
      <c r="Y111" t="s">
        <v>311</v>
      </c>
      <c r="Z111" t="s">
        <v>297</v>
      </c>
      <c r="AA111" t="s">
        <v>297</v>
      </c>
      <c r="AB111" t="s">
        <v>297</v>
      </c>
      <c r="AC111" t="s">
        <v>297</v>
      </c>
      <c r="AD111" t="s">
        <v>297</v>
      </c>
      <c r="AE111" t="s">
        <v>297</v>
      </c>
      <c r="AF111" t="s">
        <v>297</v>
      </c>
      <c r="AG111" t="s">
        <v>297</v>
      </c>
      <c r="AH111" t="s">
        <v>297</v>
      </c>
      <c r="AI111" t="s">
        <v>297</v>
      </c>
      <c r="AJ111" t="s">
        <v>297</v>
      </c>
      <c r="AK111" t="s">
        <v>297</v>
      </c>
      <c r="AL111" t="s">
        <v>297</v>
      </c>
      <c r="AM111" t="s">
        <v>297</v>
      </c>
      <c r="AN111" t="s">
        <v>297</v>
      </c>
      <c r="AO111" t="s">
        <v>297</v>
      </c>
      <c r="AP111" t="s">
        <v>297</v>
      </c>
      <c r="AQ111" t="s">
        <v>297</v>
      </c>
      <c r="AR111" t="s">
        <v>297</v>
      </c>
      <c r="AS111" t="s">
        <v>297</v>
      </c>
      <c r="AT111" t="s">
        <v>297</v>
      </c>
      <c r="AU111" t="s">
        <v>297</v>
      </c>
      <c r="AV111" t="s">
        <v>297</v>
      </c>
      <c r="AW111" t="s">
        <v>297</v>
      </c>
      <c r="AX111" t="s">
        <v>297</v>
      </c>
      <c r="AY111" t="s">
        <v>297</v>
      </c>
      <c r="AZ111" t="s">
        <v>297</v>
      </c>
      <c r="BA111" t="s">
        <v>297</v>
      </c>
      <c r="BB111" t="s">
        <v>297</v>
      </c>
      <c r="BC111" t="s">
        <v>297</v>
      </c>
      <c r="BD111" t="s">
        <v>297</v>
      </c>
      <c r="BE111" t="s">
        <v>297</v>
      </c>
      <c r="BF111" t="s">
        <v>297</v>
      </c>
      <c r="BG111" t="s">
        <v>297</v>
      </c>
      <c r="BH111" t="s">
        <v>297</v>
      </c>
      <c r="BI111" t="s">
        <v>297</v>
      </c>
      <c r="BJ111" t="s">
        <v>297</v>
      </c>
      <c r="BK111" t="s">
        <v>297</v>
      </c>
      <c r="BL111" t="s">
        <v>297</v>
      </c>
      <c r="BM111" t="s">
        <v>297</v>
      </c>
      <c r="BN111" t="s">
        <v>297</v>
      </c>
      <c r="BO111" t="s">
        <v>297</v>
      </c>
      <c r="BP111" t="s">
        <v>312</v>
      </c>
      <c r="BQ111" t="s">
        <v>297</v>
      </c>
      <c r="BR111" t="s">
        <v>297</v>
      </c>
      <c r="BS111" t="s">
        <v>297</v>
      </c>
      <c r="BT111" t="s">
        <v>297</v>
      </c>
      <c r="BU111" t="s">
        <v>297</v>
      </c>
      <c r="BV111" t="s">
        <v>297</v>
      </c>
      <c r="BW111" t="s">
        <v>297</v>
      </c>
      <c r="BX111" t="s">
        <v>297</v>
      </c>
      <c r="BY111" t="s">
        <v>297</v>
      </c>
      <c r="BZ111" t="s">
        <v>297</v>
      </c>
      <c r="CA111" t="s">
        <v>297</v>
      </c>
      <c r="CB111" t="s">
        <v>297</v>
      </c>
      <c r="CC111" t="s">
        <v>297</v>
      </c>
      <c r="CD111" t="s">
        <v>297</v>
      </c>
      <c r="CE111" t="s">
        <v>297</v>
      </c>
      <c r="CF111" t="s">
        <v>369</v>
      </c>
      <c r="CG111" t="s">
        <v>297</v>
      </c>
      <c r="CH111" t="s">
        <v>297</v>
      </c>
      <c r="CI111">
        <v>0</v>
      </c>
      <c r="CJ111">
        <v>30</v>
      </c>
      <c r="CK111" t="s">
        <v>1009</v>
      </c>
      <c r="CL111" t="s">
        <v>1010</v>
      </c>
      <c r="CM111" t="s">
        <v>297</v>
      </c>
      <c r="CN111" t="s">
        <v>297</v>
      </c>
      <c r="CO111" t="s">
        <v>297</v>
      </c>
      <c r="CP111" t="s">
        <v>297</v>
      </c>
      <c r="CQ111" t="s">
        <v>297</v>
      </c>
      <c r="CR111" t="s">
        <v>297</v>
      </c>
      <c r="CS111" t="s">
        <v>297</v>
      </c>
      <c r="CT111" t="s">
        <v>297</v>
      </c>
      <c r="CU111" t="s">
        <v>297</v>
      </c>
      <c r="CV111" t="s">
        <v>297</v>
      </c>
      <c r="CW111" t="s">
        <v>297</v>
      </c>
      <c r="CX111" t="s">
        <v>297</v>
      </c>
      <c r="CY111" t="s">
        <v>297</v>
      </c>
      <c r="CZ111" t="s">
        <v>297</v>
      </c>
      <c r="DA111" t="s">
        <v>297</v>
      </c>
      <c r="DB111" t="s">
        <v>297</v>
      </c>
      <c r="DC111" t="s">
        <v>297</v>
      </c>
    </row>
    <row r="112" spans="1:107" hidden="1" thickTop="1" x14ac:dyDescent="0.2">
      <c r="A112" t="s">
        <v>1011</v>
      </c>
      <c r="B112" s="196" t="s">
        <v>1012</v>
      </c>
      <c r="C112" t="s">
        <v>6204</v>
      </c>
      <c r="D112" t="s">
        <v>297</v>
      </c>
      <c r="E112" t="s">
        <v>1013</v>
      </c>
      <c r="F112" t="s">
        <v>297</v>
      </c>
      <c r="G112" t="s">
        <v>339</v>
      </c>
      <c r="H112" t="s">
        <v>340</v>
      </c>
      <c r="I112" t="s">
        <v>375</v>
      </c>
      <c r="J112" t="s">
        <v>479</v>
      </c>
      <c r="K112" t="s">
        <v>343</v>
      </c>
      <c r="L112" t="s">
        <v>303</v>
      </c>
      <c r="M112" t="s">
        <v>297</v>
      </c>
      <c r="N112" t="s">
        <v>297</v>
      </c>
      <c r="O112" t="s">
        <v>297</v>
      </c>
      <c r="Q112" t="s">
        <v>344</v>
      </c>
      <c r="R112" t="s">
        <v>297</v>
      </c>
      <c r="S112" t="s">
        <v>306</v>
      </c>
      <c r="T112" t="s">
        <v>362</v>
      </c>
      <c r="U112" t="s">
        <v>308</v>
      </c>
      <c r="V112" t="s">
        <v>309</v>
      </c>
      <c r="W112" t="s">
        <v>310</v>
      </c>
      <c r="X112" t="s">
        <v>310</v>
      </c>
      <c r="Y112" t="s">
        <v>311</v>
      </c>
      <c r="Z112" t="s">
        <v>297</v>
      </c>
      <c r="AA112" t="s">
        <v>297</v>
      </c>
      <c r="AB112" t="s">
        <v>297</v>
      </c>
      <c r="AC112" t="s">
        <v>297</v>
      </c>
      <c r="AD112" t="s">
        <v>297</v>
      </c>
      <c r="AE112" t="s">
        <v>297</v>
      </c>
      <c r="AF112" t="s">
        <v>297</v>
      </c>
      <c r="AG112" t="s">
        <v>297</v>
      </c>
      <c r="AH112" t="s">
        <v>297</v>
      </c>
      <c r="AI112" t="s">
        <v>297</v>
      </c>
      <c r="AJ112" t="s">
        <v>297</v>
      </c>
      <c r="AK112" t="s">
        <v>297</v>
      </c>
      <c r="AL112" t="s">
        <v>297</v>
      </c>
      <c r="AM112" t="s">
        <v>297</v>
      </c>
      <c r="AN112" t="s">
        <v>297</v>
      </c>
      <c r="AO112" t="s">
        <v>297</v>
      </c>
      <c r="AP112" t="s">
        <v>297</v>
      </c>
      <c r="AQ112" t="s">
        <v>297</v>
      </c>
      <c r="AR112" t="s">
        <v>411</v>
      </c>
      <c r="AS112" t="s">
        <v>412</v>
      </c>
      <c r="AT112">
        <v>13</v>
      </c>
      <c r="AU112" t="s">
        <v>297</v>
      </c>
      <c r="AV112" t="s">
        <v>297</v>
      </c>
      <c r="AW112" t="s">
        <v>297</v>
      </c>
      <c r="AX112" t="s">
        <v>297</v>
      </c>
      <c r="AY112" t="s">
        <v>297</v>
      </c>
      <c r="AZ112" t="s">
        <v>297</v>
      </c>
      <c r="BA112" t="s">
        <v>297</v>
      </c>
      <c r="BB112" t="s">
        <v>297</v>
      </c>
      <c r="BC112" t="s">
        <v>297</v>
      </c>
      <c r="BD112" t="s">
        <v>297</v>
      </c>
      <c r="BE112" t="s">
        <v>297</v>
      </c>
      <c r="BF112" t="s">
        <v>297</v>
      </c>
      <c r="BG112" t="s">
        <v>297</v>
      </c>
      <c r="BH112" t="s">
        <v>297</v>
      </c>
      <c r="BI112" t="s">
        <v>297</v>
      </c>
      <c r="BJ112" t="s">
        <v>297</v>
      </c>
      <c r="BK112" t="s">
        <v>297</v>
      </c>
      <c r="BL112" t="s">
        <v>297</v>
      </c>
      <c r="BM112" t="s">
        <v>297</v>
      </c>
      <c r="BN112" t="s">
        <v>297</v>
      </c>
      <c r="BO112" t="s">
        <v>297</v>
      </c>
      <c r="BP112" t="s">
        <v>297</v>
      </c>
      <c r="BQ112" t="s">
        <v>297</v>
      </c>
      <c r="BR112" t="s">
        <v>297</v>
      </c>
      <c r="BS112" t="s">
        <v>297</v>
      </c>
      <c r="BT112" t="s">
        <v>297</v>
      </c>
      <c r="BU112" t="s">
        <v>297</v>
      </c>
      <c r="BV112" t="s">
        <v>297</v>
      </c>
      <c r="BW112" t="s">
        <v>297</v>
      </c>
      <c r="BX112" t="s">
        <v>297</v>
      </c>
      <c r="BY112" t="s">
        <v>297</v>
      </c>
      <c r="BZ112" t="s">
        <v>297</v>
      </c>
      <c r="CA112" t="s">
        <v>297</v>
      </c>
      <c r="CB112" t="s">
        <v>297</v>
      </c>
      <c r="CC112" t="s">
        <v>297</v>
      </c>
      <c r="CD112" t="s">
        <v>297</v>
      </c>
      <c r="CE112" t="s">
        <v>297</v>
      </c>
      <c r="CF112" t="s">
        <v>386</v>
      </c>
      <c r="CG112">
        <v>1</v>
      </c>
      <c r="CH112" t="s">
        <v>297</v>
      </c>
      <c r="CI112" t="s">
        <v>297</v>
      </c>
      <c r="CJ112" t="s">
        <v>297</v>
      </c>
      <c r="CK112" t="s">
        <v>1014</v>
      </c>
      <c r="CL112" t="s">
        <v>1015</v>
      </c>
      <c r="CM112" t="s">
        <v>297</v>
      </c>
      <c r="CN112" t="s">
        <v>297</v>
      </c>
      <c r="CO112" t="s">
        <v>297</v>
      </c>
      <c r="CP112" t="s">
        <v>297</v>
      </c>
      <c r="CQ112" t="s">
        <v>297</v>
      </c>
      <c r="CR112" t="s">
        <v>297</v>
      </c>
      <c r="CS112" t="s">
        <v>297</v>
      </c>
      <c r="CT112" t="s">
        <v>297</v>
      </c>
      <c r="CU112" t="s">
        <v>297</v>
      </c>
      <c r="CV112" t="s">
        <v>297</v>
      </c>
      <c r="CW112" t="s">
        <v>297</v>
      </c>
      <c r="CX112" t="s">
        <v>297</v>
      </c>
      <c r="CY112" t="s">
        <v>297</v>
      </c>
      <c r="CZ112" t="s">
        <v>297</v>
      </c>
      <c r="DA112" t="s">
        <v>297</v>
      </c>
      <c r="DB112" t="s">
        <v>297</v>
      </c>
      <c r="DC112" t="s">
        <v>297</v>
      </c>
    </row>
    <row r="113" spans="1:107" ht="14" hidden="1" customHeight="1" x14ac:dyDescent="0.2">
      <c r="A113" s="70" t="s">
        <v>1016</v>
      </c>
      <c r="B113" s="198" t="s">
        <v>1017</v>
      </c>
      <c r="C113" t="s">
        <v>6204</v>
      </c>
      <c r="D113" s="70" t="s">
        <v>297</v>
      </c>
      <c r="E113" s="70" t="s">
        <v>1018</v>
      </c>
      <c r="F113" s="160" t="s">
        <v>1019</v>
      </c>
      <c r="G113" t="s">
        <v>339</v>
      </c>
      <c r="H113" t="s">
        <v>299</v>
      </c>
      <c r="I113" t="s">
        <v>375</v>
      </c>
      <c r="J113" t="s">
        <v>479</v>
      </c>
      <c r="K113" t="s">
        <v>343</v>
      </c>
      <c r="L113" t="s">
        <v>303</v>
      </c>
      <c r="M113" t="s">
        <v>297</v>
      </c>
      <c r="N113" t="s">
        <v>297</v>
      </c>
      <c r="O113" t="s">
        <v>297</v>
      </c>
      <c r="Q113" t="s">
        <v>344</v>
      </c>
      <c r="R113" t="s">
        <v>297</v>
      </c>
      <c r="S113" t="s">
        <v>306</v>
      </c>
      <c r="T113" t="s">
        <v>362</v>
      </c>
      <c r="U113" t="s">
        <v>308</v>
      </c>
      <c r="V113" t="s">
        <v>309</v>
      </c>
      <c r="W113" t="s">
        <v>310</v>
      </c>
      <c r="X113" t="s">
        <v>310</v>
      </c>
      <c r="Y113" t="s">
        <v>311</v>
      </c>
      <c r="Z113" t="s">
        <v>297</v>
      </c>
      <c r="AA113" t="s">
        <v>297</v>
      </c>
      <c r="AB113" t="s">
        <v>297</v>
      </c>
      <c r="AC113" t="s">
        <v>297</v>
      </c>
      <c r="AD113" t="s">
        <v>297</v>
      </c>
      <c r="AE113" t="s">
        <v>297</v>
      </c>
      <c r="AF113" t="s">
        <v>297</v>
      </c>
      <c r="AG113" t="s">
        <v>297</v>
      </c>
      <c r="AH113" t="s">
        <v>297</v>
      </c>
      <c r="AI113" t="s">
        <v>297</v>
      </c>
      <c r="AJ113" t="s">
        <v>297</v>
      </c>
      <c r="AK113" t="s">
        <v>297</v>
      </c>
      <c r="AL113" t="s">
        <v>297</v>
      </c>
      <c r="AM113" t="s">
        <v>297</v>
      </c>
      <c r="AN113" t="s">
        <v>297</v>
      </c>
      <c r="AO113" t="s">
        <v>297</v>
      </c>
      <c r="AP113" t="s">
        <v>297</v>
      </c>
      <c r="AQ113" t="s">
        <v>297</v>
      </c>
      <c r="AR113" t="s">
        <v>411</v>
      </c>
      <c r="AS113" t="s">
        <v>412</v>
      </c>
      <c r="AT113">
        <v>13</v>
      </c>
      <c r="AU113" t="s">
        <v>297</v>
      </c>
      <c r="AV113" t="s">
        <v>297</v>
      </c>
      <c r="AW113" t="s">
        <v>297</v>
      </c>
      <c r="AX113" t="s">
        <v>297</v>
      </c>
      <c r="AY113" t="s">
        <v>297</v>
      </c>
      <c r="AZ113" t="s">
        <v>297</v>
      </c>
      <c r="BA113" t="s">
        <v>297</v>
      </c>
      <c r="BB113" t="s">
        <v>297</v>
      </c>
      <c r="BC113" t="s">
        <v>297</v>
      </c>
      <c r="BD113" t="s">
        <v>297</v>
      </c>
      <c r="BE113" t="s">
        <v>297</v>
      </c>
      <c r="BF113" t="s">
        <v>297</v>
      </c>
      <c r="BG113" t="s">
        <v>297</v>
      </c>
      <c r="BH113" t="s">
        <v>297</v>
      </c>
      <c r="BI113" t="s">
        <v>297</v>
      </c>
      <c r="BJ113" t="s">
        <v>297</v>
      </c>
      <c r="BK113" t="s">
        <v>297</v>
      </c>
      <c r="BL113" t="s">
        <v>297</v>
      </c>
      <c r="BM113" t="s">
        <v>297</v>
      </c>
      <c r="BN113" t="s">
        <v>297</v>
      </c>
      <c r="BO113" t="s">
        <v>297</v>
      </c>
      <c r="BP113" t="s">
        <v>297</v>
      </c>
      <c r="BQ113" t="s">
        <v>297</v>
      </c>
      <c r="BR113" t="s">
        <v>297</v>
      </c>
      <c r="BS113" t="s">
        <v>297</v>
      </c>
      <c r="BT113" t="s">
        <v>297</v>
      </c>
      <c r="BU113" t="s">
        <v>297</v>
      </c>
      <c r="BV113" t="s">
        <v>297</v>
      </c>
      <c r="BW113" t="s">
        <v>297</v>
      </c>
      <c r="BX113" t="s">
        <v>297</v>
      </c>
      <c r="BY113" t="s">
        <v>297</v>
      </c>
      <c r="BZ113" t="s">
        <v>297</v>
      </c>
      <c r="CA113" t="s">
        <v>297</v>
      </c>
      <c r="CB113" t="s">
        <v>297</v>
      </c>
      <c r="CC113" t="s">
        <v>297</v>
      </c>
      <c r="CD113" t="s">
        <v>297</v>
      </c>
      <c r="CE113" t="s">
        <v>297</v>
      </c>
      <c r="CF113" t="s">
        <v>347</v>
      </c>
      <c r="CG113" s="103" t="s">
        <v>1020</v>
      </c>
      <c r="CH113" t="s">
        <v>297</v>
      </c>
      <c r="CI113">
        <v>0</v>
      </c>
      <c r="CJ113">
        <v>6</v>
      </c>
      <c r="CM113" t="s">
        <v>297</v>
      </c>
      <c r="CN113" t="s">
        <v>297</v>
      </c>
      <c r="CO113" t="s">
        <v>297</v>
      </c>
      <c r="CP113" t="s">
        <v>297</v>
      </c>
      <c r="CQ113" t="s">
        <v>297</v>
      </c>
      <c r="CR113" t="s">
        <v>297</v>
      </c>
      <c r="CS113" t="s">
        <v>297</v>
      </c>
      <c r="CT113" t="s">
        <v>297</v>
      </c>
      <c r="CU113" t="s">
        <v>297</v>
      </c>
      <c r="CV113" t="s">
        <v>297</v>
      </c>
      <c r="CW113" t="s">
        <v>297</v>
      </c>
      <c r="CX113" t="s">
        <v>297</v>
      </c>
      <c r="CY113" t="s">
        <v>297</v>
      </c>
      <c r="CZ113" t="s">
        <v>297</v>
      </c>
      <c r="DA113" t="s">
        <v>297</v>
      </c>
      <c r="DB113" t="s">
        <v>297</v>
      </c>
      <c r="DC113" t="s">
        <v>297</v>
      </c>
    </row>
    <row r="114" spans="1:107" hidden="1" thickTop="1" x14ac:dyDescent="0.2">
      <c r="A114" t="s">
        <v>1021</v>
      </c>
      <c r="B114" s="196" t="s">
        <v>1022</v>
      </c>
      <c r="C114" t="s">
        <v>6204</v>
      </c>
      <c r="D114" t="s">
        <v>297</v>
      </c>
      <c r="E114" t="s">
        <v>1023</v>
      </c>
      <c r="F114" t="s">
        <v>1024</v>
      </c>
      <c r="G114" t="s">
        <v>339</v>
      </c>
      <c r="H114" t="s">
        <v>340</v>
      </c>
      <c r="I114" t="s">
        <v>375</v>
      </c>
      <c r="J114" t="s">
        <v>479</v>
      </c>
      <c r="K114" t="s">
        <v>343</v>
      </c>
      <c r="L114" t="s">
        <v>303</v>
      </c>
      <c r="M114" t="s">
        <v>297</v>
      </c>
      <c r="N114" t="s">
        <v>297</v>
      </c>
      <c r="O114" t="s">
        <v>297</v>
      </c>
      <c r="Q114" t="s">
        <v>344</v>
      </c>
      <c r="R114" t="s">
        <v>297</v>
      </c>
      <c r="S114" t="s">
        <v>306</v>
      </c>
      <c r="T114" t="s">
        <v>938</v>
      </c>
      <c r="U114" t="s">
        <v>308</v>
      </c>
      <c r="V114" t="s">
        <v>309</v>
      </c>
      <c r="W114" t="s">
        <v>310</v>
      </c>
      <c r="X114" t="s">
        <v>310</v>
      </c>
      <c r="Y114" t="s">
        <v>311</v>
      </c>
      <c r="Z114" t="s">
        <v>297</v>
      </c>
      <c r="AA114" t="s">
        <v>297</v>
      </c>
      <c r="AB114" t="s">
        <v>297</v>
      </c>
      <c r="AC114" t="s">
        <v>297</v>
      </c>
      <c r="AD114" t="s">
        <v>297</v>
      </c>
      <c r="AE114" t="s">
        <v>297</v>
      </c>
      <c r="AF114" t="s">
        <v>297</v>
      </c>
      <c r="AG114" t="s">
        <v>297</v>
      </c>
      <c r="AH114" t="s">
        <v>297</v>
      </c>
      <c r="AI114" t="s">
        <v>297</v>
      </c>
      <c r="AJ114" t="s">
        <v>297</v>
      </c>
      <c r="AK114" t="s">
        <v>297</v>
      </c>
      <c r="AL114" t="s">
        <v>297</v>
      </c>
      <c r="AM114" t="s">
        <v>297</v>
      </c>
      <c r="AN114" t="s">
        <v>297</v>
      </c>
      <c r="AO114" t="s">
        <v>297</v>
      </c>
      <c r="AP114" t="s">
        <v>297</v>
      </c>
      <c r="AQ114" t="s">
        <v>297</v>
      </c>
      <c r="AR114" t="s">
        <v>411</v>
      </c>
      <c r="AS114" t="s">
        <v>412</v>
      </c>
      <c r="AT114">
        <v>12</v>
      </c>
      <c r="AU114" t="s">
        <v>297</v>
      </c>
      <c r="AV114" t="s">
        <v>297</v>
      </c>
      <c r="AW114" t="s">
        <v>297</v>
      </c>
      <c r="AX114" t="s">
        <v>297</v>
      </c>
      <c r="AY114" t="s">
        <v>297</v>
      </c>
      <c r="AZ114" t="s">
        <v>297</v>
      </c>
      <c r="BA114" t="s">
        <v>297</v>
      </c>
      <c r="BB114" t="s">
        <v>297</v>
      </c>
      <c r="BC114" t="s">
        <v>297</v>
      </c>
      <c r="BD114" t="s">
        <v>297</v>
      </c>
      <c r="BE114" t="s">
        <v>297</v>
      </c>
      <c r="BF114" t="s">
        <v>297</v>
      </c>
      <c r="BG114" t="s">
        <v>297</v>
      </c>
      <c r="BH114" t="s">
        <v>297</v>
      </c>
      <c r="BI114" t="s">
        <v>297</v>
      </c>
      <c r="BJ114" t="s">
        <v>297</v>
      </c>
      <c r="BK114" t="s">
        <v>297</v>
      </c>
      <c r="BL114" t="s">
        <v>297</v>
      </c>
      <c r="BM114" t="s">
        <v>297</v>
      </c>
      <c r="BN114" t="s">
        <v>297</v>
      </c>
      <c r="BO114" t="s">
        <v>297</v>
      </c>
      <c r="BP114" t="s">
        <v>297</v>
      </c>
      <c r="BQ114" t="s">
        <v>297</v>
      </c>
      <c r="BR114" t="s">
        <v>297</v>
      </c>
      <c r="BS114" t="s">
        <v>297</v>
      </c>
      <c r="BT114" t="s">
        <v>297</v>
      </c>
      <c r="BU114" t="s">
        <v>297</v>
      </c>
      <c r="BV114" t="s">
        <v>297</v>
      </c>
      <c r="BW114" t="s">
        <v>297</v>
      </c>
      <c r="BX114" t="s">
        <v>297</v>
      </c>
      <c r="BY114" t="s">
        <v>297</v>
      </c>
      <c r="BZ114" t="s">
        <v>297</v>
      </c>
      <c r="CA114" t="s">
        <v>297</v>
      </c>
      <c r="CB114" t="s">
        <v>297</v>
      </c>
      <c r="CC114" t="s">
        <v>297</v>
      </c>
      <c r="CD114" t="s">
        <v>297</v>
      </c>
      <c r="CE114" t="s">
        <v>297</v>
      </c>
      <c r="CF114" t="s">
        <v>553</v>
      </c>
      <c r="CG114">
        <v>1</v>
      </c>
      <c r="CH114" t="s">
        <v>297</v>
      </c>
      <c r="CI114" t="s">
        <v>297</v>
      </c>
      <c r="CJ114" t="s">
        <v>297</v>
      </c>
      <c r="CK114" t="s">
        <v>1025</v>
      </c>
      <c r="CL114" t="s">
        <v>1026</v>
      </c>
      <c r="CM114" t="s">
        <v>1027</v>
      </c>
      <c r="CN114" t="s">
        <v>297</v>
      </c>
      <c r="CO114" t="s">
        <v>297</v>
      </c>
      <c r="CP114" t="s">
        <v>297</v>
      </c>
      <c r="CQ114" t="s">
        <v>297</v>
      </c>
      <c r="CR114" t="s">
        <v>297</v>
      </c>
      <c r="CS114" t="s">
        <v>297</v>
      </c>
      <c r="CT114" t="s">
        <v>297</v>
      </c>
      <c r="CU114" t="s">
        <v>297</v>
      </c>
      <c r="CV114" t="s">
        <v>297</v>
      </c>
      <c r="CW114" t="s">
        <v>1028</v>
      </c>
      <c r="CX114" t="s">
        <v>297</v>
      </c>
      <c r="CY114" t="s">
        <v>297</v>
      </c>
      <c r="CZ114" t="s">
        <v>297</v>
      </c>
      <c r="DA114" t="s">
        <v>297</v>
      </c>
      <c r="DB114" t="s">
        <v>297</v>
      </c>
      <c r="DC114" t="s">
        <v>297</v>
      </c>
    </row>
    <row r="115" spans="1:107" hidden="1" thickTop="1" x14ac:dyDescent="0.2">
      <c r="A115" t="s">
        <v>1029</v>
      </c>
      <c r="B115" s="14" t="s">
        <v>1030</v>
      </c>
      <c r="C115" t="s">
        <v>6204</v>
      </c>
      <c r="D115" t="s">
        <v>297</v>
      </c>
      <c r="E115" t="s">
        <v>1031</v>
      </c>
      <c r="F115" t="s">
        <v>297</v>
      </c>
      <c r="G115" t="s">
        <v>339</v>
      </c>
      <c r="H115" t="s">
        <v>340</v>
      </c>
      <c r="I115" t="s">
        <v>300</v>
      </c>
      <c r="J115" t="s">
        <v>479</v>
      </c>
      <c r="K115" t="s">
        <v>343</v>
      </c>
      <c r="L115" t="s">
        <v>303</v>
      </c>
      <c r="M115" t="s">
        <v>297</v>
      </c>
      <c r="N115" t="s">
        <v>297</v>
      </c>
      <c r="O115" t="s">
        <v>1006</v>
      </c>
      <c r="Q115" t="s">
        <v>344</v>
      </c>
      <c r="R115" t="s">
        <v>297</v>
      </c>
      <c r="S115" t="s">
        <v>306</v>
      </c>
      <c r="T115" t="s">
        <v>938</v>
      </c>
      <c r="U115" t="s">
        <v>308</v>
      </c>
      <c r="V115" t="s">
        <v>309</v>
      </c>
      <c r="W115" t="s">
        <v>345</v>
      </c>
      <c r="X115" t="s">
        <v>310</v>
      </c>
      <c r="Y115" t="s">
        <v>1032</v>
      </c>
      <c r="Z115" t="s">
        <v>297</v>
      </c>
      <c r="AA115" t="s">
        <v>297</v>
      </c>
      <c r="AB115" t="s">
        <v>297</v>
      </c>
      <c r="AC115" t="s">
        <v>297</v>
      </c>
      <c r="AD115" t="s">
        <v>297</v>
      </c>
      <c r="AE115" t="s">
        <v>297</v>
      </c>
      <c r="AF115" t="s">
        <v>297</v>
      </c>
      <c r="AG115" t="s">
        <v>297</v>
      </c>
      <c r="AH115" t="s">
        <v>297</v>
      </c>
      <c r="AI115" t="s">
        <v>297</v>
      </c>
      <c r="AJ115" t="s">
        <v>297</v>
      </c>
      <c r="AK115" t="s">
        <v>297</v>
      </c>
      <c r="AL115" t="s">
        <v>297</v>
      </c>
      <c r="AM115" t="s">
        <v>297</v>
      </c>
      <c r="AN115" t="s">
        <v>297</v>
      </c>
      <c r="AO115" t="s">
        <v>297</v>
      </c>
      <c r="AP115" t="s">
        <v>297</v>
      </c>
      <c r="AQ115" t="s">
        <v>297</v>
      </c>
      <c r="AR115" t="s">
        <v>1033</v>
      </c>
      <c r="AS115" t="s">
        <v>412</v>
      </c>
      <c r="AT115">
        <v>11</v>
      </c>
      <c r="AU115" t="s">
        <v>297</v>
      </c>
      <c r="AV115" t="s">
        <v>297</v>
      </c>
      <c r="AW115" t="s">
        <v>297</v>
      </c>
      <c r="AX115" t="s">
        <v>297</v>
      </c>
      <c r="AY115" t="s">
        <v>297</v>
      </c>
      <c r="AZ115" t="s">
        <v>297</v>
      </c>
      <c r="BA115" t="s">
        <v>297</v>
      </c>
      <c r="BB115" t="s">
        <v>297</v>
      </c>
      <c r="BC115" t="s">
        <v>297</v>
      </c>
      <c r="BD115" t="s">
        <v>297</v>
      </c>
      <c r="BE115" t="s">
        <v>297</v>
      </c>
      <c r="BF115" t="s">
        <v>297</v>
      </c>
      <c r="BG115" t="s">
        <v>297</v>
      </c>
      <c r="BH115" t="s">
        <v>297</v>
      </c>
      <c r="BI115" t="s">
        <v>297</v>
      </c>
      <c r="BJ115" t="s">
        <v>297</v>
      </c>
      <c r="BK115" t="s">
        <v>297</v>
      </c>
      <c r="BL115" t="s">
        <v>297</v>
      </c>
      <c r="BM115" t="s">
        <v>297</v>
      </c>
      <c r="BN115" t="s">
        <v>297</v>
      </c>
      <c r="BO115" t="s">
        <v>297</v>
      </c>
      <c r="BP115" t="s">
        <v>297</v>
      </c>
      <c r="BQ115" t="s">
        <v>297</v>
      </c>
      <c r="BR115" t="s">
        <v>297</v>
      </c>
      <c r="BS115" t="s">
        <v>297</v>
      </c>
      <c r="BT115" t="s">
        <v>297</v>
      </c>
      <c r="BU115" t="s">
        <v>297</v>
      </c>
      <c r="BV115" t="s">
        <v>297</v>
      </c>
      <c r="BW115" t="s">
        <v>297</v>
      </c>
      <c r="BX115" t="s">
        <v>297</v>
      </c>
      <c r="BY115" t="s">
        <v>297</v>
      </c>
      <c r="BZ115" t="s">
        <v>297</v>
      </c>
      <c r="CA115" t="s">
        <v>297</v>
      </c>
      <c r="CB115" t="s">
        <v>297</v>
      </c>
      <c r="CC115" t="s">
        <v>297</v>
      </c>
      <c r="CD115" t="s">
        <v>297</v>
      </c>
      <c r="CE115" t="s">
        <v>297</v>
      </c>
      <c r="CF115" t="s">
        <v>369</v>
      </c>
      <c r="CG115" t="s">
        <v>297</v>
      </c>
      <c r="CH115" t="s">
        <v>297</v>
      </c>
      <c r="CI115">
        <v>0</v>
      </c>
      <c r="CJ115">
        <v>12</v>
      </c>
      <c r="CK115" t="s">
        <v>1034</v>
      </c>
      <c r="CL115" t="s">
        <v>1035</v>
      </c>
      <c r="CM115" t="s">
        <v>297</v>
      </c>
      <c r="CN115" t="s">
        <v>1036</v>
      </c>
      <c r="CO115" t="s">
        <v>1037</v>
      </c>
      <c r="CP115" t="s">
        <v>297</v>
      </c>
      <c r="CQ115" t="s">
        <v>297</v>
      </c>
      <c r="CR115" t="s">
        <v>297</v>
      </c>
      <c r="CS115" t="s">
        <v>297</v>
      </c>
      <c r="CT115" t="s">
        <v>297</v>
      </c>
      <c r="CU115" t="s">
        <v>1038</v>
      </c>
      <c r="CV115" t="s">
        <v>227</v>
      </c>
      <c r="CW115" t="s">
        <v>1039</v>
      </c>
      <c r="CX115" t="s">
        <v>297</v>
      </c>
      <c r="CY115" t="s">
        <v>926</v>
      </c>
      <c r="CZ115" t="s">
        <v>404</v>
      </c>
      <c r="DA115" t="s">
        <v>1037</v>
      </c>
      <c r="DB115" t="s">
        <v>297</v>
      </c>
      <c r="DC115" t="s">
        <v>297</v>
      </c>
    </row>
    <row r="116" spans="1:107" hidden="1" thickTop="1" x14ac:dyDescent="0.2">
      <c r="A116" t="s">
        <v>1040</v>
      </c>
      <c r="B116" s="196" t="s">
        <v>1041</v>
      </c>
      <c r="C116" t="s">
        <v>6285</v>
      </c>
      <c r="D116" t="s">
        <v>297</v>
      </c>
      <c r="E116" t="s">
        <v>1042</v>
      </c>
      <c r="F116" t="s">
        <v>297</v>
      </c>
      <c r="G116" t="s">
        <v>339</v>
      </c>
      <c r="H116" t="s">
        <v>340</v>
      </c>
      <c r="I116" t="s">
        <v>375</v>
      </c>
      <c r="J116" t="s">
        <v>342</v>
      </c>
      <c r="K116" t="s">
        <v>343</v>
      </c>
      <c r="L116" t="s">
        <v>303</v>
      </c>
      <c r="M116" t="s">
        <v>297</v>
      </c>
      <c r="N116" t="s">
        <v>297</v>
      </c>
      <c r="O116" t="s">
        <v>297</v>
      </c>
      <c r="Q116" t="s">
        <v>344</v>
      </c>
      <c r="R116" t="s">
        <v>297</v>
      </c>
      <c r="S116" t="s">
        <v>306</v>
      </c>
      <c r="T116" t="s">
        <v>297</v>
      </c>
      <c r="U116" t="s">
        <v>297</v>
      </c>
      <c r="V116" t="s">
        <v>309</v>
      </c>
      <c r="W116" t="s">
        <v>310</v>
      </c>
      <c r="X116" t="s">
        <v>310</v>
      </c>
      <c r="Y116" t="s">
        <v>1043</v>
      </c>
      <c r="Z116" t="s">
        <v>297</v>
      </c>
      <c r="AA116" t="s">
        <v>297</v>
      </c>
      <c r="AB116" t="s">
        <v>297</v>
      </c>
      <c r="AC116" t="s">
        <v>297</v>
      </c>
      <c r="AD116" t="s">
        <v>297</v>
      </c>
      <c r="AE116" t="s">
        <v>297</v>
      </c>
      <c r="AF116" t="s">
        <v>312</v>
      </c>
      <c r="AG116" t="s">
        <v>297</v>
      </c>
      <c r="AH116" t="s">
        <v>297</v>
      </c>
      <c r="AI116" t="s">
        <v>297</v>
      </c>
      <c r="AJ116" t="s">
        <v>297</v>
      </c>
      <c r="AK116" t="s">
        <v>297</v>
      </c>
      <c r="AL116" t="s">
        <v>297</v>
      </c>
      <c r="AM116" t="s">
        <v>297</v>
      </c>
      <c r="AN116" t="s">
        <v>297</v>
      </c>
      <c r="AO116" t="s">
        <v>297</v>
      </c>
      <c r="AP116" t="s">
        <v>297</v>
      </c>
      <c r="AQ116" t="s">
        <v>297</v>
      </c>
      <c r="AR116" t="s">
        <v>312</v>
      </c>
      <c r="AS116" t="s">
        <v>297</v>
      </c>
      <c r="AT116" t="s">
        <v>297</v>
      </c>
      <c r="AU116" t="s">
        <v>297</v>
      </c>
      <c r="AV116" t="s">
        <v>297</v>
      </c>
      <c r="AW116" t="s">
        <v>297</v>
      </c>
      <c r="AX116" t="s">
        <v>297</v>
      </c>
      <c r="AY116" t="s">
        <v>297</v>
      </c>
      <c r="AZ116" t="s">
        <v>297</v>
      </c>
      <c r="BA116" t="s">
        <v>297</v>
      </c>
      <c r="BB116" t="s">
        <v>297</v>
      </c>
      <c r="BC116" t="s">
        <v>297</v>
      </c>
      <c r="BD116" t="s">
        <v>297</v>
      </c>
      <c r="BE116" t="s">
        <v>297</v>
      </c>
      <c r="BF116" t="s">
        <v>297</v>
      </c>
      <c r="BG116" t="s">
        <v>297</v>
      </c>
      <c r="BH116" t="s">
        <v>297</v>
      </c>
      <c r="BI116" t="s">
        <v>297</v>
      </c>
      <c r="BJ116" t="s">
        <v>297</v>
      </c>
      <c r="BK116" t="s">
        <v>297</v>
      </c>
      <c r="BL116" t="s">
        <v>297</v>
      </c>
      <c r="BM116" t="s">
        <v>297</v>
      </c>
      <c r="BN116" t="s">
        <v>297</v>
      </c>
      <c r="BO116" t="s">
        <v>297</v>
      </c>
      <c r="BP116" t="s">
        <v>297</v>
      </c>
      <c r="BQ116" t="s">
        <v>297</v>
      </c>
      <c r="BR116" t="s">
        <v>297</v>
      </c>
      <c r="BS116" t="s">
        <v>297</v>
      </c>
      <c r="BT116" t="s">
        <v>297</v>
      </c>
      <c r="BU116" t="s">
        <v>297</v>
      </c>
      <c r="BV116" t="s">
        <v>297</v>
      </c>
      <c r="BW116" t="s">
        <v>297</v>
      </c>
      <c r="BX116" t="s">
        <v>297</v>
      </c>
      <c r="BY116" t="s">
        <v>312</v>
      </c>
      <c r="BZ116" t="s">
        <v>297</v>
      </c>
      <c r="CA116" t="s">
        <v>297</v>
      </c>
      <c r="CB116" t="s">
        <v>297</v>
      </c>
      <c r="CC116" t="s">
        <v>297</v>
      </c>
      <c r="CD116" t="s">
        <v>297</v>
      </c>
      <c r="CE116" t="s">
        <v>297</v>
      </c>
      <c r="CF116" t="s">
        <v>347</v>
      </c>
      <c r="CG116" t="s">
        <v>297</v>
      </c>
      <c r="CH116" t="s">
        <v>297</v>
      </c>
      <c r="CI116">
        <v>0</v>
      </c>
      <c r="CJ116">
        <v>30</v>
      </c>
      <c r="CK116" t="s">
        <v>1044</v>
      </c>
      <c r="CL116" t="s">
        <v>1045</v>
      </c>
      <c r="CM116" t="s">
        <v>297</v>
      </c>
      <c r="CN116" t="s">
        <v>297</v>
      </c>
      <c r="CO116" t="s">
        <v>297</v>
      </c>
      <c r="CP116" t="s">
        <v>297</v>
      </c>
      <c r="CQ116" t="s">
        <v>297</v>
      </c>
      <c r="CR116" t="s">
        <v>297</v>
      </c>
      <c r="CS116" t="s">
        <v>297</v>
      </c>
      <c r="CT116" t="s">
        <v>297</v>
      </c>
      <c r="CU116" t="s">
        <v>297</v>
      </c>
      <c r="CV116" t="s">
        <v>297</v>
      </c>
      <c r="CW116" t="s">
        <v>297</v>
      </c>
      <c r="CX116" t="s">
        <v>297</v>
      </c>
      <c r="CY116" t="s">
        <v>297</v>
      </c>
      <c r="CZ116" t="s">
        <v>297</v>
      </c>
      <c r="DA116" t="s">
        <v>297</v>
      </c>
      <c r="DB116" t="s">
        <v>297</v>
      </c>
      <c r="DC116" t="s">
        <v>297</v>
      </c>
    </row>
    <row r="117" spans="1:107" hidden="1" thickTop="1" x14ac:dyDescent="0.2">
      <c r="A117" t="s">
        <v>1046</v>
      </c>
      <c r="B117" s="14" t="s">
        <v>1047</v>
      </c>
      <c r="C117" t="s">
        <v>6204</v>
      </c>
      <c r="D117" t="s">
        <v>297</v>
      </c>
      <c r="E117" t="s">
        <v>1048</v>
      </c>
      <c r="F117" t="s">
        <v>1049</v>
      </c>
      <c r="G117" t="s">
        <v>339</v>
      </c>
      <c r="H117" t="s">
        <v>340</v>
      </c>
      <c r="I117" t="s">
        <v>375</v>
      </c>
      <c r="J117" t="s">
        <v>342</v>
      </c>
      <c r="K117" t="s">
        <v>343</v>
      </c>
      <c r="L117" t="s">
        <v>303</v>
      </c>
      <c r="M117" t="s">
        <v>297</v>
      </c>
      <c r="N117" t="s">
        <v>297</v>
      </c>
      <c r="O117" t="s">
        <v>297</v>
      </c>
      <c r="Q117" t="s">
        <v>344</v>
      </c>
      <c r="R117" t="s">
        <v>297</v>
      </c>
      <c r="S117" t="s">
        <v>306</v>
      </c>
      <c r="T117" t="s">
        <v>297</v>
      </c>
      <c r="U117" t="s">
        <v>308</v>
      </c>
      <c r="V117" t="s">
        <v>568</v>
      </c>
      <c r="W117" t="s">
        <v>345</v>
      </c>
      <c r="X117" t="s">
        <v>310</v>
      </c>
      <c r="Y117" t="s">
        <v>568</v>
      </c>
      <c r="Z117" t="s">
        <v>297</v>
      </c>
      <c r="AA117" t="s">
        <v>297</v>
      </c>
      <c r="AB117" t="s">
        <v>297</v>
      </c>
      <c r="AC117" t="s">
        <v>297</v>
      </c>
      <c r="AD117" t="s">
        <v>297</v>
      </c>
      <c r="AE117" t="s">
        <v>297</v>
      </c>
      <c r="AF117" t="s">
        <v>297</v>
      </c>
      <c r="AG117" t="s">
        <v>297</v>
      </c>
      <c r="AH117" t="s">
        <v>297</v>
      </c>
      <c r="AI117" t="s">
        <v>297</v>
      </c>
      <c r="AJ117" t="s">
        <v>297</v>
      </c>
      <c r="AK117" t="s">
        <v>297</v>
      </c>
      <c r="AL117" t="s">
        <v>297</v>
      </c>
      <c r="AM117" t="s">
        <v>297</v>
      </c>
      <c r="AN117" t="s">
        <v>297</v>
      </c>
      <c r="AO117" t="s">
        <v>297</v>
      </c>
      <c r="AP117" t="s">
        <v>297</v>
      </c>
      <c r="AQ117" t="s">
        <v>297</v>
      </c>
      <c r="AR117" t="s">
        <v>297</v>
      </c>
      <c r="AS117" t="s">
        <v>297</v>
      </c>
      <c r="AT117" t="s">
        <v>297</v>
      </c>
      <c r="AU117" t="s">
        <v>297</v>
      </c>
      <c r="AV117" t="s">
        <v>297</v>
      </c>
      <c r="AW117" t="s">
        <v>297</v>
      </c>
      <c r="AX117" t="s">
        <v>297</v>
      </c>
      <c r="AY117" t="s">
        <v>297</v>
      </c>
      <c r="AZ117" t="s">
        <v>297</v>
      </c>
      <c r="BA117" t="s">
        <v>297</v>
      </c>
      <c r="BB117" t="s">
        <v>297</v>
      </c>
      <c r="BC117" t="s">
        <v>297</v>
      </c>
      <c r="BD117" t="s">
        <v>297</v>
      </c>
      <c r="BE117" t="s">
        <v>297</v>
      </c>
      <c r="BF117" t="s">
        <v>297</v>
      </c>
      <c r="BG117" t="s">
        <v>297</v>
      </c>
      <c r="BH117" t="s">
        <v>297</v>
      </c>
      <c r="BI117" t="s">
        <v>297</v>
      </c>
      <c r="BJ117" t="s">
        <v>297</v>
      </c>
      <c r="BK117" t="s">
        <v>297</v>
      </c>
      <c r="BL117" t="s">
        <v>297</v>
      </c>
      <c r="BM117" t="s">
        <v>297</v>
      </c>
      <c r="BN117" t="s">
        <v>297</v>
      </c>
      <c r="BO117" t="s">
        <v>297</v>
      </c>
      <c r="BP117" t="s">
        <v>297</v>
      </c>
      <c r="BQ117" t="s">
        <v>297</v>
      </c>
      <c r="BR117" t="s">
        <v>297</v>
      </c>
      <c r="BS117" t="s">
        <v>297</v>
      </c>
      <c r="BT117" t="s">
        <v>297</v>
      </c>
      <c r="BU117" t="s">
        <v>297</v>
      </c>
      <c r="BV117" t="s">
        <v>297</v>
      </c>
      <c r="BW117" t="s">
        <v>297</v>
      </c>
      <c r="BX117" t="s">
        <v>297</v>
      </c>
      <c r="BY117" t="s">
        <v>297</v>
      </c>
      <c r="BZ117" t="s">
        <v>297</v>
      </c>
      <c r="CA117" t="s">
        <v>297</v>
      </c>
      <c r="CB117" t="s">
        <v>297</v>
      </c>
      <c r="CC117" t="s">
        <v>297</v>
      </c>
      <c r="CD117" t="s">
        <v>297</v>
      </c>
      <c r="CE117" t="s">
        <v>297</v>
      </c>
      <c r="CF117" t="s">
        <v>347</v>
      </c>
      <c r="CG117" t="s">
        <v>297</v>
      </c>
      <c r="CH117" t="s">
        <v>297</v>
      </c>
      <c r="CI117">
        <v>0</v>
      </c>
      <c r="CJ117">
        <v>30</v>
      </c>
      <c r="CK117" t="s">
        <v>1050</v>
      </c>
      <c r="CL117" t="s">
        <v>1051</v>
      </c>
      <c r="CM117" t="s">
        <v>297</v>
      </c>
      <c r="CN117" t="s">
        <v>297</v>
      </c>
      <c r="CO117" t="s">
        <v>297</v>
      </c>
      <c r="CP117" t="s">
        <v>297</v>
      </c>
      <c r="CQ117" t="s">
        <v>297</v>
      </c>
      <c r="CR117" t="s">
        <v>297</v>
      </c>
      <c r="CS117" t="s">
        <v>297</v>
      </c>
      <c r="CT117" t="s">
        <v>297</v>
      </c>
      <c r="CU117" t="s">
        <v>297</v>
      </c>
      <c r="CV117" t="s">
        <v>297</v>
      </c>
      <c r="CW117" t="s">
        <v>297</v>
      </c>
      <c r="CX117" t="s">
        <v>297</v>
      </c>
      <c r="CY117" t="s">
        <v>1052</v>
      </c>
      <c r="CZ117" t="s">
        <v>404</v>
      </c>
      <c r="DA117" t="s">
        <v>1053</v>
      </c>
      <c r="DB117" t="s">
        <v>297</v>
      </c>
      <c r="DC117" t="s">
        <v>1054</v>
      </c>
    </row>
    <row r="118" spans="1:107" hidden="1" thickTop="1" x14ac:dyDescent="0.2">
      <c r="A118" s="70" t="s">
        <v>1055</v>
      </c>
      <c r="B118" s="199" t="s">
        <v>1056</v>
      </c>
      <c r="C118" t="s">
        <v>6285</v>
      </c>
      <c r="D118" t="s">
        <v>297</v>
      </c>
      <c r="E118" s="70" t="s">
        <v>1057</v>
      </c>
      <c r="F118" t="s">
        <v>1058</v>
      </c>
      <c r="G118" t="s">
        <v>339</v>
      </c>
      <c r="H118" t="s">
        <v>299</v>
      </c>
      <c r="I118" t="s">
        <v>341</v>
      </c>
      <c r="J118" t="s">
        <v>479</v>
      </c>
      <c r="K118" t="s">
        <v>343</v>
      </c>
      <c r="L118" t="s">
        <v>303</v>
      </c>
      <c r="M118" t="s">
        <v>297</v>
      </c>
      <c r="N118" t="s">
        <v>297</v>
      </c>
      <c r="O118" t="s">
        <v>297</v>
      </c>
      <c r="Q118" t="s">
        <v>344</v>
      </c>
      <c r="R118" t="s">
        <v>297</v>
      </c>
      <c r="S118" t="s">
        <v>306</v>
      </c>
      <c r="T118" t="s">
        <v>938</v>
      </c>
      <c r="U118" t="s">
        <v>297</v>
      </c>
      <c r="V118" t="s">
        <v>309</v>
      </c>
      <c r="W118" t="s">
        <v>345</v>
      </c>
      <c r="X118" t="s">
        <v>310</v>
      </c>
      <c r="Y118" t="s">
        <v>346</v>
      </c>
      <c r="Z118" t="s">
        <v>297</v>
      </c>
      <c r="AA118" t="s">
        <v>297</v>
      </c>
      <c r="AB118" t="s">
        <v>297</v>
      </c>
      <c r="AC118" t="s">
        <v>297</v>
      </c>
      <c r="AD118" t="s">
        <v>297</v>
      </c>
      <c r="AE118" t="s">
        <v>297</v>
      </c>
      <c r="AF118" t="s">
        <v>312</v>
      </c>
      <c r="AG118" t="s">
        <v>297</v>
      </c>
      <c r="AH118" t="s">
        <v>297</v>
      </c>
      <c r="AI118" t="s">
        <v>297</v>
      </c>
      <c r="AJ118" t="s">
        <v>297</v>
      </c>
      <c r="AK118" t="s">
        <v>297</v>
      </c>
      <c r="AL118" t="s">
        <v>297</v>
      </c>
      <c r="AM118" t="s">
        <v>297</v>
      </c>
      <c r="AN118" t="s">
        <v>297</v>
      </c>
      <c r="AO118" t="s">
        <v>297</v>
      </c>
      <c r="AP118" t="s">
        <v>297</v>
      </c>
      <c r="AQ118" t="s">
        <v>297</v>
      </c>
      <c r="AR118" t="s">
        <v>312</v>
      </c>
      <c r="AS118" t="s">
        <v>297</v>
      </c>
      <c r="AT118" t="s">
        <v>297</v>
      </c>
      <c r="AU118" t="s">
        <v>297</v>
      </c>
      <c r="AV118" t="s">
        <v>297</v>
      </c>
      <c r="AW118" t="s">
        <v>297</v>
      </c>
      <c r="AX118" t="s">
        <v>297</v>
      </c>
      <c r="AY118" t="s">
        <v>297</v>
      </c>
      <c r="AZ118" t="s">
        <v>297</v>
      </c>
      <c r="BA118" t="s">
        <v>297</v>
      </c>
      <c r="BB118" t="s">
        <v>297</v>
      </c>
      <c r="BC118" t="s">
        <v>297</v>
      </c>
      <c r="BD118" t="s">
        <v>297</v>
      </c>
      <c r="BE118" t="s">
        <v>297</v>
      </c>
      <c r="BF118" t="s">
        <v>297</v>
      </c>
      <c r="BG118" t="s">
        <v>297</v>
      </c>
      <c r="BH118" t="s">
        <v>297</v>
      </c>
      <c r="BI118" t="s">
        <v>297</v>
      </c>
      <c r="BJ118" t="s">
        <v>297</v>
      </c>
      <c r="BK118" t="s">
        <v>297</v>
      </c>
      <c r="BL118" t="s">
        <v>297</v>
      </c>
      <c r="BM118" t="s">
        <v>297</v>
      </c>
      <c r="BN118" t="s">
        <v>297</v>
      </c>
      <c r="BO118" t="s">
        <v>297</v>
      </c>
      <c r="BP118" t="s">
        <v>297</v>
      </c>
      <c r="BQ118" t="s">
        <v>297</v>
      </c>
      <c r="BR118" t="s">
        <v>297</v>
      </c>
      <c r="BS118" t="s">
        <v>297</v>
      </c>
      <c r="BT118" t="s">
        <v>297</v>
      </c>
      <c r="BU118" t="s">
        <v>297</v>
      </c>
      <c r="BV118" t="s">
        <v>297</v>
      </c>
      <c r="BW118" t="s">
        <v>297</v>
      </c>
      <c r="BX118" t="s">
        <v>297</v>
      </c>
      <c r="BY118" t="s">
        <v>297</v>
      </c>
      <c r="BZ118" t="s">
        <v>297</v>
      </c>
      <c r="CA118" t="s">
        <v>297</v>
      </c>
      <c r="CB118" t="s">
        <v>297</v>
      </c>
      <c r="CC118" t="s">
        <v>297</v>
      </c>
      <c r="CD118" t="s">
        <v>297</v>
      </c>
      <c r="CE118" t="s">
        <v>297</v>
      </c>
      <c r="CF118" t="s">
        <v>347</v>
      </c>
      <c r="CG118" t="s">
        <v>297</v>
      </c>
      <c r="CH118" t="s">
        <v>297</v>
      </c>
      <c r="CI118" t="s">
        <v>297</v>
      </c>
      <c r="CJ118" t="s">
        <v>297</v>
      </c>
      <c r="CK118" s="70" t="s">
        <v>1059</v>
      </c>
      <c r="CL118" s="70" t="s">
        <v>1060</v>
      </c>
      <c r="CM118" t="s">
        <v>297</v>
      </c>
      <c r="CN118" t="s">
        <v>297</v>
      </c>
      <c r="CO118" t="s">
        <v>297</v>
      </c>
      <c r="CP118" t="s">
        <v>297</v>
      </c>
      <c r="CQ118" t="s">
        <v>297</v>
      </c>
      <c r="CR118" t="s">
        <v>297</v>
      </c>
      <c r="CS118" t="s">
        <v>297</v>
      </c>
      <c r="CT118" t="s">
        <v>297</v>
      </c>
      <c r="CU118" t="s">
        <v>297</v>
      </c>
      <c r="CV118" t="s">
        <v>297</v>
      </c>
      <c r="CW118" t="s">
        <v>297</v>
      </c>
      <c r="CX118" t="s">
        <v>297</v>
      </c>
      <c r="CY118" t="s">
        <v>297</v>
      </c>
      <c r="CZ118" t="s">
        <v>297</v>
      </c>
      <c r="DA118" t="s">
        <v>297</v>
      </c>
      <c r="DB118" t="s">
        <v>297</v>
      </c>
      <c r="DC118" t="s">
        <v>297</v>
      </c>
    </row>
    <row r="119" spans="1:107" hidden="1" thickTop="1" x14ac:dyDescent="0.2">
      <c r="A119" t="s">
        <v>1061</v>
      </c>
      <c r="B119" s="14" t="s">
        <v>1062</v>
      </c>
      <c r="C119" t="s">
        <v>6285</v>
      </c>
      <c r="D119" t="s">
        <v>297</v>
      </c>
      <c r="E119" t="s">
        <v>1063</v>
      </c>
      <c r="F119" t="s">
        <v>297</v>
      </c>
      <c r="G119" t="s">
        <v>339</v>
      </c>
      <c r="H119" t="s">
        <v>340</v>
      </c>
      <c r="I119" t="s">
        <v>341</v>
      </c>
      <c r="J119" t="s">
        <v>479</v>
      </c>
      <c r="K119" t="s">
        <v>343</v>
      </c>
      <c r="L119" t="s">
        <v>303</v>
      </c>
      <c r="M119" t="s">
        <v>297</v>
      </c>
      <c r="N119" t="s">
        <v>297</v>
      </c>
      <c r="O119" t="s">
        <v>297</v>
      </c>
      <c r="Q119" t="s">
        <v>344</v>
      </c>
      <c r="R119" t="s">
        <v>297</v>
      </c>
      <c r="S119" t="s">
        <v>306</v>
      </c>
      <c r="T119" t="s">
        <v>938</v>
      </c>
      <c r="U119" t="s">
        <v>297</v>
      </c>
      <c r="V119" t="s">
        <v>568</v>
      </c>
      <c r="W119" t="s">
        <v>345</v>
      </c>
      <c r="X119" t="s">
        <v>310</v>
      </c>
      <c r="Y119" t="s">
        <v>1064</v>
      </c>
      <c r="Z119" t="s">
        <v>297</v>
      </c>
      <c r="AA119" t="s">
        <v>297</v>
      </c>
      <c r="AB119" t="s">
        <v>297</v>
      </c>
      <c r="AC119" t="s">
        <v>297</v>
      </c>
      <c r="AD119" t="s">
        <v>297</v>
      </c>
      <c r="AE119" t="s">
        <v>297</v>
      </c>
      <c r="AF119" t="s">
        <v>297</v>
      </c>
      <c r="AG119" t="s">
        <v>297</v>
      </c>
      <c r="AH119" t="s">
        <v>297</v>
      </c>
      <c r="AI119" t="s">
        <v>297</v>
      </c>
      <c r="AJ119" t="s">
        <v>297</v>
      </c>
      <c r="AK119" t="s">
        <v>297</v>
      </c>
      <c r="AL119" t="s">
        <v>297</v>
      </c>
      <c r="AM119" t="s">
        <v>297</v>
      </c>
      <c r="AN119" t="s">
        <v>297</v>
      </c>
      <c r="AO119" t="s">
        <v>297</v>
      </c>
      <c r="AP119" t="s">
        <v>297</v>
      </c>
      <c r="AQ119" t="s">
        <v>297</v>
      </c>
      <c r="AR119" t="s">
        <v>312</v>
      </c>
      <c r="AS119" t="s">
        <v>297</v>
      </c>
      <c r="AT119" t="s">
        <v>297</v>
      </c>
      <c r="AU119" t="s">
        <v>297</v>
      </c>
      <c r="AV119" t="s">
        <v>297</v>
      </c>
      <c r="AW119" t="s">
        <v>297</v>
      </c>
      <c r="AX119" t="s">
        <v>297</v>
      </c>
      <c r="AY119" t="s">
        <v>297</v>
      </c>
      <c r="AZ119" t="s">
        <v>297</v>
      </c>
      <c r="BA119" t="s">
        <v>297</v>
      </c>
      <c r="BB119" t="s">
        <v>297</v>
      </c>
      <c r="BC119" t="s">
        <v>297</v>
      </c>
      <c r="BD119" t="s">
        <v>297</v>
      </c>
      <c r="BE119" t="s">
        <v>297</v>
      </c>
      <c r="BF119" t="s">
        <v>297</v>
      </c>
      <c r="BG119" t="s">
        <v>297</v>
      </c>
      <c r="BH119" t="s">
        <v>297</v>
      </c>
      <c r="BI119" t="s">
        <v>297</v>
      </c>
      <c r="BJ119" t="s">
        <v>297</v>
      </c>
      <c r="BK119" t="s">
        <v>297</v>
      </c>
      <c r="BL119" t="s">
        <v>297</v>
      </c>
      <c r="BM119" t="s">
        <v>297</v>
      </c>
      <c r="BN119" t="s">
        <v>297</v>
      </c>
      <c r="BO119" t="s">
        <v>297</v>
      </c>
      <c r="BP119" t="s">
        <v>297</v>
      </c>
      <c r="BQ119" t="s">
        <v>297</v>
      </c>
      <c r="BR119" t="s">
        <v>297</v>
      </c>
      <c r="BS119" t="s">
        <v>297</v>
      </c>
      <c r="BT119" t="s">
        <v>297</v>
      </c>
      <c r="BU119" t="s">
        <v>297</v>
      </c>
      <c r="BV119" t="s">
        <v>297</v>
      </c>
      <c r="BW119" t="s">
        <v>297</v>
      </c>
      <c r="BX119" t="s">
        <v>297</v>
      </c>
      <c r="BY119" t="s">
        <v>297</v>
      </c>
      <c r="BZ119" t="s">
        <v>297</v>
      </c>
      <c r="CA119" t="s">
        <v>297</v>
      </c>
      <c r="CB119" t="s">
        <v>297</v>
      </c>
      <c r="CC119" t="s">
        <v>297</v>
      </c>
      <c r="CD119" t="s">
        <v>297</v>
      </c>
      <c r="CE119" t="s">
        <v>297</v>
      </c>
      <c r="CF119" t="s">
        <v>347</v>
      </c>
      <c r="CG119" t="s">
        <v>297</v>
      </c>
      <c r="CH119" t="s">
        <v>297</v>
      </c>
      <c r="CI119">
        <v>0</v>
      </c>
      <c r="CJ119">
        <v>30</v>
      </c>
      <c r="CK119" t="s">
        <v>1065</v>
      </c>
      <c r="CL119" t="s">
        <v>1066</v>
      </c>
      <c r="CM119" t="s">
        <v>297</v>
      </c>
      <c r="CN119" t="s">
        <v>297</v>
      </c>
      <c r="CO119" t="s">
        <v>1037</v>
      </c>
      <c r="CP119" t="s">
        <v>1067</v>
      </c>
      <c r="CQ119" t="s">
        <v>297</v>
      </c>
      <c r="CR119" t="s">
        <v>297</v>
      </c>
      <c r="CS119" t="s">
        <v>1068</v>
      </c>
      <c r="CT119" t="s">
        <v>297</v>
      </c>
      <c r="CU119" t="s">
        <v>297</v>
      </c>
      <c r="CV119" t="s">
        <v>297</v>
      </c>
      <c r="CW119" t="s">
        <v>297</v>
      </c>
      <c r="CX119" t="s">
        <v>297</v>
      </c>
      <c r="CY119" t="s">
        <v>926</v>
      </c>
      <c r="CZ119" t="s">
        <v>351</v>
      </c>
      <c r="DA119" t="s">
        <v>1037</v>
      </c>
      <c r="DB119" t="s">
        <v>1069</v>
      </c>
      <c r="DC119" t="s">
        <v>297</v>
      </c>
    </row>
    <row r="120" spans="1:107" hidden="1" thickTop="1" x14ac:dyDescent="0.2">
      <c r="A120" t="s">
        <v>1070</v>
      </c>
      <c r="B120" s="196" t="s">
        <v>1071</v>
      </c>
      <c r="C120" t="s">
        <v>6285</v>
      </c>
      <c r="D120" t="s">
        <v>297</v>
      </c>
      <c r="E120" t="s">
        <v>1063</v>
      </c>
      <c r="F120" t="s">
        <v>1072</v>
      </c>
      <c r="G120" t="s">
        <v>339</v>
      </c>
      <c r="H120" t="s">
        <v>340</v>
      </c>
      <c r="I120" t="s">
        <v>341</v>
      </c>
      <c r="J120" t="s">
        <v>479</v>
      </c>
      <c r="K120" t="s">
        <v>343</v>
      </c>
      <c r="L120" t="s">
        <v>303</v>
      </c>
      <c r="M120" t="s">
        <v>297</v>
      </c>
      <c r="N120" t="s">
        <v>297</v>
      </c>
      <c r="O120" t="s">
        <v>297</v>
      </c>
      <c r="Q120" t="s">
        <v>344</v>
      </c>
      <c r="R120" t="s">
        <v>297</v>
      </c>
      <c r="S120" t="s">
        <v>306</v>
      </c>
      <c r="T120" t="s">
        <v>938</v>
      </c>
      <c r="U120" t="s">
        <v>297</v>
      </c>
      <c r="V120" t="s">
        <v>568</v>
      </c>
      <c r="W120" t="s">
        <v>345</v>
      </c>
      <c r="X120" t="s">
        <v>310</v>
      </c>
      <c r="Y120" t="s">
        <v>1073</v>
      </c>
      <c r="Z120" t="s">
        <v>297</v>
      </c>
      <c r="AA120" t="s">
        <v>297</v>
      </c>
      <c r="AB120" t="s">
        <v>297</v>
      </c>
      <c r="AC120" t="s">
        <v>297</v>
      </c>
      <c r="AD120" t="s">
        <v>297</v>
      </c>
      <c r="AE120" t="s">
        <v>297</v>
      </c>
      <c r="AF120" t="s">
        <v>297</v>
      </c>
      <c r="AG120" t="s">
        <v>297</v>
      </c>
      <c r="AH120" t="s">
        <v>297</v>
      </c>
      <c r="AI120" t="s">
        <v>297</v>
      </c>
      <c r="AJ120" t="s">
        <v>297</v>
      </c>
      <c r="AK120" t="s">
        <v>297</v>
      </c>
      <c r="AL120" t="s">
        <v>297</v>
      </c>
      <c r="AM120" t="s">
        <v>297</v>
      </c>
      <c r="AN120" t="s">
        <v>297</v>
      </c>
      <c r="AO120" t="s">
        <v>297</v>
      </c>
      <c r="AP120" t="s">
        <v>297</v>
      </c>
      <c r="AQ120" t="s">
        <v>297</v>
      </c>
      <c r="AR120" t="s">
        <v>297</v>
      </c>
      <c r="AS120" t="s">
        <v>297</v>
      </c>
      <c r="AT120" t="s">
        <v>297</v>
      </c>
      <c r="AU120" t="s">
        <v>297</v>
      </c>
      <c r="AV120" t="s">
        <v>297</v>
      </c>
      <c r="AW120" t="s">
        <v>297</v>
      </c>
      <c r="AX120" t="s">
        <v>297</v>
      </c>
      <c r="AY120" t="s">
        <v>297</v>
      </c>
      <c r="AZ120" t="s">
        <v>297</v>
      </c>
      <c r="BA120" t="s">
        <v>297</v>
      </c>
      <c r="BB120" t="s">
        <v>297</v>
      </c>
      <c r="BC120" t="s">
        <v>297</v>
      </c>
      <c r="BD120" t="s">
        <v>297</v>
      </c>
      <c r="BE120" t="s">
        <v>297</v>
      </c>
      <c r="BF120" t="s">
        <v>297</v>
      </c>
      <c r="BG120" t="s">
        <v>297</v>
      </c>
      <c r="BH120" t="s">
        <v>297</v>
      </c>
      <c r="BI120" t="s">
        <v>297</v>
      </c>
      <c r="BJ120" t="s">
        <v>297</v>
      </c>
      <c r="BK120" t="s">
        <v>297</v>
      </c>
      <c r="BL120" t="s">
        <v>297</v>
      </c>
      <c r="BM120" t="s">
        <v>297</v>
      </c>
      <c r="BN120" t="s">
        <v>297</v>
      </c>
      <c r="BO120" t="s">
        <v>297</v>
      </c>
      <c r="BP120" t="s">
        <v>297</v>
      </c>
      <c r="BQ120" t="s">
        <v>297</v>
      </c>
      <c r="BR120" t="s">
        <v>297</v>
      </c>
      <c r="BS120" t="s">
        <v>297</v>
      </c>
      <c r="BT120" t="s">
        <v>297</v>
      </c>
      <c r="BU120" t="s">
        <v>297</v>
      </c>
      <c r="BV120" t="s">
        <v>297</v>
      </c>
      <c r="BW120" t="s">
        <v>297</v>
      </c>
      <c r="BX120" t="s">
        <v>297</v>
      </c>
      <c r="BY120" t="s">
        <v>297</v>
      </c>
      <c r="BZ120" t="s">
        <v>297</v>
      </c>
      <c r="CA120" t="s">
        <v>297</v>
      </c>
      <c r="CB120" t="s">
        <v>297</v>
      </c>
      <c r="CC120" t="s">
        <v>297</v>
      </c>
      <c r="CD120" t="s">
        <v>297</v>
      </c>
      <c r="CE120" t="s">
        <v>297</v>
      </c>
      <c r="CF120" t="s">
        <v>297</v>
      </c>
      <c r="CG120" t="s">
        <v>297</v>
      </c>
      <c r="CH120" t="s">
        <v>297</v>
      </c>
      <c r="CI120">
        <v>0</v>
      </c>
      <c r="CJ120">
        <v>30</v>
      </c>
      <c r="CK120" t="s">
        <v>1074</v>
      </c>
      <c r="CL120" t="s">
        <v>1075</v>
      </c>
      <c r="CM120" t="s">
        <v>1076</v>
      </c>
      <c r="CN120" t="s">
        <v>297</v>
      </c>
      <c r="CO120" t="s">
        <v>1077</v>
      </c>
      <c r="CP120" t="s">
        <v>297</v>
      </c>
      <c r="CQ120" t="s">
        <v>297</v>
      </c>
      <c r="CR120" t="s">
        <v>297</v>
      </c>
      <c r="CS120" t="s">
        <v>297</v>
      </c>
      <c r="CT120" t="s">
        <v>297</v>
      </c>
      <c r="CU120" t="s">
        <v>297</v>
      </c>
      <c r="CV120" t="s">
        <v>297</v>
      </c>
      <c r="CW120" t="s">
        <v>297</v>
      </c>
      <c r="CX120" t="s">
        <v>297</v>
      </c>
      <c r="CY120" t="s">
        <v>534</v>
      </c>
      <c r="CZ120" t="s">
        <v>351</v>
      </c>
      <c r="DA120" t="s">
        <v>1078</v>
      </c>
      <c r="DB120" t="s">
        <v>1069</v>
      </c>
      <c r="DC120" t="s">
        <v>297</v>
      </c>
    </row>
    <row r="121" spans="1:107" hidden="1" thickTop="1" x14ac:dyDescent="0.2">
      <c r="A121" t="s">
        <v>1079</v>
      </c>
      <c r="B121" s="14" t="s">
        <v>1080</v>
      </c>
      <c r="C121" t="s">
        <v>6285</v>
      </c>
      <c r="D121" t="s">
        <v>297</v>
      </c>
      <c r="E121" t="s">
        <v>1081</v>
      </c>
      <c r="F121" t="s">
        <v>297</v>
      </c>
      <c r="G121" t="s">
        <v>339</v>
      </c>
      <c r="H121" t="s">
        <v>340</v>
      </c>
      <c r="I121" t="s">
        <v>341</v>
      </c>
      <c r="J121" t="s">
        <v>479</v>
      </c>
      <c r="K121" t="s">
        <v>343</v>
      </c>
      <c r="L121" t="s">
        <v>303</v>
      </c>
      <c r="M121" t="s">
        <v>297</v>
      </c>
      <c r="N121" t="s">
        <v>297</v>
      </c>
      <c r="O121" t="s">
        <v>297</v>
      </c>
      <c r="Q121" t="s">
        <v>344</v>
      </c>
      <c r="R121" t="s">
        <v>297</v>
      </c>
      <c r="S121" t="s">
        <v>306</v>
      </c>
      <c r="T121" t="s">
        <v>938</v>
      </c>
      <c r="U121" t="s">
        <v>297</v>
      </c>
      <c r="V121" t="s">
        <v>568</v>
      </c>
      <c r="W121" t="s">
        <v>345</v>
      </c>
      <c r="X121" t="s">
        <v>310</v>
      </c>
      <c r="Y121" t="s">
        <v>1082</v>
      </c>
      <c r="Z121" t="s">
        <v>297</v>
      </c>
      <c r="AA121" t="s">
        <v>297</v>
      </c>
      <c r="AB121" t="s">
        <v>297</v>
      </c>
      <c r="AC121" t="s">
        <v>297</v>
      </c>
      <c r="AD121" t="s">
        <v>297</v>
      </c>
      <c r="AE121" t="s">
        <v>297</v>
      </c>
      <c r="AF121" t="s">
        <v>297</v>
      </c>
      <c r="AG121" t="s">
        <v>297</v>
      </c>
      <c r="AH121" t="s">
        <v>297</v>
      </c>
      <c r="AI121" t="s">
        <v>297</v>
      </c>
      <c r="AJ121" t="s">
        <v>297</v>
      </c>
      <c r="AK121" t="s">
        <v>297</v>
      </c>
      <c r="AL121" t="s">
        <v>297</v>
      </c>
      <c r="AM121" t="s">
        <v>297</v>
      </c>
      <c r="AN121" t="s">
        <v>297</v>
      </c>
      <c r="AO121" t="s">
        <v>297</v>
      </c>
      <c r="AP121" t="s">
        <v>297</v>
      </c>
      <c r="AQ121" t="s">
        <v>297</v>
      </c>
      <c r="AR121" t="s">
        <v>312</v>
      </c>
      <c r="AS121" t="s">
        <v>297</v>
      </c>
      <c r="AT121" t="s">
        <v>297</v>
      </c>
      <c r="AU121" t="s">
        <v>297</v>
      </c>
      <c r="AV121" t="s">
        <v>297</v>
      </c>
      <c r="AW121" t="s">
        <v>297</v>
      </c>
      <c r="AX121" t="s">
        <v>297</v>
      </c>
      <c r="AY121" t="s">
        <v>297</v>
      </c>
      <c r="AZ121" t="s">
        <v>297</v>
      </c>
      <c r="BA121" t="s">
        <v>297</v>
      </c>
      <c r="BB121" t="s">
        <v>297</v>
      </c>
      <c r="BC121" t="s">
        <v>297</v>
      </c>
      <c r="BD121" t="s">
        <v>297</v>
      </c>
      <c r="BE121" t="s">
        <v>297</v>
      </c>
      <c r="BF121" t="s">
        <v>297</v>
      </c>
      <c r="BG121" t="s">
        <v>297</v>
      </c>
      <c r="BH121" t="s">
        <v>297</v>
      </c>
      <c r="BI121" t="s">
        <v>297</v>
      </c>
      <c r="BJ121" t="s">
        <v>297</v>
      </c>
      <c r="BK121" t="s">
        <v>297</v>
      </c>
      <c r="BL121" t="s">
        <v>297</v>
      </c>
      <c r="BM121" t="s">
        <v>297</v>
      </c>
      <c r="BN121" t="s">
        <v>297</v>
      </c>
      <c r="BO121" t="s">
        <v>297</v>
      </c>
      <c r="BP121" t="s">
        <v>297</v>
      </c>
      <c r="BQ121" t="s">
        <v>297</v>
      </c>
      <c r="BR121" t="s">
        <v>297</v>
      </c>
      <c r="BS121" t="s">
        <v>297</v>
      </c>
      <c r="BT121" t="s">
        <v>297</v>
      </c>
      <c r="BU121" t="s">
        <v>297</v>
      </c>
      <c r="BV121" t="s">
        <v>297</v>
      </c>
      <c r="BW121" t="s">
        <v>297</v>
      </c>
      <c r="BX121" t="s">
        <v>297</v>
      </c>
      <c r="BY121" t="s">
        <v>297</v>
      </c>
      <c r="BZ121" t="s">
        <v>297</v>
      </c>
      <c r="CA121" t="s">
        <v>297</v>
      </c>
      <c r="CB121" t="s">
        <v>297</v>
      </c>
      <c r="CC121" t="s">
        <v>297</v>
      </c>
      <c r="CD121" t="s">
        <v>297</v>
      </c>
      <c r="CE121" t="s">
        <v>297</v>
      </c>
      <c r="CF121" t="s">
        <v>347</v>
      </c>
      <c r="CG121" t="s">
        <v>297</v>
      </c>
      <c r="CH121" t="s">
        <v>297</v>
      </c>
      <c r="CI121">
        <v>0</v>
      </c>
      <c r="CJ121">
        <v>30</v>
      </c>
      <c r="CK121" t="s">
        <v>1083</v>
      </c>
      <c r="CL121" t="s">
        <v>1084</v>
      </c>
      <c r="CM121" t="s">
        <v>297</v>
      </c>
      <c r="CN121" t="s">
        <v>1085</v>
      </c>
      <c r="CO121" t="s">
        <v>1037</v>
      </c>
      <c r="CP121" t="s">
        <v>1086</v>
      </c>
      <c r="CQ121" t="s">
        <v>297</v>
      </c>
      <c r="CR121" t="s">
        <v>297</v>
      </c>
      <c r="CS121" t="s">
        <v>1068</v>
      </c>
      <c r="CT121" t="s">
        <v>297</v>
      </c>
      <c r="CU121" t="s">
        <v>297</v>
      </c>
      <c r="CV121" t="s">
        <v>297</v>
      </c>
      <c r="CW121" t="s">
        <v>297</v>
      </c>
      <c r="CX121" t="s">
        <v>297</v>
      </c>
      <c r="CY121" t="s">
        <v>926</v>
      </c>
      <c r="CZ121" t="s">
        <v>351</v>
      </c>
      <c r="DA121" t="s">
        <v>1037</v>
      </c>
      <c r="DB121" t="s">
        <v>1087</v>
      </c>
      <c r="DC121" t="s">
        <v>297</v>
      </c>
    </row>
    <row r="122" spans="1:107" hidden="1" thickTop="1" x14ac:dyDescent="0.2">
      <c r="A122" t="s">
        <v>1088</v>
      </c>
      <c r="B122" s="196" t="s">
        <v>1089</v>
      </c>
      <c r="C122" t="s">
        <v>6285</v>
      </c>
      <c r="D122" t="s">
        <v>297</v>
      </c>
      <c r="E122" t="s">
        <v>1081</v>
      </c>
      <c r="F122" t="s">
        <v>1072</v>
      </c>
      <c r="G122" t="s">
        <v>339</v>
      </c>
      <c r="H122" t="s">
        <v>340</v>
      </c>
      <c r="I122" t="s">
        <v>341</v>
      </c>
      <c r="J122" t="s">
        <v>479</v>
      </c>
      <c r="K122" t="s">
        <v>343</v>
      </c>
      <c r="L122" t="s">
        <v>303</v>
      </c>
      <c r="M122" t="s">
        <v>297</v>
      </c>
      <c r="N122" t="s">
        <v>297</v>
      </c>
      <c r="O122" t="s">
        <v>297</v>
      </c>
      <c r="Q122" t="s">
        <v>344</v>
      </c>
      <c r="R122" t="s">
        <v>297</v>
      </c>
      <c r="S122" t="s">
        <v>306</v>
      </c>
      <c r="T122" t="s">
        <v>938</v>
      </c>
      <c r="U122" t="s">
        <v>297</v>
      </c>
      <c r="V122" t="s">
        <v>568</v>
      </c>
      <c r="W122" t="s">
        <v>345</v>
      </c>
      <c r="X122" t="s">
        <v>310</v>
      </c>
      <c r="Y122" t="s">
        <v>1073</v>
      </c>
      <c r="Z122" t="s">
        <v>297</v>
      </c>
      <c r="AA122" t="s">
        <v>297</v>
      </c>
      <c r="AB122" t="s">
        <v>297</v>
      </c>
      <c r="AC122" t="s">
        <v>297</v>
      </c>
      <c r="AD122" t="s">
        <v>297</v>
      </c>
      <c r="AE122" t="s">
        <v>297</v>
      </c>
      <c r="AF122" t="s">
        <v>297</v>
      </c>
      <c r="AG122" t="s">
        <v>297</v>
      </c>
      <c r="AH122" t="s">
        <v>297</v>
      </c>
      <c r="AI122" t="s">
        <v>297</v>
      </c>
      <c r="AJ122" t="s">
        <v>297</v>
      </c>
      <c r="AK122" t="s">
        <v>297</v>
      </c>
      <c r="AL122" t="s">
        <v>297</v>
      </c>
      <c r="AM122" t="s">
        <v>297</v>
      </c>
      <c r="AN122" t="s">
        <v>297</v>
      </c>
      <c r="AO122" t="s">
        <v>297</v>
      </c>
      <c r="AP122" t="s">
        <v>297</v>
      </c>
      <c r="AQ122" t="s">
        <v>297</v>
      </c>
      <c r="AR122" t="s">
        <v>297</v>
      </c>
      <c r="AS122" t="s">
        <v>297</v>
      </c>
      <c r="AT122" t="s">
        <v>297</v>
      </c>
      <c r="AU122" t="s">
        <v>297</v>
      </c>
      <c r="AV122" t="s">
        <v>297</v>
      </c>
      <c r="AW122" t="s">
        <v>297</v>
      </c>
      <c r="AX122" t="s">
        <v>297</v>
      </c>
      <c r="AY122" t="s">
        <v>297</v>
      </c>
      <c r="AZ122" t="s">
        <v>297</v>
      </c>
      <c r="BA122" t="s">
        <v>297</v>
      </c>
      <c r="BB122" t="s">
        <v>297</v>
      </c>
      <c r="BC122" t="s">
        <v>297</v>
      </c>
      <c r="BD122" t="s">
        <v>297</v>
      </c>
      <c r="BE122" t="s">
        <v>297</v>
      </c>
      <c r="BF122" t="s">
        <v>297</v>
      </c>
      <c r="BG122" t="s">
        <v>297</v>
      </c>
      <c r="BH122" t="s">
        <v>297</v>
      </c>
      <c r="BI122" t="s">
        <v>297</v>
      </c>
      <c r="BJ122" t="s">
        <v>297</v>
      </c>
      <c r="BK122" t="s">
        <v>297</v>
      </c>
      <c r="BL122" t="s">
        <v>297</v>
      </c>
      <c r="BM122" t="s">
        <v>297</v>
      </c>
      <c r="BN122" t="s">
        <v>297</v>
      </c>
      <c r="BO122" t="s">
        <v>297</v>
      </c>
      <c r="BP122" t="s">
        <v>297</v>
      </c>
      <c r="BQ122" t="s">
        <v>297</v>
      </c>
      <c r="BR122" t="s">
        <v>297</v>
      </c>
      <c r="BS122" t="s">
        <v>297</v>
      </c>
      <c r="BT122" t="s">
        <v>297</v>
      </c>
      <c r="BU122" t="s">
        <v>297</v>
      </c>
      <c r="BV122" t="s">
        <v>297</v>
      </c>
      <c r="BW122" t="s">
        <v>297</v>
      </c>
      <c r="BX122" t="s">
        <v>297</v>
      </c>
      <c r="BY122" t="s">
        <v>297</v>
      </c>
      <c r="BZ122" t="s">
        <v>297</v>
      </c>
      <c r="CA122" t="s">
        <v>297</v>
      </c>
      <c r="CB122" t="s">
        <v>297</v>
      </c>
      <c r="CC122" t="s">
        <v>297</v>
      </c>
      <c r="CD122" t="s">
        <v>297</v>
      </c>
      <c r="CE122" t="s">
        <v>297</v>
      </c>
      <c r="CF122" t="s">
        <v>297</v>
      </c>
      <c r="CG122" t="s">
        <v>297</v>
      </c>
      <c r="CH122" t="s">
        <v>297</v>
      </c>
      <c r="CI122">
        <v>0</v>
      </c>
      <c r="CJ122">
        <v>30</v>
      </c>
      <c r="CK122" t="s">
        <v>1083</v>
      </c>
      <c r="CL122" t="s">
        <v>1090</v>
      </c>
      <c r="CM122" t="s">
        <v>1091</v>
      </c>
      <c r="CN122" t="s">
        <v>297</v>
      </c>
      <c r="CO122" t="s">
        <v>1077</v>
      </c>
      <c r="CP122" t="s">
        <v>297</v>
      </c>
      <c r="CQ122" t="s">
        <v>297</v>
      </c>
      <c r="CR122" t="s">
        <v>297</v>
      </c>
      <c r="CS122" t="s">
        <v>297</v>
      </c>
      <c r="CT122" t="s">
        <v>297</v>
      </c>
      <c r="CU122" t="s">
        <v>297</v>
      </c>
      <c r="CV122" t="s">
        <v>297</v>
      </c>
      <c r="CW122" t="s">
        <v>297</v>
      </c>
      <c r="CX122" t="s">
        <v>297</v>
      </c>
      <c r="CY122" t="s">
        <v>534</v>
      </c>
      <c r="CZ122" t="s">
        <v>351</v>
      </c>
      <c r="DA122" t="s">
        <v>1078</v>
      </c>
      <c r="DB122" t="s">
        <v>1087</v>
      </c>
      <c r="DC122" t="s">
        <v>297</v>
      </c>
    </row>
    <row r="123" spans="1:107" hidden="1" thickTop="1" x14ac:dyDescent="0.2">
      <c r="A123" t="s">
        <v>1092</v>
      </c>
      <c r="B123" s="14" t="s">
        <v>1093</v>
      </c>
      <c r="C123" t="s">
        <v>6285</v>
      </c>
      <c r="D123" t="s">
        <v>297</v>
      </c>
      <c r="E123" t="s">
        <v>1094</v>
      </c>
      <c r="F123" t="s">
        <v>1072</v>
      </c>
      <c r="G123" t="s">
        <v>339</v>
      </c>
      <c r="H123" t="s">
        <v>340</v>
      </c>
      <c r="I123" t="s">
        <v>341</v>
      </c>
      <c r="J123" t="s">
        <v>479</v>
      </c>
      <c r="K123" t="s">
        <v>343</v>
      </c>
      <c r="L123" t="s">
        <v>303</v>
      </c>
      <c r="M123" t="s">
        <v>297</v>
      </c>
      <c r="N123" t="s">
        <v>297</v>
      </c>
      <c r="O123" t="s">
        <v>297</v>
      </c>
      <c r="Q123" t="s">
        <v>344</v>
      </c>
      <c r="R123" t="s">
        <v>297</v>
      </c>
      <c r="S123" t="s">
        <v>306</v>
      </c>
      <c r="T123" t="s">
        <v>938</v>
      </c>
      <c r="U123" t="s">
        <v>297</v>
      </c>
      <c r="V123" t="s">
        <v>568</v>
      </c>
      <c r="W123" t="s">
        <v>345</v>
      </c>
      <c r="X123" t="s">
        <v>310</v>
      </c>
      <c r="Y123" t="s">
        <v>1073</v>
      </c>
      <c r="Z123" t="s">
        <v>297</v>
      </c>
      <c r="AA123" t="s">
        <v>297</v>
      </c>
      <c r="AB123" t="s">
        <v>297</v>
      </c>
      <c r="AC123" t="s">
        <v>297</v>
      </c>
      <c r="AD123" t="s">
        <v>297</v>
      </c>
      <c r="AE123" t="s">
        <v>297</v>
      </c>
      <c r="AF123" t="s">
        <v>297</v>
      </c>
      <c r="AG123" t="s">
        <v>297</v>
      </c>
      <c r="AH123" t="s">
        <v>297</v>
      </c>
      <c r="AI123" t="s">
        <v>297</v>
      </c>
      <c r="AJ123" t="s">
        <v>297</v>
      </c>
      <c r="AK123" t="s">
        <v>297</v>
      </c>
      <c r="AL123" t="s">
        <v>297</v>
      </c>
      <c r="AM123" t="s">
        <v>297</v>
      </c>
      <c r="AN123" t="s">
        <v>297</v>
      </c>
      <c r="AO123" t="s">
        <v>297</v>
      </c>
      <c r="AP123" t="s">
        <v>297</v>
      </c>
      <c r="AQ123" t="s">
        <v>297</v>
      </c>
      <c r="AR123" t="s">
        <v>297</v>
      </c>
      <c r="AS123" t="s">
        <v>297</v>
      </c>
      <c r="AT123" t="s">
        <v>297</v>
      </c>
      <c r="AU123" t="s">
        <v>297</v>
      </c>
      <c r="AV123" t="s">
        <v>297</v>
      </c>
      <c r="AW123" t="s">
        <v>297</v>
      </c>
      <c r="AX123" t="s">
        <v>297</v>
      </c>
      <c r="AY123" t="s">
        <v>297</v>
      </c>
      <c r="AZ123" t="s">
        <v>297</v>
      </c>
      <c r="BA123" t="s">
        <v>297</v>
      </c>
      <c r="BB123" t="s">
        <v>297</v>
      </c>
      <c r="BC123" t="s">
        <v>297</v>
      </c>
      <c r="BD123" t="s">
        <v>297</v>
      </c>
      <c r="BE123" t="s">
        <v>297</v>
      </c>
      <c r="BF123" t="s">
        <v>297</v>
      </c>
      <c r="BG123" t="s">
        <v>297</v>
      </c>
      <c r="BH123" t="s">
        <v>297</v>
      </c>
      <c r="BI123" t="s">
        <v>297</v>
      </c>
      <c r="BJ123" t="s">
        <v>297</v>
      </c>
      <c r="BK123" t="s">
        <v>297</v>
      </c>
      <c r="BL123" t="s">
        <v>297</v>
      </c>
      <c r="BM123" t="s">
        <v>297</v>
      </c>
      <c r="BN123" t="s">
        <v>297</v>
      </c>
      <c r="BO123" t="s">
        <v>297</v>
      </c>
      <c r="BP123" t="s">
        <v>297</v>
      </c>
      <c r="BQ123" t="s">
        <v>297</v>
      </c>
      <c r="BR123" t="s">
        <v>297</v>
      </c>
      <c r="BS123" t="s">
        <v>297</v>
      </c>
      <c r="BT123" t="s">
        <v>297</v>
      </c>
      <c r="BU123" t="s">
        <v>297</v>
      </c>
      <c r="BV123" t="s">
        <v>297</v>
      </c>
      <c r="BW123" t="s">
        <v>297</v>
      </c>
      <c r="BX123" t="s">
        <v>297</v>
      </c>
      <c r="BY123" t="s">
        <v>297</v>
      </c>
      <c r="BZ123" t="s">
        <v>297</v>
      </c>
      <c r="CA123" t="s">
        <v>297</v>
      </c>
      <c r="CB123" t="s">
        <v>297</v>
      </c>
      <c r="CC123" t="s">
        <v>297</v>
      </c>
      <c r="CD123" t="s">
        <v>297</v>
      </c>
      <c r="CE123" t="s">
        <v>297</v>
      </c>
      <c r="CF123" t="s">
        <v>297</v>
      </c>
      <c r="CG123" t="s">
        <v>297</v>
      </c>
      <c r="CH123" t="s">
        <v>297</v>
      </c>
      <c r="CI123">
        <v>0</v>
      </c>
      <c r="CJ123">
        <v>30</v>
      </c>
      <c r="CK123" t="s">
        <v>1095</v>
      </c>
      <c r="CL123" t="s">
        <v>1096</v>
      </c>
      <c r="CM123" t="s">
        <v>1091</v>
      </c>
      <c r="CN123" t="s">
        <v>297</v>
      </c>
      <c r="CO123" t="s">
        <v>1077</v>
      </c>
      <c r="CP123" t="s">
        <v>297</v>
      </c>
      <c r="CQ123" t="s">
        <v>297</v>
      </c>
      <c r="CR123" t="s">
        <v>297</v>
      </c>
      <c r="CS123" t="s">
        <v>297</v>
      </c>
      <c r="CT123" t="s">
        <v>297</v>
      </c>
      <c r="CU123" t="s">
        <v>297</v>
      </c>
      <c r="CV123" t="s">
        <v>297</v>
      </c>
      <c r="CW123" t="s">
        <v>297</v>
      </c>
      <c r="CX123" t="s">
        <v>297</v>
      </c>
      <c r="CY123" t="s">
        <v>534</v>
      </c>
      <c r="CZ123" t="s">
        <v>351</v>
      </c>
      <c r="DA123" t="s">
        <v>1078</v>
      </c>
      <c r="DB123" t="s">
        <v>1097</v>
      </c>
      <c r="DC123" t="s">
        <v>297</v>
      </c>
    </row>
    <row r="124" spans="1:107" hidden="1" thickTop="1" x14ac:dyDescent="0.2">
      <c r="A124" t="s">
        <v>1098</v>
      </c>
      <c r="B124" s="196" t="s">
        <v>1099</v>
      </c>
      <c r="C124" t="s">
        <v>6285</v>
      </c>
      <c r="D124" t="s">
        <v>297</v>
      </c>
      <c r="E124" t="s">
        <v>1100</v>
      </c>
      <c r="F124" t="s">
        <v>297</v>
      </c>
      <c r="G124" t="s">
        <v>339</v>
      </c>
      <c r="H124" t="s">
        <v>340</v>
      </c>
      <c r="I124" t="s">
        <v>341</v>
      </c>
      <c r="J124" t="s">
        <v>479</v>
      </c>
      <c r="K124" t="s">
        <v>343</v>
      </c>
      <c r="L124" t="s">
        <v>303</v>
      </c>
      <c r="M124" t="s">
        <v>297</v>
      </c>
      <c r="N124" t="s">
        <v>297</v>
      </c>
      <c r="O124" t="s">
        <v>297</v>
      </c>
      <c r="Q124" t="s">
        <v>344</v>
      </c>
      <c r="R124" t="s">
        <v>297</v>
      </c>
      <c r="S124" t="s">
        <v>306</v>
      </c>
      <c r="T124" t="s">
        <v>938</v>
      </c>
      <c r="U124" t="s">
        <v>297</v>
      </c>
      <c r="V124" t="s">
        <v>568</v>
      </c>
      <c r="W124" t="s">
        <v>345</v>
      </c>
      <c r="X124" t="s">
        <v>310</v>
      </c>
      <c r="Y124" t="s">
        <v>1101</v>
      </c>
      <c r="Z124" t="s">
        <v>297</v>
      </c>
      <c r="AA124" t="s">
        <v>297</v>
      </c>
      <c r="AB124" t="s">
        <v>297</v>
      </c>
      <c r="AC124" t="s">
        <v>297</v>
      </c>
      <c r="AD124" t="s">
        <v>297</v>
      </c>
      <c r="AE124" t="s">
        <v>297</v>
      </c>
      <c r="AF124" t="s">
        <v>297</v>
      </c>
      <c r="AG124" t="s">
        <v>297</v>
      </c>
      <c r="AH124" t="s">
        <v>297</v>
      </c>
      <c r="AI124" t="s">
        <v>297</v>
      </c>
      <c r="AJ124" t="s">
        <v>297</v>
      </c>
      <c r="AK124" t="s">
        <v>297</v>
      </c>
      <c r="AL124" t="s">
        <v>297</v>
      </c>
      <c r="AM124" t="s">
        <v>297</v>
      </c>
      <c r="AN124" t="s">
        <v>297</v>
      </c>
      <c r="AO124" t="s">
        <v>297</v>
      </c>
      <c r="AP124" t="s">
        <v>297</v>
      </c>
      <c r="AQ124" t="s">
        <v>297</v>
      </c>
      <c r="AR124" t="s">
        <v>312</v>
      </c>
      <c r="AS124" t="s">
        <v>297</v>
      </c>
      <c r="AT124" t="s">
        <v>297</v>
      </c>
      <c r="AU124" t="s">
        <v>297</v>
      </c>
      <c r="AV124" t="s">
        <v>297</v>
      </c>
      <c r="AW124" t="s">
        <v>297</v>
      </c>
      <c r="AX124" t="s">
        <v>297</v>
      </c>
      <c r="AY124" t="s">
        <v>297</v>
      </c>
      <c r="AZ124" t="s">
        <v>297</v>
      </c>
      <c r="BA124" t="s">
        <v>297</v>
      </c>
      <c r="BB124" t="s">
        <v>297</v>
      </c>
      <c r="BC124" t="s">
        <v>297</v>
      </c>
      <c r="BD124" t="s">
        <v>297</v>
      </c>
      <c r="BE124" t="s">
        <v>297</v>
      </c>
      <c r="BF124" t="s">
        <v>297</v>
      </c>
      <c r="BG124" t="s">
        <v>297</v>
      </c>
      <c r="BH124" t="s">
        <v>297</v>
      </c>
      <c r="BI124" t="s">
        <v>297</v>
      </c>
      <c r="BJ124" t="s">
        <v>297</v>
      </c>
      <c r="BK124" t="s">
        <v>297</v>
      </c>
      <c r="BL124" t="s">
        <v>297</v>
      </c>
      <c r="BM124" t="s">
        <v>297</v>
      </c>
      <c r="BN124" t="s">
        <v>297</v>
      </c>
      <c r="BO124" t="s">
        <v>297</v>
      </c>
      <c r="BP124" t="s">
        <v>297</v>
      </c>
      <c r="BQ124" t="s">
        <v>297</v>
      </c>
      <c r="BR124" t="s">
        <v>297</v>
      </c>
      <c r="BS124" t="s">
        <v>297</v>
      </c>
      <c r="BT124" t="s">
        <v>297</v>
      </c>
      <c r="BU124" t="s">
        <v>297</v>
      </c>
      <c r="BV124" t="s">
        <v>297</v>
      </c>
      <c r="BW124" t="s">
        <v>297</v>
      </c>
      <c r="BX124" t="s">
        <v>297</v>
      </c>
      <c r="BY124" t="s">
        <v>297</v>
      </c>
      <c r="BZ124" t="s">
        <v>297</v>
      </c>
      <c r="CA124" t="s">
        <v>297</v>
      </c>
      <c r="CB124" t="s">
        <v>297</v>
      </c>
      <c r="CC124" t="s">
        <v>297</v>
      </c>
      <c r="CD124" t="s">
        <v>297</v>
      </c>
      <c r="CE124" t="s">
        <v>297</v>
      </c>
      <c r="CF124" t="s">
        <v>347</v>
      </c>
      <c r="CG124" t="s">
        <v>297</v>
      </c>
      <c r="CH124" t="s">
        <v>297</v>
      </c>
      <c r="CI124">
        <v>0</v>
      </c>
      <c r="CJ124">
        <v>30</v>
      </c>
      <c r="CK124" t="s">
        <v>1102</v>
      </c>
      <c r="CL124" t="s">
        <v>1103</v>
      </c>
      <c r="CM124" t="s">
        <v>297</v>
      </c>
      <c r="CN124" t="s">
        <v>1104</v>
      </c>
      <c r="CO124" t="s">
        <v>1037</v>
      </c>
      <c r="CP124" t="s">
        <v>1086</v>
      </c>
      <c r="CQ124" t="s">
        <v>297</v>
      </c>
      <c r="CR124" t="s">
        <v>297</v>
      </c>
      <c r="CS124" t="s">
        <v>1068</v>
      </c>
      <c r="CT124" t="s">
        <v>297</v>
      </c>
      <c r="CU124" t="s">
        <v>297</v>
      </c>
      <c r="CV124" t="s">
        <v>297</v>
      </c>
      <c r="CW124" t="s">
        <v>297</v>
      </c>
      <c r="CX124" t="s">
        <v>297</v>
      </c>
      <c r="CY124" t="s">
        <v>926</v>
      </c>
      <c r="CZ124" t="s">
        <v>351</v>
      </c>
      <c r="DA124" t="s">
        <v>1037</v>
      </c>
      <c r="DB124" t="s">
        <v>1097</v>
      </c>
      <c r="DC124" t="s">
        <v>297</v>
      </c>
    </row>
    <row r="125" spans="1:107" hidden="1" thickTop="1" x14ac:dyDescent="0.2">
      <c r="A125" t="s">
        <v>6187</v>
      </c>
      <c r="B125" s="14" t="s">
        <v>1105</v>
      </c>
      <c r="C125" t="s">
        <v>191</v>
      </c>
      <c r="D125" t="s">
        <v>297</v>
      </c>
      <c r="E125" t="s">
        <v>1106</v>
      </c>
      <c r="F125" t="s">
        <v>1107</v>
      </c>
      <c r="G125" t="s">
        <v>339</v>
      </c>
      <c r="H125" t="s">
        <v>340</v>
      </c>
      <c r="I125" t="s">
        <v>375</v>
      </c>
      <c r="J125" t="s">
        <v>342</v>
      </c>
      <c r="K125" t="s">
        <v>343</v>
      </c>
      <c r="L125" t="s">
        <v>303</v>
      </c>
      <c r="M125" t="s">
        <v>297</v>
      </c>
      <c r="N125" t="s">
        <v>297</v>
      </c>
      <c r="O125" t="s">
        <v>297</v>
      </c>
      <c r="Q125" t="s">
        <v>344</v>
      </c>
      <c r="R125" t="s">
        <v>297</v>
      </c>
      <c r="S125" t="s">
        <v>306</v>
      </c>
      <c r="T125" t="s">
        <v>297</v>
      </c>
      <c r="U125" t="s">
        <v>297</v>
      </c>
      <c r="V125" t="s">
        <v>309</v>
      </c>
      <c r="W125" t="s">
        <v>310</v>
      </c>
      <c r="X125" t="s">
        <v>310</v>
      </c>
      <c r="Y125" t="s">
        <v>311</v>
      </c>
      <c r="Z125" t="s">
        <v>297</v>
      </c>
      <c r="AA125" t="s">
        <v>297</v>
      </c>
      <c r="AB125" t="s">
        <v>297</v>
      </c>
      <c r="AC125" t="s">
        <v>297</v>
      </c>
      <c r="AD125" t="s">
        <v>297</v>
      </c>
      <c r="AE125" t="s">
        <v>297</v>
      </c>
      <c r="AF125" t="s">
        <v>297</v>
      </c>
      <c r="AG125" t="s">
        <v>297</v>
      </c>
      <c r="AH125" t="s">
        <v>297</v>
      </c>
      <c r="AI125" t="s">
        <v>297</v>
      </c>
      <c r="AJ125" t="s">
        <v>297</v>
      </c>
      <c r="AK125" t="s">
        <v>297</v>
      </c>
      <c r="AL125" t="s">
        <v>297</v>
      </c>
      <c r="AM125" t="s">
        <v>297</v>
      </c>
      <c r="AN125" t="s">
        <v>297</v>
      </c>
      <c r="AO125" t="s">
        <v>297</v>
      </c>
      <c r="AP125" t="s">
        <v>297</v>
      </c>
      <c r="AQ125" t="s">
        <v>297</v>
      </c>
      <c r="AR125" t="s">
        <v>297</v>
      </c>
      <c r="AS125" t="s">
        <v>297</v>
      </c>
      <c r="AT125" t="s">
        <v>297</v>
      </c>
      <c r="AU125" t="s">
        <v>297</v>
      </c>
      <c r="AV125" t="s">
        <v>297</v>
      </c>
      <c r="AW125" t="s">
        <v>297</v>
      </c>
      <c r="AX125" t="s">
        <v>297</v>
      </c>
      <c r="AY125" t="s">
        <v>297</v>
      </c>
      <c r="AZ125" t="s">
        <v>297</v>
      </c>
      <c r="BA125" t="s">
        <v>297</v>
      </c>
      <c r="BB125" t="s">
        <v>297</v>
      </c>
      <c r="BC125" t="s">
        <v>297</v>
      </c>
      <c r="BD125" t="s">
        <v>297</v>
      </c>
      <c r="BE125" t="s">
        <v>297</v>
      </c>
      <c r="BF125" t="s">
        <v>297</v>
      </c>
      <c r="BG125" t="s">
        <v>297</v>
      </c>
      <c r="BH125" t="s">
        <v>297</v>
      </c>
      <c r="BI125" t="s">
        <v>297</v>
      </c>
      <c r="BJ125" t="s">
        <v>297</v>
      </c>
      <c r="BK125" t="s">
        <v>297</v>
      </c>
      <c r="BL125" t="s">
        <v>297</v>
      </c>
      <c r="BM125" t="s">
        <v>297</v>
      </c>
      <c r="BN125" t="s">
        <v>297</v>
      </c>
      <c r="BO125" t="s">
        <v>297</v>
      </c>
      <c r="BP125" t="s">
        <v>312</v>
      </c>
      <c r="BQ125" t="s">
        <v>297</v>
      </c>
      <c r="BR125" t="s">
        <v>297</v>
      </c>
      <c r="BS125" t="s">
        <v>297</v>
      </c>
      <c r="BT125" t="s">
        <v>297</v>
      </c>
      <c r="BU125" t="s">
        <v>297</v>
      </c>
      <c r="BV125" t="s">
        <v>297</v>
      </c>
      <c r="BW125" t="s">
        <v>297</v>
      </c>
      <c r="BX125" t="s">
        <v>297</v>
      </c>
      <c r="BY125" t="s">
        <v>297</v>
      </c>
      <c r="BZ125" t="s">
        <v>297</v>
      </c>
      <c r="CA125" t="s">
        <v>297</v>
      </c>
      <c r="CB125" t="s">
        <v>297</v>
      </c>
      <c r="CC125" t="s">
        <v>297</v>
      </c>
      <c r="CD125" t="s">
        <v>297</v>
      </c>
      <c r="CE125" t="s">
        <v>297</v>
      </c>
      <c r="CF125" t="s">
        <v>347</v>
      </c>
      <c r="CG125" t="s">
        <v>297</v>
      </c>
      <c r="CH125" t="s">
        <v>297</v>
      </c>
      <c r="CI125">
        <v>0</v>
      </c>
      <c r="CJ125">
        <v>30</v>
      </c>
      <c r="CK125" t="s">
        <v>1108</v>
      </c>
      <c r="CL125" t="s">
        <v>1109</v>
      </c>
      <c r="CM125" t="s">
        <v>1110</v>
      </c>
      <c r="CN125" t="s">
        <v>297</v>
      </c>
      <c r="CO125" t="s">
        <v>297</v>
      </c>
      <c r="CP125" t="s">
        <v>297</v>
      </c>
      <c r="CQ125" t="s">
        <v>297</v>
      </c>
      <c r="CR125" t="s">
        <v>297</v>
      </c>
      <c r="CS125" t="s">
        <v>297</v>
      </c>
      <c r="CT125" t="s">
        <v>297</v>
      </c>
      <c r="CU125" t="s">
        <v>297</v>
      </c>
      <c r="CV125" t="s">
        <v>297</v>
      </c>
      <c r="CW125" t="s">
        <v>297</v>
      </c>
      <c r="CX125" t="s">
        <v>297</v>
      </c>
      <c r="CY125" t="s">
        <v>297</v>
      </c>
      <c r="CZ125" t="s">
        <v>297</v>
      </c>
      <c r="DA125" t="s">
        <v>297</v>
      </c>
      <c r="DB125" t="s">
        <v>297</v>
      </c>
      <c r="DC125" t="s">
        <v>297</v>
      </c>
    </row>
    <row r="126" spans="1:107" hidden="1" thickTop="1" x14ac:dyDescent="0.2">
      <c r="A126" t="s">
        <v>516</v>
      </c>
      <c r="B126" s="196" t="s">
        <v>1112</v>
      </c>
      <c r="C126" t="s">
        <v>6204</v>
      </c>
      <c r="D126" t="s">
        <v>297</v>
      </c>
      <c r="E126" t="s">
        <v>1113</v>
      </c>
      <c r="F126" t="s">
        <v>297</v>
      </c>
      <c r="G126" t="s">
        <v>339</v>
      </c>
      <c r="H126" t="s">
        <v>340</v>
      </c>
      <c r="I126" t="s">
        <v>375</v>
      </c>
      <c r="J126" t="s">
        <v>342</v>
      </c>
      <c r="K126" t="s">
        <v>343</v>
      </c>
      <c r="L126" t="s">
        <v>303</v>
      </c>
      <c r="M126" t="s">
        <v>297</v>
      </c>
      <c r="N126" t="s">
        <v>297</v>
      </c>
      <c r="O126" t="s">
        <v>297</v>
      </c>
      <c r="Q126" t="s">
        <v>344</v>
      </c>
      <c r="R126" t="s">
        <v>297</v>
      </c>
      <c r="S126" t="s">
        <v>306</v>
      </c>
      <c r="T126" t="s">
        <v>297</v>
      </c>
      <c r="U126" t="s">
        <v>308</v>
      </c>
      <c r="V126" t="s">
        <v>309</v>
      </c>
      <c r="W126" t="s">
        <v>310</v>
      </c>
      <c r="X126" t="s">
        <v>310</v>
      </c>
      <c r="Y126" t="s">
        <v>311</v>
      </c>
      <c r="Z126" t="s">
        <v>297</v>
      </c>
      <c r="AA126" t="s">
        <v>297</v>
      </c>
      <c r="AB126" t="s">
        <v>297</v>
      </c>
      <c r="AC126" t="s">
        <v>297</v>
      </c>
      <c r="AD126" t="s">
        <v>297</v>
      </c>
      <c r="AE126" t="s">
        <v>297</v>
      </c>
      <c r="AF126" t="s">
        <v>297</v>
      </c>
      <c r="AG126" t="s">
        <v>297</v>
      </c>
      <c r="AH126" t="s">
        <v>297</v>
      </c>
      <c r="AI126" t="s">
        <v>297</v>
      </c>
      <c r="AJ126" t="s">
        <v>297</v>
      </c>
      <c r="AK126" t="s">
        <v>297</v>
      </c>
      <c r="AL126" t="s">
        <v>297</v>
      </c>
      <c r="AM126" t="s">
        <v>297</v>
      </c>
      <c r="AN126" t="s">
        <v>297</v>
      </c>
      <c r="AO126" t="s">
        <v>297</v>
      </c>
      <c r="AP126" t="s">
        <v>297</v>
      </c>
      <c r="AQ126" t="s">
        <v>297</v>
      </c>
      <c r="AR126" t="s">
        <v>297</v>
      </c>
      <c r="AS126" t="s">
        <v>297</v>
      </c>
      <c r="AT126" t="s">
        <v>297</v>
      </c>
      <c r="AU126" t="s">
        <v>297</v>
      </c>
      <c r="AV126" t="s">
        <v>297</v>
      </c>
      <c r="AW126" t="s">
        <v>297</v>
      </c>
      <c r="AX126" t="s">
        <v>297</v>
      </c>
      <c r="AY126" t="s">
        <v>297</v>
      </c>
      <c r="AZ126" t="s">
        <v>297</v>
      </c>
      <c r="BA126" t="s">
        <v>297</v>
      </c>
      <c r="BB126" t="s">
        <v>297</v>
      </c>
      <c r="BC126" t="s">
        <v>297</v>
      </c>
      <c r="BD126" t="s">
        <v>297</v>
      </c>
      <c r="BE126" t="s">
        <v>297</v>
      </c>
      <c r="BF126" t="s">
        <v>297</v>
      </c>
      <c r="BG126" t="s">
        <v>297</v>
      </c>
      <c r="BH126" t="s">
        <v>297</v>
      </c>
      <c r="BI126" t="s">
        <v>297</v>
      </c>
      <c r="BJ126" t="s">
        <v>297</v>
      </c>
      <c r="BK126" t="s">
        <v>297</v>
      </c>
      <c r="BL126" t="s">
        <v>297</v>
      </c>
      <c r="BM126" t="s">
        <v>297</v>
      </c>
      <c r="BN126" t="s">
        <v>297</v>
      </c>
      <c r="BO126" t="s">
        <v>297</v>
      </c>
      <c r="BP126" t="s">
        <v>297</v>
      </c>
      <c r="BQ126" t="s">
        <v>297</v>
      </c>
      <c r="BR126" t="s">
        <v>297</v>
      </c>
      <c r="BS126" t="s">
        <v>297</v>
      </c>
      <c r="BT126" t="s">
        <v>297</v>
      </c>
      <c r="BU126" t="s">
        <v>297</v>
      </c>
      <c r="BV126" t="s">
        <v>297</v>
      </c>
      <c r="BW126" t="s">
        <v>297</v>
      </c>
      <c r="BX126" t="s">
        <v>297</v>
      </c>
      <c r="BY126" t="s">
        <v>297</v>
      </c>
      <c r="BZ126" t="s">
        <v>297</v>
      </c>
      <c r="CA126" t="s">
        <v>297</v>
      </c>
      <c r="CB126" t="s">
        <v>297</v>
      </c>
      <c r="CC126" t="s">
        <v>297</v>
      </c>
      <c r="CD126" t="s">
        <v>297</v>
      </c>
      <c r="CE126" t="s">
        <v>297</v>
      </c>
      <c r="CF126" t="s">
        <v>369</v>
      </c>
      <c r="CG126" t="s">
        <v>297</v>
      </c>
      <c r="CH126" t="s">
        <v>297</v>
      </c>
      <c r="CI126">
        <v>0</v>
      </c>
      <c r="CJ126">
        <v>30</v>
      </c>
      <c r="CK126" t="s">
        <v>1114</v>
      </c>
      <c r="CL126" t="s">
        <v>1115</v>
      </c>
      <c r="CM126" t="s">
        <v>297</v>
      </c>
      <c r="CN126" t="s">
        <v>297</v>
      </c>
      <c r="CO126" t="s">
        <v>297</v>
      </c>
      <c r="CP126" t="s">
        <v>297</v>
      </c>
      <c r="CQ126" t="s">
        <v>297</v>
      </c>
      <c r="CR126" t="s">
        <v>297</v>
      </c>
      <c r="CS126" t="s">
        <v>297</v>
      </c>
      <c r="CT126" t="s">
        <v>297</v>
      </c>
      <c r="CU126" t="s">
        <v>297</v>
      </c>
      <c r="CV126" t="s">
        <v>297</v>
      </c>
      <c r="CW126" t="s">
        <v>297</v>
      </c>
      <c r="CX126" t="s">
        <v>297</v>
      </c>
      <c r="CY126" t="s">
        <v>297</v>
      </c>
      <c r="CZ126" t="s">
        <v>297</v>
      </c>
      <c r="DA126" t="s">
        <v>297</v>
      </c>
      <c r="DB126" t="s">
        <v>297</v>
      </c>
      <c r="DC126" t="s">
        <v>297</v>
      </c>
    </row>
    <row r="127" spans="1:107" hidden="1" thickTop="1" x14ac:dyDescent="0.2">
      <c r="A127" t="s">
        <v>6188</v>
      </c>
      <c r="B127" s="14" t="s">
        <v>1116</v>
      </c>
      <c r="C127" t="s">
        <v>191</v>
      </c>
      <c r="D127" t="s">
        <v>297</v>
      </c>
      <c r="E127" t="s">
        <v>1117</v>
      </c>
      <c r="F127" t="s">
        <v>507</v>
      </c>
      <c r="G127" t="s">
        <v>339</v>
      </c>
      <c r="H127" t="s">
        <v>340</v>
      </c>
      <c r="I127" t="s">
        <v>300</v>
      </c>
      <c r="J127" t="s">
        <v>342</v>
      </c>
      <c r="K127" t="s">
        <v>343</v>
      </c>
      <c r="L127" t="s">
        <v>303</v>
      </c>
      <c r="M127" t="s">
        <v>297</v>
      </c>
      <c r="N127" t="s">
        <v>297</v>
      </c>
      <c r="O127" t="s">
        <v>297</v>
      </c>
      <c r="Q127" t="s">
        <v>344</v>
      </c>
      <c r="R127" t="s">
        <v>297</v>
      </c>
      <c r="S127" t="s">
        <v>306</v>
      </c>
      <c r="T127" t="s">
        <v>297</v>
      </c>
      <c r="U127" t="s">
        <v>297</v>
      </c>
      <c r="V127" t="s">
        <v>309</v>
      </c>
      <c r="W127" t="s">
        <v>310</v>
      </c>
      <c r="X127" t="s">
        <v>310</v>
      </c>
      <c r="Y127" t="s">
        <v>311</v>
      </c>
      <c r="Z127" t="s">
        <v>297</v>
      </c>
      <c r="AA127" t="s">
        <v>297</v>
      </c>
      <c r="AB127" t="s">
        <v>297</v>
      </c>
      <c r="AC127" t="s">
        <v>297</v>
      </c>
      <c r="AD127" t="s">
        <v>297</v>
      </c>
      <c r="AE127" t="s">
        <v>297</v>
      </c>
      <c r="AF127" t="s">
        <v>297</v>
      </c>
      <c r="AG127" t="s">
        <v>297</v>
      </c>
      <c r="AH127" t="s">
        <v>297</v>
      </c>
      <c r="AI127" t="s">
        <v>297</v>
      </c>
      <c r="AJ127" t="s">
        <v>297</v>
      </c>
      <c r="AK127" t="s">
        <v>297</v>
      </c>
      <c r="AL127" t="s">
        <v>297</v>
      </c>
      <c r="AM127" t="s">
        <v>297</v>
      </c>
      <c r="AN127" t="s">
        <v>297</v>
      </c>
      <c r="AO127" t="s">
        <v>297</v>
      </c>
      <c r="AP127" t="s">
        <v>297</v>
      </c>
      <c r="AQ127" t="s">
        <v>297</v>
      </c>
      <c r="AR127" t="s">
        <v>297</v>
      </c>
      <c r="AS127" t="s">
        <v>297</v>
      </c>
      <c r="AT127" t="s">
        <v>297</v>
      </c>
      <c r="AU127" t="s">
        <v>297</v>
      </c>
      <c r="AV127" t="s">
        <v>297</v>
      </c>
      <c r="AW127" t="s">
        <v>297</v>
      </c>
      <c r="AX127" t="s">
        <v>297</v>
      </c>
      <c r="AY127" t="s">
        <v>297</v>
      </c>
      <c r="AZ127" t="s">
        <v>297</v>
      </c>
      <c r="BA127" t="s">
        <v>297</v>
      </c>
      <c r="BB127" t="s">
        <v>297</v>
      </c>
      <c r="BC127" t="s">
        <v>297</v>
      </c>
      <c r="BD127" t="s">
        <v>297</v>
      </c>
      <c r="BE127" t="s">
        <v>297</v>
      </c>
      <c r="BF127" t="s">
        <v>297</v>
      </c>
      <c r="BG127" t="s">
        <v>297</v>
      </c>
      <c r="BH127" t="s">
        <v>297</v>
      </c>
      <c r="BI127" t="s">
        <v>297</v>
      </c>
      <c r="BJ127" t="s">
        <v>297</v>
      </c>
      <c r="BK127" t="s">
        <v>297</v>
      </c>
      <c r="BL127" t="s">
        <v>297</v>
      </c>
      <c r="BM127" t="s">
        <v>297</v>
      </c>
      <c r="BN127" t="s">
        <v>297</v>
      </c>
      <c r="BO127" t="s">
        <v>297</v>
      </c>
      <c r="BP127" t="s">
        <v>312</v>
      </c>
      <c r="BQ127" t="s">
        <v>297</v>
      </c>
      <c r="BR127" t="s">
        <v>297</v>
      </c>
      <c r="BS127" t="s">
        <v>297</v>
      </c>
      <c r="BT127" t="s">
        <v>297</v>
      </c>
      <c r="BU127" t="s">
        <v>297</v>
      </c>
      <c r="BV127" t="s">
        <v>297</v>
      </c>
      <c r="BW127" t="s">
        <v>297</v>
      </c>
      <c r="BX127" t="s">
        <v>297</v>
      </c>
      <c r="BY127" t="s">
        <v>297</v>
      </c>
      <c r="BZ127" t="s">
        <v>297</v>
      </c>
      <c r="CA127" t="s">
        <v>297</v>
      </c>
      <c r="CB127" t="s">
        <v>297</v>
      </c>
      <c r="CC127" t="s">
        <v>297</v>
      </c>
      <c r="CD127" t="s">
        <v>297</v>
      </c>
      <c r="CE127" t="s">
        <v>297</v>
      </c>
      <c r="CF127" t="s">
        <v>347</v>
      </c>
      <c r="CG127" t="s">
        <v>297</v>
      </c>
      <c r="CH127" t="s">
        <v>297</v>
      </c>
      <c r="CI127">
        <v>0</v>
      </c>
      <c r="CJ127">
        <v>15</v>
      </c>
      <c r="CK127" t="s">
        <v>1118</v>
      </c>
      <c r="CL127" t="s">
        <v>1119</v>
      </c>
      <c r="CM127" t="s">
        <v>510</v>
      </c>
      <c r="CN127" t="s">
        <v>297</v>
      </c>
      <c r="CO127" t="s">
        <v>297</v>
      </c>
      <c r="CP127" t="s">
        <v>297</v>
      </c>
      <c r="CQ127" t="s">
        <v>297</v>
      </c>
      <c r="CR127" t="s">
        <v>297</v>
      </c>
      <c r="CS127" t="s">
        <v>297</v>
      </c>
      <c r="CT127" t="s">
        <v>297</v>
      </c>
      <c r="CU127" t="s">
        <v>297</v>
      </c>
      <c r="CV127" t="s">
        <v>297</v>
      </c>
      <c r="CW127" t="s">
        <v>297</v>
      </c>
      <c r="CX127" t="s">
        <v>297</v>
      </c>
      <c r="CY127" t="s">
        <v>297</v>
      </c>
      <c r="CZ127" t="s">
        <v>297</v>
      </c>
      <c r="DA127" t="s">
        <v>297</v>
      </c>
      <c r="DB127" t="s">
        <v>297</v>
      </c>
      <c r="DC127" t="s">
        <v>297</v>
      </c>
    </row>
    <row r="128" spans="1:107" hidden="1" thickTop="1" x14ac:dyDescent="0.2">
      <c r="A128" t="s">
        <v>1120</v>
      </c>
      <c r="B128" s="196" t="s">
        <v>1121</v>
      </c>
      <c r="C128" t="s">
        <v>6285</v>
      </c>
      <c r="D128" t="s">
        <v>297</v>
      </c>
      <c r="E128" t="s">
        <v>1122</v>
      </c>
      <c r="F128" t="s">
        <v>297</v>
      </c>
      <c r="G128" t="s">
        <v>339</v>
      </c>
      <c r="H128" t="s">
        <v>340</v>
      </c>
      <c r="I128" t="s">
        <v>300</v>
      </c>
      <c r="J128" t="s">
        <v>611</v>
      </c>
      <c r="K128" t="s">
        <v>343</v>
      </c>
      <c r="L128" t="s">
        <v>303</v>
      </c>
      <c r="M128" t="s">
        <v>297</v>
      </c>
      <c r="N128" t="s">
        <v>297</v>
      </c>
      <c r="O128" t="s">
        <v>297</v>
      </c>
      <c r="Q128" t="s">
        <v>344</v>
      </c>
      <c r="R128" t="s">
        <v>297</v>
      </c>
      <c r="S128" t="s">
        <v>306</v>
      </c>
      <c r="T128" t="s">
        <v>297</v>
      </c>
      <c r="U128" t="s">
        <v>297</v>
      </c>
      <c r="V128" t="s">
        <v>309</v>
      </c>
      <c r="W128" t="s">
        <v>345</v>
      </c>
      <c r="X128" t="s">
        <v>310</v>
      </c>
      <c r="Y128" t="s">
        <v>297</v>
      </c>
      <c r="Z128" t="s">
        <v>297</v>
      </c>
      <c r="AA128" t="s">
        <v>297</v>
      </c>
      <c r="AB128" t="s">
        <v>297</v>
      </c>
      <c r="AC128" t="s">
        <v>297</v>
      </c>
      <c r="AD128" t="s">
        <v>297</v>
      </c>
      <c r="AE128" t="s">
        <v>297</v>
      </c>
      <c r="AF128" t="s">
        <v>312</v>
      </c>
      <c r="AG128" t="s">
        <v>297</v>
      </c>
      <c r="AH128" t="s">
        <v>297</v>
      </c>
      <c r="AI128" t="s">
        <v>297</v>
      </c>
      <c r="AJ128" t="s">
        <v>297</v>
      </c>
      <c r="AK128" t="s">
        <v>297</v>
      </c>
      <c r="AL128" t="s">
        <v>297</v>
      </c>
      <c r="AM128" t="s">
        <v>297</v>
      </c>
      <c r="AN128" t="s">
        <v>297</v>
      </c>
      <c r="AO128" t="s">
        <v>297</v>
      </c>
      <c r="AP128" t="s">
        <v>297</v>
      </c>
      <c r="AQ128" t="s">
        <v>297</v>
      </c>
      <c r="AR128" t="s">
        <v>297</v>
      </c>
      <c r="AS128" t="s">
        <v>297</v>
      </c>
      <c r="AT128" t="s">
        <v>297</v>
      </c>
      <c r="AU128" t="s">
        <v>297</v>
      </c>
      <c r="AV128" t="s">
        <v>297</v>
      </c>
      <c r="AW128" t="s">
        <v>297</v>
      </c>
      <c r="AX128" t="s">
        <v>297</v>
      </c>
      <c r="AY128" t="s">
        <v>297</v>
      </c>
      <c r="AZ128" t="s">
        <v>297</v>
      </c>
      <c r="BA128" t="s">
        <v>297</v>
      </c>
      <c r="BB128" t="s">
        <v>297</v>
      </c>
      <c r="BC128" t="s">
        <v>297</v>
      </c>
      <c r="BD128" t="s">
        <v>297</v>
      </c>
      <c r="BE128" t="s">
        <v>297</v>
      </c>
      <c r="BF128" t="s">
        <v>297</v>
      </c>
      <c r="BG128" t="s">
        <v>297</v>
      </c>
      <c r="BH128" t="s">
        <v>297</v>
      </c>
      <c r="BI128" t="s">
        <v>297</v>
      </c>
      <c r="BJ128" t="s">
        <v>297</v>
      </c>
      <c r="BK128" t="s">
        <v>297</v>
      </c>
      <c r="BL128" t="s">
        <v>297</v>
      </c>
      <c r="BM128" t="s">
        <v>297</v>
      </c>
      <c r="BN128" t="s">
        <v>297</v>
      </c>
      <c r="BO128" t="s">
        <v>297</v>
      </c>
      <c r="BP128" t="s">
        <v>297</v>
      </c>
      <c r="BQ128" t="s">
        <v>297</v>
      </c>
      <c r="BR128" t="s">
        <v>297</v>
      </c>
      <c r="BS128" t="s">
        <v>297</v>
      </c>
      <c r="BT128" t="s">
        <v>297</v>
      </c>
      <c r="BU128" t="s">
        <v>297</v>
      </c>
      <c r="BV128" t="s">
        <v>297</v>
      </c>
      <c r="BW128" t="s">
        <v>297</v>
      </c>
      <c r="BX128" t="s">
        <v>297</v>
      </c>
      <c r="BY128" t="s">
        <v>297</v>
      </c>
      <c r="BZ128" t="s">
        <v>297</v>
      </c>
      <c r="CA128" t="s">
        <v>297</v>
      </c>
      <c r="CB128" t="s">
        <v>297</v>
      </c>
      <c r="CC128" t="s">
        <v>297</v>
      </c>
      <c r="CD128" t="s">
        <v>297</v>
      </c>
      <c r="CE128" t="s">
        <v>297</v>
      </c>
      <c r="CF128" t="s">
        <v>347</v>
      </c>
      <c r="CG128" t="s">
        <v>297</v>
      </c>
      <c r="CH128" t="s">
        <v>297</v>
      </c>
      <c r="CI128">
        <v>0</v>
      </c>
      <c r="CJ128">
        <v>30</v>
      </c>
      <c r="CK128" t="s">
        <v>1123</v>
      </c>
      <c r="CL128" t="s">
        <v>1123</v>
      </c>
      <c r="CM128" t="s">
        <v>297</v>
      </c>
      <c r="CN128" t="s">
        <v>297</v>
      </c>
      <c r="CO128" t="s">
        <v>1124</v>
      </c>
      <c r="CP128" t="s">
        <v>940</v>
      </c>
      <c r="CQ128" t="s">
        <v>297</v>
      </c>
      <c r="CR128" t="s">
        <v>297</v>
      </c>
      <c r="CS128" t="s">
        <v>297</v>
      </c>
      <c r="CT128" t="s">
        <v>297</v>
      </c>
      <c r="CU128" t="s">
        <v>297</v>
      </c>
      <c r="CV128" t="s">
        <v>297</v>
      </c>
      <c r="CW128" t="s">
        <v>297</v>
      </c>
      <c r="CX128" t="s">
        <v>297</v>
      </c>
      <c r="CY128" t="s">
        <v>297</v>
      </c>
      <c r="CZ128" t="s">
        <v>297</v>
      </c>
      <c r="DA128" t="s">
        <v>297</v>
      </c>
      <c r="DB128" t="s">
        <v>297</v>
      </c>
      <c r="DC128" t="s">
        <v>1125</v>
      </c>
    </row>
    <row r="129" spans="1:107" hidden="1" thickTop="1" x14ac:dyDescent="0.2">
      <c r="A129" t="s">
        <v>1126</v>
      </c>
      <c r="B129" s="14" t="s">
        <v>1127</v>
      </c>
      <c r="C129" t="s">
        <v>6293</v>
      </c>
      <c r="D129" t="s">
        <v>297</v>
      </c>
      <c r="E129" t="s">
        <v>1128</v>
      </c>
      <c r="F129" t="s">
        <v>297</v>
      </c>
      <c r="G129" t="s">
        <v>298</v>
      </c>
      <c r="H129" t="s">
        <v>382</v>
      </c>
      <c r="I129" t="s">
        <v>375</v>
      </c>
      <c r="J129" t="s">
        <v>342</v>
      </c>
      <c r="K129" t="s">
        <v>343</v>
      </c>
      <c r="L129" t="s">
        <v>303</v>
      </c>
      <c r="M129" t="s">
        <v>297</v>
      </c>
      <c r="N129" t="s">
        <v>383</v>
      </c>
      <c r="O129" t="s">
        <v>297</v>
      </c>
      <c r="Q129" t="s">
        <v>344</v>
      </c>
      <c r="R129" t="s">
        <v>368</v>
      </c>
      <c r="S129" t="s">
        <v>384</v>
      </c>
      <c r="T129" t="s">
        <v>362</v>
      </c>
      <c r="U129" t="s">
        <v>297</v>
      </c>
      <c r="V129" t="s">
        <v>309</v>
      </c>
      <c r="W129" t="s">
        <v>345</v>
      </c>
      <c r="X129" t="s">
        <v>310</v>
      </c>
      <c r="Y129" t="s">
        <v>385</v>
      </c>
      <c r="Z129" t="s">
        <v>312</v>
      </c>
      <c r="AA129" t="s">
        <v>297</v>
      </c>
      <c r="AB129" t="s">
        <v>297</v>
      </c>
      <c r="AC129" t="s">
        <v>297</v>
      </c>
      <c r="AD129" t="s">
        <v>297</v>
      </c>
      <c r="AE129" t="s">
        <v>297</v>
      </c>
      <c r="AF129" t="s">
        <v>312</v>
      </c>
      <c r="AG129" t="s">
        <v>297</v>
      </c>
      <c r="AH129" t="s">
        <v>297</v>
      </c>
      <c r="AI129" t="s">
        <v>297</v>
      </c>
      <c r="AJ129" t="s">
        <v>297</v>
      </c>
      <c r="AK129" t="s">
        <v>297</v>
      </c>
      <c r="AL129" t="s">
        <v>297</v>
      </c>
      <c r="AM129" t="s">
        <v>297</v>
      </c>
      <c r="AN129" t="s">
        <v>297</v>
      </c>
      <c r="AO129" t="s">
        <v>297</v>
      </c>
      <c r="AP129" t="s">
        <v>297</v>
      </c>
      <c r="AQ129" t="s">
        <v>297</v>
      </c>
      <c r="AR129" t="s">
        <v>297</v>
      </c>
      <c r="AS129" t="s">
        <v>297</v>
      </c>
      <c r="AT129" t="s">
        <v>297</v>
      </c>
      <c r="AU129" t="s">
        <v>297</v>
      </c>
      <c r="AV129" t="s">
        <v>297</v>
      </c>
      <c r="AW129" t="s">
        <v>297</v>
      </c>
      <c r="AX129" t="s">
        <v>297</v>
      </c>
      <c r="AY129" t="s">
        <v>297</v>
      </c>
      <c r="AZ129" t="s">
        <v>297</v>
      </c>
      <c r="BA129" t="s">
        <v>297</v>
      </c>
      <c r="BB129" t="s">
        <v>297</v>
      </c>
      <c r="BC129" t="s">
        <v>297</v>
      </c>
      <c r="BD129" t="s">
        <v>297</v>
      </c>
      <c r="BE129" t="s">
        <v>297</v>
      </c>
      <c r="BF129" t="s">
        <v>297</v>
      </c>
      <c r="BG129" t="s">
        <v>297</v>
      </c>
      <c r="BH129" t="s">
        <v>297</v>
      </c>
      <c r="BI129" t="s">
        <v>297</v>
      </c>
      <c r="BJ129" t="s">
        <v>297</v>
      </c>
      <c r="BK129" t="s">
        <v>297</v>
      </c>
      <c r="BL129" t="s">
        <v>297</v>
      </c>
      <c r="BM129" t="s">
        <v>297</v>
      </c>
      <c r="BN129" t="s">
        <v>297</v>
      </c>
      <c r="BO129" t="s">
        <v>297</v>
      </c>
      <c r="BP129" t="s">
        <v>297</v>
      </c>
      <c r="BQ129" t="s">
        <v>297</v>
      </c>
      <c r="BR129" t="s">
        <v>297</v>
      </c>
      <c r="BS129" t="s">
        <v>297</v>
      </c>
      <c r="BT129" t="s">
        <v>297</v>
      </c>
      <c r="BU129" t="s">
        <v>297</v>
      </c>
      <c r="BV129" t="s">
        <v>297</v>
      </c>
      <c r="BW129" t="s">
        <v>297</v>
      </c>
      <c r="BX129" t="s">
        <v>297</v>
      </c>
      <c r="BY129" t="s">
        <v>297</v>
      </c>
      <c r="BZ129" t="s">
        <v>297</v>
      </c>
      <c r="CA129" t="s">
        <v>297</v>
      </c>
      <c r="CB129" t="s">
        <v>297</v>
      </c>
      <c r="CC129" t="s">
        <v>297</v>
      </c>
      <c r="CD129" t="s">
        <v>297</v>
      </c>
      <c r="CE129" t="s">
        <v>297</v>
      </c>
      <c r="CF129" t="s">
        <v>431</v>
      </c>
      <c r="CG129" t="s">
        <v>297</v>
      </c>
      <c r="CH129" t="s">
        <v>297</v>
      </c>
      <c r="CI129">
        <v>0</v>
      </c>
      <c r="CJ129">
        <v>30</v>
      </c>
      <c r="CK129" t="s">
        <v>1129</v>
      </c>
      <c r="CL129" t="s">
        <v>1130</v>
      </c>
      <c r="CM129" t="s">
        <v>297</v>
      </c>
      <c r="CN129" t="s">
        <v>297</v>
      </c>
      <c r="CO129" t="s">
        <v>297</v>
      </c>
      <c r="CP129" t="s">
        <v>297</v>
      </c>
      <c r="CQ129" t="s">
        <v>297</v>
      </c>
      <c r="CR129" t="s">
        <v>297</v>
      </c>
      <c r="CS129" t="s">
        <v>297</v>
      </c>
      <c r="CT129" t="s">
        <v>297</v>
      </c>
      <c r="CU129" t="s">
        <v>297</v>
      </c>
      <c r="CV129" t="s">
        <v>297</v>
      </c>
      <c r="CW129" t="s">
        <v>297</v>
      </c>
      <c r="CX129" t="s">
        <v>297</v>
      </c>
      <c r="CY129" t="s">
        <v>297</v>
      </c>
      <c r="CZ129" t="s">
        <v>297</v>
      </c>
      <c r="DA129" t="s">
        <v>297</v>
      </c>
      <c r="DB129" t="s">
        <v>297</v>
      </c>
      <c r="DC129" t="s">
        <v>297</v>
      </c>
    </row>
    <row r="130" spans="1:107" hidden="1" thickTop="1" x14ac:dyDescent="0.2">
      <c r="A130" s="70" t="s">
        <v>1131</v>
      </c>
      <c r="B130" s="199" t="s">
        <v>1132</v>
      </c>
      <c r="C130" t="s">
        <v>6285</v>
      </c>
      <c r="D130" t="s">
        <v>297</v>
      </c>
      <c r="E130" s="70" t="s">
        <v>1133</v>
      </c>
      <c r="F130" t="s">
        <v>738</v>
      </c>
      <c r="G130" t="s">
        <v>339</v>
      </c>
      <c r="H130" t="s">
        <v>340</v>
      </c>
      <c r="I130" t="s">
        <v>375</v>
      </c>
      <c r="J130" t="s">
        <v>342</v>
      </c>
      <c r="K130" t="s">
        <v>343</v>
      </c>
      <c r="L130" t="s">
        <v>303</v>
      </c>
      <c r="M130" t="s">
        <v>297</v>
      </c>
      <c r="N130" t="s">
        <v>297</v>
      </c>
      <c r="O130" t="s">
        <v>297</v>
      </c>
      <c r="Q130" t="s">
        <v>344</v>
      </c>
      <c r="R130" t="s">
        <v>297</v>
      </c>
      <c r="S130" t="s">
        <v>306</v>
      </c>
      <c r="T130" t="s">
        <v>297</v>
      </c>
      <c r="U130" t="s">
        <v>297</v>
      </c>
      <c r="V130" t="s">
        <v>309</v>
      </c>
      <c r="W130" t="s">
        <v>310</v>
      </c>
      <c r="X130" t="s">
        <v>310</v>
      </c>
      <c r="Y130" t="s">
        <v>311</v>
      </c>
      <c r="Z130" t="s">
        <v>297</v>
      </c>
      <c r="AA130" t="s">
        <v>297</v>
      </c>
      <c r="AB130" t="s">
        <v>297</v>
      </c>
      <c r="AC130" t="s">
        <v>312</v>
      </c>
      <c r="AD130" t="s">
        <v>297</v>
      </c>
      <c r="AE130" t="s">
        <v>297</v>
      </c>
      <c r="AF130" t="s">
        <v>297</v>
      </c>
      <c r="AG130" t="s">
        <v>297</v>
      </c>
      <c r="AH130" t="s">
        <v>297</v>
      </c>
      <c r="AI130" t="s">
        <v>297</v>
      </c>
      <c r="AJ130" t="s">
        <v>297</v>
      </c>
      <c r="AK130" t="s">
        <v>297</v>
      </c>
      <c r="AL130" t="s">
        <v>297</v>
      </c>
      <c r="AM130" t="s">
        <v>297</v>
      </c>
      <c r="AN130" t="s">
        <v>297</v>
      </c>
      <c r="AO130" t="s">
        <v>297</v>
      </c>
      <c r="AP130" t="s">
        <v>297</v>
      </c>
      <c r="AQ130" t="s">
        <v>297</v>
      </c>
      <c r="AR130" t="s">
        <v>297</v>
      </c>
      <c r="AS130" t="s">
        <v>297</v>
      </c>
      <c r="AT130" t="s">
        <v>297</v>
      </c>
      <c r="AU130" t="s">
        <v>297</v>
      </c>
      <c r="AV130" t="s">
        <v>297</v>
      </c>
      <c r="AW130" t="s">
        <v>297</v>
      </c>
      <c r="AX130" t="s">
        <v>297</v>
      </c>
      <c r="AY130" t="s">
        <v>297</v>
      </c>
      <c r="AZ130" t="s">
        <v>297</v>
      </c>
      <c r="BA130" t="s">
        <v>297</v>
      </c>
      <c r="BB130" t="s">
        <v>297</v>
      </c>
      <c r="BC130" t="s">
        <v>297</v>
      </c>
      <c r="BD130" t="s">
        <v>297</v>
      </c>
      <c r="BE130" t="s">
        <v>297</v>
      </c>
      <c r="BF130" t="s">
        <v>297</v>
      </c>
      <c r="BG130" t="s">
        <v>297</v>
      </c>
      <c r="BH130" t="s">
        <v>297</v>
      </c>
      <c r="BI130" t="s">
        <v>297</v>
      </c>
      <c r="BJ130" t="s">
        <v>297</v>
      </c>
      <c r="BK130" t="s">
        <v>297</v>
      </c>
      <c r="BL130" t="s">
        <v>297</v>
      </c>
      <c r="BM130" t="s">
        <v>297</v>
      </c>
      <c r="BN130" t="s">
        <v>297</v>
      </c>
      <c r="BO130" t="s">
        <v>297</v>
      </c>
      <c r="BP130" t="s">
        <v>297</v>
      </c>
      <c r="BQ130" t="s">
        <v>297</v>
      </c>
      <c r="BR130" t="s">
        <v>297</v>
      </c>
      <c r="BS130" t="s">
        <v>297</v>
      </c>
      <c r="BT130" t="s">
        <v>297</v>
      </c>
      <c r="BU130" t="s">
        <v>297</v>
      </c>
      <c r="BV130" t="s">
        <v>297</v>
      </c>
      <c r="BW130" t="s">
        <v>297</v>
      </c>
      <c r="BX130" t="s">
        <v>297</v>
      </c>
      <c r="BY130" t="s">
        <v>297</v>
      </c>
      <c r="BZ130" t="s">
        <v>297</v>
      </c>
      <c r="CA130" t="s">
        <v>297</v>
      </c>
      <c r="CB130" t="s">
        <v>297</v>
      </c>
      <c r="CC130" t="s">
        <v>297</v>
      </c>
      <c r="CD130" t="s">
        <v>297</v>
      </c>
      <c r="CE130" t="s">
        <v>297</v>
      </c>
      <c r="CF130" t="s">
        <v>347</v>
      </c>
      <c r="CG130" t="s">
        <v>297</v>
      </c>
      <c r="CH130" t="s">
        <v>297</v>
      </c>
      <c r="CI130">
        <v>0</v>
      </c>
      <c r="CJ130">
        <v>30</v>
      </c>
      <c r="CK130" s="70" t="s">
        <v>1134</v>
      </c>
      <c r="CL130" s="70" t="s">
        <v>1135</v>
      </c>
      <c r="CM130" t="s">
        <v>741</v>
      </c>
      <c r="CN130" t="s">
        <v>297</v>
      </c>
      <c r="CO130" t="s">
        <v>297</v>
      </c>
      <c r="CP130" t="s">
        <v>297</v>
      </c>
      <c r="CQ130" t="s">
        <v>297</v>
      </c>
      <c r="CR130" t="s">
        <v>297</v>
      </c>
      <c r="CS130" t="s">
        <v>297</v>
      </c>
      <c r="CT130" t="s">
        <v>297</v>
      </c>
      <c r="CU130" t="s">
        <v>297</v>
      </c>
      <c r="CV130" t="s">
        <v>297</v>
      </c>
      <c r="CW130" t="s">
        <v>297</v>
      </c>
      <c r="CX130" t="s">
        <v>297</v>
      </c>
      <c r="CY130" t="s">
        <v>297</v>
      </c>
      <c r="CZ130" t="s">
        <v>297</v>
      </c>
      <c r="DA130" t="s">
        <v>297</v>
      </c>
      <c r="DB130" t="s">
        <v>297</v>
      </c>
      <c r="DC130" t="s">
        <v>297</v>
      </c>
    </row>
    <row r="131" spans="1:107" hidden="1" thickTop="1" x14ac:dyDescent="0.2">
      <c r="A131" t="s">
        <v>1136</v>
      </c>
      <c r="B131" s="14" t="s">
        <v>1137</v>
      </c>
      <c r="C131" t="s">
        <v>6289</v>
      </c>
      <c r="D131" t="s">
        <v>297</v>
      </c>
      <c r="E131" t="s">
        <v>1138</v>
      </c>
      <c r="F131" t="s">
        <v>297</v>
      </c>
      <c r="G131" t="s">
        <v>357</v>
      </c>
      <c r="H131" t="s">
        <v>665</v>
      </c>
      <c r="I131" t="s">
        <v>341</v>
      </c>
      <c r="J131" t="s">
        <v>359</v>
      </c>
      <c r="K131" t="s">
        <v>1139</v>
      </c>
      <c r="L131" t="s">
        <v>303</v>
      </c>
      <c r="M131" t="s">
        <v>297</v>
      </c>
      <c r="N131" t="s">
        <v>297</v>
      </c>
      <c r="O131" t="s">
        <v>297</v>
      </c>
      <c r="Q131" t="s">
        <v>1140</v>
      </c>
      <c r="R131" t="s">
        <v>319</v>
      </c>
      <c r="S131" t="s">
        <v>306</v>
      </c>
      <c r="T131" t="s">
        <v>362</v>
      </c>
      <c r="U131" t="s">
        <v>308</v>
      </c>
      <c r="V131" t="s">
        <v>309</v>
      </c>
      <c r="W131" t="s">
        <v>345</v>
      </c>
      <c r="X131" t="s">
        <v>310</v>
      </c>
      <c r="Y131" t="s">
        <v>346</v>
      </c>
      <c r="Z131" t="s">
        <v>297</v>
      </c>
      <c r="AA131" t="s">
        <v>297</v>
      </c>
      <c r="AB131" t="s">
        <v>297</v>
      </c>
      <c r="AC131" t="s">
        <v>297</v>
      </c>
      <c r="AD131" t="s">
        <v>297</v>
      </c>
      <c r="AE131" t="s">
        <v>297</v>
      </c>
      <c r="AF131" t="s">
        <v>312</v>
      </c>
      <c r="AG131" t="s">
        <v>297</v>
      </c>
      <c r="AH131" t="s">
        <v>297</v>
      </c>
      <c r="AI131" t="s">
        <v>297</v>
      </c>
      <c r="AJ131" t="s">
        <v>297</v>
      </c>
      <c r="AK131" t="s">
        <v>297</v>
      </c>
      <c r="AL131" t="s">
        <v>297</v>
      </c>
      <c r="AM131" t="s">
        <v>297</v>
      </c>
      <c r="AN131" t="s">
        <v>297</v>
      </c>
      <c r="AO131" t="s">
        <v>297</v>
      </c>
      <c r="AP131" t="s">
        <v>297</v>
      </c>
      <c r="AQ131" t="s">
        <v>297</v>
      </c>
      <c r="AR131" t="s">
        <v>297</v>
      </c>
      <c r="AS131" t="s">
        <v>297</v>
      </c>
      <c r="AT131" t="s">
        <v>297</v>
      </c>
      <c r="AU131" t="s">
        <v>297</v>
      </c>
      <c r="AV131" t="s">
        <v>297</v>
      </c>
      <c r="AW131" t="s">
        <v>297</v>
      </c>
      <c r="AX131" t="s">
        <v>297</v>
      </c>
      <c r="AY131" t="s">
        <v>297</v>
      </c>
      <c r="AZ131" t="s">
        <v>297</v>
      </c>
      <c r="BA131" t="s">
        <v>297</v>
      </c>
      <c r="BB131" t="s">
        <v>297</v>
      </c>
      <c r="BC131" t="s">
        <v>297</v>
      </c>
      <c r="BD131" t="s">
        <v>297</v>
      </c>
      <c r="BE131" t="s">
        <v>297</v>
      </c>
      <c r="BF131" t="s">
        <v>297</v>
      </c>
      <c r="BG131" t="s">
        <v>297</v>
      </c>
      <c r="BH131" t="s">
        <v>297</v>
      </c>
      <c r="BI131" t="s">
        <v>297</v>
      </c>
      <c r="BJ131" t="s">
        <v>297</v>
      </c>
      <c r="BK131" t="s">
        <v>297</v>
      </c>
      <c r="BL131" t="s">
        <v>297</v>
      </c>
      <c r="BM131" t="s">
        <v>297</v>
      </c>
      <c r="BN131" t="s">
        <v>297</v>
      </c>
      <c r="BO131" t="s">
        <v>297</v>
      </c>
      <c r="BP131" t="s">
        <v>297</v>
      </c>
      <c r="BQ131" t="s">
        <v>297</v>
      </c>
      <c r="BR131" t="s">
        <v>297</v>
      </c>
      <c r="BS131" t="s">
        <v>297</v>
      </c>
      <c r="BT131" t="s">
        <v>297</v>
      </c>
      <c r="BU131" t="s">
        <v>297</v>
      </c>
      <c r="BV131" t="s">
        <v>297</v>
      </c>
      <c r="BW131" t="s">
        <v>297</v>
      </c>
      <c r="BX131" t="s">
        <v>297</v>
      </c>
      <c r="BY131" t="s">
        <v>297</v>
      </c>
      <c r="BZ131" t="s">
        <v>297</v>
      </c>
      <c r="CA131" t="s">
        <v>297</v>
      </c>
      <c r="CB131" t="s">
        <v>297</v>
      </c>
      <c r="CC131" t="s">
        <v>297</v>
      </c>
      <c r="CD131" t="s">
        <v>297</v>
      </c>
      <c r="CE131" t="s">
        <v>297</v>
      </c>
      <c r="CF131" t="s">
        <v>313</v>
      </c>
      <c r="CG131" t="s">
        <v>314</v>
      </c>
      <c r="CH131" t="s">
        <v>314</v>
      </c>
      <c r="CI131" t="s">
        <v>297</v>
      </c>
      <c r="CJ131" t="s">
        <v>297</v>
      </c>
      <c r="CK131" t="s">
        <v>1141</v>
      </c>
      <c r="CL131" t="s">
        <v>1141</v>
      </c>
      <c r="CM131" t="s">
        <v>297</v>
      </c>
      <c r="CN131" t="s">
        <v>297</v>
      </c>
      <c r="CO131" t="s">
        <v>297</v>
      </c>
      <c r="CP131" t="s">
        <v>297</v>
      </c>
      <c r="CQ131" t="s">
        <v>297</v>
      </c>
      <c r="CR131" t="s">
        <v>297</v>
      </c>
      <c r="CS131" t="s">
        <v>297</v>
      </c>
      <c r="CT131" t="s">
        <v>297</v>
      </c>
      <c r="CU131" t="s">
        <v>1142</v>
      </c>
      <c r="CV131" t="s">
        <v>419</v>
      </c>
      <c r="CW131" t="s">
        <v>1143</v>
      </c>
      <c r="CX131" t="s">
        <v>297</v>
      </c>
      <c r="CY131" t="s">
        <v>491</v>
      </c>
      <c r="CZ131" t="s">
        <v>351</v>
      </c>
      <c r="DA131" t="s">
        <v>352</v>
      </c>
      <c r="DB131" t="s">
        <v>1144</v>
      </c>
      <c r="DC131" t="s">
        <v>1145</v>
      </c>
    </row>
    <row r="132" spans="1:107" ht="18" hidden="1" thickTop="1" x14ac:dyDescent="0.2">
      <c r="A132" s="70" t="s">
        <v>1146</v>
      </c>
      <c r="B132" s="199" t="s">
        <v>1142</v>
      </c>
      <c r="C132" t="s">
        <v>941</v>
      </c>
      <c r="D132" s="70" t="s">
        <v>297</v>
      </c>
      <c r="E132" s="70" t="s">
        <v>1147</v>
      </c>
      <c r="F132" s="160" t="s">
        <v>297</v>
      </c>
      <c r="G132" t="s">
        <v>357</v>
      </c>
      <c r="H132" t="s">
        <v>665</v>
      </c>
      <c r="I132" t="s">
        <v>341</v>
      </c>
      <c r="J132" t="s">
        <v>342</v>
      </c>
      <c r="K132" t="s">
        <v>1139</v>
      </c>
      <c r="L132" t="s">
        <v>303</v>
      </c>
      <c r="M132" t="s">
        <v>297</v>
      </c>
      <c r="N132" t="s">
        <v>297</v>
      </c>
      <c r="O132" t="s">
        <v>297</v>
      </c>
      <c r="Q132" s="39" t="s">
        <v>344</v>
      </c>
      <c r="R132" t="s">
        <v>319</v>
      </c>
      <c r="S132" t="s">
        <v>306</v>
      </c>
      <c r="T132" t="s">
        <v>297</v>
      </c>
      <c r="U132" t="s">
        <v>297</v>
      </c>
      <c r="V132" s="70" t="s">
        <v>309</v>
      </c>
      <c r="W132" t="s">
        <v>310</v>
      </c>
      <c r="X132" t="s">
        <v>310</v>
      </c>
      <c r="Y132" t="s">
        <v>311</v>
      </c>
      <c r="Z132" t="s">
        <v>297</v>
      </c>
      <c r="AA132" t="s">
        <v>297</v>
      </c>
      <c r="AB132" t="s">
        <v>297</v>
      </c>
      <c r="AC132" t="s">
        <v>297</v>
      </c>
      <c r="AD132" t="s">
        <v>297</v>
      </c>
      <c r="AE132" t="s">
        <v>297</v>
      </c>
      <c r="AF132" t="s">
        <v>312</v>
      </c>
      <c r="AG132" t="s">
        <v>297</v>
      </c>
      <c r="AH132" t="s">
        <v>297</v>
      </c>
      <c r="AI132" t="s">
        <v>297</v>
      </c>
      <c r="AJ132" t="s">
        <v>297</v>
      </c>
      <c r="AK132" t="s">
        <v>297</v>
      </c>
      <c r="AL132" t="s">
        <v>297</v>
      </c>
      <c r="AM132" t="s">
        <v>297</v>
      </c>
      <c r="AN132" t="s">
        <v>297</v>
      </c>
      <c r="AO132" t="s">
        <v>297</v>
      </c>
      <c r="AP132" t="s">
        <v>297</v>
      </c>
      <c r="AQ132" t="s">
        <v>297</v>
      </c>
      <c r="AR132" t="s">
        <v>297</v>
      </c>
      <c r="AS132" t="s">
        <v>297</v>
      </c>
      <c r="AT132" t="s">
        <v>297</v>
      </c>
      <c r="AU132" t="s">
        <v>297</v>
      </c>
      <c r="AV132" t="s">
        <v>297</v>
      </c>
      <c r="AW132" t="s">
        <v>297</v>
      </c>
      <c r="AX132" t="s">
        <v>297</v>
      </c>
      <c r="AY132" t="s">
        <v>297</v>
      </c>
      <c r="AZ132" t="s">
        <v>297</v>
      </c>
      <c r="BA132" t="s">
        <v>297</v>
      </c>
      <c r="BB132" t="s">
        <v>297</v>
      </c>
      <c r="BC132" t="s">
        <v>297</v>
      </c>
      <c r="BD132" t="s">
        <v>297</v>
      </c>
      <c r="BE132" t="s">
        <v>297</v>
      </c>
      <c r="BF132" t="s">
        <v>297</v>
      </c>
      <c r="BG132" t="s">
        <v>297</v>
      </c>
      <c r="BH132" t="s">
        <v>297</v>
      </c>
      <c r="BI132" t="s">
        <v>297</v>
      </c>
      <c r="BJ132" t="s">
        <v>297</v>
      </c>
      <c r="BK132" t="s">
        <v>297</v>
      </c>
      <c r="BL132" t="s">
        <v>297</v>
      </c>
      <c r="BM132" t="s">
        <v>297</v>
      </c>
      <c r="BN132" t="s">
        <v>297</v>
      </c>
      <c r="BO132" t="s">
        <v>297</v>
      </c>
      <c r="BP132" t="s">
        <v>312</v>
      </c>
      <c r="BQ132" t="s">
        <v>297</v>
      </c>
      <c r="BR132" t="s">
        <v>297</v>
      </c>
      <c r="BS132" t="s">
        <v>297</v>
      </c>
      <c r="BT132" t="s">
        <v>297</v>
      </c>
      <c r="BU132" t="s">
        <v>297</v>
      </c>
      <c r="BV132" t="s">
        <v>297</v>
      </c>
      <c r="BW132" t="s">
        <v>297</v>
      </c>
      <c r="BX132" t="s">
        <v>297</v>
      </c>
      <c r="BY132" t="s">
        <v>297</v>
      </c>
      <c r="BZ132" t="s">
        <v>297</v>
      </c>
      <c r="CA132" t="s">
        <v>297</v>
      </c>
      <c r="CB132" t="s">
        <v>297</v>
      </c>
      <c r="CC132" t="s">
        <v>297</v>
      </c>
      <c r="CD132" t="s">
        <v>297</v>
      </c>
      <c r="CE132" t="s">
        <v>297</v>
      </c>
      <c r="CF132" t="s">
        <v>347</v>
      </c>
      <c r="CG132" t="s">
        <v>297</v>
      </c>
      <c r="CH132" t="s">
        <v>297</v>
      </c>
      <c r="CI132">
        <v>0</v>
      </c>
      <c r="CJ132">
        <v>30</v>
      </c>
      <c r="CK132" t="s">
        <v>1148</v>
      </c>
      <c r="CL132" s="38" t="s">
        <v>1149</v>
      </c>
      <c r="CN132" t="s">
        <v>297</v>
      </c>
      <c r="CO132" t="s">
        <v>297</v>
      </c>
      <c r="CP132" t="s">
        <v>297</v>
      </c>
      <c r="CQ132" t="s">
        <v>297</v>
      </c>
      <c r="CR132" t="s">
        <v>297</v>
      </c>
      <c r="CS132" t="s">
        <v>297</v>
      </c>
      <c r="CT132" t="s">
        <v>297</v>
      </c>
      <c r="CU132" t="s">
        <v>297</v>
      </c>
      <c r="CV132" t="s">
        <v>297</v>
      </c>
      <c r="CW132" t="s">
        <v>297</v>
      </c>
      <c r="CX132" t="s">
        <v>297</v>
      </c>
      <c r="CY132" t="s">
        <v>297</v>
      </c>
      <c r="CZ132" t="s">
        <v>297</v>
      </c>
      <c r="DA132" t="s">
        <v>297</v>
      </c>
      <c r="DB132" t="s">
        <v>297</v>
      </c>
      <c r="DC132" t="s">
        <v>297</v>
      </c>
    </row>
    <row r="133" spans="1:107" hidden="1" thickTop="1" x14ac:dyDescent="0.2">
      <c r="A133" t="s">
        <v>1140</v>
      </c>
      <c r="B133" s="14" t="s">
        <v>1150</v>
      </c>
      <c r="C133" t="s">
        <v>366</v>
      </c>
      <c r="D133" t="s">
        <v>297</v>
      </c>
      <c r="E133" t="s">
        <v>1151</v>
      </c>
      <c r="F133" t="s">
        <v>297</v>
      </c>
      <c r="G133" t="s">
        <v>339</v>
      </c>
      <c r="H133" t="s">
        <v>340</v>
      </c>
      <c r="I133" t="s">
        <v>300</v>
      </c>
      <c r="J133" t="s">
        <v>342</v>
      </c>
      <c r="K133" t="s">
        <v>343</v>
      </c>
      <c r="L133" t="s">
        <v>303</v>
      </c>
      <c r="M133" t="s">
        <v>297</v>
      </c>
      <c r="N133" t="s">
        <v>297</v>
      </c>
      <c r="O133" t="s">
        <v>297</v>
      </c>
      <c r="Q133" t="s">
        <v>1140</v>
      </c>
      <c r="R133" t="s">
        <v>368</v>
      </c>
      <c r="S133" t="s">
        <v>306</v>
      </c>
      <c r="T133" t="s">
        <v>297</v>
      </c>
      <c r="U133" t="s">
        <v>297</v>
      </c>
      <c r="V133" t="s">
        <v>309</v>
      </c>
      <c r="W133" t="s">
        <v>310</v>
      </c>
      <c r="X133" t="s">
        <v>310</v>
      </c>
      <c r="Y133" t="s">
        <v>311</v>
      </c>
      <c r="Z133" t="s">
        <v>297</v>
      </c>
      <c r="AA133" t="s">
        <v>297</v>
      </c>
      <c r="AB133" t="s">
        <v>297</v>
      </c>
      <c r="AC133" t="s">
        <v>297</v>
      </c>
      <c r="AD133" t="s">
        <v>297</v>
      </c>
      <c r="AE133" t="s">
        <v>297</v>
      </c>
      <c r="AF133" t="s">
        <v>297</v>
      </c>
      <c r="AG133" t="s">
        <v>297</v>
      </c>
      <c r="AH133" t="s">
        <v>297</v>
      </c>
      <c r="AI133" t="s">
        <v>297</v>
      </c>
      <c r="AJ133" t="s">
        <v>297</v>
      </c>
      <c r="AK133" t="s">
        <v>297</v>
      </c>
      <c r="AL133" t="s">
        <v>297</v>
      </c>
      <c r="AM133" t="s">
        <v>297</v>
      </c>
      <c r="AN133" t="s">
        <v>297</v>
      </c>
      <c r="AO133" t="s">
        <v>297</v>
      </c>
      <c r="AP133" t="s">
        <v>297</v>
      </c>
      <c r="AQ133" t="s">
        <v>297</v>
      </c>
      <c r="AR133" t="s">
        <v>297</v>
      </c>
      <c r="AS133" t="s">
        <v>297</v>
      </c>
      <c r="AT133" t="s">
        <v>297</v>
      </c>
      <c r="AU133" t="s">
        <v>297</v>
      </c>
      <c r="AV133" t="s">
        <v>297</v>
      </c>
      <c r="AW133" t="s">
        <v>297</v>
      </c>
      <c r="AX133" t="s">
        <v>297</v>
      </c>
      <c r="AY133" t="s">
        <v>297</v>
      </c>
      <c r="AZ133" t="s">
        <v>297</v>
      </c>
      <c r="BA133" t="s">
        <v>297</v>
      </c>
      <c r="BB133" t="s">
        <v>297</v>
      </c>
      <c r="BC133" t="s">
        <v>297</v>
      </c>
      <c r="BD133" t="s">
        <v>297</v>
      </c>
      <c r="BE133" t="s">
        <v>297</v>
      </c>
      <c r="BF133" t="s">
        <v>297</v>
      </c>
      <c r="BG133" t="s">
        <v>297</v>
      </c>
      <c r="BH133" t="s">
        <v>297</v>
      </c>
      <c r="BI133" t="s">
        <v>297</v>
      </c>
      <c r="BJ133" t="s">
        <v>297</v>
      </c>
      <c r="BK133" t="s">
        <v>297</v>
      </c>
      <c r="BL133" t="s">
        <v>297</v>
      </c>
      <c r="BM133" t="s">
        <v>297</v>
      </c>
      <c r="BN133" t="s">
        <v>297</v>
      </c>
      <c r="BO133" t="s">
        <v>297</v>
      </c>
      <c r="BP133" t="s">
        <v>312</v>
      </c>
      <c r="BQ133" t="s">
        <v>297</v>
      </c>
      <c r="BR133" t="s">
        <v>297</v>
      </c>
      <c r="BS133" t="s">
        <v>297</v>
      </c>
      <c r="BT133" t="s">
        <v>297</v>
      </c>
      <c r="BU133" t="s">
        <v>297</v>
      </c>
      <c r="BV133" t="s">
        <v>297</v>
      </c>
      <c r="BW133" t="s">
        <v>297</v>
      </c>
      <c r="BX133" t="s">
        <v>297</v>
      </c>
      <c r="BY133" t="s">
        <v>297</v>
      </c>
      <c r="BZ133" t="s">
        <v>297</v>
      </c>
      <c r="CA133" t="s">
        <v>297</v>
      </c>
      <c r="CB133" t="s">
        <v>297</v>
      </c>
      <c r="CC133" t="s">
        <v>297</v>
      </c>
      <c r="CD133" t="s">
        <v>297</v>
      </c>
      <c r="CE133" t="s">
        <v>297</v>
      </c>
      <c r="CF133" t="s">
        <v>369</v>
      </c>
      <c r="CG133" t="s">
        <v>297</v>
      </c>
      <c r="CH133" t="s">
        <v>297</v>
      </c>
      <c r="CI133">
        <v>0</v>
      </c>
      <c r="CJ133">
        <v>30</v>
      </c>
      <c r="CK133" t="s">
        <v>1152</v>
      </c>
      <c r="CL133" t="s">
        <v>1153</v>
      </c>
      <c r="CM133" t="s">
        <v>297</v>
      </c>
      <c r="CN133" t="s">
        <v>297</v>
      </c>
      <c r="CO133" t="s">
        <v>297</v>
      </c>
      <c r="CP133" t="s">
        <v>297</v>
      </c>
      <c r="CQ133" t="s">
        <v>297</v>
      </c>
      <c r="CR133" t="s">
        <v>297</v>
      </c>
      <c r="CS133" t="s">
        <v>297</v>
      </c>
      <c r="CT133" t="s">
        <v>297</v>
      </c>
      <c r="CU133" t="s">
        <v>297</v>
      </c>
      <c r="CV133" t="s">
        <v>297</v>
      </c>
      <c r="CW133" t="s">
        <v>297</v>
      </c>
      <c r="CX133" t="s">
        <v>297</v>
      </c>
      <c r="CY133" t="s">
        <v>297</v>
      </c>
      <c r="CZ133" t="s">
        <v>297</v>
      </c>
      <c r="DA133" t="s">
        <v>297</v>
      </c>
      <c r="DB133" t="s">
        <v>297</v>
      </c>
      <c r="DC133" t="s">
        <v>297</v>
      </c>
    </row>
    <row r="134" spans="1:107" hidden="1" thickTop="1" x14ac:dyDescent="0.2">
      <c r="A134" t="s">
        <v>1154</v>
      </c>
      <c r="B134" s="196" t="s">
        <v>1155</v>
      </c>
      <c r="C134" t="s">
        <v>6293</v>
      </c>
      <c r="D134" t="s">
        <v>297</v>
      </c>
      <c r="E134" t="s">
        <v>1156</v>
      </c>
      <c r="F134" t="s">
        <v>297</v>
      </c>
      <c r="G134" t="s">
        <v>298</v>
      </c>
      <c r="H134" t="s">
        <v>382</v>
      </c>
      <c r="I134" t="s">
        <v>375</v>
      </c>
      <c r="J134" t="s">
        <v>342</v>
      </c>
      <c r="K134" t="s">
        <v>343</v>
      </c>
      <c r="L134" t="s">
        <v>303</v>
      </c>
      <c r="M134" t="s">
        <v>297</v>
      </c>
      <c r="N134" t="s">
        <v>383</v>
      </c>
      <c r="O134" t="s">
        <v>297</v>
      </c>
      <c r="Q134" t="s">
        <v>344</v>
      </c>
      <c r="R134" t="s">
        <v>297</v>
      </c>
      <c r="S134" t="s">
        <v>384</v>
      </c>
      <c r="T134" t="s">
        <v>362</v>
      </c>
      <c r="U134" t="s">
        <v>297</v>
      </c>
      <c r="V134" t="s">
        <v>309</v>
      </c>
      <c r="W134" t="s">
        <v>345</v>
      </c>
      <c r="X134" t="s">
        <v>310</v>
      </c>
      <c r="Y134" t="s">
        <v>385</v>
      </c>
      <c r="Z134" t="s">
        <v>312</v>
      </c>
      <c r="AA134" t="s">
        <v>297</v>
      </c>
      <c r="AB134" t="s">
        <v>297</v>
      </c>
      <c r="AC134" t="s">
        <v>297</v>
      </c>
      <c r="AD134" t="s">
        <v>297</v>
      </c>
      <c r="AE134" t="s">
        <v>297</v>
      </c>
      <c r="AF134" t="s">
        <v>312</v>
      </c>
      <c r="AG134" t="s">
        <v>297</v>
      </c>
      <c r="AH134" t="s">
        <v>297</v>
      </c>
      <c r="AI134" t="s">
        <v>297</v>
      </c>
      <c r="AJ134" t="s">
        <v>297</v>
      </c>
      <c r="AK134" t="s">
        <v>297</v>
      </c>
      <c r="AL134" t="s">
        <v>297</v>
      </c>
      <c r="AM134" t="s">
        <v>297</v>
      </c>
      <c r="AN134" t="s">
        <v>297</v>
      </c>
      <c r="AO134" t="s">
        <v>297</v>
      </c>
      <c r="AP134" t="s">
        <v>297</v>
      </c>
      <c r="AQ134" t="s">
        <v>297</v>
      </c>
      <c r="AR134" t="s">
        <v>297</v>
      </c>
      <c r="AS134" t="s">
        <v>297</v>
      </c>
      <c r="AT134" t="s">
        <v>297</v>
      </c>
      <c r="AU134" t="s">
        <v>297</v>
      </c>
      <c r="AV134" t="s">
        <v>297</v>
      </c>
      <c r="AW134" t="s">
        <v>297</v>
      </c>
      <c r="AX134" t="s">
        <v>297</v>
      </c>
      <c r="AY134" t="s">
        <v>297</v>
      </c>
      <c r="AZ134" t="s">
        <v>297</v>
      </c>
      <c r="BA134" t="s">
        <v>297</v>
      </c>
      <c r="BB134" t="s">
        <v>297</v>
      </c>
      <c r="BC134" t="s">
        <v>297</v>
      </c>
      <c r="BD134" t="s">
        <v>297</v>
      </c>
      <c r="BE134" t="s">
        <v>297</v>
      </c>
      <c r="BF134" t="s">
        <v>297</v>
      </c>
      <c r="BG134" t="s">
        <v>297</v>
      </c>
      <c r="BH134" t="s">
        <v>297</v>
      </c>
      <c r="BI134" t="s">
        <v>297</v>
      </c>
      <c r="BJ134" t="s">
        <v>297</v>
      </c>
      <c r="BK134" t="s">
        <v>297</v>
      </c>
      <c r="BL134" t="s">
        <v>297</v>
      </c>
      <c r="BM134" t="s">
        <v>297</v>
      </c>
      <c r="BN134" t="s">
        <v>297</v>
      </c>
      <c r="BO134" t="s">
        <v>297</v>
      </c>
      <c r="BP134" t="s">
        <v>297</v>
      </c>
      <c r="BQ134" t="s">
        <v>297</v>
      </c>
      <c r="BR134" t="s">
        <v>297</v>
      </c>
      <c r="BS134" t="s">
        <v>297</v>
      </c>
      <c r="BT134" t="s">
        <v>297</v>
      </c>
      <c r="BU134" t="s">
        <v>297</v>
      </c>
      <c r="BV134" t="s">
        <v>297</v>
      </c>
      <c r="BW134" t="s">
        <v>297</v>
      </c>
      <c r="BX134" t="s">
        <v>297</v>
      </c>
      <c r="BY134" t="s">
        <v>297</v>
      </c>
      <c r="BZ134" t="s">
        <v>297</v>
      </c>
      <c r="CA134" t="s">
        <v>297</v>
      </c>
      <c r="CB134" t="s">
        <v>297</v>
      </c>
      <c r="CC134" t="s">
        <v>297</v>
      </c>
      <c r="CD134" t="s">
        <v>297</v>
      </c>
      <c r="CE134" t="s">
        <v>297</v>
      </c>
      <c r="CF134" t="s">
        <v>386</v>
      </c>
      <c r="CG134">
        <v>0</v>
      </c>
      <c r="CH134" t="s">
        <v>297</v>
      </c>
      <c r="CI134" t="s">
        <v>297</v>
      </c>
      <c r="CJ134" t="s">
        <v>297</v>
      </c>
      <c r="CK134" t="s">
        <v>1157</v>
      </c>
      <c r="CL134" t="s">
        <v>1158</v>
      </c>
      <c r="CM134" t="s">
        <v>297</v>
      </c>
      <c r="CN134" t="s">
        <v>297</v>
      </c>
      <c r="CO134" t="s">
        <v>297</v>
      </c>
      <c r="CP134" t="s">
        <v>297</v>
      </c>
      <c r="CQ134" t="s">
        <v>297</v>
      </c>
      <c r="CR134" t="s">
        <v>297</v>
      </c>
      <c r="CS134" t="s">
        <v>297</v>
      </c>
      <c r="CT134" t="s">
        <v>297</v>
      </c>
      <c r="CU134" t="s">
        <v>297</v>
      </c>
      <c r="CV134" t="s">
        <v>297</v>
      </c>
      <c r="CW134" t="s">
        <v>297</v>
      </c>
      <c r="CX134" t="s">
        <v>297</v>
      </c>
      <c r="CY134" t="s">
        <v>390</v>
      </c>
      <c r="CZ134" t="s">
        <v>351</v>
      </c>
      <c r="DA134" t="s">
        <v>352</v>
      </c>
      <c r="DB134" t="s">
        <v>1154</v>
      </c>
      <c r="DC134" t="s">
        <v>297</v>
      </c>
    </row>
    <row r="135" spans="1:107" hidden="1" thickTop="1" x14ac:dyDescent="0.2">
      <c r="A135" t="s">
        <v>1159</v>
      </c>
      <c r="B135" s="14" t="s">
        <v>1160</v>
      </c>
      <c r="C135" t="s">
        <v>6293</v>
      </c>
      <c r="D135" t="s">
        <v>297</v>
      </c>
      <c r="E135" t="s">
        <v>1161</v>
      </c>
      <c r="F135" t="s">
        <v>297</v>
      </c>
      <c r="G135" t="s">
        <v>298</v>
      </c>
      <c r="H135" t="s">
        <v>382</v>
      </c>
      <c r="I135" t="s">
        <v>375</v>
      </c>
      <c r="J135" t="s">
        <v>342</v>
      </c>
      <c r="K135" t="s">
        <v>343</v>
      </c>
      <c r="L135" t="s">
        <v>303</v>
      </c>
      <c r="M135" t="s">
        <v>297</v>
      </c>
      <c r="N135" t="s">
        <v>383</v>
      </c>
      <c r="O135" t="s">
        <v>297</v>
      </c>
      <c r="Q135" t="s">
        <v>344</v>
      </c>
      <c r="R135" t="s">
        <v>368</v>
      </c>
      <c r="S135" t="s">
        <v>384</v>
      </c>
      <c r="T135" t="s">
        <v>362</v>
      </c>
      <c r="U135" t="s">
        <v>297</v>
      </c>
      <c r="V135" t="s">
        <v>309</v>
      </c>
      <c r="W135" t="s">
        <v>345</v>
      </c>
      <c r="X135" t="s">
        <v>310</v>
      </c>
      <c r="Y135" t="s">
        <v>385</v>
      </c>
      <c r="Z135" t="s">
        <v>312</v>
      </c>
      <c r="AA135" t="s">
        <v>297</v>
      </c>
      <c r="AB135" t="s">
        <v>297</v>
      </c>
      <c r="AC135" t="s">
        <v>297</v>
      </c>
      <c r="AD135" t="s">
        <v>297</v>
      </c>
      <c r="AE135" t="s">
        <v>297</v>
      </c>
      <c r="AF135" t="s">
        <v>312</v>
      </c>
      <c r="AG135" t="s">
        <v>297</v>
      </c>
      <c r="AH135" t="s">
        <v>297</v>
      </c>
      <c r="AI135" t="s">
        <v>297</v>
      </c>
      <c r="AJ135" t="s">
        <v>297</v>
      </c>
      <c r="AK135" t="s">
        <v>297</v>
      </c>
      <c r="AL135" t="s">
        <v>297</v>
      </c>
      <c r="AM135" t="s">
        <v>297</v>
      </c>
      <c r="AN135" t="s">
        <v>297</v>
      </c>
      <c r="AO135" t="s">
        <v>297</v>
      </c>
      <c r="AP135" t="s">
        <v>297</v>
      </c>
      <c r="AQ135" t="s">
        <v>297</v>
      </c>
      <c r="AR135" t="s">
        <v>297</v>
      </c>
      <c r="AS135" t="s">
        <v>297</v>
      </c>
      <c r="AT135" t="s">
        <v>297</v>
      </c>
      <c r="AU135" t="s">
        <v>297</v>
      </c>
      <c r="AV135" t="s">
        <v>297</v>
      </c>
      <c r="AW135" t="s">
        <v>297</v>
      </c>
      <c r="AX135" t="s">
        <v>297</v>
      </c>
      <c r="AY135" t="s">
        <v>297</v>
      </c>
      <c r="AZ135" t="s">
        <v>297</v>
      </c>
      <c r="BA135" t="s">
        <v>297</v>
      </c>
      <c r="BB135" t="s">
        <v>297</v>
      </c>
      <c r="BC135" t="s">
        <v>297</v>
      </c>
      <c r="BD135" t="s">
        <v>297</v>
      </c>
      <c r="BE135" t="s">
        <v>297</v>
      </c>
      <c r="BF135" t="s">
        <v>297</v>
      </c>
      <c r="BG135" t="s">
        <v>297</v>
      </c>
      <c r="BH135" t="s">
        <v>297</v>
      </c>
      <c r="BI135" t="s">
        <v>297</v>
      </c>
      <c r="BJ135" t="s">
        <v>297</v>
      </c>
      <c r="BK135" t="s">
        <v>297</v>
      </c>
      <c r="BL135" t="s">
        <v>297</v>
      </c>
      <c r="BM135" t="s">
        <v>297</v>
      </c>
      <c r="BN135" t="s">
        <v>297</v>
      </c>
      <c r="BO135" t="s">
        <v>297</v>
      </c>
      <c r="BP135" t="s">
        <v>297</v>
      </c>
      <c r="BQ135" t="s">
        <v>297</v>
      </c>
      <c r="BR135" t="s">
        <v>297</v>
      </c>
      <c r="BS135" t="s">
        <v>297</v>
      </c>
      <c r="BT135" t="s">
        <v>297</v>
      </c>
      <c r="BU135" t="s">
        <v>297</v>
      </c>
      <c r="BV135" t="s">
        <v>297</v>
      </c>
      <c r="BW135" t="s">
        <v>297</v>
      </c>
      <c r="BX135" t="s">
        <v>297</v>
      </c>
      <c r="BY135" t="s">
        <v>297</v>
      </c>
      <c r="BZ135" t="s">
        <v>297</v>
      </c>
      <c r="CA135" t="s">
        <v>297</v>
      </c>
      <c r="CB135" t="s">
        <v>297</v>
      </c>
      <c r="CC135" t="s">
        <v>297</v>
      </c>
      <c r="CD135" t="s">
        <v>297</v>
      </c>
      <c r="CE135" t="s">
        <v>297</v>
      </c>
      <c r="CF135" t="s">
        <v>431</v>
      </c>
      <c r="CG135" t="s">
        <v>297</v>
      </c>
      <c r="CH135" t="s">
        <v>297</v>
      </c>
      <c r="CI135">
        <v>0</v>
      </c>
      <c r="CJ135">
        <v>30</v>
      </c>
      <c r="CK135" t="s">
        <v>1162</v>
      </c>
      <c r="CL135" t="s">
        <v>1163</v>
      </c>
      <c r="CM135" t="s">
        <v>297</v>
      </c>
      <c r="CN135" t="s">
        <v>297</v>
      </c>
      <c r="CO135" t="s">
        <v>297</v>
      </c>
      <c r="CP135" t="s">
        <v>297</v>
      </c>
      <c r="CQ135" t="s">
        <v>297</v>
      </c>
      <c r="CR135" t="s">
        <v>297</v>
      </c>
      <c r="CS135" t="s">
        <v>297</v>
      </c>
      <c r="CT135" t="s">
        <v>297</v>
      </c>
      <c r="CU135" t="s">
        <v>297</v>
      </c>
      <c r="CV135" t="s">
        <v>297</v>
      </c>
      <c r="CW135" t="s">
        <v>297</v>
      </c>
      <c r="CX135" t="s">
        <v>297</v>
      </c>
      <c r="CY135" t="s">
        <v>297</v>
      </c>
      <c r="CZ135" t="s">
        <v>297</v>
      </c>
      <c r="DA135" t="s">
        <v>297</v>
      </c>
      <c r="DB135" t="s">
        <v>297</v>
      </c>
      <c r="DC135" t="s">
        <v>297</v>
      </c>
    </row>
    <row r="136" spans="1:107" hidden="1" thickTop="1" x14ac:dyDescent="0.2">
      <c r="A136" t="s">
        <v>1164</v>
      </c>
      <c r="B136" s="196" t="s">
        <v>1165</v>
      </c>
      <c r="C136" t="s">
        <v>6293</v>
      </c>
      <c r="D136" t="s">
        <v>297</v>
      </c>
      <c r="E136" t="s">
        <v>1166</v>
      </c>
      <c r="F136" t="s">
        <v>297</v>
      </c>
      <c r="G136" t="s">
        <v>298</v>
      </c>
      <c r="H136" t="s">
        <v>382</v>
      </c>
      <c r="I136" t="s">
        <v>375</v>
      </c>
      <c r="J136" t="s">
        <v>342</v>
      </c>
      <c r="K136" t="s">
        <v>343</v>
      </c>
      <c r="L136" t="s">
        <v>303</v>
      </c>
      <c r="M136" t="s">
        <v>297</v>
      </c>
      <c r="N136" t="s">
        <v>383</v>
      </c>
      <c r="O136" t="s">
        <v>297</v>
      </c>
      <c r="Q136" t="s">
        <v>344</v>
      </c>
      <c r="R136" t="s">
        <v>368</v>
      </c>
      <c r="S136" t="s">
        <v>384</v>
      </c>
      <c r="T136" t="s">
        <v>362</v>
      </c>
      <c r="U136" t="s">
        <v>297</v>
      </c>
      <c r="V136" t="s">
        <v>309</v>
      </c>
      <c r="W136" t="s">
        <v>345</v>
      </c>
      <c r="X136" t="s">
        <v>310</v>
      </c>
      <c r="Y136" t="s">
        <v>385</v>
      </c>
      <c r="Z136" t="s">
        <v>312</v>
      </c>
      <c r="AA136" t="s">
        <v>297</v>
      </c>
      <c r="AB136" t="s">
        <v>297</v>
      </c>
      <c r="AC136" t="s">
        <v>297</v>
      </c>
      <c r="AD136" t="s">
        <v>297</v>
      </c>
      <c r="AE136" t="s">
        <v>297</v>
      </c>
      <c r="AF136" t="s">
        <v>312</v>
      </c>
      <c r="AG136" t="s">
        <v>297</v>
      </c>
      <c r="AH136" t="s">
        <v>297</v>
      </c>
      <c r="AI136" t="s">
        <v>297</v>
      </c>
      <c r="AJ136" t="s">
        <v>297</v>
      </c>
      <c r="AK136" t="s">
        <v>297</v>
      </c>
      <c r="AL136" t="s">
        <v>297</v>
      </c>
      <c r="AM136" t="s">
        <v>297</v>
      </c>
      <c r="AN136" t="s">
        <v>297</v>
      </c>
      <c r="AO136" t="s">
        <v>297</v>
      </c>
      <c r="AP136" t="s">
        <v>297</v>
      </c>
      <c r="AQ136" t="s">
        <v>297</v>
      </c>
      <c r="AR136" t="s">
        <v>297</v>
      </c>
      <c r="AS136" t="s">
        <v>297</v>
      </c>
      <c r="AT136" t="s">
        <v>297</v>
      </c>
      <c r="AU136" t="s">
        <v>297</v>
      </c>
      <c r="AV136" t="s">
        <v>297</v>
      </c>
      <c r="AW136" t="s">
        <v>297</v>
      </c>
      <c r="AX136" t="s">
        <v>297</v>
      </c>
      <c r="AY136" t="s">
        <v>297</v>
      </c>
      <c r="AZ136" t="s">
        <v>297</v>
      </c>
      <c r="BA136" t="s">
        <v>297</v>
      </c>
      <c r="BB136" t="s">
        <v>297</v>
      </c>
      <c r="BC136" t="s">
        <v>297</v>
      </c>
      <c r="BD136" t="s">
        <v>297</v>
      </c>
      <c r="BE136" t="s">
        <v>297</v>
      </c>
      <c r="BF136" t="s">
        <v>297</v>
      </c>
      <c r="BG136" t="s">
        <v>297</v>
      </c>
      <c r="BH136" t="s">
        <v>297</v>
      </c>
      <c r="BI136" t="s">
        <v>297</v>
      </c>
      <c r="BJ136" t="s">
        <v>297</v>
      </c>
      <c r="BK136" t="s">
        <v>297</v>
      </c>
      <c r="BL136" t="s">
        <v>297</v>
      </c>
      <c r="BM136" t="s">
        <v>297</v>
      </c>
      <c r="BN136" t="s">
        <v>297</v>
      </c>
      <c r="BO136" t="s">
        <v>297</v>
      </c>
      <c r="BP136" t="s">
        <v>297</v>
      </c>
      <c r="BQ136" t="s">
        <v>297</v>
      </c>
      <c r="BR136" t="s">
        <v>297</v>
      </c>
      <c r="BS136" t="s">
        <v>297</v>
      </c>
      <c r="BT136" t="s">
        <v>297</v>
      </c>
      <c r="BU136" t="s">
        <v>297</v>
      </c>
      <c r="BV136" t="s">
        <v>297</v>
      </c>
      <c r="BW136" t="s">
        <v>297</v>
      </c>
      <c r="BX136" t="s">
        <v>297</v>
      </c>
      <c r="BY136" t="s">
        <v>297</v>
      </c>
      <c r="BZ136" t="s">
        <v>297</v>
      </c>
      <c r="CA136" t="s">
        <v>297</v>
      </c>
      <c r="CB136" t="s">
        <v>297</v>
      </c>
      <c r="CC136" t="s">
        <v>297</v>
      </c>
      <c r="CD136" t="s">
        <v>297</v>
      </c>
      <c r="CE136" t="s">
        <v>297</v>
      </c>
      <c r="CF136" t="s">
        <v>431</v>
      </c>
      <c r="CG136" t="s">
        <v>297</v>
      </c>
      <c r="CH136" t="s">
        <v>297</v>
      </c>
      <c r="CI136">
        <v>0</v>
      </c>
      <c r="CJ136">
        <v>30</v>
      </c>
      <c r="CK136" t="s">
        <v>1167</v>
      </c>
      <c r="CL136" t="s">
        <v>1168</v>
      </c>
      <c r="CM136" t="s">
        <v>297</v>
      </c>
      <c r="CN136" t="s">
        <v>297</v>
      </c>
      <c r="CO136" t="s">
        <v>297</v>
      </c>
      <c r="CP136" t="s">
        <v>297</v>
      </c>
      <c r="CQ136" t="s">
        <v>297</v>
      </c>
      <c r="CR136" t="s">
        <v>297</v>
      </c>
      <c r="CS136" t="s">
        <v>297</v>
      </c>
      <c r="CT136" t="s">
        <v>297</v>
      </c>
      <c r="CU136" t="s">
        <v>297</v>
      </c>
      <c r="CV136" t="s">
        <v>297</v>
      </c>
      <c r="CW136" t="s">
        <v>297</v>
      </c>
      <c r="CX136" t="s">
        <v>297</v>
      </c>
      <c r="CY136" t="s">
        <v>297</v>
      </c>
      <c r="CZ136" t="s">
        <v>297</v>
      </c>
      <c r="DA136" t="s">
        <v>297</v>
      </c>
      <c r="DB136" t="s">
        <v>297</v>
      </c>
      <c r="DC136" t="s">
        <v>297</v>
      </c>
    </row>
    <row r="137" spans="1:107" hidden="1" thickTop="1" x14ac:dyDescent="0.2">
      <c r="A137" t="s">
        <v>1169</v>
      </c>
      <c r="B137" s="14" t="s">
        <v>1170</v>
      </c>
      <c r="C137" t="s">
        <v>6204</v>
      </c>
      <c r="D137" t="s">
        <v>297</v>
      </c>
      <c r="E137" t="s">
        <v>1171</v>
      </c>
      <c r="F137" t="s">
        <v>297</v>
      </c>
      <c r="G137" t="s">
        <v>339</v>
      </c>
      <c r="H137" t="s">
        <v>340</v>
      </c>
      <c r="I137" t="s">
        <v>375</v>
      </c>
      <c r="J137" t="s">
        <v>342</v>
      </c>
      <c r="K137" t="s">
        <v>343</v>
      </c>
      <c r="L137" t="s">
        <v>303</v>
      </c>
      <c r="M137" t="s">
        <v>297</v>
      </c>
      <c r="N137" t="s">
        <v>297</v>
      </c>
      <c r="O137" t="s">
        <v>297</v>
      </c>
      <c r="Q137" t="s">
        <v>344</v>
      </c>
      <c r="R137" t="s">
        <v>297</v>
      </c>
      <c r="S137" t="s">
        <v>306</v>
      </c>
      <c r="T137" t="s">
        <v>297</v>
      </c>
      <c r="U137" t="s">
        <v>308</v>
      </c>
      <c r="V137" t="s">
        <v>309</v>
      </c>
      <c r="W137" t="s">
        <v>310</v>
      </c>
      <c r="X137" t="s">
        <v>310</v>
      </c>
      <c r="Y137" t="s">
        <v>311</v>
      </c>
      <c r="Z137" t="s">
        <v>466</v>
      </c>
      <c r="AA137" t="s">
        <v>424</v>
      </c>
      <c r="AB137">
        <v>9</v>
      </c>
      <c r="AC137" t="s">
        <v>297</v>
      </c>
      <c r="AD137" t="s">
        <v>297</v>
      </c>
      <c r="AE137" t="s">
        <v>297</v>
      </c>
      <c r="AF137" t="s">
        <v>411</v>
      </c>
      <c r="AG137" t="s">
        <v>424</v>
      </c>
      <c r="AH137">
        <v>25</v>
      </c>
      <c r="AI137" t="s">
        <v>466</v>
      </c>
      <c r="AJ137" t="s">
        <v>424</v>
      </c>
      <c r="AK137">
        <v>5</v>
      </c>
      <c r="AL137" t="s">
        <v>297</v>
      </c>
      <c r="AM137" t="s">
        <v>297</v>
      </c>
      <c r="AN137" t="s">
        <v>297</v>
      </c>
      <c r="AO137" t="s">
        <v>466</v>
      </c>
      <c r="AP137" t="s">
        <v>412</v>
      </c>
      <c r="AQ137">
        <v>9</v>
      </c>
      <c r="AR137" t="s">
        <v>466</v>
      </c>
      <c r="AS137" t="s">
        <v>424</v>
      </c>
      <c r="AT137">
        <v>4</v>
      </c>
      <c r="AU137" t="s">
        <v>297</v>
      </c>
      <c r="AV137" t="s">
        <v>297</v>
      </c>
      <c r="AW137" t="s">
        <v>297</v>
      </c>
      <c r="AX137" t="s">
        <v>467</v>
      </c>
      <c r="AY137" t="s">
        <v>412</v>
      </c>
      <c r="AZ137">
        <v>1</v>
      </c>
      <c r="BA137" t="s">
        <v>297</v>
      </c>
      <c r="BB137" t="s">
        <v>297</v>
      </c>
      <c r="BC137" t="s">
        <v>297</v>
      </c>
      <c r="BD137" t="s">
        <v>466</v>
      </c>
      <c r="BE137" t="s">
        <v>424</v>
      </c>
      <c r="BF137">
        <v>6</v>
      </c>
      <c r="BG137" t="s">
        <v>411</v>
      </c>
      <c r="BH137" t="s">
        <v>424</v>
      </c>
      <c r="BI137">
        <v>12</v>
      </c>
      <c r="BJ137" t="s">
        <v>297</v>
      </c>
      <c r="BK137" t="s">
        <v>297</v>
      </c>
      <c r="BL137" t="s">
        <v>297</v>
      </c>
      <c r="BM137" t="s">
        <v>297</v>
      </c>
      <c r="BN137" t="s">
        <v>297</v>
      </c>
      <c r="BO137" t="s">
        <v>297</v>
      </c>
      <c r="BP137" t="s">
        <v>297</v>
      </c>
      <c r="BQ137" t="s">
        <v>297</v>
      </c>
      <c r="BR137" t="s">
        <v>297</v>
      </c>
      <c r="BS137" t="s">
        <v>297</v>
      </c>
      <c r="BT137" t="s">
        <v>297</v>
      </c>
      <c r="BU137" t="s">
        <v>297</v>
      </c>
      <c r="BV137" t="s">
        <v>297</v>
      </c>
      <c r="BW137" t="s">
        <v>297</v>
      </c>
      <c r="BX137" t="s">
        <v>297</v>
      </c>
      <c r="BY137" t="s">
        <v>297</v>
      </c>
      <c r="BZ137" t="s">
        <v>297</v>
      </c>
      <c r="CA137" t="s">
        <v>297</v>
      </c>
      <c r="CB137" t="s">
        <v>466</v>
      </c>
      <c r="CC137" t="s">
        <v>424</v>
      </c>
      <c r="CD137">
        <v>8</v>
      </c>
      <c r="CE137" t="s">
        <v>297</v>
      </c>
      <c r="CF137" t="s">
        <v>347</v>
      </c>
      <c r="CG137" t="s">
        <v>297</v>
      </c>
      <c r="CH137" t="s">
        <v>297</v>
      </c>
      <c r="CI137">
        <v>0</v>
      </c>
      <c r="CJ137">
        <v>30</v>
      </c>
      <c r="CK137" t="s">
        <v>1172</v>
      </c>
      <c r="CL137" t="s">
        <v>1173</v>
      </c>
      <c r="CM137" t="s">
        <v>297</v>
      </c>
      <c r="CN137" t="s">
        <v>297</v>
      </c>
      <c r="CO137" t="s">
        <v>297</v>
      </c>
      <c r="CP137" t="s">
        <v>297</v>
      </c>
      <c r="CQ137" t="s">
        <v>297</v>
      </c>
      <c r="CR137" t="s">
        <v>297</v>
      </c>
      <c r="CS137" t="s">
        <v>297</v>
      </c>
      <c r="CT137" t="s">
        <v>297</v>
      </c>
      <c r="CU137" t="s">
        <v>297</v>
      </c>
      <c r="CV137" t="s">
        <v>297</v>
      </c>
      <c r="CW137" t="s">
        <v>297</v>
      </c>
      <c r="CX137" t="s">
        <v>297</v>
      </c>
      <c r="CY137" t="s">
        <v>297</v>
      </c>
      <c r="CZ137" t="s">
        <v>297</v>
      </c>
      <c r="DA137" t="s">
        <v>297</v>
      </c>
      <c r="DB137" t="s">
        <v>297</v>
      </c>
      <c r="DC137" t="s">
        <v>297</v>
      </c>
    </row>
    <row r="138" spans="1:107" hidden="1" thickTop="1" x14ac:dyDescent="0.2">
      <c r="A138" t="s">
        <v>1174</v>
      </c>
      <c r="B138" s="196" t="s">
        <v>1175</v>
      </c>
      <c r="C138" t="s">
        <v>6204</v>
      </c>
      <c r="D138" t="s">
        <v>297</v>
      </c>
      <c r="E138" t="s">
        <v>1176</v>
      </c>
      <c r="F138" t="s">
        <v>1177</v>
      </c>
      <c r="G138" t="s">
        <v>339</v>
      </c>
      <c r="H138" t="s">
        <v>340</v>
      </c>
      <c r="I138" t="s">
        <v>375</v>
      </c>
      <c r="J138" t="s">
        <v>342</v>
      </c>
      <c r="K138" t="s">
        <v>343</v>
      </c>
      <c r="L138" t="s">
        <v>303</v>
      </c>
      <c r="M138" t="s">
        <v>297</v>
      </c>
      <c r="N138" t="s">
        <v>297</v>
      </c>
      <c r="O138" t="s">
        <v>297</v>
      </c>
      <c r="Q138" t="s">
        <v>344</v>
      </c>
      <c r="R138" t="s">
        <v>297</v>
      </c>
      <c r="S138" t="s">
        <v>306</v>
      </c>
      <c r="T138" t="s">
        <v>297</v>
      </c>
      <c r="U138" t="s">
        <v>308</v>
      </c>
      <c r="V138" t="s">
        <v>568</v>
      </c>
      <c r="W138" t="s">
        <v>345</v>
      </c>
      <c r="X138" t="s">
        <v>310</v>
      </c>
      <c r="Y138" t="s">
        <v>1178</v>
      </c>
      <c r="Z138" t="s">
        <v>297</v>
      </c>
      <c r="AA138" t="s">
        <v>297</v>
      </c>
      <c r="AB138" t="s">
        <v>297</v>
      </c>
      <c r="AC138" t="s">
        <v>297</v>
      </c>
      <c r="AD138" t="s">
        <v>297</v>
      </c>
      <c r="AE138" t="s">
        <v>297</v>
      </c>
      <c r="AF138" t="s">
        <v>297</v>
      </c>
      <c r="AG138" t="s">
        <v>297</v>
      </c>
      <c r="AH138" t="s">
        <v>297</v>
      </c>
      <c r="AI138" t="s">
        <v>297</v>
      </c>
      <c r="AJ138" t="s">
        <v>297</v>
      </c>
      <c r="AK138" t="s">
        <v>297</v>
      </c>
      <c r="AL138" t="s">
        <v>297</v>
      </c>
      <c r="AM138" t="s">
        <v>297</v>
      </c>
      <c r="AN138" t="s">
        <v>297</v>
      </c>
      <c r="AO138" t="s">
        <v>297</v>
      </c>
      <c r="AP138" t="s">
        <v>297</v>
      </c>
      <c r="AQ138" t="s">
        <v>297</v>
      </c>
      <c r="AR138" t="s">
        <v>297</v>
      </c>
      <c r="AS138" t="s">
        <v>297</v>
      </c>
      <c r="AT138" t="s">
        <v>297</v>
      </c>
      <c r="AU138" t="s">
        <v>297</v>
      </c>
      <c r="AV138" t="s">
        <v>297</v>
      </c>
      <c r="AW138" t="s">
        <v>297</v>
      </c>
      <c r="AX138" t="s">
        <v>297</v>
      </c>
      <c r="AY138" t="s">
        <v>297</v>
      </c>
      <c r="AZ138" t="s">
        <v>297</v>
      </c>
      <c r="BA138" t="s">
        <v>297</v>
      </c>
      <c r="BB138" t="s">
        <v>297</v>
      </c>
      <c r="BC138" t="s">
        <v>297</v>
      </c>
      <c r="BD138" t="s">
        <v>297</v>
      </c>
      <c r="BE138" t="s">
        <v>297</v>
      </c>
      <c r="BF138" t="s">
        <v>297</v>
      </c>
      <c r="BG138" t="s">
        <v>297</v>
      </c>
      <c r="BH138" t="s">
        <v>297</v>
      </c>
      <c r="BI138" t="s">
        <v>297</v>
      </c>
      <c r="BJ138" t="s">
        <v>297</v>
      </c>
      <c r="BK138" t="s">
        <v>297</v>
      </c>
      <c r="BL138" t="s">
        <v>297</v>
      </c>
      <c r="BM138" t="s">
        <v>297</v>
      </c>
      <c r="BN138" t="s">
        <v>297</v>
      </c>
      <c r="BO138" t="s">
        <v>297</v>
      </c>
      <c r="BP138" t="s">
        <v>297</v>
      </c>
      <c r="BQ138" t="s">
        <v>297</v>
      </c>
      <c r="BR138" t="s">
        <v>297</v>
      </c>
      <c r="BS138" t="s">
        <v>297</v>
      </c>
      <c r="BT138" t="s">
        <v>297</v>
      </c>
      <c r="BU138" t="s">
        <v>297</v>
      </c>
      <c r="BV138" t="s">
        <v>297</v>
      </c>
      <c r="BW138" t="s">
        <v>297</v>
      </c>
      <c r="BX138" t="s">
        <v>297</v>
      </c>
      <c r="BY138" t="s">
        <v>297</v>
      </c>
      <c r="BZ138" t="s">
        <v>297</v>
      </c>
      <c r="CA138" t="s">
        <v>297</v>
      </c>
      <c r="CB138" t="s">
        <v>297</v>
      </c>
      <c r="CC138" t="s">
        <v>297</v>
      </c>
      <c r="CD138" t="s">
        <v>297</v>
      </c>
      <c r="CE138" t="s">
        <v>297</v>
      </c>
      <c r="CF138" t="s">
        <v>347</v>
      </c>
      <c r="CG138" t="s">
        <v>297</v>
      </c>
      <c r="CH138" t="s">
        <v>297</v>
      </c>
      <c r="CI138">
        <v>0</v>
      </c>
      <c r="CJ138">
        <v>100</v>
      </c>
      <c r="CK138" t="s">
        <v>1179</v>
      </c>
      <c r="CL138" t="s">
        <v>1180</v>
      </c>
      <c r="CM138" t="s">
        <v>297</v>
      </c>
      <c r="CN138" t="s">
        <v>297</v>
      </c>
      <c r="CO138" t="s">
        <v>297</v>
      </c>
      <c r="CP138" t="s">
        <v>297</v>
      </c>
      <c r="CQ138" t="s">
        <v>297</v>
      </c>
      <c r="CR138" t="s">
        <v>297</v>
      </c>
      <c r="CS138" t="s">
        <v>1181</v>
      </c>
      <c r="CT138" t="s">
        <v>1182</v>
      </c>
      <c r="CU138" t="s">
        <v>1183</v>
      </c>
      <c r="CV138" t="s">
        <v>605</v>
      </c>
      <c r="CW138" t="s">
        <v>297</v>
      </c>
      <c r="CX138" t="s">
        <v>297</v>
      </c>
      <c r="CY138" t="s">
        <v>622</v>
      </c>
      <c r="CZ138" t="s">
        <v>404</v>
      </c>
      <c r="DA138" t="s">
        <v>1174</v>
      </c>
      <c r="DB138" t="s">
        <v>297</v>
      </c>
      <c r="DC138" t="s">
        <v>1184</v>
      </c>
    </row>
    <row r="139" spans="1:107" hidden="1" thickTop="1" x14ac:dyDescent="0.2">
      <c r="A139" t="s">
        <v>236</v>
      </c>
      <c r="B139" s="14" t="s">
        <v>1185</v>
      </c>
      <c r="C139" t="s">
        <v>6292</v>
      </c>
      <c r="D139" t="s">
        <v>1186</v>
      </c>
      <c r="E139" t="s">
        <v>1187</v>
      </c>
      <c r="F139" t="s">
        <v>1188</v>
      </c>
      <c r="G139" t="s">
        <v>339</v>
      </c>
      <c r="H139" t="s">
        <v>340</v>
      </c>
      <c r="I139" t="s">
        <v>375</v>
      </c>
      <c r="J139" t="s">
        <v>342</v>
      </c>
      <c r="K139" t="s">
        <v>449</v>
      </c>
      <c r="L139" t="s">
        <v>303</v>
      </c>
      <c r="M139" t="s">
        <v>297</v>
      </c>
      <c r="N139" t="s">
        <v>297</v>
      </c>
      <c r="O139" t="s">
        <v>297</v>
      </c>
      <c r="Q139" t="s">
        <v>344</v>
      </c>
      <c r="R139" t="s">
        <v>297</v>
      </c>
      <c r="S139" t="s">
        <v>306</v>
      </c>
      <c r="T139" t="s">
        <v>297</v>
      </c>
      <c r="U139" t="s">
        <v>297</v>
      </c>
      <c r="V139" t="s">
        <v>309</v>
      </c>
      <c r="W139" t="s">
        <v>310</v>
      </c>
      <c r="X139" t="s">
        <v>310</v>
      </c>
      <c r="Y139" t="s">
        <v>311</v>
      </c>
      <c r="Z139" t="s">
        <v>297</v>
      </c>
      <c r="AA139" t="s">
        <v>297</v>
      </c>
      <c r="AB139" t="s">
        <v>297</v>
      </c>
      <c r="AC139" t="s">
        <v>297</v>
      </c>
      <c r="AD139" t="s">
        <v>297</v>
      </c>
      <c r="AE139" t="s">
        <v>297</v>
      </c>
      <c r="AF139" t="s">
        <v>297</v>
      </c>
      <c r="AG139" t="s">
        <v>297</v>
      </c>
      <c r="AH139" t="s">
        <v>297</v>
      </c>
      <c r="AI139" t="s">
        <v>297</v>
      </c>
      <c r="AJ139" t="s">
        <v>297</v>
      </c>
      <c r="AK139" t="s">
        <v>297</v>
      </c>
      <c r="AL139" t="s">
        <v>297</v>
      </c>
      <c r="AM139" t="s">
        <v>297</v>
      </c>
      <c r="AN139" t="s">
        <v>297</v>
      </c>
      <c r="AO139" t="s">
        <v>297</v>
      </c>
      <c r="AP139" t="s">
        <v>297</v>
      </c>
      <c r="AQ139" t="s">
        <v>297</v>
      </c>
      <c r="AR139" t="s">
        <v>297</v>
      </c>
      <c r="AS139" t="s">
        <v>297</v>
      </c>
      <c r="AT139" t="s">
        <v>297</v>
      </c>
      <c r="AU139" t="s">
        <v>297</v>
      </c>
      <c r="AV139" t="s">
        <v>297</v>
      </c>
      <c r="AW139" t="s">
        <v>297</v>
      </c>
      <c r="AX139" t="s">
        <v>297</v>
      </c>
      <c r="AY139" t="s">
        <v>297</v>
      </c>
      <c r="AZ139" t="s">
        <v>297</v>
      </c>
      <c r="BA139" t="s">
        <v>297</v>
      </c>
      <c r="BB139" t="s">
        <v>297</v>
      </c>
      <c r="BC139" t="s">
        <v>297</v>
      </c>
      <c r="BD139" t="s">
        <v>297</v>
      </c>
      <c r="BE139" t="s">
        <v>297</v>
      </c>
      <c r="BF139" t="s">
        <v>297</v>
      </c>
      <c r="BG139" t="s">
        <v>297</v>
      </c>
      <c r="BH139" t="s">
        <v>297</v>
      </c>
      <c r="BI139" t="s">
        <v>297</v>
      </c>
      <c r="BJ139" t="s">
        <v>297</v>
      </c>
      <c r="BK139" t="s">
        <v>297</v>
      </c>
      <c r="BL139" t="s">
        <v>297</v>
      </c>
      <c r="BM139" t="s">
        <v>297</v>
      </c>
      <c r="BO139" t="s">
        <v>297</v>
      </c>
      <c r="BP139" t="s">
        <v>411</v>
      </c>
      <c r="BQ139" t="s">
        <v>412</v>
      </c>
      <c r="BR139">
        <v>47</v>
      </c>
      <c r="BS139" t="s">
        <v>297</v>
      </c>
      <c r="BT139" t="s">
        <v>297</v>
      </c>
      <c r="BU139" t="s">
        <v>297</v>
      </c>
      <c r="BV139" t="s">
        <v>297</v>
      </c>
      <c r="BW139" t="s">
        <v>297</v>
      </c>
      <c r="BX139" t="s">
        <v>297</v>
      </c>
      <c r="BY139" t="s">
        <v>297</v>
      </c>
      <c r="BZ139" t="s">
        <v>297</v>
      </c>
      <c r="CA139" t="s">
        <v>297</v>
      </c>
      <c r="CB139" t="s">
        <v>297</v>
      </c>
      <c r="CC139" t="s">
        <v>297</v>
      </c>
      <c r="CD139" t="s">
        <v>297</v>
      </c>
      <c r="CE139" t="s">
        <v>297</v>
      </c>
      <c r="CF139" t="s">
        <v>347</v>
      </c>
      <c r="CG139" t="s">
        <v>297</v>
      </c>
      <c r="CH139" t="s">
        <v>297</v>
      </c>
      <c r="CI139">
        <v>0</v>
      </c>
      <c r="CJ139">
        <v>30</v>
      </c>
      <c r="CK139" t="s">
        <v>1189</v>
      </c>
      <c r="CL139" t="s">
        <v>1190</v>
      </c>
      <c r="CM139" t="s">
        <v>1191</v>
      </c>
      <c r="CN139" t="s">
        <v>297</v>
      </c>
      <c r="CO139" t="s">
        <v>297</v>
      </c>
      <c r="CP139" t="s">
        <v>297</v>
      </c>
      <c r="CQ139" t="s">
        <v>297</v>
      </c>
      <c r="CR139" t="s">
        <v>297</v>
      </c>
      <c r="CS139" t="s">
        <v>297</v>
      </c>
      <c r="CT139" t="s">
        <v>297</v>
      </c>
      <c r="CU139" t="s">
        <v>297</v>
      </c>
      <c r="CV139" t="s">
        <v>297</v>
      </c>
      <c r="CW139" t="s">
        <v>297</v>
      </c>
      <c r="CX139" t="s">
        <v>297</v>
      </c>
      <c r="CY139" t="s">
        <v>297</v>
      </c>
      <c r="CZ139" t="s">
        <v>297</v>
      </c>
      <c r="DA139" t="s">
        <v>297</v>
      </c>
      <c r="DB139" t="s">
        <v>297</v>
      </c>
      <c r="DC139" t="s">
        <v>1192</v>
      </c>
    </row>
    <row r="140" spans="1:107" hidden="1" thickTop="1" x14ac:dyDescent="0.2">
      <c r="A140" t="s">
        <v>238</v>
      </c>
      <c r="B140" s="196" t="s">
        <v>1193</v>
      </c>
      <c r="C140" t="s">
        <v>456</v>
      </c>
      <c r="D140" t="s">
        <v>297</v>
      </c>
      <c r="E140" t="s">
        <v>1194</v>
      </c>
      <c r="F140" t="s">
        <v>297</v>
      </c>
      <c r="G140" t="s">
        <v>339</v>
      </c>
      <c r="H140" t="s">
        <v>340</v>
      </c>
      <c r="I140" t="s">
        <v>375</v>
      </c>
      <c r="J140" t="s">
        <v>342</v>
      </c>
      <c r="K140" t="s">
        <v>343</v>
      </c>
      <c r="L140" t="s">
        <v>303</v>
      </c>
      <c r="M140" t="s">
        <v>297</v>
      </c>
      <c r="N140" t="s">
        <v>297</v>
      </c>
      <c r="O140" t="s">
        <v>297</v>
      </c>
      <c r="Q140" t="s">
        <v>344</v>
      </c>
      <c r="R140" t="s">
        <v>297</v>
      </c>
      <c r="S140" t="s">
        <v>306</v>
      </c>
      <c r="T140" t="s">
        <v>297</v>
      </c>
      <c r="U140" t="s">
        <v>297</v>
      </c>
      <c r="V140" t="s">
        <v>309</v>
      </c>
      <c r="W140" t="s">
        <v>310</v>
      </c>
      <c r="X140" t="s">
        <v>310</v>
      </c>
      <c r="Y140" t="s">
        <v>311</v>
      </c>
      <c r="Z140" t="s">
        <v>297</v>
      </c>
      <c r="AA140" t="s">
        <v>297</v>
      </c>
      <c r="AB140" t="s">
        <v>297</v>
      </c>
      <c r="AC140" t="s">
        <v>297</v>
      </c>
      <c r="AD140" t="s">
        <v>297</v>
      </c>
      <c r="AE140" t="s">
        <v>297</v>
      </c>
      <c r="AF140" t="s">
        <v>297</v>
      </c>
      <c r="AG140" t="s">
        <v>297</v>
      </c>
      <c r="AH140" t="s">
        <v>297</v>
      </c>
      <c r="AI140" t="s">
        <v>297</v>
      </c>
      <c r="AJ140" t="s">
        <v>297</v>
      </c>
      <c r="AK140" t="s">
        <v>297</v>
      </c>
      <c r="AL140" t="s">
        <v>297</v>
      </c>
      <c r="AM140" t="s">
        <v>297</v>
      </c>
      <c r="AN140" t="s">
        <v>297</v>
      </c>
      <c r="AO140" t="s">
        <v>297</v>
      </c>
      <c r="AP140" t="s">
        <v>297</v>
      </c>
      <c r="AQ140" t="s">
        <v>297</v>
      </c>
      <c r="AR140" t="s">
        <v>297</v>
      </c>
      <c r="AS140" t="s">
        <v>297</v>
      </c>
      <c r="AT140" t="s">
        <v>297</v>
      </c>
      <c r="AU140" t="s">
        <v>297</v>
      </c>
      <c r="AV140" t="s">
        <v>297</v>
      </c>
      <c r="AW140" t="s">
        <v>297</v>
      </c>
      <c r="AX140" t="s">
        <v>297</v>
      </c>
      <c r="AY140" t="s">
        <v>297</v>
      </c>
      <c r="AZ140" t="s">
        <v>297</v>
      </c>
      <c r="BA140" t="s">
        <v>297</v>
      </c>
      <c r="BB140" t="s">
        <v>297</v>
      </c>
      <c r="BC140" t="s">
        <v>297</v>
      </c>
      <c r="BD140" t="s">
        <v>297</v>
      </c>
      <c r="BE140" t="s">
        <v>297</v>
      </c>
      <c r="BF140" t="s">
        <v>297</v>
      </c>
      <c r="BG140" t="s">
        <v>297</v>
      </c>
      <c r="BH140" t="s">
        <v>297</v>
      </c>
      <c r="BI140" t="s">
        <v>297</v>
      </c>
      <c r="BJ140" t="s">
        <v>297</v>
      </c>
      <c r="BK140" t="s">
        <v>297</v>
      </c>
      <c r="BL140" t="s">
        <v>297</v>
      </c>
      <c r="BM140" t="s">
        <v>297</v>
      </c>
      <c r="BO140" t="s">
        <v>297</v>
      </c>
      <c r="BP140" t="s">
        <v>411</v>
      </c>
      <c r="BQ140" t="s">
        <v>412</v>
      </c>
      <c r="BR140">
        <v>49</v>
      </c>
      <c r="BS140" t="s">
        <v>297</v>
      </c>
      <c r="BT140" t="s">
        <v>297</v>
      </c>
      <c r="BU140" t="s">
        <v>297</v>
      </c>
      <c r="BV140" t="s">
        <v>297</v>
      </c>
      <c r="BW140" t="s">
        <v>297</v>
      </c>
      <c r="BX140" t="s">
        <v>297</v>
      </c>
      <c r="BY140" t="s">
        <v>297</v>
      </c>
      <c r="BZ140" t="s">
        <v>297</v>
      </c>
      <c r="CA140" t="s">
        <v>297</v>
      </c>
      <c r="CB140" t="s">
        <v>297</v>
      </c>
      <c r="CC140" t="s">
        <v>297</v>
      </c>
      <c r="CD140" t="s">
        <v>297</v>
      </c>
      <c r="CE140" t="s">
        <v>297</v>
      </c>
      <c r="CF140" t="s">
        <v>386</v>
      </c>
      <c r="CG140">
        <v>1</v>
      </c>
      <c r="CH140" t="s">
        <v>297</v>
      </c>
      <c r="CI140" t="s">
        <v>297</v>
      </c>
      <c r="CJ140" t="s">
        <v>297</v>
      </c>
      <c r="CK140" t="s">
        <v>1195</v>
      </c>
      <c r="CL140" t="s">
        <v>1196</v>
      </c>
      <c r="CM140" t="s">
        <v>297</v>
      </c>
      <c r="CN140" t="s">
        <v>297</v>
      </c>
      <c r="CO140" t="s">
        <v>297</v>
      </c>
      <c r="CP140" t="s">
        <v>297</v>
      </c>
      <c r="CQ140" t="s">
        <v>297</v>
      </c>
      <c r="CR140" t="s">
        <v>297</v>
      </c>
      <c r="CS140" t="s">
        <v>297</v>
      </c>
      <c r="CT140" t="s">
        <v>297</v>
      </c>
      <c r="CU140" t="s">
        <v>297</v>
      </c>
      <c r="CV140" t="s">
        <v>297</v>
      </c>
      <c r="CW140" t="s">
        <v>297</v>
      </c>
      <c r="CX140" t="s">
        <v>297</v>
      </c>
      <c r="CY140" t="s">
        <v>297</v>
      </c>
      <c r="CZ140" t="s">
        <v>297</v>
      </c>
      <c r="DA140" t="s">
        <v>297</v>
      </c>
      <c r="DB140" t="s">
        <v>297</v>
      </c>
      <c r="DC140" t="s">
        <v>297</v>
      </c>
    </row>
    <row r="141" spans="1:107" hidden="1" thickTop="1" x14ac:dyDescent="0.2">
      <c r="A141" t="s">
        <v>237</v>
      </c>
      <c r="B141" s="14" t="s">
        <v>6297</v>
      </c>
      <c r="C141" t="s">
        <v>456</v>
      </c>
      <c r="D141" t="s">
        <v>297</v>
      </c>
      <c r="E141" t="s">
        <v>1197</v>
      </c>
      <c r="F141" t="s">
        <v>297</v>
      </c>
      <c r="G141" t="s">
        <v>339</v>
      </c>
      <c r="H141" t="s">
        <v>340</v>
      </c>
      <c r="I141" t="s">
        <v>375</v>
      </c>
      <c r="J141" t="s">
        <v>342</v>
      </c>
      <c r="K141" t="s">
        <v>343</v>
      </c>
      <c r="L141" t="s">
        <v>303</v>
      </c>
      <c r="M141" t="s">
        <v>297</v>
      </c>
      <c r="N141" t="s">
        <v>297</v>
      </c>
      <c r="O141" t="s">
        <v>297</v>
      </c>
      <c r="Q141" t="s">
        <v>344</v>
      </c>
      <c r="R141" t="s">
        <v>297</v>
      </c>
      <c r="S141" t="s">
        <v>306</v>
      </c>
      <c r="T141" t="s">
        <v>297</v>
      </c>
      <c r="U141" t="s">
        <v>297</v>
      </c>
      <c r="V141" t="s">
        <v>309</v>
      </c>
      <c r="W141" t="s">
        <v>310</v>
      </c>
      <c r="X141" t="s">
        <v>310</v>
      </c>
      <c r="Y141" t="s">
        <v>311</v>
      </c>
      <c r="Z141" t="s">
        <v>297</v>
      </c>
      <c r="AA141" t="s">
        <v>297</v>
      </c>
      <c r="AB141" t="s">
        <v>297</v>
      </c>
      <c r="AC141" t="s">
        <v>297</v>
      </c>
      <c r="AD141" t="s">
        <v>297</v>
      </c>
      <c r="AE141" t="s">
        <v>297</v>
      </c>
      <c r="AF141" t="s">
        <v>297</v>
      </c>
      <c r="AG141" t="s">
        <v>297</v>
      </c>
      <c r="AH141" t="s">
        <v>297</v>
      </c>
      <c r="AI141" t="s">
        <v>297</v>
      </c>
      <c r="AJ141" t="s">
        <v>297</v>
      </c>
      <c r="AK141" t="s">
        <v>297</v>
      </c>
      <c r="AL141" t="s">
        <v>297</v>
      </c>
      <c r="AM141" t="s">
        <v>297</v>
      </c>
      <c r="AN141" t="s">
        <v>297</v>
      </c>
      <c r="AO141" t="s">
        <v>297</v>
      </c>
      <c r="AP141" t="s">
        <v>297</v>
      </c>
      <c r="AQ141" t="s">
        <v>297</v>
      </c>
      <c r="AR141" t="s">
        <v>297</v>
      </c>
      <c r="AS141" t="s">
        <v>297</v>
      </c>
      <c r="AT141" t="s">
        <v>297</v>
      </c>
      <c r="AU141" t="s">
        <v>297</v>
      </c>
      <c r="AV141" t="s">
        <v>297</v>
      </c>
      <c r="AW141" t="s">
        <v>297</v>
      </c>
      <c r="AX141" t="s">
        <v>297</v>
      </c>
      <c r="AY141" t="s">
        <v>297</v>
      </c>
      <c r="AZ141" t="s">
        <v>297</v>
      </c>
      <c r="BA141" t="s">
        <v>297</v>
      </c>
      <c r="BB141" t="s">
        <v>297</v>
      </c>
      <c r="BC141" t="s">
        <v>297</v>
      </c>
      <c r="BD141" t="s">
        <v>297</v>
      </c>
      <c r="BE141" t="s">
        <v>297</v>
      </c>
      <c r="BF141" t="s">
        <v>297</v>
      </c>
      <c r="BG141" t="s">
        <v>297</v>
      </c>
      <c r="BH141" t="s">
        <v>297</v>
      </c>
      <c r="BI141" t="s">
        <v>297</v>
      </c>
      <c r="BJ141" t="s">
        <v>297</v>
      </c>
      <c r="BK141" t="s">
        <v>297</v>
      </c>
      <c r="BL141" t="s">
        <v>297</v>
      </c>
      <c r="BM141" t="s">
        <v>297</v>
      </c>
      <c r="BO141" t="s">
        <v>297</v>
      </c>
      <c r="BP141" t="s">
        <v>411</v>
      </c>
      <c r="BQ141" t="s">
        <v>412</v>
      </c>
      <c r="BR141">
        <v>48</v>
      </c>
      <c r="BS141" t="s">
        <v>297</v>
      </c>
      <c r="BT141" t="s">
        <v>297</v>
      </c>
      <c r="BU141" t="s">
        <v>297</v>
      </c>
      <c r="BV141" t="s">
        <v>297</v>
      </c>
      <c r="BW141" t="s">
        <v>297</v>
      </c>
      <c r="BX141" t="s">
        <v>297</v>
      </c>
      <c r="BY141" t="s">
        <v>297</v>
      </c>
      <c r="BZ141" t="s">
        <v>297</v>
      </c>
      <c r="CA141" t="s">
        <v>297</v>
      </c>
      <c r="CB141" t="s">
        <v>297</v>
      </c>
      <c r="CC141" t="s">
        <v>297</v>
      </c>
      <c r="CD141" t="s">
        <v>297</v>
      </c>
      <c r="CE141" t="s">
        <v>297</v>
      </c>
      <c r="CF141" t="s">
        <v>347</v>
      </c>
      <c r="CG141" t="s">
        <v>297</v>
      </c>
      <c r="CH141" t="s">
        <v>297</v>
      </c>
      <c r="CI141">
        <v>0</v>
      </c>
      <c r="CJ141">
        <v>30</v>
      </c>
      <c r="CK141" t="s">
        <v>1198</v>
      </c>
      <c r="CL141" t="s">
        <v>1199</v>
      </c>
      <c r="CM141" t="s">
        <v>297</v>
      </c>
      <c r="CN141" t="s">
        <v>297</v>
      </c>
      <c r="CO141" t="s">
        <v>297</v>
      </c>
      <c r="CP141" t="s">
        <v>297</v>
      </c>
      <c r="CQ141" t="s">
        <v>297</v>
      </c>
      <c r="CR141" t="s">
        <v>297</v>
      </c>
      <c r="CS141" t="s">
        <v>297</v>
      </c>
      <c r="CT141" t="s">
        <v>297</v>
      </c>
      <c r="CU141" t="s">
        <v>297</v>
      </c>
      <c r="CV141" t="s">
        <v>297</v>
      </c>
      <c r="CW141" t="s">
        <v>297</v>
      </c>
      <c r="CX141" t="s">
        <v>297</v>
      </c>
      <c r="CY141" t="s">
        <v>297</v>
      </c>
      <c r="CZ141" t="s">
        <v>297</v>
      </c>
      <c r="DA141" t="s">
        <v>297</v>
      </c>
      <c r="DB141" t="s">
        <v>297</v>
      </c>
      <c r="DC141" t="s">
        <v>297</v>
      </c>
    </row>
    <row r="142" spans="1:107" ht="18" hidden="1" thickTop="1" x14ac:dyDescent="0.2">
      <c r="A142" t="s">
        <v>1200</v>
      </c>
      <c r="B142" s="199" t="s">
        <v>1201</v>
      </c>
      <c r="C142" t="s">
        <v>1202</v>
      </c>
      <c r="D142" s="70" t="s">
        <v>297</v>
      </c>
      <c r="E142" s="70" t="s">
        <v>1203</v>
      </c>
      <c r="F142" s="160" t="s">
        <v>297</v>
      </c>
      <c r="G142" t="s">
        <v>339</v>
      </c>
      <c r="H142" t="s">
        <v>299</v>
      </c>
      <c r="I142" t="s">
        <v>375</v>
      </c>
      <c r="J142" t="s">
        <v>342</v>
      </c>
      <c r="K142" t="s">
        <v>343</v>
      </c>
      <c r="L142" t="s">
        <v>303</v>
      </c>
      <c r="M142" t="s">
        <v>297</v>
      </c>
      <c r="N142" t="s">
        <v>297</v>
      </c>
      <c r="O142" t="s">
        <v>297</v>
      </c>
      <c r="Q142" t="s">
        <v>344</v>
      </c>
      <c r="R142" t="s">
        <v>297</v>
      </c>
      <c r="S142" t="s">
        <v>306</v>
      </c>
      <c r="T142" t="s">
        <v>297</v>
      </c>
      <c r="U142" t="s">
        <v>297</v>
      </c>
      <c r="V142" t="s">
        <v>309</v>
      </c>
      <c r="W142" t="s">
        <v>310</v>
      </c>
      <c r="X142" t="s">
        <v>310</v>
      </c>
      <c r="Y142" t="s">
        <v>311</v>
      </c>
      <c r="Z142" t="s">
        <v>297</v>
      </c>
      <c r="AA142" t="s">
        <v>297</v>
      </c>
      <c r="AB142" t="s">
        <v>297</v>
      </c>
      <c r="AC142" t="s">
        <v>297</v>
      </c>
      <c r="AD142" t="s">
        <v>297</v>
      </c>
      <c r="AE142" t="s">
        <v>297</v>
      </c>
      <c r="AF142" t="s">
        <v>297</v>
      </c>
      <c r="AG142" t="s">
        <v>297</v>
      </c>
      <c r="AH142" t="s">
        <v>297</v>
      </c>
      <c r="AI142" t="s">
        <v>297</v>
      </c>
      <c r="AJ142" t="s">
        <v>297</v>
      </c>
      <c r="AK142" t="s">
        <v>297</v>
      </c>
      <c r="AL142" t="s">
        <v>297</v>
      </c>
      <c r="AM142" t="s">
        <v>297</v>
      </c>
      <c r="AN142" t="s">
        <v>297</v>
      </c>
      <c r="AO142" t="s">
        <v>297</v>
      </c>
      <c r="AP142" t="s">
        <v>297</v>
      </c>
      <c r="AQ142" t="s">
        <v>297</v>
      </c>
      <c r="AR142" t="s">
        <v>297</v>
      </c>
      <c r="AS142" t="s">
        <v>297</v>
      </c>
      <c r="AT142" t="s">
        <v>297</v>
      </c>
      <c r="AU142" t="s">
        <v>297</v>
      </c>
      <c r="AV142" t="s">
        <v>297</v>
      </c>
      <c r="AW142" t="s">
        <v>297</v>
      </c>
      <c r="AX142" t="s">
        <v>297</v>
      </c>
      <c r="AY142" t="s">
        <v>297</v>
      </c>
      <c r="AZ142" t="s">
        <v>297</v>
      </c>
      <c r="BA142" t="s">
        <v>297</v>
      </c>
      <c r="BB142" t="s">
        <v>297</v>
      </c>
      <c r="BC142" t="s">
        <v>297</v>
      </c>
      <c r="BD142" t="s">
        <v>297</v>
      </c>
      <c r="BE142" t="s">
        <v>297</v>
      </c>
      <c r="BF142" t="s">
        <v>297</v>
      </c>
      <c r="BG142" t="s">
        <v>297</v>
      </c>
      <c r="BH142" t="s">
        <v>297</v>
      </c>
      <c r="BI142" t="s">
        <v>297</v>
      </c>
      <c r="BJ142" t="s">
        <v>297</v>
      </c>
      <c r="BK142" t="s">
        <v>297</v>
      </c>
      <c r="BL142" t="s">
        <v>297</v>
      </c>
      <c r="BM142" t="s">
        <v>297</v>
      </c>
      <c r="BN142" t="s">
        <v>297</v>
      </c>
      <c r="BO142" t="s">
        <v>297</v>
      </c>
      <c r="BP142" t="s">
        <v>297</v>
      </c>
      <c r="BQ142" t="s">
        <v>297</v>
      </c>
      <c r="BR142" t="s">
        <v>297</v>
      </c>
      <c r="BS142" t="s">
        <v>297</v>
      </c>
      <c r="BT142" t="s">
        <v>297</v>
      </c>
      <c r="BU142" t="s">
        <v>297</v>
      </c>
      <c r="BV142" t="s">
        <v>297</v>
      </c>
      <c r="BW142" t="s">
        <v>297</v>
      </c>
      <c r="BX142" t="s">
        <v>297</v>
      </c>
      <c r="BY142" t="s">
        <v>297</v>
      </c>
      <c r="BZ142" t="s">
        <v>297</v>
      </c>
      <c r="CA142" t="s">
        <v>297</v>
      </c>
      <c r="CB142" t="s">
        <v>297</v>
      </c>
      <c r="CC142" t="s">
        <v>297</v>
      </c>
      <c r="CD142" t="s">
        <v>297</v>
      </c>
      <c r="CE142" t="s">
        <v>297</v>
      </c>
      <c r="CF142" t="s">
        <v>347</v>
      </c>
      <c r="CG142" t="s">
        <v>297</v>
      </c>
      <c r="CH142" t="s">
        <v>297</v>
      </c>
      <c r="CI142" t="s">
        <v>297</v>
      </c>
      <c r="CJ142" t="s">
        <v>297</v>
      </c>
      <c r="CM142" t="s">
        <v>297</v>
      </c>
      <c r="CN142" t="s">
        <v>297</v>
      </c>
      <c r="CO142" t="s">
        <v>297</v>
      </c>
      <c r="CP142" t="s">
        <v>297</v>
      </c>
      <c r="CQ142" t="s">
        <v>297</v>
      </c>
      <c r="CR142" t="s">
        <v>297</v>
      </c>
      <c r="CS142" t="s">
        <v>297</v>
      </c>
      <c r="CT142" t="s">
        <v>297</v>
      </c>
      <c r="CU142" t="s">
        <v>297</v>
      </c>
      <c r="CV142" t="s">
        <v>297</v>
      </c>
      <c r="CW142" t="s">
        <v>297</v>
      </c>
      <c r="CX142" t="s">
        <v>297</v>
      </c>
      <c r="CY142" t="s">
        <v>297</v>
      </c>
      <c r="CZ142" t="s">
        <v>297</v>
      </c>
      <c r="DA142" t="s">
        <v>297</v>
      </c>
      <c r="DB142" t="s">
        <v>297</v>
      </c>
      <c r="DC142" t="s">
        <v>297</v>
      </c>
    </row>
    <row r="143" spans="1:107" hidden="1" thickTop="1" x14ac:dyDescent="0.2">
      <c r="A143" t="s">
        <v>1204</v>
      </c>
      <c r="B143" s="14" t="s">
        <v>1205</v>
      </c>
      <c r="C143" t="s">
        <v>6293</v>
      </c>
      <c r="D143" t="s">
        <v>297</v>
      </c>
      <c r="E143" t="s">
        <v>1206</v>
      </c>
      <c r="F143" t="s">
        <v>297</v>
      </c>
      <c r="G143" t="s">
        <v>298</v>
      </c>
      <c r="H143" t="s">
        <v>382</v>
      </c>
      <c r="I143" t="s">
        <v>375</v>
      </c>
      <c r="J143" t="s">
        <v>342</v>
      </c>
      <c r="K143" t="s">
        <v>343</v>
      </c>
      <c r="L143" t="s">
        <v>303</v>
      </c>
      <c r="M143" t="s">
        <v>297</v>
      </c>
      <c r="N143" t="s">
        <v>383</v>
      </c>
      <c r="O143" t="s">
        <v>297</v>
      </c>
      <c r="Q143" t="s">
        <v>344</v>
      </c>
      <c r="R143" t="s">
        <v>368</v>
      </c>
      <c r="S143" t="s">
        <v>384</v>
      </c>
      <c r="T143" t="s">
        <v>362</v>
      </c>
      <c r="U143" t="s">
        <v>297</v>
      </c>
      <c r="V143" t="s">
        <v>309</v>
      </c>
      <c r="W143" t="s">
        <v>345</v>
      </c>
      <c r="X143" t="s">
        <v>310</v>
      </c>
      <c r="Y143" t="s">
        <v>385</v>
      </c>
      <c r="Z143" t="s">
        <v>312</v>
      </c>
      <c r="AA143" t="s">
        <v>297</v>
      </c>
      <c r="AB143" t="s">
        <v>297</v>
      </c>
      <c r="AC143" t="s">
        <v>297</v>
      </c>
      <c r="AD143" t="s">
        <v>297</v>
      </c>
      <c r="AE143" t="s">
        <v>297</v>
      </c>
      <c r="AF143" t="s">
        <v>312</v>
      </c>
      <c r="AG143" t="s">
        <v>297</v>
      </c>
      <c r="AH143" t="s">
        <v>297</v>
      </c>
      <c r="AI143" t="s">
        <v>297</v>
      </c>
      <c r="AJ143" t="s">
        <v>297</v>
      </c>
      <c r="AK143" t="s">
        <v>297</v>
      </c>
      <c r="AL143" t="s">
        <v>297</v>
      </c>
      <c r="AM143" t="s">
        <v>297</v>
      </c>
      <c r="AN143" t="s">
        <v>297</v>
      </c>
      <c r="AO143" t="s">
        <v>297</v>
      </c>
      <c r="AP143" t="s">
        <v>297</v>
      </c>
      <c r="AQ143" t="s">
        <v>297</v>
      </c>
      <c r="AR143" t="s">
        <v>297</v>
      </c>
      <c r="AS143" t="s">
        <v>297</v>
      </c>
      <c r="AT143" t="s">
        <v>297</v>
      </c>
      <c r="AU143" t="s">
        <v>297</v>
      </c>
      <c r="AV143" t="s">
        <v>297</v>
      </c>
      <c r="AW143" t="s">
        <v>297</v>
      </c>
      <c r="AX143" t="s">
        <v>297</v>
      </c>
      <c r="AY143" t="s">
        <v>297</v>
      </c>
      <c r="AZ143" t="s">
        <v>297</v>
      </c>
      <c r="BA143" t="s">
        <v>297</v>
      </c>
      <c r="BB143" t="s">
        <v>297</v>
      </c>
      <c r="BC143" t="s">
        <v>297</v>
      </c>
      <c r="BD143" t="s">
        <v>297</v>
      </c>
      <c r="BE143" t="s">
        <v>297</v>
      </c>
      <c r="BF143" t="s">
        <v>297</v>
      </c>
      <c r="BG143" t="s">
        <v>297</v>
      </c>
      <c r="BH143" t="s">
        <v>297</v>
      </c>
      <c r="BI143" t="s">
        <v>297</v>
      </c>
      <c r="BJ143" t="s">
        <v>297</v>
      </c>
      <c r="BK143" t="s">
        <v>297</v>
      </c>
      <c r="BL143" t="s">
        <v>297</v>
      </c>
      <c r="BM143" t="s">
        <v>297</v>
      </c>
      <c r="BN143" t="s">
        <v>297</v>
      </c>
      <c r="BO143" t="s">
        <v>297</v>
      </c>
      <c r="BP143" t="s">
        <v>297</v>
      </c>
      <c r="BQ143" t="s">
        <v>297</v>
      </c>
      <c r="BR143" t="s">
        <v>297</v>
      </c>
      <c r="BS143" t="s">
        <v>297</v>
      </c>
      <c r="BT143" t="s">
        <v>297</v>
      </c>
      <c r="BU143" t="s">
        <v>297</v>
      </c>
      <c r="BV143" t="s">
        <v>297</v>
      </c>
      <c r="BW143" t="s">
        <v>297</v>
      </c>
      <c r="BX143" t="s">
        <v>297</v>
      </c>
      <c r="BY143" t="s">
        <v>297</v>
      </c>
      <c r="BZ143" t="s">
        <v>297</v>
      </c>
      <c r="CA143" t="s">
        <v>297</v>
      </c>
      <c r="CB143" t="s">
        <v>297</v>
      </c>
      <c r="CC143" t="s">
        <v>297</v>
      </c>
      <c r="CD143" t="s">
        <v>297</v>
      </c>
      <c r="CE143" t="s">
        <v>297</v>
      </c>
      <c r="CF143" t="s">
        <v>431</v>
      </c>
      <c r="CG143" t="s">
        <v>297</v>
      </c>
      <c r="CH143" t="s">
        <v>297</v>
      </c>
      <c r="CI143">
        <v>0</v>
      </c>
      <c r="CJ143">
        <v>30</v>
      </c>
      <c r="CK143" t="s">
        <v>1207</v>
      </c>
      <c r="CL143" t="s">
        <v>1208</v>
      </c>
      <c r="CM143" t="s">
        <v>297</v>
      </c>
      <c r="CN143" t="s">
        <v>297</v>
      </c>
      <c r="CO143" t="s">
        <v>297</v>
      </c>
      <c r="CP143" t="s">
        <v>297</v>
      </c>
      <c r="CQ143" t="s">
        <v>297</v>
      </c>
      <c r="CR143" t="s">
        <v>297</v>
      </c>
      <c r="CS143" t="s">
        <v>297</v>
      </c>
      <c r="CT143" t="s">
        <v>297</v>
      </c>
      <c r="CU143" t="s">
        <v>297</v>
      </c>
      <c r="CV143" t="s">
        <v>297</v>
      </c>
      <c r="CW143" t="s">
        <v>297</v>
      </c>
      <c r="CX143" t="s">
        <v>297</v>
      </c>
      <c r="CY143" t="s">
        <v>297</v>
      </c>
      <c r="CZ143" t="s">
        <v>297</v>
      </c>
      <c r="DA143" t="s">
        <v>297</v>
      </c>
      <c r="DB143" t="s">
        <v>297</v>
      </c>
      <c r="DC143" t="s">
        <v>297</v>
      </c>
    </row>
    <row r="144" spans="1:107" hidden="1" thickTop="1" x14ac:dyDescent="0.2">
      <c r="A144" t="s">
        <v>1209</v>
      </c>
      <c r="B144" s="196" t="s">
        <v>1210</v>
      </c>
      <c r="C144" t="s">
        <v>6285</v>
      </c>
      <c r="D144" t="s">
        <v>297</v>
      </c>
      <c r="E144" t="s">
        <v>1211</v>
      </c>
      <c r="F144" t="s">
        <v>297</v>
      </c>
      <c r="G144" t="s">
        <v>339</v>
      </c>
      <c r="H144" t="s">
        <v>340</v>
      </c>
      <c r="I144" t="s">
        <v>300</v>
      </c>
      <c r="J144" t="s">
        <v>479</v>
      </c>
      <c r="K144" t="s">
        <v>343</v>
      </c>
      <c r="L144" t="s">
        <v>303</v>
      </c>
      <c r="M144" t="s">
        <v>297</v>
      </c>
      <c r="N144" t="s">
        <v>297</v>
      </c>
      <c r="O144" t="s">
        <v>297</v>
      </c>
      <c r="Q144" t="s">
        <v>344</v>
      </c>
      <c r="R144" t="s">
        <v>297</v>
      </c>
      <c r="S144" t="s">
        <v>306</v>
      </c>
      <c r="T144" t="s">
        <v>297</v>
      </c>
      <c r="U144" t="s">
        <v>297</v>
      </c>
      <c r="V144" t="s">
        <v>309</v>
      </c>
      <c r="W144" t="s">
        <v>345</v>
      </c>
      <c r="X144" t="s">
        <v>310</v>
      </c>
      <c r="Y144" t="s">
        <v>346</v>
      </c>
      <c r="Z144" t="s">
        <v>297</v>
      </c>
      <c r="AA144" t="s">
        <v>297</v>
      </c>
      <c r="AB144" t="s">
        <v>297</v>
      </c>
      <c r="AC144" t="s">
        <v>297</v>
      </c>
      <c r="AD144" t="s">
        <v>297</v>
      </c>
      <c r="AE144" t="s">
        <v>297</v>
      </c>
      <c r="AF144" t="s">
        <v>312</v>
      </c>
      <c r="AG144" t="s">
        <v>297</v>
      </c>
      <c r="AH144" t="s">
        <v>297</v>
      </c>
      <c r="AI144" t="s">
        <v>297</v>
      </c>
      <c r="AJ144" t="s">
        <v>297</v>
      </c>
      <c r="AK144" t="s">
        <v>297</v>
      </c>
      <c r="AL144" t="s">
        <v>297</v>
      </c>
      <c r="AM144" t="s">
        <v>297</v>
      </c>
      <c r="AN144" t="s">
        <v>297</v>
      </c>
      <c r="AO144" t="s">
        <v>312</v>
      </c>
      <c r="AP144" t="s">
        <v>297</v>
      </c>
      <c r="AQ144" t="s">
        <v>297</v>
      </c>
      <c r="AR144" t="s">
        <v>297</v>
      </c>
      <c r="AS144" t="s">
        <v>297</v>
      </c>
      <c r="AT144" t="s">
        <v>297</v>
      </c>
      <c r="AU144" t="s">
        <v>297</v>
      </c>
      <c r="AV144" t="s">
        <v>297</v>
      </c>
      <c r="AW144" t="s">
        <v>297</v>
      </c>
      <c r="AX144" t="s">
        <v>297</v>
      </c>
      <c r="AY144" t="s">
        <v>297</v>
      </c>
      <c r="AZ144" t="s">
        <v>297</v>
      </c>
      <c r="BA144" t="s">
        <v>297</v>
      </c>
      <c r="BB144" t="s">
        <v>297</v>
      </c>
      <c r="BC144" t="s">
        <v>297</v>
      </c>
      <c r="BD144" t="s">
        <v>297</v>
      </c>
      <c r="BE144" t="s">
        <v>297</v>
      </c>
      <c r="BF144" t="s">
        <v>297</v>
      </c>
      <c r="BG144" t="s">
        <v>297</v>
      </c>
      <c r="BH144" t="s">
        <v>297</v>
      </c>
      <c r="BI144" t="s">
        <v>297</v>
      </c>
      <c r="BJ144" t="s">
        <v>297</v>
      </c>
      <c r="BK144" t="s">
        <v>297</v>
      </c>
      <c r="BL144" t="s">
        <v>297</v>
      </c>
      <c r="BM144" t="s">
        <v>297</v>
      </c>
      <c r="BN144" t="s">
        <v>297</v>
      </c>
      <c r="BO144" t="s">
        <v>297</v>
      </c>
      <c r="BP144" t="s">
        <v>297</v>
      </c>
      <c r="BQ144" t="s">
        <v>297</v>
      </c>
      <c r="BR144" t="s">
        <v>297</v>
      </c>
      <c r="BS144" t="s">
        <v>297</v>
      </c>
      <c r="BT144" t="s">
        <v>297</v>
      </c>
      <c r="BU144" t="s">
        <v>297</v>
      </c>
      <c r="BV144" t="s">
        <v>297</v>
      </c>
      <c r="BW144" t="s">
        <v>297</v>
      </c>
      <c r="BX144" t="s">
        <v>297</v>
      </c>
      <c r="BY144" t="s">
        <v>297</v>
      </c>
      <c r="BZ144" t="s">
        <v>297</v>
      </c>
      <c r="CA144" t="s">
        <v>297</v>
      </c>
      <c r="CB144" t="s">
        <v>297</v>
      </c>
      <c r="CC144" t="s">
        <v>297</v>
      </c>
      <c r="CD144" t="s">
        <v>297</v>
      </c>
      <c r="CE144" t="s">
        <v>297</v>
      </c>
      <c r="CF144" t="s">
        <v>347</v>
      </c>
      <c r="CG144" t="s">
        <v>297</v>
      </c>
      <c r="CH144" t="s">
        <v>297</v>
      </c>
      <c r="CI144">
        <v>0</v>
      </c>
      <c r="CJ144">
        <v>30</v>
      </c>
      <c r="CK144" t="s">
        <v>1212</v>
      </c>
      <c r="CL144" t="s">
        <v>1213</v>
      </c>
      <c r="CM144" t="s">
        <v>297</v>
      </c>
      <c r="CN144" t="s">
        <v>1214</v>
      </c>
      <c r="CO144" t="s">
        <v>297</v>
      </c>
      <c r="CP144" t="s">
        <v>533</v>
      </c>
      <c r="CQ144" t="s">
        <v>297</v>
      </c>
      <c r="CR144" t="s">
        <v>297</v>
      </c>
      <c r="CS144" t="s">
        <v>297</v>
      </c>
      <c r="CT144" t="s">
        <v>297</v>
      </c>
      <c r="CU144" t="s">
        <v>297</v>
      </c>
      <c r="CV144" t="s">
        <v>297</v>
      </c>
      <c r="CW144" t="s">
        <v>297</v>
      </c>
      <c r="CX144" t="s">
        <v>297</v>
      </c>
      <c r="CY144" t="s">
        <v>534</v>
      </c>
      <c r="CZ144" t="s">
        <v>351</v>
      </c>
      <c r="DA144" t="s">
        <v>352</v>
      </c>
      <c r="DB144" t="s">
        <v>1209</v>
      </c>
      <c r="DC144" t="s">
        <v>297</v>
      </c>
    </row>
    <row r="145" spans="1:107" hidden="1" thickTop="1" x14ac:dyDescent="0.2">
      <c r="A145" t="s">
        <v>1215</v>
      </c>
      <c r="B145" s="14" t="s">
        <v>1216</v>
      </c>
      <c r="C145" t="s">
        <v>6285</v>
      </c>
      <c r="D145" t="s">
        <v>297</v>
      </c>
      <c r="E145" t="s">
        <v>1217</v>
      </c>
      <c r="F145" t="s">
        <v>1218</v>
      </c>
      <c r="G145" t="s">
        <v>339</v>
      </c>
      <c r="H145" t="s">
        <v>340</v>
      </c>
      <c r="I145" t="s">
        <v>341</v>
      </c>
      <c r="J145" t="s">
        <v>479</v>
      </c>
      <c r="K145" t="s">
        <v>343</v>
      </c>
      <c r="L145" t="s">
        <v>303</v>
      </c>
      <c r="M145" t="s">
        <v>297</v>
      </c>
      <c r="N145" t="s">
        <v>297</v>
      </c>
      <c r="O145" t="s">
        <v>297</v>
      </c>
      <c r="Q145" t="s">
        <v>344</v>
      </c>
      <c r="R145" t="s">
        <v>297</v>
      </c>
      <c r="S145" t="s">
        <v>306</v>
      </c>
      <c r="T145" t="s">
        <v>297</v>
      </c>
      <c r="U145" t="s">
        <v>297</v>
      </c>
      <c r="V145" t="s">
        <v>309</v>
      </c>
      <c r="W145" t="s">
        <v>310</v>
      </c>
      <c r="X145" t="s">
        <v>310</v>
      </c>
      <c r="Y145" t="s">
        <v>311</v>
      </c>
      <c r="Z145" t="s">
        <v>297</v>
      </c>
      <c r="AA145" t="s">
        <v>297</v>
      </c>
      <c r="AB145" t="s">
        <v>297</v>
      </c>
      <c r="AC145" t="s">
        <v>297</v>
      </c>
      <c r="AD145" t="s">
        <v>297</v>
      </c>
      <c r="AE145" t="s">
        <v>297</v>
      </c>
      <c r="AF145" t="s">
        <v>312</v>
      </c>
      <c r="AG145" t="s">
        <v>297</v>
      </c>
      <c r="AH145" t="s">
        <v>297</v>
      </c>
      <c r="AI145" t="s">
        <v>297</v>
      </c>
      <c r="AJ145" t="s">
        <v>297</v>
      </c>
      <c r="AK145" t="s">
        <v>297</v>
      </c>
      <c r="AL145" t="s">
        <v>297</v>
      </c>
      <c r="AM145" t="s">
        <v>297</v>
      </c>
      <c r="AN145" t="s">
        <v>297</v>
      </c>
      <c r="AO145" t="s">
        <v>297</v>
      </c>
      <c r="AP145" t="s">
        <v>297</v>
      </c>
      <c r="AQ145" t="s">
        <v>297</v>
      </c>
      <c r="AR145" t="s">
        <v>312</v>
      </c>
      <c r="AS145" t="s">
        <v>297</v>
      </c>
      <c r="AT145" t="s">
        <v>297</v>
      </c>
      <c r="AU145" t="s">
        <v>297</v>
      </c>
      <c r="AV145" t="s">
        <v>297</v>
      </c>
      <c r="AW145" t="s">
        <v>297</v>
      </c>
      <c r="AX145" t="s">
        <v>297</v>
      </c>
      <c r="AY145" t="s">
        <v>297</v>
      </c>
      <c r="AZ145" t="s">
        <v>297</v>
      </c>
      <c r="BA145" t="s">
        <v>297</v>
      </c>
      <c r="BB145" t="s">
        <v>297</v>
      </c>
      <c r="BC145" t="s">
        <v>297</v>
      </c>
      <c r="BD145" t="s">
        <v>297</v>
      </c>
      <c r="BE145" t="s">
        <v>297</v>
      </c>
      <c r="BF145" t="s">
        <v>297</v>
      </c>
      <c r="BG145" t="s">
        <v>297</v>
      </c>
      <c r="BH145" t="s">
        <v>297</v>
      </c>
      <c r="BI145" t="s">
        <v>297</v>
      </c>
      <c r="BJ145" t="s">
        <v>297</v>
      </c>
      <c r="BK145" t="s">
        <v>297</v>
      </c>
      <c r="BL145" t="s">
        <v>297</v>
      </c>
      <c r="BM145" t="s">
        <v>297</v>
      </c>
      <c r="BN145" t="s">
        <v>297</v>
      </c>
      <c r="BO145" t="s">
        <v>297</v>
      </c>
      <c r="BP145" t="s">
        <v>297</v>
      </c>
      <c r="BQ145" t="s">
        <v>297</v>
      </c>
      <c r="BR145" t="s">
        <v>297</v>
      </c>
      <c r="BS145" t="s">
        <v>297</v>
      </c>
      <c r="BT145" t="s">
        <v>297</v>
      </c>
      <c r="BU145" t="s">
        <v>297</v>
      </c>
      <c r="BV145" t="s">
        <v>297</v>
      </c>
      <c r="BW145" t="s">
        <v>297</v>
      </c>
      <c r="BX145" t="s">
        <v>297</v>
      </c>
      <c r="BY145" t="s">
        <v>297</v>
      </c>
      <c r="BZ145" t="s">
        <v>297</v>
      </c>
      <c r="CA145" t="s">
        <v>297</v>
      </c>
      <c r="CB145" t="s">
        <v>297</v>
      </c>
      <c r="CC145" t="s">
        <v>297</v>
      </c>
      <c r="CD145" t="s">
        <v>297</v>
      </c>
      <c r="CE145" t="s">
        <v>1219</v>
      </c>
      <c r="CF145" t="s">
        <v>347</v>
      </c>
      <c r="CG145" t="s">
        <v>297</v>
      </c>
      <c r="CH145" t="s">
        <v>297</v>
      </c>
      <c r="CI145">
        <v>0</v>
      </c>
      <c r="CJ145">
        <v>30</v>
      </c>
      <c r="CK145" t="s">
        <v>1220</v>
      </c>
      <c r="CL145" t="s">
        <v>1221</v>
      </c>
      <c r="CM145" t="s">
        <v>297</v>
      </c>
      <c r="CN145" t="s">
        <v>297</v>
      </c>
      <c r="CO145" t="s">
        <v>297</v>
      </c>
      <c r="CP145" t="s">
        <v>297</v>
      </c>
      <c r="CQ145" t="s">
        <v>297</v>
      </c>
      <c r="CR145" t="s">
        <v>297</v>
      </c>
      <c r="CS145" t="s">
        <v>297</v>
      </c>
      <c r="CT145" t="s">
        <v>297</v>
      </c>
      <c r="CU145" t="s">
        <v>297</v>
      </c>
      <c r="CV145" t="s">
        <v>297</v>
      </c>
      <c r="CW145" t="s">
        <v>297</v>
      </c>
      <c r="CX145" t="s">
        <v>297</v>
      </c>
      <c r="CY145" t="s">
        <v>297</v>
      </c>
      <c r="CZ145" t="s">
        <v>297</v>
      </c>
      <c r="DA145" t="s">
        <v>297</v>
      </c>
      <c r="DB145" t="s">
        <v>297</v>
      </c>
      <c r="DC145" t="s">
        <v>297</v>
      </c>
    </row>
    <row r="146" spans="1:107" hidden="1" thickTop="1" x14ac:dyDescent="0.2">
      <c r="A146" t="s">
        <v>1222</v>
      </c>
      <c r="B146" s="196" t="s">
        <v>1223</v>
      </c>
      <c r="C146" t="s">
        <v>6204</v>
      </c>
      <c r="D146" t="s">
        <v>297</v>
      </c>
      <c r="E146" t="s">
        <v>1224</v>
      </c>
      <c r="F146" t="s">
        <v>297</v>
      </c>
      <c r="G146" t="s">
        <v>339</v>
      </c>
      <c r="H146" t="s">
        <v>340</v>
      </c>
      <c r="I146" t="s">
        <v>375</v>
      </c>
      <c r="J146" t="s">
        <v>342</v>
      </c>
      <c r="K146" t="s">
        <v>343</v>
      </c>
      <c r="L146" t="s">
        <v>303</v>
      </c>
      <c r="M146" t="s">
        <v>297</v>
      </c>
      <c r="N146" t="s">
        <v>297</v>
      </c>
      <c r="O146" t="s">
        <v>297</v>
      </c>
      <c r="Q146" t="s">
        <v>344</v>
      </c>
      <c r="R146" t="s">
        <v>297</v>
      </c>
      <c r="S146" t="s">
        <v>306</v>
      </c>
      <c r="T146" t="s">
        <v>297</v>
      </c>
      <c r="U146" t="s">
        <v>308</v>
      </c>
      <c r="V146" t="s">
        <v>309</v>
      </c>
      <c r="W146" t="s">
        <v>345</v>
      </c>
      <c r="X146" t="s">
        <v>310</v>
      </c>
      <c r="Y146" t="s">
        <v>346</v>
      </c>
      <c r="Z146" t="s">
        <v>297</v>
      </c>
      <c r="AA146" t="s">
        <v>297</v>
      </c>
      <c r="AB146" t="s">
        <v>297</v>
      </c>
      <c r="AC146" t="s">
        <v>297</v>
      </c>
      <c r="AD146" t="s">
        <v>297</v>
      </c>
      <c r="AE146" t="s">
        <v>297</v>
      </c>
      <c r="AF146" t="s">
        <v>297</v>
      </c>
      <c r="AG146" t="s">
        <v>297</v>
      </c>
      <c r="AH146" t="s">
        <v>297</v>
      </c>
      <c r="AI146" t="s">
        <v>297</v>
      </c>
      <c r="AJ146" t="s">
        <v>297</v>
      </c>
      <c r="AK146" t="s">
        <v>297</v>
      </c>
      <c r="AL146" t="s">
        <v>297</v>
      </c>
      <c r="AM146" t="s">
        <v>297</v>
      </c>
      <c r="AN146" t="s">
        <v>297</v>
      </c>
      <c r="AO146" t="s">
        <v>297</v>
      </c>
      <c r="AP146" t="s">
        <v>297</v>
      </c>
      <c r="AQ146" t="s">
        <v>297</v>
      </c>
      <c r="AR146" t="s">
        <v>297</v>
      </c>
      <c r="AS146" t="s">
        <v>297</v>
      </c>
      <c r="AT146" t="s">
        <v>297</v>
      </c>
      <c r="AU146" t="s">
        <v>466</v>
      </c>
      <c r="AV146" t="s">
        <v>412</v>
      </c>
      <c r="AW146">
        <v>8</v>
      </c>
      <c r="AX146" t="s">
        <v>297</v>
      </c>
      <c r="AY146" t="s">
        <v>297</v>
      </c>
      <c r="AZ146" t="s">
        <v>297</v>
      </c>
      <c r="BA146" t="s">
        <v>297</v>
      </c>
      <c r="BB146" t="s">
        <v>297</v>
      </c>
      <c r="BC146" t="s">
        <v>297</v>
      </c>
      <c r="BD146" t="s">
        <v>297</v>
      </c>
      <c r="BE146" t="s">
        <v>297</v>
      </c>
      <c r="BF146" t="s">
        <v>297</v>
      </c>
      <c r="BG146" t="s">
        <v>297</v>
      </c>
      <c r="BH146" t="s">
        <v>297</v>
      </c>
      <c r="BI146" t="s">
        <v>297</v>
      </c>
      <c r="BJ146" t="s">
        <v>297</v>
      </c>
      <c r="BK146" t="s">
        <v>297</v>
      </c>
      <c r="BL146" t="s">
        <v>297</v>
      </c>
      <c r="BM146" t="s">
        <v>297</v>
      </c>
      <c r="BN146" t="s">
        <v>297</v>
      </c>
      <c r="BO146" t="s">
        <v>297</v>
      </c>
      <c r="BP146" t="s">
        <v>297</v>
      </c>
      <c r="BQ146" t="s">
        <v>297</v>
      </c>
      <c r="BR146" t="s">
        <v>297</v>
      </c>
      <c r="BS146" t="s">
        <v>297</v>
      </c>
      <c r="BT146" t="s">
        <v>297</v>
      </c>
      <c r="BU146" t="s">
        <v>297</v>
      </c>
      <c r="BV146" t="s">
        <v>297</v>
      </c>
      <c r="BW146" t="s">
        <v>297</v>
      </c>
      <c r="BX146" t="s">
        <v>297</v>
      </c>
      <c r="BY146" t="s">
        <v>297</v>
      </c>
      <c r="BZ146" t="s">
        <v>297</v>
      </c>
      <c r="CA146" t="s">
        <v>297</v>
      </c>
      <c r="CB146" t="s">
        <v>297</v>
      </c>
      <c r="CC146" t="s">
        <v>297</v>
      </c>
      <c r="CD146" t="s">
        <v>297</v>
      </c>
      <c r="CE146" t="s">
        <v>297</v>
      </c>
      <c r="CF146" t="s">
        <v>347</v>
      </c>
      <c r="CG146" t="s">
        <v>297</v>
      </c>
      <c r="CH146" t="s">
        <v>297</v>
      </c>
      <c r="CI146">
        <v>0</v>
      </c>
      <c r="CJ146">
        <v>30</v>
      </c>
      <c r="CK146" t="s">
        <v>1225</v>
      </c>
      <c r="CL146" t="s">
        <v>1226</v>
      </c>
      <c r="CM146" t="s">
        <v>297</v>
      </c>
      <c r="CN146" t="s">
        <v>297</v>
      </c>
      <c r="CO146" t="s">
        <v>297</v>
      </c>
      <c r="CP146" t="s">
        <v>297</v>
      </c>
      <c r="CQ146" t="s">
        <v>297</v>
      </c>
      <c r="CR146" t="s">
        <v>297</v>
      </c>
      <c r="CS146" t="s">
        <v>1227</v>
      </c>
      <c r="CT146" t="s">
        <v>934</v>
      </c>
      <c r="CU146" t="s">
        <v>297</v>
      </c>
      <c r="CV146" t="s">
        <v>297</v>
      </c>
      <c r="CW146" t="s">
        <v>438</v>
      </c>
      <c r="CX146" t="s">
        <v>297</v>
      </c>
      <c r="CY146" t="s">
        <v>297</v>
      </c>
      <c r="CZ146" t="s">
        <v>297</v>
      </c>
      <c r="DA146" t="s">
        <v>297</v>
      </c>
      <c r="DB146" t="s">
        <v>297</v>
      </c>
      <c r="DC146" t="s">
        <v>297</v>
      </c>
    </row>
    <row r="147" spans="1:107" ht="18" hidden="1" thickTop="1" x14ac:dyDescent="0.2">
      <c r="A147" s="70" t="s">
        <v>1228</v>
      </c>
      <c r="B147" s="178" t="s">
        <v>1229</v>
      </c>
      <c r="C147" t="s">
        <v>6204</v>
      </c>
      <c r="D147" t="s">
        <v>297</v>
      </c>
      <c r="E147" s="178" t="s">
        <v>1229</v>
      </c>
      <c r="F147" s="160" t="s">
        <v>297</v>
      </c>
      <c r="G147" t="s">
        <v>339</v>
      </c>
      <c r="H147" t="s">
        <v>340</v>
      </c>
      <c r="I147" t="s">
        <v>375</v>
      </c>
      <c r="J147" t="s">
        <v>342</v>
      </c>
      <c r="K147" t="s">
        <v>343</v>
      </c>
      <c r="L147" t="s">
        <v>472</v>
      </c>
      <c r="M147" t="s">
        <v>297</v>
      </c>
      <c r="N147" t="s">
        <v>297</v>
      </c>
      <c r="O147" t="s">
        <v>297</v>
      </c>
      <c r="Q147" t="s">
        <v>344</v>
      </c>
      <c r="R147" t="s">
        <v>297</v>
      </c>
      <c r="S147" t="s">
        <v>306</v>
      </c>
      <c r="T147" t="s">
        <v>297</v>
      </c>
      <c r="U147" t="s">
        <v>473</v>
      </c>
      <c r="V147" t="s">
        <v>309</v>
      </c>
      <c r="W147" s="70" t="s">
        <v>310</v>
      </c>
      <c r="X147" s="70" t="s">
        <v>310</v>
      </c>
      <c r="Y147" t="s">
        <v>311</v>
      </c>
      <c r="Z147" t="s">
        <v>297</v>
      </c>
      <c r="AA147" t="s">
        <v>297</v>
      </c>
      <c r="AB147" t="s">
        <v>297</v>
      </c>
      <c r="AC147" t="s">
        <v>297</v>
      </c>
      <c r="AD147" t="s">
        <v>297</v>
      </c>
      <c r="AE147" t="s">
        <v>297</v>
      </c>
      <c r="AF147" t="s">
        <v>297</v>
      </c>
      <c r="AG147" t="s">
        <v>297</v>
      </c>
      <c r="AH147" t="s">
        <v>297</v>
      </c>
      <c r="AI147" t="s">
        <v>297</v>
      </c>
      <c r="AJ147" t="s">
        <v>297</v>
      </c>
      <c r="AK147" t="s">
        <v>297</v>
      </c>
      <c r="AL147" t="s">
        <v>297</v>
      </c>
      <c r="AM147" t="s">
        <v>297</v>
      </c>
      <c r="AN147" t="s">
        <v>297</v>
      </c>
      <c r="AO147" t="s">
        <v>297</v>
      </c>
      <c r="AP147" t="s">
        <v>297</v>
      </c>
      <c r="AQ147" t="s">
        <v>297</v>
      </c>
      <c r="AR147" t="s">
        <v>297</v>
      </c>
      <c r="AS147" t="s">
        <v>297</v>
      </c>
      <c r="AT147" t="s">
        <v>297</v>
      </c>
      <c r="AU147" t="s">
        <v>297</v>
      </c>
      <c r="AV147" t="s">
        <v>297</v>
      </c>
      <c r="AW147" t="s">
        <v>297</v>
      </c>
      <c r="AX147" t="s">
        <v>297</v>
      </c>
      <c r="AY147" t="s">
        <v>297</v>
      </c>
      <c r="AZ147" t="s">
        <v>297</v>
      </c>
      <c r="BA147" t="s">
        <v>312</v>
      </c>
      <c r="BB147" t="s">
        <v>297</v>
      </c>
      <c r="BC147" t="s">
        <v>297</v>
      </c>
      <c r="BD147" t="s">
        <v>297</v>
      </c>
      <c r="BE147" t="s">
        <v>297</v>
      </c>
      <c r="BF147" t="s">
        <v>297</v>
      </c>
      <c r="BG147" t="s">
        <v>297</v>
      </c>
      <c r="BH147" t="s">
        <v>297</v>
      </c>
      <c r="BI147" t="s">
        <v>297</v>
      </c>
      <c r="BJ147" t="s">
        <v>297</v>
      </c>
      <c r="BK147" t="s">
        <v>297</v>
      </c>
      <c r="BL147" t="s">
        <v>297</v>
      </c>
      <c r="BM147" t="s">
        <v>297</v>
      </c>
      <c r="BN147" t="s">
        <v>297</v>
      </c>
      <c r="BO147" t="s">
        <v>297</v>
      </c>
      <c r="BP147" t="s">
        <v>297</v>
      </c>
      <c r="BQ147" t="s">
        <v>297</v>
      </c>
      <c r="BR147" t="s">
        <v>297</v>
      </c>
      <c r="BS147" t="s">
        <v>297</v>
      </c>
      <c r="BT147" t="s">
        <v>297</v>
      </c>
      <c r="BU147" t="s">
        <v>297</v>
      </c>
      <c r="BV147" t="s">
        <v>297</v>
      </c>
      <c r="BW147" t="s">
        <v>297</v>
      </c>
      <c r="BX147" t="s">
        <v>297</v>
      </c>
      <c r="BY147" t="s">
        <v>297</v>
      </c>
      <c r="BZ147" t="s">
        <v>297</v>
      </c>
      <c r="CA147" t="s">
        <v>297</v>
      </c>
      <c r="CB147" t="s">
        <v>297</v>
      </c>
      <c r="CC147" t="s">
        <v>297</v>
      </c>
      <c r="CD147" t="s">
        <v>297</v>
      </c>
      <c r="CE147" t="s">
        <v>297</v>
      </c>
      <c r="CF147" t="s">
        <v>347</v>
      </c>
      <c r="CG147" t="s">
        <v>297</v>
      </c>
      <c r="CH147" t="s">
        <v>297</v>
      </c>
      <c r="CM147" t="s">
        <v>297</v>
      </c>
      <c r="CN147" t="s">
        <v>297</v>
      </c>
      <c r="CO147" t="s">
        <v>297</v>
      </c>
      <c r="CP147" t="s">
        <v>297</v>
      </c>
      <c r="CQ147" t="s">
        <v>297</v>
      </c>
      <c r="CR147" t="s">
        <v>297</v>
      </c>
      <c r="CS147" t="s">
        <v>297</v>
      </c>
      <c r="CT147" t="s">
        <v>297</v>
      </c>
      <c r="CU147" t="s">
        <v>297</v>
      </c>
      <c r="CV147" t="s">
        <v>297</v>
      </c>
      <c r="CW147" t="s">
        <v>297</v>
      </c>
      <c r="CX147" t="s">
        <v>297</v>
      </c>
      <c r="CY147" t="s">
        <v>297</v>
      </c>
      <c r="CZ147" t="s">
        <v>297</v>
      </c>
      <c r="DA147" s="11" t="s">
        <v>297</v>
      </c>
      <c r="DB147" s="11" t="s">
        <v>297</v>
      </c>
      <c r="DC147" s="11" t="s">
        <v>297</v>
      </c>
    </row>
    <row r="148" spans="1:107" ht="16" hidden="1" customHeight="1" x14ac:dyDescent="0.2">
      <c r="A148" s="70" t="s">
        <v>1230</v>
      </c>
      <c r="B148" s="197" t="s">
        <v>1231</v>
      </c>
      <c r="C148" t="s">
        <v>6204</v>
      </c>
      <c r="D148" t="s">
        <v>297</v>
      </c>
      <c r="E148" s="178" t="s">
        <v>1231</v>
      </c>
      <c r="F148" s="160" t="s">
        <v>297</v>
      </c>
      <c r="G148" t="s">
        <v>339</v>
      </c>
      <c r="H148" t="s">
        <v>340</v>
      </c>
      <c r="I148" t="s">
        <v>375</v>
      </c>
      <c r="J148" t="s">
        <v>342</v>
      </c>
      <c r="K148" t="s">
        <v>343</v>
      </c>
      <c r="L148" t="s">
        <v>472</v>
      </c>
      <c r="M148" t="s">
        <v>297</v>
      </c>
      <c r="N148" t="s">
        <v>297</v>
      </c>
      <c r="O148" t="s">
        <v>297</v>
      </c>
      <c r="Q148" t="s">
        <v>344</v>
      </c>
      <c r="R148" t="s">
        <v>297</v>
      </c>
      <c r="S148" t="s">
        <v>306</v>
      </c>
      <c r="T148" t="s">
        <v>297</v>
      </c>
      <c r="U148" t="s">
        <v>473</v>
      </c>
      <c r="V148" t="s">
        <v>309</v>
      </c>
      <c r="W148" s="70" t="s">
        <v>310</v>
      </c>
      <c r="X148" s="70" t="s">
        <v>310</v>
      </c>
      <c r="Y148" t="s">
        <v>311</v>
      </c>
      <c r="Z148" t="s">
        <v>297</v>
      </c>
      <c r="AA148" t="s">
        <v>297</v>
      </c>
      <c r="AB148" t="s">
        <v>297</v>
      </c>
      <c r="AC148" t="s">
        <v>297</v>
      </c>
      <c r="AD148" t="s">
        <v>297</v>
      </c>
      <c r="AE148" t="s">
        <v>297</v>
      </c>
      <c r="AF148" t="s">
        <v>297</v>
      </c>
      <c r="AG148" t="s">
        <v>297</v>
      </c>
      <c r="AH148" t="s">
        <v>297</v>
      </c>
      <c r="AI148" t="s">
        <v>297</v>
      </c>
      <c r="AJ148" t="s">
        <v>297</v>
      </c>
      <c r="AK148" t="s">
        <v>297</v>
      </c>
      <c r="AL148" t="s">
        <v>297</v>
      </c>
      <c r="AM148" t="s">
        <v>297</v>
      </c>
      <c r="AN148" t="s">
        <v>297</v>
      </c>
      <c r="AO148" t="s">
        <v>297</v>
      </c>
      <c r="AP148" t="s">
        <v>297</v>
      </c>
      <c r="AQ148" t="s">
        <v>297</v>
      </c>
      <c r="AR148" t="s">
        <v>297</v>
      </c>
      <c r="AS148" t="s">
        <v>297</v>
      </c>
      <c r="AT148" t="s">
        <v>297</v>
      </c>
      <c r="AU148" t="s">
        <v>297</v>
      </c>
      <c r="AV148" t="s">
        <v>297</v>
      </c>
      <c r="AW148" t="s">
        <v>297</v>
      </c>
      <c r="AX148" t="s">
        <v>297</v>
      </c>
      <c r="AY148" t="s">
        <v>297</v>
      </c>
      <c r="AZ148" t="s">
        <v>297</v>
      </c>
      <c r="BA148" t="s">
        <v>312</v>
      </c>
      <c r="BB148" t="s">
        <v>297</v>
      </c>
      <c r="BC148" t="s">
        <v>297</v>
      </c>
      <c r="BD148" t="s">
        <v>297</v>
      </c>
      <c r="BE148" t="s">
        <v>297</v>
      </c>
      <c r="BF148" t="s">
        <v>297</v>
      </c>
      <c r="BG148" t="s">
        <v>297</v>
      </c>
      <c r="BH148" t="s">
        <v>297</v>
      </c>
      <c r="BI148" t="s">
        <v>297</v>
      </c>
      <c r="BJ148" t="s">
        <v>297</v>
      </c>
      <c r="BK148" t="s">
        <v>297</v>
      </c>
      <c r="BL148" t="s">
        <v>297</v>
      </c>
      <c r="BM148" t="s">
        <v>297</v>
      </c>
      <c r="BN148" t="s">
        <v>297</v>
      </c>
      <c r="BO148" t="s">
        <v>297</v>
      </c>
      <c r="BP148" t="s">
        <v>297</v>
      </c>
      <c r="BQ148" t="s">
        <v>297</v>
      </c>
      <c r="BR148" t="s">
        <v>297</v>
      </c>
      <c r="BS148" t="s">
        <v>297</v>
      </c>
      <c r="BT148" t="s">
        <v>297</v>
      </c>
      <c r="BU148" t="s">
        <v>297</v>
      </c>
      <c r="BV148" t="s">
        <v>297</v>
      </c>
      <c r="BW148" t="s">
        <v>297</v>
      </c>
      <c r="BX148" t="s">
        <v>297</v>
      </c>
      <c r="BY148" t="s">
        <v>297</v>
      </c>
      <c r="BZ148" t="s">
        <v>297</v>
      </c>
      <c r="CA148" t="s">
        <v>297</v>
      </c>
      <c r="CB148" t="s">
        <v>297</v>
      </c>
      <c r="CC148" t="s">
        <v>297</v>
      </c>
      <c r="CD148" t="s">
        <v>297</v>
      </c>
      <c r="CE148" t="s">
        <v>297</v>
      </c>
      <c r="CF148" t="s">
        <v>347</v>
      </c>
      <c r="CG148" t="s">
        <v>297</v>
      </c>
      <c r="CH148" t="s">
        <v>297</v>
      </c>
      <c r="CM148" t="s">
        <v>297</v>
      </c>
      <c r="CN148" t="s">
        <v>297</v>
      </c>
      <c r="CO148" t="s">
        <v>297</v>
      </c>
      <c r="CP148" t="s">
        <v>297</v>
      </c>
      <c r="CQ148" t="s">
        <v>297</v>
      </c>
      <c r="CR148" t="s">
        <v>297</v>
      </c>
      <c r="CS148" t="s">
        <v>297</v>
      </c>
      <c r="CT148" t="s">
        <v>297</v>
      </c>
      <c r="CU148" t="s">
        <v>297</v>
      </c>
      <c r="CV148" t="s">
        <v>297</v>
      </c>
      <c r="CW148" t="s">
        <v>297</v>
      </c>
      <c r="CX148" t="s">
        <v>297</v>
      </c>
      <c r="CY148" t="s">
        <v>297</v>
      </c>
      <c r="CZ148" t="s">
        <v>297</v>
      </c>
      <c r="DA148" s="11" t="s">
        <v>297</v>
      </c>
      <c r="DB148" s="11" t="s">
        <v>297</v>
      </c>
      <c r="DC148" s="11" t="s">
        <v>297</v>
      </c>
    </row>
    <row r="149" spans="1:107" hidden="1" thickTop="1" x14ac:dyDescent="0.2">
      <c r="A149" t="s">
        <v>1232</v>
      </c>
      <c r="B149" s="14" t="s">
        <v>1233</v>
      </c>
      <c r="C149" t="s">
        <v>6289</v>
      </c>
      <c r="D149" t="s">
        <v>297</v>
      </c>
      <c r="E149" t="s">
        <v>1234</v>
      </c>
      <c r="F149" t="s">
        <v>1235</v>
      </c>
      <c r="G149" t="s">
        <v>298</v>
      </c>
      <c r="H149" t="s">
        <v>382</v>
      </c>
      <c r="I149" t="s">
        <v>844</v>
      </c>
      <c r="J149" t="s">
        <v>301</v>
      </c>
      <c r="K149" t="s">
        <v>1236</v>
      </c>
      <c r="L149" t="s">
        <v>1237</v>
      </c>
      <c r="M149" t="s">
        <v>297</v>
      </c>
      <c r="N149" t="s">
        <v>297</v>
      </c>
      <c r="O149" t="s">
        <v>297</v>
      </c>
      <c r="Q149" t="s">
        <v>1238</v>
      </c>
      <c r="R149" t="s">
        <v>319</v>
      </c>
      <c r="S149" t="s">
        <v>306</v>
      </c>
      <c r="T149" t="s">
        <v>362</v>
      </c>
      <c r="U149" t="s">
        <v>308</v>
      </c>
      <c r="V149" t="s">
        <v>309</v>
      </c>
      <c r="W149" t="s">
        <v>310</v>
      </c>
      <c r="X149" t="s">
        <v>310</v>
      </c>
      <c r="Y149" t="s">
        <v>311</v>
      </c>
      <c r="Z149" t="s">
        <v>297</v>
      </c>
      <c r="AA149" t="s">
        <v>297</v>
      </c>
      <c r="AB149" t="s">
        <v>297</v>
      </c>
      <c r="AC149" t="s">
        <v>297</v>
      </c>
      <c r="AD149" t="s">
        <v>297</v>
      </c>
      <c r="AE149" t="s">
        <v>297</v>
      </c>
      <c r="AF149" t="s">
        <v>312</v>
      </c>
      <c r="AG149" t="s">
        <v>297</v>
      </c>
      <c r="AH149" t="s">
        <v>297</v>
      </c>
      <c r="AI149" t="s">
        <v>297</v>
      </c>
      <c r="AJ149" t="s">
        <v>297</v>
      </c>
      <c r="AK149" t="s">
        <v>297</v>
      </c>
      <c r="AL149" t="s">
        <v>297</v>
      </c>
      <c r="AM149" t="s">
        <v>297</v>
      </c>
      <c r="AN149" t="s">
        <v>297</v>
      </c>
      <c r="AO149" t="s">
        <v>297</v>
      </c>
      <c r="AP149" t="s">
        <v>297</v>
      </c>
      <c r="AQ149" t="s">
        <v>297</v>
      </c>
      <c r="AR149" t="s">
        <v>297</v>
      </c>
      <c r="AS149" t="s">
        <v>297</v>
      </c>
      <c r="AT149" t="s">
        <v>297</v>
      </c>
      <c r="AU149" t="s">
        <v>297</v>
      </c>
      <c r="AV149" t="s">
        <v>297</v>
      </c>
      <c r="AW149" t="s">
        <v>297</v>
      </c>
      <c r="AX149" t="s">
        <v>297</v>
      </c>
      <c r="AY149" t="s">
        <v>297</v>
      </c>
      <c r="AZ149" t="s">
        <v>297</v>
      </c>
      <c r="BA149" t="s">
        <v>297</v>
      </c>
      <c r="BB149" t="s">
        <v>297</v>
      </c>
      <c r="BC149" t="s">
        <v>297</v>
      </c>
      <c r="BD149" t="s">
        <v>297</v>
      </c>
      <c r="BE149" t="s">
        <v>297</v>
      </c>
      <c r="BF149" t="s">
        <v>297</v>
      </c>
      <c r="BG149" t="s">
        <v>297</v>
      </c>
      <c r="BH149" t="s">
        <v>297</v>
      </c>
      <c r="BI149" t="s">
        <v>297</v>
      </c>
      <c r="BJ149" t="s">
        <v>297</v>
      </c>
      <c r="BK149" t="s">
        <v>297</v>
      </c>
      <c r="BL149" t="s">
        <v>297</v>
      </c>
      <c r="BM149" t="s">
        <v>297</v>
      </c>
      <c r="BN149" t="s">
        <v>297</v>
      </c>
      <c r="BO149" t="s">
        <v>297</v>
      </c>
      <c r="BP149" t="s">
        <v>297</v>
      </c>
      <c r="BQ149" t="s">
        <v>297</v>
      </c>
      <c r="BR149" t="s">
        <v>297</v>
      </c>
      <c r="BS149" t="s">
        <v>297</v>
      </c>
      <c r="BT149" t="s">
        <v>297</v>
      </c>
      <c r="BU149" t="s">
        <v>297</v>
      </c>
      <c r="BV149" t="s">
        <v>297</v>
      </c>
      <c r="BW149" t="s">
        <v>297</v>
      </c>
      <c r="BX149" t="s">
        <v>297</v>
      </c>
      <c r="BY149" t="s">
        <v>297</v>
      </c>
      <c r="BZ149" t="s">
        <v>297</v>
      </c>
      <c r="CA149" t="s">
        <v>297</v>
      </c>
      <c r="CB149" t="s">
        <v>297</v>
      </c>
      <c r="CC149" t="s">
        <v>297</v>
      </c>
      <c r="CD149" t="s">
        <v>297</v>
      </c>
      <c r="CE149" t="s">
        <v>297</v>
      </c>
      <c r="CF149" t="s">
        <v>347</v>
      </c>
      <c r="CG149" t="s">
        <v>314</v>
      </c>
      <c r="CH149" t="s">
        <v>314</v>
      </c>
      <c r="CI149" t="s">
        <v>297</v>
      </c>
      <c r="CJ149" t="s">
        <v>297</v>
      </c>
      <c r="CK149" t="s">
        <v>1233</v>
      </c>
      <c r="CL149" t="s">
        <v>1239</v>
      </c>
      <c r="CM149" t="s">
        <v>1240</v>
      </c>
      <c r="CN149" t="s">
        <v>297</v>
      </c>
      <c r="CO149" t="s">
        <v>297</v>
      </c>
      <c r="CP149" t="s">
        <v>297</v>
      </c>
      <c r="CQ149" t="s">
        <v>297</v>
      </c>
      <c r="CR149" t="s">
        <v>297</v>
      </c>
      <c r="CS149" t="s">
        <v>297</v>
      </c>
      <c r="CT149" t="s">
        <v>297</v>
      </c>
      <c r="CU149" t="s">
        <v>297</v>
      </c>
      <c r="CV149" t="s">
        <v>297</v>
      </c>
      <c r="CW149" t="s">
        <v>297</v>
      </c>
      <c r="CX149" t="s">
        <v>297</v>
      </c>
      <c r="CY149" t="s">
        <v>297</v>
      </c>
      <c r="CZ149" t="s">
        <v>297</v>
      </c>
      <c r="DA149" t="s">
        <v>297</v>
      </c>
      <c r="DB149" t="s">
        <v>297</v>
      </c>
      <c r="DC149" t="s">
        <v>297</v>
      </c>
    </row>
    <row r="150" spans="1:107" hidden="1" thickTop="1" x14ac:dyDescent="0.2">
      <c r="A150" t="s">
        <v>4935</v>
      </c>
      <c r="B150" s="196" t="s">
        <v>4936</v>
      </c>
      <c r="C150" t="s">
        <v>6289</v>
      </c>
      <c r="D150" t="s">
        <v>297</v>
      </c>
      <c r="E150" t="s">
        <v>4937</v>
      </c>
      <c r="F150" t="s">
        <v>4938</v>
      </c>
      <c r="G150" t="s">
        <v>298</v>
      </c>
      <c r="H150" t="s">
        <v>520</v>
      </c>
      <c r="I150" t="s">
        <v>300</v>
      </c>
      <c r="J150" t="s">
        <v>301</v>
      </c>
      <c r="K150" t="s">
        <v>587</v>
      </c>
      <c r="L150" t="s">
        <v>303</v>
      </c>
      <c r="M150" t="s">
        <v>297</v>
      </c>
      <c r="N150" t="s">
        <v>297</v>
      </c>
      <c r="O150" t="s">
        <v>297</v>
      </c>
      <c r="Q150" t="s">
        <v>304</v>
      </c>
      <c r="R150" t="s">
        <v>319</v>
      </c>
      <c r="S150" t="s">
        <v>306</v>
      </c>
      <c r="T150" t="s">
        <v>362</v>
      </c>
      <c r="U150" t="s">
        <v>308</v>
      </c>
      <c r="V150" t="s">
        <v>309</v>
      </c>
      <c r="W150" t="s">
        <v>310</v>
      </c>
      <c r="X150" t="s">
        <v>310</v>
      </c>
      <c r="Y150" t="s">
        <v>311</v>
      </c>
      <c r="Z150" t="s">
        <v>297</v>
      </c>
      <c r="AA150" t="s">
        <v>297</v>
      </c>
      <c r="AB150" t="s">
        <v>297</v>
      </c>
      <c r="AC150" t="s">
        <v>297</v>
      </c>
      <c r="AD150" t="s">
        <v>297</v>
      </c>
      <c r="AE150" t="s">
        <v>297</v>
      </c>
      <c r="AF150" t="s">
        <v>312</v>
      </c>
      <c r="AG150" t="s">
        <v>297</v>
      </c>
      <c r="AH150" t="s">
        <v>297</v>
      </c>
      <c r="AI150" t="s">
        <v>297</v>
      </c>
      <c r="AJ150" t="s">
        <v>297</v>
      </c>
      <c r="AK150" t="s">
        <v>297</v>
      </c>
      <c r="AL150" t="s">
        <v>297</v>
      </c>
      <c r="AM150" t="s">
        <v>297</v>
      </c>
      <c r="AN150" t="s">
        <v>297</v>
      </c>
      <c r="AO150" t="s">
        <v>297</v>
      </c>
      <c r="AP150" t="s">
        <v>297</v>
      </c>
      <c r="AQ150" t="s">
        <v>297</v>
      </c>
      <c r="AR150" t="s">
        <v>297</v>
      </c>
      <c r="AS150" t="s">
        <v>297</v>
      </c>
      <c r="AT150" t="s">
        <v>297</v>
      </c>
      <c r="AU150" t="s">
        <v>297</v>
      </c>
      <c r="AV150" t="s">
        <v>297</v>
      </c>
      <c r="AW150" t="s">
        <v>297</v>
      </c>
      <c r="AX150" t="s">
        <v>297</v>
      </c>
      <c r="AY150" t="s">
        <v>297</v>
      </c>
      <c r="AZ150" t="s">
        <v>297</v>
      </c>
      <c r="BA150" t="s">
        <v>297</v>
      </c>
      <c r="BB150" t="s">
        <v>297</v>
      </c>
      <c r="BC150" t="s">
        <v>297</v>
      </c>
      <c r="BD150" t="s">
        <v>297</v>
      </c>
      <c r="BE150" t="s">
        <v>297</v>
      </c>
      <c r="BF150" t="s">
        <v>297</v>
      </c>
      <c r="BG150" t="s">
        <v>297</v>
      </c>
      <c r="BH150" t="s">
        <v>297</v>
      </c>
      <c r="BI150" t="s">
        <v>297</v>
      </c>
      <c r="BJ150" t="s">
        <v>297</v>
      </c>
      <c r="BK150" t="s">
        <v>297</v>
      </c>
      <c r="BL150" t="s">
        <v>297</v>
      </c>
      <c r="BM150" t="s">
        <v>297</v>
      </c>
      <c r="BN150" t="s">
        <v>297</v>
      </c>
      <c r="BO150" t="s">
        <v>297</v>
      </c>
      <c r="BP150" t="s">
        <v>297</v>
      </c>
      <c r="BQ150" t="s">
        <v>297</v>
      </c>
      <c r="BR150" t="s">
        <v>297</v>
      </c>
      <c r="BS150" t="s">
        <v>297</v>
      </c>
      <c r="BT150" t="s">
        <v>297</v>
      </c>
      <c r="BU150" t="s">
        <v>297</v>
      </c>
      <c r="BV150" t="s">
        <v>297</v>
      </c>
      <c r="BW150" t="s">
        <v>297</v>
      </c>
      <c r="BX150" t="s">
        <v>297</v>
      </c>
      <c r="BY150" t="s">
        <v>297</v>
      </c>
      <c r="BZ150" t="s">
        <v>297</v>
      </c>
      <c r="CA150" t="s">
        <v>297</v>
      </c>
      <c r="CB150" t="s">
        <v>297</v>
      </c>
      <c r="CC150" t="s">
        <v>297</v>
      </c>
      <c r="CD150" t="s">
        <v>297</v>
      </c>
      <c r="CE150" t="s">
        <v>297</v>
      </c>
      <c r="CF150" t="s">
        <v>313</v>
      </c>
      <c r="CG150" t="s">
        <v>314</v>
      </c>
      <c r="CH150" t="s">
        <v>314</v>
      </c>
      <c r="CI150" t="s">
        <v>297</v>
      </c>
      <c r="CJ150" t="s">
        <v>297</v>
      </c>
      <c r="CK150" t="s">
        <v>4939</v>
      </c>
      <c r="CL150" t="s">
        <v>4940</v>
      </c>
      <c r="CM150" t="s">
        <v>297</v>
      </c>
      <c r="CN150" t="s">
        <v>297</v>
      </c>
      <c r="CO150" t="s">
        <v>297</v>
      </c>
      <c r="CP150" t="s">
        <v>297</v>
      </c>
      <c r="CQ150" t="s">
        <v>297</v>
      </c>
      <c r="CR150" t="s">
        <v>297</v>
      </c>
      <c r="CS150" t="s">
        <v>297</v>
      </c>
      <c r="CT150" t="s">
        <v>297</v>
      </c>
      <c r="CU150" t="s">
        <v>297</v>
      </c>
      <c r="CV150" t="s">
        <v>297</v>
      </c>
      <c r="CW150" t="s">
        <v>297</v>
      </c>
      <c r="CX150" t="s">
        <v>297</v>
      </c>
      <c r="CY150" t="s">
        <v>297</v>
      </c>
      <c r="CZ150" t="s">
        <v>297</v>
      </c>
      <c r="DA150" t="s">
        <v>297</v>
      </c>
      <c r="DB150" t="s">
        <v>297</v>
      </c>
      <c r="DC150" t="s">
        <v>297</v>
      </c>
    </row>
    <row r="151" spans="1:107" hidden="1" thickTop="1" x14ac:dyDescent="0.2">
      <c r="A151" t="s">
        <v>1249</v>
      </c>
      <c r="B151" s="14" t="s">
        <v>1250</v>
      </c>
      <c r="C151" t="s">
        <v>6289</v>
      </c>
      <c r="D151" t="s">
        <v>297</v>
      </c>
      <c r="E151" t="s">
        <v>1251</v>
      </c>
      <c r="F151" t="s">
        <v>297</v>
      </c>
      <c r="G151" t="s">
        <v>298</v>
      </c>
      <c r="H151" t="s">
        <v>299</v>
      </c>
      <c r="I151" t="s">
        <v>300</v>
      </c>
      <c r="J151" t="s">
        <v>301</v>
      </c>
      <c r="K151" t="s">
        <v>745</v>
      </c>
      <c r="L151" t="s">
        <v>1252</v>
      </c>
      <c r="M151" t="s">
        <v>297</v>
      </c>
      <c r="N151" t="s">
        <v>297</v>
      </c>
      <c r="O151" t="s">
        <v>297</v>
      </c>
      <c r="Q151" t="s">
        <v>304</v>
      </c>
      <c r="R151" t="s">
        <v>319</v>
      </c>
      <c r="S151" t="s">
        <v>306</v>
      </c>
      <c r="T151" t="s">
        <v>747</v>
      </c>
      <c r="U151" t="s">
        <v>308</v>
      </c>
      <c r="V151" t="s">
        <v>309</v>
      </c>
      <c r="W151" t="s">
        <v>777</v>
      </c>
      <c r="X151" t="s">
        <v>310</v>
      </c>
      <c r="Y151" t="s">
        <v>311</v>
      </c>
      <c r="Z151" t="s">
        <v>312</v>
      </c>
      <c r="AA151" t="s">
        <v>297</v>
      </c>
      <c r="AB151" t="s">
        <v>297</v>
      </c>
      <c r="AC151" t="s">
        <v>297</v>
      </c>
      <c r="AD151" t="s">
        <v>297</v>
      </c>
      <c r="AE151" t="s">
        <v>297</v>
      </c>
      <c r="AF151" t="s">
        <v>312</v>
      </c>
      <c r="AG151" t="s">
        <v>297</v>
      </c>
      <c r="AH151" t="s">
        <v>297</v>
      </c>
      <c r="AI151" t="s">
        <v>297</v>
      </c>
      <c r="AJ151" t="s">
        <v>297</v>
      </c>
      <c r="AK151" t="s">
        <v>297</v>
      </c>
      <c r="AL151" t="s">
        <v>297</v>
      </c>
      <c r="AM151" t="s">
        <v>297</v>
      </c>
      <c r="AN151" t="s">
        <v>297</v>
      </c>
      <c r="AO151" t="s">
        <v>297</v>
      </c>
      <c r="AP151" t="s">
        <v>297</v>
      </c>
      <c r="AQ151" t="s">
        <v>297</v>
      </c>
      <c r="AR151" t="s">
        <v>297</v>
      </c>
      <c r="AS151" t="s">
        <v>297</v>
      </c>
      <c r="AT151" t="s">
        <v>297</v>
      </c>
      <c r="AU151" t="s">
        <v>297</v>
      </c>
      <c r="AV151" t="s">
        <v>297</v>
      </c>
      <c r="AW151" t="s">
        <v>297</v>
      </c>
      <c r="AX151" t="s">
        <v>297</v>
      </c>
      <c r="AY151" t="s">
        <v>297</v>
      </c>
      <c r="AZ151" t="s">
        <v>297</v>
      </c>
      <c r="BA151" t="s">
        <v>297</v>
      </c>
      <c r="BB151" t="s">
        <v>297</v>
      </c>
      <c r="BC151" t="s">
        <v>297</v>
      </c>
      <c r="BD151" t="s">
        <v>297</v>
      </c>
      <c r="BE151" t="s">
        <v>297</v>
      </c>
      <c r="BF151" t="s">
        <v>297</v>
      </c>
      <c r="BG151" t="s">
        <v>297</v>
      </c>
      <c r="BH151" t="s">
        <v>297</v>
      </c>
      <c r="BI151" t="s">
        <v>297</v>
      </c>
      <c r="BJ151" t="s">
        <v>297</v>
      </c>
      <c r="BK151" t="s">
        <v>297</v>
      </c>
      <c r="BL151" t="s">
        <v>297</v>
      </c>
      <c r="BM151" t="s">
        <v>297</v>
      </c>
      <c r="BN151" t="s">
        <v>297</v>
      </c>
      <c r="BO151" t="s">
        <v>297</v>
      </c>
      <c r="BP151" t="s">
        <v>297</v>
      </c>
      <c r="BQ151" t="s">
        <v>297</v>
      </c>
      <c r="BR151" t="s">
        <v>297</v>
      </c>
      <c r="BS151" t="s">
        <v>297</v>
      </c>
      <c r="BT151" t="s">
        <v>297</v>
      </c>
      <c r="BU151" t="s">
        <v>297</v>
      </c>
      <c r="BV151" t="s">
        <v>297</v>
      </c>
      <c r="BW151" t="s">
        <v>297</v>
      </c>
      <c r="BX151" t="s">
        <v>297</v>
      </c>
      <c r="BY151" t="s">
        <v>297</v>
      </c>
      <c r="BZ151" t="s">
        <v>297</v>
      </c>
      <c r="CA151" t="s">
        <v>297</v>
      </c>
      <c r="CB151" t="s">
        <v>297</v>
      </c>
      <c r="CC151" t="s">
        <v>297</v>
      </c>
      <c r="CD151" t="s">
        <v>297</v>
      </c>
      <c r="CE151" t="s">
        <v>297</v>
      </c>
      <c r="CF151" t="s">
        <v>313</v>
      </c>
      <c r="CG151" t="s">
        <v>314</v>
      </c>
      <c r="CH151" t="s">
        <v>314</v>
      </c>
      <c r="CI151" t="s">
        <v>297</v>
      </c>
      <c r="CJ151" t="s">
        <v>297</v>
      </c>
      <c r="CK151" t="s">
        <v>1253</v>
      </c>
      <c r="CL151" t="s">
        <v>1250</v>
      </c>
      <c r="CM151" t="s">
        <v>297</v>
      </c>
      <c r="CN151" t="s">
        <v>297</v>
      </c>
      <c r="CO151" t="s">
        <v>297</v>
      </c>
      <c r="CP151" t="s">
        <v>297</v>
      </c>
      <c r="CQ151" t="s">
        <v>297</v>
      </c>
      <c r="CR151" t="s">
        <v>297</v>
      </c>
      <c r="CS151" t="s">
        <v>297</v>
      </c>
      <c r="CT151" t="s">
        <v>297</v>
      </c>
      <c r="CU151" t="s">
        <v>297</v>
      </c>
      <c r="CV151" t="s">
        <v>297</v>
      </c>
      <c r="CW151" t="s">
        <v>297</v>
      </c>
      <c r="CX151" t="s">
        <v>297</v>
      </c>
      <c r="CY151" t="s">
        <v>403</v>
      </c>
      <c r="CZ151" t="s">
        <v>351</v>
      </c>
      <c r="DA151" t="s">
        <v>352</v>
      </c>
      <c r="DB151" t="s">
        <v>1254</v>
      </c>
      <c r="DC151" t="s">
        <v>297</v>
      </c>
    </row>
    <row r="152" spans="1:107" hidden="1" thickTop="1" x14ac:dyDescent="0.2">
      <c r="A152" t="s">
        <v>1255</v>
      </c>
      <c r="B152" s="196" t="s">
        <v>1256</v>
      </c>
      <c r="C152" t="s">
        <v>6289</v>
      </c>
      <c r="D152" t="s">
        <v>297</v>
      </c>
      <c r="E152" t="s">
        <v>1257</v>
      </c>
      <c r="F152" t="s">
        <v>297</v>
      </c>
      <c r="G152" t="s">
        <v>298</v>
      </c>
      <c r="H152" t="s">
        <v>299</v>
      </c>
      <c r="I152" t="s">
        <v>300</v>
      </c>
      <c r="J152" t="s">
        <v>301</v>
      </c>
      <c r="K152" t="s">
        <v>745</v>
      </c>
      <c r="L152" t="s">
        <v>1252</v>
      </c>
      <c r="M152" t="s">
        <v>297</v>
      </c>
      <c r="N152" t="s">
        <v>297</v>
      </c>
      <c r="O152" t="s">
        <v>297</v>
      </c>
      <c r="Q152" t="s">
        <v>304</v>
      </c>
      <c r="R152" t="s">
        <v>319</v>
      </c>
      <c r="S152" t="s">
        <v>306</v>
      </c>
      <c r="T152" t="s">
        <v>747</v>
      </c>
      <c r="U152" t="s">
        <v>308</v>
      </c>
      <c r="V152" t="s">
        <v>309</v>
      </c>
      <c r="W152" t="s">
        <v>777</v>
      </c>
      <c r="X152" t="s">
        <v>310</v>
      </c>
      <c r="Y152" t="s">
        <v>311</v>
      </c>
      <c r="Z152" t="s">
        <v>312</v>
      </c>
      <c r="AA152" t="s">
        <v>297</v>
      </c>
      <c r="AB152" t="s">
        <v>297</v>
      </c>
      <c r="AC152" t="s">
        <v>297</v>
      </c>
      <c r="AD152" t="s">
        <v>297</v>
      </c>
      <c r="AE152" t="s">
        <v>297</v>
      </c>
      <c r="AF152" t="s">
        <v>312</v>
      </c>
      <c r="AG152" t="s">
        <v>297</v>
      </c>
      <c r="AH152" t="s">
        <v>297</v>
      </c>
      <c r="AI152" t="s">
        <v>297</v>
      </c>
      <c r="AJ152" t="s">
        <v>297</v>
      </c>
      <c r="AK152" t="s">
        <v>297</v>
      </c>
      <c r="AL152" t="s">
        <v>297</v>
      </c>
      <c r="AM152" t="s">
        <v>297</v>
      </c>
      <c r="AN152" t="s">
        <v>297</v>
      </c>
      <c r="AO152" t="s">
        <v>297</v>
      </c>
      <c r="AP152" t="s">
        <v>297</v>
      </c>
      <c r="AQ152" t="s">
        <v>297</v>
      </c>
      <c r="AR152" t="s">
        <v>297</v>
      </c>
      <c r="AS152" t="s">
        <v>297</v>
      </c>
      <c r="AT152" t="s">
        <v>297</v>
      </c>
      <c r="AU152" t="s">
        <v>297</v>
      </c>
      <c r="AV152" t="s">
        <v>297</v>
      </c>
      <c r="AW152" t="s">
        <v>297</v>
      </c>
      <c r="AX152" t="s">
        <v>297</v>
      </c>
      <c r="AY152" t="s">
        <v>297</v>
      </c>
      <c r="AZ152" t="s">
        <v>297</v>
      </c>
      <c r="BA152" t="s">
        <v>297</v>
      </c>
      <c r="BB152" t="s">
        <v>297</v>
      </c>
      <c r="BC152" t="s">
        <v>297</v>
      </c>
      <c r="BD152" t="s">
        <v>297</v>
      </c>
      <c r="BE152" t="s">
        <v>297</v>
      </c>
      <c r="BF152" t="s">
        <v>297</v>
      </c>
      <c r="BG152" t="s">
        <v>297</v>
      </c>
      <c r="BH152" t="s">
        <v>297</v>
      </c>
      <c r="BI152" t="s">
        <v>297</v>
      </c>
      <c r="BJ152" t="s">
        <v>297</v>
      </c>
      <c r="BK152" t="s">
        <v>297</v>
      </c>
      <c r="BL152" t="s">
        <v>297</v>
      </c>
      <c r="BM152" t="s">
        <v>297</v>
      </c>
      <c r="BN152" t="s">
        <v>297</v>
      </c>
      <c r="BO152" t="s">
        <v>297</v>
      </c>
      <c r="BP152" t="s">
        <v>297</v>
      </c>
      <c r="BQ152" t="s">
        <v>297</v>
      </c>
      <c r="BR152" t="s">
        <v>297</v>
      </c>
      <c r="BS152" t="s">
        <v>297</v>
      </c>
      <c r="BT152" t="s">
        <v>297</v>
      </c>
      <c r="BU152" t="s">
        <v>297</v>
      </c>
      <c r="BV152" t="s">
        <v>297</v>
      </c>
      <c r="BW152" t="s">
        <v>297</v>
      </c>
      <c r="BX152" t="s">
        <v>297</v>
      </c>
      <c r="BY152" t="s">
        <v>297</v>
      </c>
      <c r="BZ152" t="s">
        <v>297</v>
      </c>
      <c r="CA152" t="s">
        <v>297</v>
      </c>
      <c r="CB152" t="s">
        <v>297</v>
      </c>
      <c r="CC152" t="s">
        <v>297</v>
      </c>
      <c r="CD152" t="s">
        <v>297</v>
      </c>
      <c r="CE152" t="s">
        <v>297</v>
      </c>
      <c r="CF152" t="s">
        <v>313</v>
      </c>
      <c r="CG152" t="s">
        <v>314</v>
      </c>
      <c r="CH152" t="s">
        <v>314</v>
      </c>
      <c r="CI152" t="s">
        <v>297</v>
      </c>
      <c r="CJ152" t="s">
        <v>297</v>
      </c>
      <c r="CK152" t="s">
        <v>1258</v>
      </c>
      <c r="CL152" t="s">
        <v>1256</v>
      </c>
      <c r="CM152" t="s">
        <v>297</v>
      </c>
      <c r="CN152" t="s">
        <v>297</v>
      </c>
      <c r="CO152" t="s">
        <v>297</v>
      </c>
      <c r="CP152" t="s">
        <v>297</v>
      </c>
      <c r="CQ152" t="s">
        <v>297</v>
      </c>
      <c r="CR152" t="s">
        <v>297</v>
      </c>
      <c r="CS152" t="s">
        <v>297</v>
      </c>
      <c r="CT152" t="s">
        <v>297</v>
      </c>
      <c r="CU152" t="s">
        <v>297</v>
      </c>
      <c r="CV152" t="s">
        <v>297</v>
      </c>
      <c r="CW152" t="s">
        <v>297</v>
      </c>
      <c r="CX152" t="s">
        <v>297</v>
      </c>
      <c r="CY152" t="s">
        <v>403</v>
      </c>
      <c r="CZ152" t="s">
        <v>351</v>
      </c>
      <c r="DA152" t="s">
        <v>352</v>
      </c>
      <c r="DB152" t="s">
        <v>1259</v>
      </c>
      <c r="DC152" t="s">
        <v>297</v>
      </c>
    </row>
    <row r="153" spans="1:107" hidden="1" thickTop="1" x14ac:dyDescent="0.2">
      <c r="A153" t="s">
        <v>1260</v>
      </c>
      <c r="B153" s="14" t="s">
        <v>1261</v>
      </c>
      <c r="C153" t="s">
        <v>6289</v>
      </c>
      <c r="D153" t="s">
        <v>297</v>
      </c>
      <c r="E153" t="s">
        <v>1262</v>
      </c>
      <c r="F153" t="s">
        <v>297</v>
      </c>
      <c r="G153" t="s">
        <v>298</v>
      </c>
      <c r="H153" t="s">
        <v>299</v>
      </c>
      <c r="I153" t="s">
        <v>300</v>
      </c>
      <c r="J153" t="s">
        <v>301</v>
      </c>
      <c r="K153" t="s">
        <v>587</v>
      </c>
      <c r="L153" t="s">
        <v>303</v>
      </c>
      <c r="M153" t="s">
        <v>297</v>
      </c>
      <c r="N153" t="s">
        <v>297</v>
      </c>
      <c r="O153" t="s">
        <v>297</v>
      </c>
      <c r="Q153" t="s">
        <v>304</v>
      </c>
      <c r="R153" t="s">
        <v>319</v>
      </c>
      <c r="S153" t="s">
        <v>306</v>
      </c>
      <c r="T153" t="s">
        <v>307</v>
      </c>
      <c r="U153" t="s">
        <v>308</v>
      </c>
      <c r="V153" t="s">
        <v>309</v>
      </c>
      <c r="W153" t="s">
        <v>345</v>
      </c>
      <c r="X153" t="s">
        <v>310</v>
      </c>
      <c r="Y153" t="s">
        <v>346</v>
      </c>
      <c r="Z153" t="s">
        <v>297</v>
      </c>
      <c r="AA153" t="s">
        <v>297</v>
      </c>
      <c r="AB153" t="s">
        <v>297</v>
      </c>
      <c r="AC153" t="s">
        <v>297</v>
      </c>
      <c r="AD153" t="s">
        <v>297</v>
      </c>
      <c r="AE153" t="s">
        <v>297</v>
      </c>
      <c r="AF153" t="s">
        <v>312</v>
      </c>
      <c r="AG153" t="s">
        <v>297</v>
      </c>
      <c r="AH153" t="s">
        <v>297</v>
      </c>
      <c r="AI153" t="s">
        <v>297</v>
      </c>
      <c r="AJ153" t="s">
        <v>297</v>
      </c>
      <c r="AK153" t="s">
        <v>297</v>
      </c>
      <c r="AL153" t="s">
        <v>297</v>
      </c>
      <c r="AM153" t="s">
        <v>297</v>
      </c>
      <c r="AN153" t="s">
        <v>297</v>
      </c>
      <c r="AO153" t="s">
        <v>297</v>
      </c>
      <c r="AP153" t="s">
        <v>297</v>
      </c>
      <c r="AQ153" t="s">
        <v>297</v>
      </c>
      <c r="AR153" t="s">
        <v>297</v>
      </c>
      <c r="AS153" t="s">
        <v>297</v>
      </c>
      <c r="AT153" t="s">
        <v>297</v>
      </c>
      <c r="AU153" t="s">
        <v>297</v>
      </c>
      <c r="AV153" t="s">
        <v>297</v>
      </c>
      <c r="AW153" t="s">
        <v>297</v>
      </c>
      <c r="AX153" t="s">
        <v>297</v>
      </c>
      <c r="AY153" t="s">
        <v>297</v>
      </c>
      <c r="AZ153" t="s">
        <v>297</v>
      </c>
      <c r="BA153" t="s">
        <v>297</v>
      </c>
      <c r="BB153" t="s">
        <v>297</v>
      </c>
      <c r="BC153" t="s">
        <v>297</v>
      </c>
      <c r="BD153" t="s">
        <v>297</v>
      </c>
      <c r="BE153" t="s">
        <v>297</v>
      </c>
      <c r="BF153" t="s">
        <v>297</v>
      </c>
      <c r="BG153" t="s">
        <v>297</v>
      </c>
      <c r="BH153" t="s">
        <v>297</v>
      </c>
      <c r="BI153" t="s">
        <v>297</v>
      </c>
      <c r="BJ153" t="s">
        <v>297</v>
      </c>
      <c r="BK153" t="s">
        <v>297</v>
      </c>
      <c r="BL153" t="s">
        <v>297</v>
      </c>
      <c r="BM153" t="s">
        <v>297</v>
      </c>
      <c r="BN153" t="s">
        <v>297</v>
      </c>
      <c r="BO153" t="s">
        <v>297</v>
      </c>
      <c r="BP153" t="s">
        <v>297</v>
      </c>
      <c r="BQ153" t="s">
        <v>297</v>
      </c>
      <c r="BR153" t="s">
        <v>297</v>
      </c>
      <c r="BS153" t="s">
        <v>297</v>
      </c>
      <c r="BT153" t="s">
        <v>297</v>
      </c>
      <c r="BU153" t="s">
        <v>297</v>
      </c>
      <c r="BV153" t="s">
        <v>297</v>
      </c>
      <c r="BW153" t="s">
        <v>297</v>
      </c>
      <c r="BX153" t="s">
        <v>297</v>
      </c>
      <c r="BY153" t="s">
        <v>297</v>
      </c>
      <c r="BZ153" t="s">
        <v>297</v>
      </c>
      <c r="CA153" t="s">
        <v>297</v>
      </c>
      <c r="CB153" t="s">
        <v>297</v>
      </c>
      <c r="CC153" t="s">
        <v>297</v>
      </c>
      <c r="CD153" t="s">
        <v>297</v>
      </c>
      <c r="CE153" t="s">
        <v>297</v>
      </c>
      <c r="CF153" t="s">
        <v>313</v>
      </c>
      <c r="CG153" t="s">
        <v>314</v>
      </c>
      <c r="CH153" t="s">
        <v>314</v>
      </c>
      <c r="CI153" t="s">
        <v>297</v>
      </c>
      <c r="CJ153" t="s">
        <v>297</v>
      </c>
      <c r="CK153" t="s">
        <v>1261</v>
      </c>
      <c r="CL153" t="s">
        <v>1263</v>
      </c>
      <c r="CM153" t="s">
        <v>297</v>
      </c>
      <c r="CN153" t="s">
        <v>297</v>
      </c>
      <c r="CO153" t="s">
        <v>297</v>
      </c>
      <c r="CP153" t="s">
        <v>297</v>
      </c>
      <c r="CQ153" t="s">
        <v>297</v>
      </c>
      <c r="CR153" t="s">
        <v>297</v>
      </c>
      <c r="CS153" t="s">
        <v>297</v>
      </c>
      <c r="CT153" t="s">
        <v>297</v>
      </c>
      <c r="CU153" t="s">
        <v>1264</v>
      </c>
      <c r="CV153" t="s">
        <v>1265</v>
      </c>
      <c r="CW153" t="s">
        <v>297</v>
      </c>
      <c r="CX153" t="s">
        <v>297</v>
      </c>
      <c r="CY153" t="s">
        <v>403</v>
      </c>
      <c r="CZ153" t="s">
        <v>351</v>
      </c>
      <c r="DA153" t="s">
        <v>352</v>
      </c>
      <c r="DB153" t="s">
        <v>1260</v>
      </c>
      <c r="DC153" t="s">
        <v>297</v>
      </c>
    </row>
    <row r="154" spans="1:107" hidden="1" thickTop="1" x14ac:dyDescent="0.2">
      <c r="A154" t="s">
        <v>1266</v>
      </c>
      <c r="B154" s="196" t="s">
        <v>1267</v>
      </c>
      <c r="C154" t="s">
        <v>6289</v>
      </c>
      <c r="D154" t="s">
        <v>297</v>
      </c>
      <c r="E154" t="s">
        <v>1268</v>
      </c>
      <c r="F154" t="s">
        <v>297</v>
      </c>
      <c r="G154" t="s">
        <v>298</v>
      </c>
      <c r="H154" t="s">
        <v>299</v>
      </c>
      <c r="I154" t="s">
        <v>300</v>
      </c>
      <c r="J154" t="s">
        <v>301</v>
      </c>
      <c r="K154" t="s">
        <v>587</v>
      </c>
      <c r="L154" t="s">
        <v>303</v>
      </c>
      <c r="M154" t="s">
        <v>297</v>
      </c>
      <c r="N154" t="s">
        <v>297</v>
      </c>
      <c r="O154" t="s">
        <v>297</v>
      </c>
      <c r="Q154" t="s">
        <v>304</v>
      </c>
      <c r="R154" t="s">
        <v>319</v>
      </c>
      <c r="S154" t="s">
        <v>306</v>
      </c>
      <c r="T154" t="s">
        <v>307</v>
      </c>
      <c r="U154" t="s">
        <v>308</v>
      </c>
      <c r="V154" t="s">
        <v>309</v>
      </c>
      <c r="W154" t="s">
        <v>345</v>
      </c>
      <c r="X154" t="s">
        <v>310</v>
      </c>
      <c r="Y154" t="s">
        <v>346</v>
      </c>
      <c r="Z154" t="s">
        <v>297</v>
      </c>
      <c r="AA154" t="s">
        <v>297</v>
      </c>
      <c r="AB154" t="s">
        <v>297</v>
      </c>
      <c r="AC154" t="s">
        <v>297</v>
      </c>
      <c r="AD154" t="s">
        <v>297</v>
      </c>
      <c r="AE154" t="s">
        <v>297</v>
      </c>
      <c r="AF154" t="s">
        <v>312</v>
      </c>
      <c r="AG154" t="s">
        <v>297</v>
      </c>
      <c r="AH154" t="s">
        <v>297</v>
      </c>
      <c r="AI154" t="s">
        <v>297</v>
      </c>
      <c r="AJ154" t="s">
        <v>297</v>
      </c>
      <c r="AK154" t="s">
        <v>297</v>
      </c>
      <c r="AL154" t="s">
        <v>297</v>
      </c>
      <c r="AM154" t="s">
        <v>297</v>
      </c>
      <c r="AN154" t="s">
        <v>297</v>
      </c>
      <c r="AO154" t="s">
        <v>297</v>
      </c>
      <c r="AP154" t="s">
        <v>297</v>
      </c>
      <c r="AQ154" t="s">
        <v>297</v>
      </c>
      <c r="AR154" t="s">
        <v>297</v>
      </c>
      <c r="AS154" t="s">
        <v>297</v>
      </c>
      <c r="AT154" t="s">
        <v>297</v>
      </c>
      <c r="AU154" t="s">
        <v>297</v>
      </c>
      <c r="AV154" t="s">
        <v>297</v>
      </c>
      <c r="AW154" t="s">
        <v>297</v>
      </c>
      <c r="AX154" t="s">
        <v>297</v>
      </c>
      <c r="AY154" t="s">
        <v>297</v>
      </c>
      <c r="AZ154" t="s">
        <v>297</v>
      </c>
      <c r="BA154" t="s">
        <v>297</v>
      </c>
      <c r="BB154" t="s">
        <v>297</v>
      </c>
      <c r="BC154" t="s">
        <v>297</v>
      </c>
      <c r="BD154" t="s">
        <v>297</v>
      </c>
      <c r="BE154" t="s">
        <v>297</v>
      </c>
      <c r="BF154" t="s">
        <v>297</v>
      </c>
      <c r="BG154" t="s">
        <v>297</v>
      </c>
      <c r="BH154" t="s">
        <v>297</v>
      </c>
      <c r="BI154" t="s">
        <v>297</v>
      </c>
      <c r="BJ154" t="s">
        <v>297</v>
      </c>
      <c r="BK154" t="s">
        <v>297</v>
      </c>
      <c r="BL154" t="s">
        <v>297</v>
      </c>
      <c r="BM154" t="s">
        <v>297</v>
      </c>
      <c r="BN154" t="s">
        <v>297</v>
      </c>
      <c r="BO154" t="s">
        <v>297</v>
      </c>
      <c r="BP154" t="s">
        <v>297</v>
      </c>
      <c r="BQ154" t="s">
        <v>297</v>
      </c>
      <c r="BR154" t="s">
        <v>297</v>
      </c>
      <c r="BS154" t="s">
        <v>297</v>
      </c>
      <c r="BT154" t="s">
        <v>297</v>
      </c>
      <c r="BU154" t="s">
        <v>297</v>
      </c>
      <c r="BV154" t="s">
        <v>297</v>
      </c>
      <c r="BW154" t="s">
        <v>297</v>
      </c>
      <c r="BX154" t="s">
        <v>297</v>
      </c>
      <c r="BY154" t="s">
        <v>297</v>
      </c>
      <c r="BZ154" t="s">
        <v>297</v>
      </c>
      <c r="CA154" t="s">
        <v>297</v>
      </c>
      <c r="CB154" t="s">
        <v>297</v>
      </c>
      <c r="CC154" t="s">
        <v>297</v>
      </c>
      <c r="CD154" t="s">
        <v>297</v>
      </c>
      <c r="CE154" t="s">
        <v>297</v>
      </c>
      <c r="CF154" t="s">
        <v>313</v>
      </c>
      <c r="CG154" t="s">
        <v>314</v>
      </c>
      <c r="CH154" t="s">
        <v>314</v>
      </c>
      <c r="CI154" t="s">
        <v>297</v>
      </c>
      <c r="CJ154" t="s">
        <v>297</v>
      </c>
      <c r="CK154" t="s">
        <v>1267</v>
      </c>
      <c r="CL154" t="s">
        <v>1269</v>
      </c>
      <c r="CM154" t="s">
        <v>297</v>
      </c>
      <c r="CN154" t="s">
        <v>297</v>
      </c>
      <c r="CO154" t="s">
        <v>297</v>
      </c>
      <c r="CP154" t="s">
        <v>297</v>
      </c>
      <c r="CQ154" t="s">
        <v>297</v>
      </c>
      <c r="CR154" t="s">
        <v>297</v>
      </c>
      <c r="CS154" t="s">
        <v>297</v>
      </c>
      <c r="CT154" t="s">
        <v>297</v>
      </c>
      <c r="CU154" t="s">
        <v>1264</v>
      </c>
      <c r="CV154" t="s">
        <v>1265</v>
      </c>
      <c r="CW154" t="s">
        <v>297</v>
      </c>
      <c r="CX154" t="s">
        <v>297</v>
      </c>
      <c r="CY154" t="s">
        <v>403</v>
      </c>
      <c r="CZ154" t="s">
        <v>351</v>
      </c>
      <c r="DA154" t="s">
        <v>352</v>
      </c>
      <c r="DB154" t="s">
        <v>1266</v>
      </c>
      <c r="DC154" t="s">
        <v>297</v>
      </c>
    </row>
    <row r="155" spans="1:107" hidden="1" thickTop="1" x14ac:dyDescent="0.2">
      <c r="A155" t="s">
        <v>1270</v>
      </c>
      <c r="B155" s="14" t="s">
        <v>1271</v>
      </c>
      <c r="C155" t="s">
        <v>6289</v>
      </c>
      <c r="D155" t="s">
        <v>297</v>
      </c>
      <c r="E155" t="s">
        <v>1272</v>
      </c>
      <c r="F155" t="s">
        <v>297</v>
      </c>
      <c r="G155" t="s">
        <v>298</v>
      </c>
      <c r="H155" t="s">
        <v>299</v>
      </c>
      <c r="I155" t="s">
        <v>300</v>
      </c>
      <c r="J155" t="s">
        <v>301</v>
      </c>
      <c r="K155" t="s">
        <v>587</v>
      </c>
      <c r="L155" t="s">
        <v>303</v>
      </c>
      <c r="M155" t="s">
        <v>297</v>
      </c>
      <c r="N155" t="s">
        <v>297</v>
      </c>
      <c r="O155" t="s">
        <v>297</v>
      </c>
      <c r="Q155" t="s">
        <v>304</v>
      </c>
      <c r="R155" t="s">
        <v>319</v>
      </c>
      <c r="S155" t="s">
        <v>306</v>
      </c>
      <c r="T155" t="s">
        <v>307</v>
      </c>
      <c r="U155" t="s">
        <v>308</v>
      </c>
      <c r="V155" t="s">
        <v>309</v>
      </c>
      <c r="W155" t="s">
        <v>345</v>
      </c>
      <c r="X155" t="s">
        <v>310</v>
      </c>
      <c r="Y155" t="s">
        <v>346</v>
      </c>
      <c r="Z155" t="s">
        <v>297</v>
      </c>
      <c r="AA155" t="s">
        <v>297</v>
      </c>
      <c r="AB155" t="s">
        <v>297</v>
      </c>
      <c r="AC155" t="s">
        <v>297</v>
      </c>
      <c r="AD155" t="s">
        <v>297</v>
      </c>
      <c r="AE155" t="s">
        <v>297</v>
      </c>
      <c r="AF155" t="s">
        <v>312</v>
      </c>
      <c r="AG155" t="s">
        <v>297</v>
      </c>
      <c r="AH155" t="s">
        <v>297</v>
      </c>
      <c r="AI155" t="s">
        <v>297</v>
      </c>
      <c r="AJ155" t="s">
        <v>297</v>
      </c>
      <c r="AK155" t="s">
        <v>297</v>
      </c>
      <c r="AL155" t="s">
        <v>297</v>
      </c>
      <c r="AM155" t="s">
        <v>297</v>
      </c>
      <c r="AN155" t="s">
        <v>297</v>
      </c>
      <c r="AO155" t="s">
        <v>297</v>
      </c>
      <c r="AP155" t="s">
        <v>297</v>
      </c>
      <c r="AQ155" t="s">
        <v>297</v>
      </c>
      <c r="AR155" t="s">
        <v>297</v>
      </c>
      <c r="AS155" t="s">
        <v>297</v>
      </c>
      <c r="AT155" t="s">
        <v>297</v>
      </c>
      <c r="AU155" t="s">
        <v>297</v>
      </c>
      <c r="AV155" t="s">
        <v>297</v>
      </c>
      <c r="AW155" t="s">
        <v>297</v>
      </c>
      <c r="AX155" t="s">
        <v>297</v>
      </c>
      <c r="AY155" t="s">
        <v>297</v>
      </c>
      <c r="AZ155" t="s">
        <v>297</v>
      </c>
      <c r="BA155" t="s">
        <v>297</v>
      </c>
      <c r="BB155" t="s">
        <v>297</v>
      </c>
      <c r="BC155" t="s">
        <v>297</v>
      </c>
      <c r="BD155" t="s">
        <v>297</v>
      </c>
      <c r="BE155" t="s">
        <v>297</v>
      </c>
      <c r="BF155" t="s">
        <v>297</v>
      </c>
      <c r="BG155" t="s">
        <v>297</v>
      </c>
      <c r="BH155" t="s">
        <v>297</v>
      </c>
      <c r="BI155" t="s">
        <v>297</v>
      </c>
      <c r="BJ155" t="s">
        <v>297</v>
      </c>
      <c r="BK155" t="s">
        <v>297</v>
      </c>
      <c r="BL155" t="s">
        <v>297</v>
      </c>
      <c r="BM155" t="s">
        <v>297</v>
      </c>
      <c r="BN155" t="s">
        <v>297</v>
      </c>
      <c r="BO155" t="s">
        <v>297</v>
      </c>
      <c r="BP155" t="s">
        <v>297</v>
      </c>
      <c r="BQ155" t="s">
        <v>297</v>
      </c>
      <c r="BR155" t="s">
        <v>297</v>
      </c>
      <c r="BS155" t="s">
        <v>297</v>
      </c>
      <c r="BT155" t="s">
        <v>297</v>
      </c>
      <c r="BU155" t="s">
        <v>297</v>
      </c>
      <c r="BV155" t="s">
        <v>297</v>
      </c>
      <c r="BW155" t="s">
        <v>297</v>
      </c>
      <c r="BX155" t="s">
        <v>297</v>
      </c>
      <c r="BY155" t="s">
        <v>297</v>
      </c>
      <c r="BZ155" t="s">
        <v>297</v>
      </c>
      <c r="CA155" t="s">
        <v>297</v>
      </c>
      <c r="CB155" t="s">
        <v>297</v>
      </c>
      <c r="CC155" t="s">
        <v>297</v>
      </c>
      <c r="CD155" t="s">
        <v>297</v>
      </c>
      <c r="CE155" t="s">
        <v>297</v>
      </c>
      <c r="CF155" t="s">
        <v>313</v>
      </c>
      <c r="CG155" t="s">
        <v>314</v>
      </c>
      <c r="CH155" t="s">
        <v>314</v>
      </c>
      <c r="CI155" t="s">
        <v>297</v>
      </c>
      <c r="CJ155" t="s">
        <v>297</v>
      </c>
      <c r="CK155" t="s">
        <v>1271</v>
      </c>
      <c r="CL155" t="s">
        <v>1273</v>
      </c>
      <c r="CM155" t="s">
        <v>297</v>
      </c>
      <c r="CN155" t="s">
        <v>297</v>
      </c>
      <c r="CO155" t="s">
        <v>297</v>
      </c>
      <c r="CP155" t="s">
        <v>297</v>
      </c>
      <c r="CQ155" t="s">
        <v>297</v>
      </c>
      <c r="CR155" t="s">
        <v>297</v>
      </c>
      <c r="CS155" t="s">
        <v>297</v>
      </c>
      <c r="CT155" t="s">
        <v>297</v>
      </c>
      <c r="CU155" t="s">
        <v>1264</v>
      </c>
      <c r="CV155" t="s">
        <v>1274</v>
      </c>
      <c r="CW155" t="s">
        <v>297</v>
      </c>
      <c r="CX155" t="s">
        <v>297</v>
      </c>
      <c r="CY155" t="s">
        <v>403</v>
      </c>
      <c r="CZ155" t="s">
        <v>351</v>
      </c>
      <c r="DA155" t="s">
        <v>352</v>
      </c>
      <c r="DB155" t="s">
        <v>1270</v>
      </c>
      <c r="DC155" t="s">
        <v>297</v>
      </c>
    </row>
    <row r="156" spans="1:107" s="3" customFormat="1" hidden="1" thickTop="1" x14ac:dyDescent="0.2">
      <c r="A156" t="s">
        <v>1275</v>
      </c>
      <c r="B156" s="196" t="s">
        <v>1276</v>
      </c>
      <c r="C156" t="s">
        <v>6289</v>
      </c>
      <c r="D156" t="s">
        <v>297</v>
      </c>
      <c r="E156" t="s">
        <v>1277</v>
      </c>
      <c r="F156" t="s">
        <v>297</v>
      </c>
      <c r="G156" t="s">
        <v>298</v>
      </c>
      <c r="H156" t="s">
        <v>299</v>
      </c>
      <c r="I156" t="s">
        <v>300</v>
      </c>
      <c r="J156" t="s">
        <v>301</v>
      </c>
      <c r="K156" t="s">
        <v>587</v>
      </c>
      <c r="L156" t="s">
        <v>303</v>
      </c>
      <c r="M156" t="s">
        <v>297</v>
      </c>
      <c r="N156" t="s">
        <v>297</v>
      </c>
      <c r="O156" t="s">
        <v>297</v>
      </c>
      <c r="P156"/>
      <c r="Q156" t="s">
        <v>304</v>
      </c>
      <c r="R156" t="s">
        <v>319</v>
      </c>
      <c r="S156" t="s">
        <v>306</v>
      </c>
      <c r="T156" t="s">
        <v>307</v>
      </c>
      <c r="U156" t="s">
        <v>308</v>
      </c>
      <c r="V156" t="s">
        <v>309</v>
      </c>
      <c r="W156" t="s">
        <v>345</v>
      </c>
      <c r="X156" t="s">
        <v>310</v>
      </c>
      <c r="Y156" t="s">
        <v>346</v>
      </c>
      <c r="Z156" t="s">
        <v>297</v>
      </c>
      <c r="AA156" t="s">
        <v>297</v>
      </c>
      <c r="AB156" t="s">
        <v>297</v>
      </c>
      <c r="AC156" t="s">
        <v>297</v>
      </c>
      <c r="AD156" t="s">
        <v>297</v>
      </c>
      <c r="AE156" t="s">
        <v>297</v>
      </c>
      <c r="AF156" t="s">
        <v>312</v>
      </c>
      <c r="AG156" t="s">
        <v>297</v>
      </c>
      <c r="AH156" t="s">
        <v>297</v>
      </c>
      <c r="AI156" t="s">
        <v>297</v>
      </c>
      <c r="AJ156" t="s">
        <v>297</v>
      </c>
      <c r="AK156" t="s">
        <v>297</v>
      </c>
      <c r="AL156" t="s">
        <v>297</v>
      </c>
      <c r="AM156" t="s">
        <v>297</v>
      </c>
      <c r="AN156" t="s">
        <v>297</v>
      </c>
      <c r="AO156" t="s">
        <v>297</v>
      </c>
      <c r="AP156" t="s">
        <v>297</v>
      </c>
      <c r="AQ156" t="s">
        <v>297</v>
      </c>
      <c r="AR156" t="s">
        <v>297</v>
      </c>
      <c r="AS156" t="s">
        <v>297</v>
      </c>
      <c r="AT156" t="s">
        <v>297</v>
      </c>
      <c r="AU156" t="s">
        <v>297</v>
      </c>
      <c r="AV156" t="s">
        <v>297</v>
      </c>
      <c r="AW156" t="s">
        <v>297</v>
      </c>
      <c r="AX156" t="s">
        <v>297</v>
      </c>
      <c r="AY156" t="s">
        <v>297</v>
      </c>
      <c r="AZ156" t="s">
        <v>297</v>
      </c>
      <c r="BA156" t="s">
        <v>297</v>
      </c>
      <c r="BB156" t="s">
        <v>297</v>
      </c>
      <c r="BC156" t="s">
        <v>297</v>
      </c>
      <c r="BD156" t="s">
        <v>297</v>
      </c>
      <c r="BE156" t="s">
        <v>297</v>
      </c>
      <c r="BF156" t="s">
        <v>297</v>
      </c>
      <c r="BG156" t="s">
        <v>297</v>
      </c>
      <c r="BH156" t="s">
        <v>297</v>
      </c>
      <c r="BI156" t="s">
        <v>297</v>
      </c>
      <c r="BJ156" t="s">
        <v>297</v>
      </c>
      <c r="BK156" t="s">
        <v>297</v>
      </c>
      <c r="BL156" t="s">
        <v>297</v>
      </c>
      <c r="BM156" t="s">
        <v>297</v>
      </c>
      <c r="BN156" t="s">
        <v>297</v>
      </c>
      <c r="BO156" t="s">
        <v>297</v>
      </c>
      <c r="BP156" t="s">
        <v>297</v>
      </c>
      <c r="BQ156" t="s">
        <v>297</v>
      </c>
      <c r="BR156" t="s">
        <v>297</v>
      </c>
      <c r="BS156" t="s">
        <v>297</v>
      </c>
      <c r="BT156" t="s">
        <v>297</v>
      </c>
      <c r="BU156" t="s">
        <v>297</v>
      </c>
      <c r="BV156" t="s">
        <v>297</v>
      </c>
      <c r="BW156" t="s">
        <v>297</v>
      </c>
      <c r="BX156" t="s">
        <v>297</v>
      </c>
      <c r="BY156" t="s">
        <v>297</v>
      </c>
      <c r="BZ156" t="s">
        <v>297</v>
      </c>
      <c r="CA156" t="s">
        <v>297</v>
      </c>
      <c r="CB156" t="s">
        <v>297</v>
      </c>
      <c r="CC156" t="s">
        <v>297</v>
      </c>
      <c r="CD156" t="s">
        <v>297</v>
      </c>
      <c r="CE156" t="s">
        <v>297</v>
      </c>
      <c r="CF156" t="s">
        <v>313</v>
      </c>
      <c r="CG156" t="s">
        <v>314</v>
      </c>
      <c r="CH156" t="s">
        <v>314</v>
      </c>
      <c r="CI156" t="s">
        <v>297</v>
      </c>
      <c r="CJ156" t="s">
        <v>297</v>
      </c>
      <c r="CK156" t="s">
        <v>1276</v>
      </c>
      <c r="CL156" t="s">
        <v>1278</v>
      </c>
      <c r="CM156" t="s">
        <v>297</v>
      </c>
      <c r="CN156" t="s">
        <v>297</v>
      </c>
      <c r="CO156" t="s">
        <v>297</v>
      </c>
      <c r="CP156" t="s">
        <v>297</v>
      </c>
      <c r="CQ156" t="s">
        <v>297</v>
      </c>
      <c r="CR156" t="s">
        <v>297</v>
      </c>
      <c r="CS156" t="s">
        <v>297</v>
      </c>
      <c r="CT156" t="s">
        <v>297</v>
      </c>
      <c r="CU156" t="s">
        <v>1264</v>
      </c>
      <c r="CV156" t="s">
        <v>1279</v>
      </c>
      <c r="CW156" t="s">
        <v>297</v>
      </c>
      <c r="CX156" t="s">
        <v>297</v>
      </c>
      <c r="CY156" t="s">
        <v>403</v>
      </c>
      <c r="CZ156" t="s">
        <v>351</v>
      </c>
      <c r="DA156" t="s">
        <v>352</v>
      </c>
      <c r="DB156" t="s">
        <v>1275</v>
      </c>
      <c r="DC156" t="s">
        <v>297</v>
      </c>
    </row>
    <row r="157" spans="1:107" hidden="1" thickTop="1" x14ac:dyDescent="0.2">
      <c r="A157" t="s">
        <v>1280</v>
      </c>
      <c r="B157" s="14" t="s">
        <v>1281</v>
      </c>
      <c r="C157" t="s">
        <v>6289</v>
      </c>
      <c r="D157" t="s">
        <v>297</v>
      </c>
      <c r="E157" t="s">
        <v>1282</v>
      </c>
      <c r="F157" t="s">
        <v>297</v>
      </c>
      <c r="G157" t="s">
        <v>298</v>
      </c>
      <c r="H157" t="s">
        <v>299</v>
      </c>
      <c r="I157" t="s">
        <v>300</v>
      </c>
      <c r="J157" t="s">
        <v>301</v>
      </c>
      <c r="K157" t="s">
        <v>745</v>
      </c>
      <c r="L157" t="s">
        <v>1252</v>
      </c>
      <c r="M157" t="s">
        <v>297</v>
      </c>
      <c r="N157" t="s">
        <v>297</v>
      </c>
      <c r="O157" t="s">
        <v>297</v>
      </c>
      <c r="Q157" t="s">
        <v>304</v>
      </c>
      <c r="R157" t="s">
        <v>319</v>
      </c>
      <c r="S157" t="s">
        <v>306</v>
      </c>
      <c r="T157" t="s">
        <v>747</v>
      </c>
      <c r="U157" t="s">
        <v>308</v>
      </c>
      <c r="V157" t="s">
        <v>309</v>
      </c>
      <c r="W157" t="s">
        <v>777</v>
      </c>
      <c r="X157" t="s">
        <v>310</v>
      </c>
      <c r="Y157" t="s">
        <v>346</v>
      </c>
      <c r="Z157" t="s">
        <v>312</v>
      </c>
      <c r="AA157" t="s">
        <v>297</v>
      </c>
      <c r="AB157" t="s">
        <v>297</v>
      </c>
      <c r="AC157" t="s">
        <v>297</v>
      </c>
      <c r="AD157" t="s">
        <v>297</v>
      </c>
      <c r="AE157" t="s">
        <v>297</v>
      </c>
      <c r="AF157" t="s">
        <v>312</v>
      </c>
      <c r="AG157" t="s">
        <v>297</v>
      </c>
      <c r="AH157" t="s">
        <v>297</v>
      </c>
      <c r="AI157" t="s">
        <v>297</v>
      </c>
      <c r="AJ157" t="s">
        <v>297</v>
      </c>
      <c r="AK157" t="s">
        <v>297</v>
      </c>
      <c r="AL157" t="s">
        <v>297</v>
      </c>
      <c r="AM157" t="s">
        <v>297</v>
      </c>
      <c r="AN157" t="s">
        <v>297</v>
      </c>
      <c r="AO157" t="s">
        <v>297</v>
      </c>
      <c r="AP157" t="s">
        <v>297</v>
      </c>
      <c r="AQ157" t="s">
        <v>297</v>
      </c>
      <c r="AR157" t="s">
        <v>297</v>
      </c>
      <c r="AS157" t="s">
        <v>297</v>
      </c>
      <c r="AT157" t="s">
        <v>297</v>
      </c>
      <c r="AU157" t="s">
        <v>297</v>
      </c>
      <c r="AV157" t="s">
        <v>297</v>
      </c>
      <c r="AW157" t="s">
        <v>297</v>
      </c>
      <c r="AX157" t="s">
        <v>297</v>
      </c>
      <c r="AY157" t="s">
        <v>297</v>
      </c>
      <c r="AZ157" t="s">
        <v>297</v>
      </c>
      <c r="BA157" t="s">
        <v>297</v>
      </c>
      <c r="BB157" t="s">
        <v>297</v>
      </c>
      <c r="BC157" t="s">
        <v>297</v>
      </c>
      <c r="BD157" t="s">
        <v>297</v>
      </c>
      <c r="BE157" t="s">
        <v>297</v>
      </c>
      <c r="BF157" t="s">
        <v>297</v>
      </c>
      <c r="BG157" t="s">
        <v>297</v>
      </c>
      <c r="BH157" t="s">
        <v>297</v>
      </c>
      <c r="BI157" t="s">
        <v>297</v>
      </c>
      <c r="BJ157" t="s">
        <v>297</v>
      </c>
      <c r="BK157" t="s">
        <v>297</v>
      </c>
      <c r="BL157" t="s">
        <v>297</v>
      </c>
      <c r="BM157" t="s">
        <v>297</v>
      </c>
      <c r="BN157" t="s">
        <v>297</v>
      </c>
      <c r="BO157" t="s">
        <v>297</v>
      </c>
      <c r="BP157" t="s">
        <v>297</v>
      </c>
      <c r="BQ157" t="s">
        <v>297</v>
      </c>
      <c r="BR157" t="s">
        <v>297</v>
      </c>
      <c r="BS157" t="s">
        <v>297</v>
      </c>
      <c r="BT157" t="s">
        <v>297</v>
      </c>
      <c r="BU157" t="s">
        <v>297</v>
      </c>
      <c r="BV157" t="s">
        <v>297</v>
      </c>
      <c r="BW157" t="s">
        <v>297</v>
      </c>
      <c r="BX157" t="s">
        <v>297</v>
      </c>
      <c r="BY157" t="s">
        <v>297</v>
      </c>
      <c r="BZ157" t="s">
        <v>297</v>
      </c>
      <c r="CA157" t="s">
        <v>297</v>
      </c>
      <c r="CB157" t="s">
        <v>297</v>
      </c>
      <c r="CC157" t="s">
        <v>297</v>
      </c>
      <c r="CD157" t="s">
        <v>297</v>
      </c>
      <c r="CE157" t="s">
        <v>297</v>
      </c>
      <c r="CF157" t="s">
        <v>313</v>
      </c>
      <c r="CG157" t="s">
        <v>314</v>
      </c>
      <c r="CH157" t="s">
        <v>314</v>
      </c>
      <c r="CI157" t="s">
        <v>297</v>
      </c>
      <c r="CJ157" t="s">
        <v>297</v>
      </c>
      <c r="CK157" t="s">
        <v>1281</v>
      </c>
      <c r="CL157" t="s">
        <v>1283</v>
      </c>
      <c r="CM157" t="s">
        <v>297</v>
      </c>
      <c r="CN157" t="s">
        <v>297</v>
      </c>
      <c r="CO157" t="s">
        <v>297</v>
      </c>
      <c r="CP157" t="s">
        <v>297</v>
      </c>
      <c r="CQ157" t="s">
        <v>297</v>
      </c>
      <c r="CR157" t="s">
        <v>297</v>
      </c>
      <c r="CS157" t="s">
        <v>297</v>
      </c>
      <c r="CT157" t="s">
        <v>297</v>
      </c>
      <c r="CU157" t="s">
        <v>297</v>
      </c>
      <c r="CV157" t="s">
        <v>297</v>
      </c>
      <c r="CW157" t="s">
        <v>297</v>
      </c>
      <c r="CX157" t="s">
        <v>297</v>
      </c>
      <c r="CY157" t="s">
        <v>403</v>
      </c>
      <c r="CZ157" t="s">
        <v>351</v>
      </c>
      <c r="DA157" t="s">
        <v>352</v>
      </c>
      <c r="DB157" t="s">
        <v>1284</v>
      </c>
      <c r="DC157" t="s">
        <v>297</v>
      </c>
    </row>
    <row r="158" spans="1:107" hidden="1" thickTop="1" x14ac:dyDescent="0.2">
      <c r="A158" t="s">
        <v>1285</v>
      </c>
      <c r="B158" s="196" t="s">
        <v>1286</v>
      </c>
      <c r="C158" t="s">
        <v>6289</v>
      </c>
      <c r="D158" t="s">
        <v>297</v>
      </c>
      <c r="E158" t="s">
        <v>1287</v>
      </c>
      <c r="F158" t="s">
        <v>297</v>
      </c>
      <c r="G158" t="s">
        <v>298</v>
      </c>
      <c r="H158" t="s">
        <v>299</v>
      </c>
      <c r="I158" t="s">
        <v>300</v>
      </c>
      <c r="J158" t="s">
        <v>301</v>
      </c>
      <c r="K158" t="s">
        <v>587</v>
      </c>
      <c r="L158" t="s">
        <v>303</v>
      </c>
      <c r="M158" t="s">
        <v>297</v>
      </c>
      <c r="N158" t="s">
        <v>297</v>
      </c>
      <c r="O158" t="s">
        <v>297</v>
      </c>
      <c r="Q158" t="s">
        <v>304</v>
      </c>
      <c r="R158" t="s">
        <v>319</v>
      </c>
      <c r="S158" t="s">
        <v>306</v>
      </c>
      <c r="T158" t="s">
        <v>747</v>
      </c>
      <c r="U158" t="s">
        <v>308</v>
      </c>
      <c r="V158" t="s">
        <v>309</v>
      </c>
      <c r="W158" t="s">
        <v>345</v>
      </c>
      <c r="X158" t="s">
        <v>310</v>
      </c>
      <c r="Y158" t="s">
        <v>346</v>
      </c>
      <c r="Z158" t="s">
        <v>297</v>
      </c>
      <c r="AA158" t="s">
        <v>297</v>
      </c>
      <c r="AB158" t="s">
        <v>297</v>
      </c>
      <c r="AC158" t="s">
        <v>297</v>
      </c>
      <c r="AD158" t="s">
        <v>297</v>
      </c>
      <c r="AE158" t="s">
        <v>297</v>
      </c>
      <c r="AF158" t="s">
        <v>312</v>
      </c>
      <c r="AG158" t="s">
        <v>297</v>
      </c>
      <c r="AH158" t="s">
        <v>297</v>
      </c>
      <c r="AI158" t="s">
        <v>297</v>
      </c>
      <c r="AJ158" t="s">
        <v>297</v>
      </c>
      <c r="AK158" t="s">
        <v>297</v>
      </c>
      <c r="AL158" t="s">
        <v>297</v>
      </c>
      <c r="AM158" t="s">
        <v>297</v>
      </c>
      <c r="AN158" t="s">
        <v>297</v>
      </c>
      <c r="AO158" t="s">
        <v>297</v>
      </c>
      <c r="AP158" t="s">
        <v>297</v>
      </c>
      <c r="AQ158" t="s">
        <v>297</v>
      </c>
      <c r="AR158" t="s">
        <v>297</v>
      </c>
      <c r="AS158" t="s">
        <v>297</v>
      </c>
      <c r="AT158" t="s">
        <v>297</v>
      </c>
      <c r="AU158" t="s">
        <v>297</v>
      </c>
      <c r="AV158" t="s">
        <v>297</v>
      </c>
      <c r="AW158" t="s">
        <v>297</v>
      </c>
      <c r="AX158" t="s">
        <v>297</v>
      </c>
      <c r="AY158" t="s">
        <v>297</v>
      </c>
      <c r="AZ158" t="s">
        <v>297</v>
      </c>
      <c r="BA158" t="s">
        <v>297</v>
      </c>
      <c r="BB158" t="s">
        <v>297</v>
      </c>
      <c r="BC158" t="s">
        <v>297</v>
      </c>
      <c r="BD158" t="s">
        <v>297</v>
      </c>
      <c r="BE158" t="s">
        <v>297</v>
      </c>
      <c r="BF158" t="s">
        <v>297</v>
      </c>
      <c r="BG158" t="s">
        <v>297</v>
      </c>
      <c r="BH158" t="s">
        <v>297</v>
      </c>
      <c r="BI158" t="s">
        <v>297</v>
      </c>
      <c r="BJ158" t="s">
        <v>297</v>
      </c>
      <c r="BK158" t="s">
        <v>297</v>
      </c>
      <c r="BL158" t="s">
        <v>297</v>
      </c>
      <c r="BM158" t="s">
        <v>297</v>
      </c>
      <c r="BN158" t="s">
        <v>297</v>
      </c>
      <c r="BO158" t="s">
        <v>297</v>
      </c>
      <c r="BP158" t="s">
        <v>297</v>
      </c>
      <c r="BQ158" t="s">
        <v>297</v>
      </c>
      <c r="BR158" t="s">
        <v>297</v>
      </c>
      <c r="BS158" t="s">
        <v>297</v>
      </c>
      <c r="BT158" t="s">
        <v>297</v>
      </c>
      <c r="BU158" t="s">
        <v>297</v>
      </c>
      <c r="BV158" t="s">
        <v>297</v>
      </c>
      <c r="BW158" t="s">
        <v>297</v>
      </c>
      <c r="BX158" t="s">
        <v>297</v>
      </c>
      <c r="BY158" t="s">
        <v>297</v>
      </c>
      <c r="BZ158" t="s">
        <v>297</v>
      </c>
      <c r="CA158" t="s">
        <v>297</v>
      </c>
      <c r="CB158" t="s">
        <v>297</v>
      </c>
      <c r="CC158" t="s">
        <v>297</v>
      </c>
      <c r="CD158" t="s">
        <v>297</v>
      </c>
      <c r="CE158" t="s">
        <v>297</v>
      </c>
      <c r="CF158" t="s">
        <v>313</v>
      </c>
      <c r="CG158" t="s">
        <v>314</v>
      </c>
      <c r="CH158" t="s">
        <v>314</v>
      </c>
      <c r="CI158" t="s">
        <v>297</v>
      </c>
      <c r="CJ158" t="s">
        <v>297</v>
      </c>
      <c r="CK158" t="s">
        <v>1286</v>
      </c>
      <c r="CL158" t="s">
        <v>1288</v>
      </c>
      <c r="CM158" t="s">
        <v>297</v>
      </c>
      <c r="CN158" t="s">
        <v>297</v>
      </c>
      <c r="CO158" t="s">
        <v>297</v>
      </c>
      <c r="CP158" t="s">
        <v>297</v>
      </c>
      <c r="CQ158" t="s">
        <v>297</v>
      </c>
      <c r="CR158" t="s">
        <v>297</v>
      </c>
      <c r="CS158" t="s">
        <v>297</v>
      </c>
      <c r="CT158" t="s">
        <v>297</v>
      </c>
      <c r="CU158" t="s">
        <v>297</v>
      </c>
      <c r="CV158" t="s">
        <v>297</v>
      </c>
      <c r="CW158" t="s">
        <v>297</v>
      </c>
      <c r="CX158" t="s">
        <v>297</v>
      </c>
      <c r="CY158" t="s">
        <v>403</v>
      </c>
      <c r="CZ158" t="s">
        <v>351</v>
      </c>
      <c r="DA158" t="s">
        <v>352</v>
      </c>
      <c r="DB158" t="s">
        <v>1285</v>
      </c>
      <c r="DC158" t="s">
        <v>297</v>
      </c>
    </row>
    <row r="159" spans="1:107" hidden="1" thickTop="1" x14ac:dyDescent="0.2">
      <c r="A159" t="s">
        <v>1289</v>
      </c>
      <c r="B159" s="14" t="s">
        <v>1290</v>
      </c>
      <c r="C159" t="s">
        <v>6204</v>
      </c>
      <c r="D159" t="s">
        <v>297</v>
      </c>
      <c r="E159" t="s">
        <v>1291</v>
      </c>
      <c r="F159" t="s">
        <v>1292</v>
      </c>
      <c r="G159" t="s">
        <v>339</v>
      </c>
      <c r="H159" t="s">
        <v>340</v>
      </c>
      <c r="I159" t="s">
        <v>375</v>
      </c>
      <c r="J159" t="s">
        <v>342</v>
      </c>
      <c r="K159" t="s">
        <v>343</v>
      </c>
      <c r="L159" t="s">
        <v>303</v>
      </c>
      <c r="M159" t="s">
        <v>297</v>
      </c>
      <c r="N159" t="s">
        <v>297</v>
      </c>
      <c r="O159" t="s">
        <v>297</v>
      </c>
      <c r="Q159" t="s">
        <v>344</v>
      </c>
      <c r="R159" t="s">
        <v>297</v>
      </c>
      <c r="S159" t="s">
        <v>306</v>
      </c>
      <c r="T159" t="s">
        <v>297</v>
      </c>
      <c r="U159" t="s">
        <v>308</v>
      </c>
      <c r="V159" t="s">
        <v>568</v>
      </c>
      <c r="W159" t="s">
        <v>345</v>
      </c>
      <c r="X159" t="s">
        <v>310</v>
      </c>
      <c r="Y159" t="s">
        <v>1293</v>
      </c>
      <c r="Z159" t="s">
        <v>297</v>
      </c>
      <c r="AA159" t="s">
        <v>297</v>
      </c>
      <c r="AB159" t="s">
        <v>297</v>
      </c>
      <c r="AC159" t="s">
        <v>297</v>
      </c>
      <c r="AD159" t="s">
        <v>297</v>
      </c>
      <c r="AE159" t="s">
        <v>297</v>
      </c>
      <c r="AF159" t="s">
        <v>297</v>
      </c>
      <c r="AG159" t="s">
        <v>297</v>
      </c>
      <c r="AH159" t="s">
        <v>297</v>
      </c>
      <c r="AI159" t="s">
        <v>297</v>
      </c>
      <c r="AJ159" t="s">
        <v>297</v>
      </c>
      <c r="AK159" t="s">
        <v>297</v>
      </c>
      <c r="AL159" t="s">
        <v>297</v>
      </c>
      <c r="AM159" t="s">
        <v>297</v>
      </c>
      <c r="AN159" t="s">
        <v>297</v>
      </c>
      <c r="AO159" t="s">
        <v>297</v>
      </c>
      <c r="AP159" t="s">
        <v>297</v>
      </c>
      <c r="AQ159" t="s">
        <v>297</v>
      </c>
      <c r="AR159" t="s">
        <v>297</v>
      </c>
      <c r="AS159" t="s">
        <v>297</v>
      </c>
      <c r="AT159" t="s">
        <v>297</v>
      </c>
      <c r="AU159" t="s">
        <v>297</v>
      </c>
      <c r="AV159" t="s">
        <v>297</v>
      </c>
      <c r="AW159" t="s">
        <v>297</v>
      </c>
      <c r="AX159" t="s">
        <v>297</v>
      </c>
      <c r="AY159" t="s">
        <v>297</v>
      </c>
      <c r="AZ159" t="s">
        <v>297</v>
      </c>
      <c r="BA159" t="s">
        <v>297</v>
      </c>
      <c r="BB159" t="s">
        <v>297</v>
      </c>
      <c r="BC159" t="s">
        <v>297</v>
      </c>
      <c r="BD159" t="s">
        <v>297</v>
      </c>
      <c r="BE159" t="s">
        <v>297</v>
      </c>
      <c r="BF159" t="s">
        <v>297</v>
      </c>
      <c r="BG159" t="s">
        <v>297</v>
      </c>
      <c r="BH159" t="s">
        <v>297</v>
      </c>
      <c r="BI159" t="s">
        <v>297</v>
      </c>
      <c r="BJ159" t="s">
        <v>297</v>
      </c>
      <c r="BK159" t="s">
        <v>297</v>
      </c>
      <c r="BL159" t="s">
        <v>297</v>
      </c>
      <c r="BM159" t="s">
        <v>297</v>
      </c>
      <c r="BN159" t="s">
        <v>297</v>
      </c>
      <c r="BO159" t="s">
        <v>297</v>
      </c>
      <c r="BP159" t="s">
        <v>297</v>
      </c>
      <c r="BQ159" t="s">
        <v>297</v>
      </c>
      <c r="BR159" t="s">
        <v>297</v>
      </c>
      <c r="BS159" t="s">
        <v>297</v>
      </c>
      <c r="BT159" t="s">
        <v>297</v>
      </c>
      <c r="BU159" t="s">
        <v>297</v>
      </c>
      <c r="BV159" t="s">
        <v>297</v>
      </c>
      <c r="BW159" t="s">
        <v>297</v>
      </c>
      <c r="BX159" t="s">
        <v>297</v>
      </c>
      <c r="BY159" t="s">
        <v>297</v>
      </c>
      <c r="BZ159" t="s">
        <v>297</v>
      </c>
      <c r="CA159" t="s">
        <v>297</v>
      </c>
      <c r="CB159" t="s">
        <v>297</v>
      </c>
      <c r="CC159" t="s">
        <v>297</v>
      </c>
      <c r="CD159" t="s">
        <v>297</v>
      </c>
      <c r="CE159" t="s">
        <v>297</v>
      </c>
      <c r="CF159" t="s">
        <v>347</v>
      </c>
      <c r="CG159" t="s">
        <v>297</v>
      </c>
      <c r="CH159" t="s">
        <v>297</v>
      </c>
      <c r="CI159">
        <v>0</v>
      </c>
      <c r="CJ159">
        <v>30</v>
      </c>
      <c r="CK159" t="s">
        <v>1294</v>
      </c>
      <c r="CL159" t="s">
        <v>1295</v>
      </c>
      <c r="CM159" t="s">
        <v>297</v>
      </c>
      <c r="CN159" t="s">
        <v>1296</v>
      </c>
      <c r="CO159" t="s">
        <v>297</v>
      </c>
      <c r="CP159" t="s">
        <v>297</v>
      </c>
      <c r="CQ159" t="s">
        <v>297</v>
      </c>
      <c r="CR159" t="s">
        <v>297</v>
      </c>
      <c r="CS159" t="s">
        <v>297</v>
      </c>
      <c r="CT159" t="s">
        <v>297</v>
      </c>
      <c r="CU159" t="s">
        <v>1297</v>
      </c>
      <c r="CV159" t="s">
        <v>297</v>
      </c>
      <c r="CW159" t="s">
        <v>297</v>
      </c>
      <c r="CX159" t="s">
        <v>297</v>
      </c>
      <c r="CY159" t="s">
        <v>390</v>
      </c>
      <c r="CZ159" t="s">
        <v>404</v>
      </c>
      <c r="DA159" t="s">
        <v>5</v>
      </c>
      <c r="DB159" t="s">
        <v>297</v>
      </c>
      <c r="DC159" t="s">
        <v>432</v>
      </c>
    </row>
    <row r="160" spans="1:107" hidden="1" thickTop="1" x14ac:dyDescent="0.2">
      <c r="A160" t="s">
        <v>1298</v>
      </c>
      <c r="B160" s="196" t="s">
        <v>1299</v>
      </c>
      <c r="C160" t="s">
        <v>6204</v>
      </c>
      <c r="D160" t="s">
        <v>297</v>
      </c>
      <c r="E160" t="s">
        <v>1300</v>
      </c>
      <c r="F160" t="s">
        <v>1301</v>
      </c>
      <c r="G160" t="s">
        <v>339</v>
      </c>
      <c r="H160" t="s">
        <v>340</v>
      </c>
      <c r="I160" t="s">
        <v>375</v>
      </c>
      <c r="J160" t="s">
        <v>342</v>
      </c>
      <c r="K160" t="s">
        <v>343</v>
      </c>
      <c r="L160" t="s">
        <v>303</v>
      </c>
      <c r="M160" t="s">
        <v>297</v>
      </c>
      <c r="N160" t="s">
        <v>297</v>
      </c>
      <c r="O160" t="s">
        <v>297</v>
      </c>
      <c r="Q160" t="s">
        <v>344</v>
      </c>
      <c r="R160" t="s">
        <v>297</v>
      </c>
      <c r="S160" t="s">
        <v>306</v>
      </c>
      <c r="T160" t="s">
        <v>297</v>
      </c>
      <c r="U160" t="s">
        <v>308</v>
      </c>
      <c r="V160" t="s">
        <v>568</v>
      </c>
      <c r="W160" t="s">
        <v>345</v>
      </c>
      <c r="X160" t="s">
        <v>310</v>
      </c>
      <c r="Y160" t="s">
        <v>1302</v>
      </c>
      <c r="Z160" t="s">
        <v>297</v>
      </c>
      <c r="AA160" t="s">
        <v>297</v>
      </c>
      <c r="AB160" t="s">
        <v>297</v>
      </c>
      <c r="AC160" t="s">
        <v>297</v>
      </c>
      <c r="AD160" t="s">
        <v>297</v>
      </c>
      <c r="AE160" t="s">
        <v>297</v>
      </c>
      <c r="AF160" t="s">
        <v>297</v>
      </c>
      <c r="AG160" t="s">
        <v>297</v>
      </c>
      <c r="AH160" t="s">
        <v>297</v>
      </c>
      <c r="AI160" t="s">
        <v>297</v>
      </c>
      <c r="AJ160" t="s">
        <v>297</v>
      </c>
      <c r="AK160" t="s">
        <v>297</v>
      </c>
      <c r="AL160" t="s">
        <v>297</v>
      </c>
      <c r="AM160" t="s">
        <v>297</v>
      </c>
      <c r="AN160" t="s">
        <v>297</v>
      </c>
      <c r="AO160" t="s">
        <v>297</v>
      </c>
      <c r="AP160" t="s">
        <v>297</v>
      </c>
      <c r="AQ160" t="s">
        <v>297</v>
      </c>
      <c r="AR160" t="s">
        <v>297</v>
      </c>
      <c r="AS160" t="s">
        <v>297</v>
      </c>
      <c r="AT160" t="s">
        <v>297</v>
      </c>
      <c r="AU160" t="s">
        <v>297</v>
      </c>
      <c r="AV160" t="s">
        <v>297</v>
      </c>
      <c r="AW160" t="s">
        <v>297</v>
      </c>
      <c r="AX160" t="s">
        <v>297</v>
      </c>
      <c r="AY160" t="s">
        <v>297</v>
      </c>
      <c r="AZ160" t="s">
        <v>297</v>
      </c>
      <c r="BA160" t="s">
        <v>297</v>
      </c>
      <c r="BB160" t="s">
        <v>297</v>
      </c>
      <c r="BC160" t="s">
        <v>297</v>
      </c>
      <c r="BD160" t="s">
        <v>297</v>
      </c>
      <c r="BE160" t="s">
        <v>297</v>
      </c>
      <c r="BF160" t="s">
        <v>297</v>
      </c>
      <c r="BG160" t="s">
        <v>297</v>
      </c>
      <c r="BH160" t="s">
        <v>297</v>
      </c>
      <c r="BI160" t="s">
        <v>297</v>
      </c>
      <c r="BJ160" t="s">
        <v>297</v>
      </c>
      <c r="BK160" t="s">
        <v>297</v>
      </c>
      <c r="BL160" t="s">
        <v>297</v>
      </c>
      <c r="BM160" t="s">
        <v>297</v>
      </c>
      <c r="BN160" t="s">
        <v>297</v>
      </c>
      <c r="BO160" t="s">
        <v>297</v>
      </c>
      <c r="BP160" t="s">
        <v>297</v>
      </c>
      <c r="BQ160" t="s">
        <v>297</v>
      </c>
      <c r="BR160" t="s">
        <v>297</v>
      </c>
      <c r="BS160" t="s">
        <v>297</v>
      </c>
      <c r="BT160" t="s">
        <v>297</v>
      </c>
      <c r="BU160" t="s">
        <v>297</v>
      </c>
      <c r="BV160" t="s">
        <v>297</v>
      </c>
      <c r="BW160" t="s">
        <v>297</v>
      </c>
      <c r="BX160" t="s">
        <v>297</v>
      </c>
      <c r="BY160" t="s">
        <v>297</v>
      </c>
      <c r="BZ160" t="s">
        <v>297</v>
      </c>
      <c r="CA160" t="s">
        <v>297</v>
      </c>
      <c r="CB160" t="s">
        <v>297</v>
      </c>
      <c r="CC160" t="s">
        <v>297</v>
      </c>
      <c r="CD160" t="s">
        <v>297</v>
      </c>
      <c r="CE160" t="s">
        <v>297</v>
      </c>
      <c r="CF160" t="s">
        <v>347</v>
      </c>
      <c r="CG160" t="s">
        <v>297</v>
      </c>
      <c r="CH160" t="s">
        <v>297</v>
      </c>
      <c r="CI160">
        <v>0</v>
      </c>
      <c r="CJ160">
        <v>30</v>
      </c>
      <c r="CK160" t="s">
        <v>1303</v>
      </c>
      <c r="CL160" t="s">
        <v>1304</v>
      </c>
      <c r="CM160" t="s">
        <v>297</v>
      </c>
      <c r="CN160" t="s">
        <v>297</v>
      </c>
      <c r="CO160" t="s">
        <v>297</v>
      </c>
      <c r="CP160" t="s">
        <v>297</v>
      </c>
      <c r="CQ160" t="s">
        <v>297</v>
      </c>
      <c r="CR160" t="s">
        <v>297</v>
      </c>
      <c r="CS160" t="s">
        <v>297</v>
      </c>
      <c r="CT160" t="s">
        <v>297</v>
      </c>
      <c r="CU160" t="s">
        <v>297</v>
      </c>
      <c r="CV160" t="s">
        <v>297</v>
      </c>
      <c r="CW160" t="s">
        <v>297</v>
      </c>
      <c r="CX160" t="s">
        <v>297</v>
      </c>
      <c r="CY160" t="s">
        <v>390</v>
      </c>
      <c r="CZ160" t="s">
        <v>404</v>
      </c>
      <c r="DA160" t="s">
        <v>1305</v>
      </c>
      <c r="DB160" t="s">
        <v>297</v>
      </c>
      <c r="DC160" t="s">
        <v>432</v>
      </c>
    </row>
    <row r="161" spans="1:107" hidden="1" thickTop="1" x14ac:dyDescent="0.2">
      <c r="A161" t="s">
        <v>1306</v>
      </c>
      <c r="B161" s="14" t="s">
        <v>1307</v>
      </c>
      <c r="C161" t="s">
        <v>6289</v>
      </c>
      <c r="D161" t="s">
        <v>297</v>
      </c>
      <c r="E161" t="s">
        <v>1308</v>
      </c>
      <c r="F161" t="s">
        <v>297</v>
      </c>
      <c r="G161" t="s">
        <v>298</v>
      </c>
      <c r="H161" t="s">
        <v>299</v>
      </c>
      <c r="I161" t="s">
        <v>300</v>
      </c>
      <c r="J161" t="s">
        <v>809</v>
      </c>
      <c r="K161" t="s">
        <v>587</v>
      </c>
      <c r="L161" t="s">
        <v>303</v>
      </c>
      <c r="M161" t="s">
        <v>297</v>
      </c>
      <c r="N161" t="s">
        <v>297</v>
      </c>
      <c r="O161" t="s">
        <v>297</v>
      </c>
      <c r="Q161" t="s">
        <v>304</v>
      </c>
      <c r="R161" t="s">
        <v>319</v>
      </c>
      <c r="S161" t="s">
        <v>306</v>
      </c>
      <c r="T161" t="s">
        <v>307</v>
      </c>
      <c r="U161" t="s">
        <v>308</v>
      </c>
      <c r="V161" t="s">
        <v>309</v>
      </c>
      <c r="W161" t="s">
        <v>345</v>
      </c>
      <c r="X161" t="s">
        <v>310</v>
      </c>
      <c r="Y161" t="s">
        <v>346</v>
      </c>
      <c r="Z161" t="s">
        <v>297</v>
      </c>
      <c r="AA161" t="s">
        <v>297</v>
      </c>
      <c r="AB161" t="s">
        <v>297</v>
      </c>
      <c r="AC161" t="s">
        <v>297</v>
      </c>
      <c r="AD161" t="s">
        <v>297</v>
      </c>
      <c r="AE161" t="s">
        <v>297</v>
      </c>
      <c r="AF161" t="s">
        <v>312</v>
      </c>
      <c r="AG161" t="s">
        <v>297</v>
      </c>
      <c r="AH161" t="s">
        <v>297</v>
      </c>
      <c r="AI161" t="s">
        <v>297</v>
      </c>
      <c r="AJ161" t="s">
        <v>297</v>
      </c>
      <c r="AK161" t="s">
        <v>297</v>
      </c>
      <c r="AL161" t="s">
        <v>297</v>
      </c>
      <c r="AM161" t="s">
        <v>297</v>
      </c>
      <c r="AN161" t="s">
        <v>297</v>
      </c>
      <c r="AO161" t="s">
        <v>297</v>
      </c>
      <c r="AP161" t="s">
        <v>297</v>
      </c>
      <c r="AQ161" t="s">
        <v>297</v>
      </c>
      <c r="AR161" t="s">
        <v>297</v>
      </c>
      <c r="AS161" t="s">
        <v>297</v>
      </c>
      <c r="AT161" t="s">
        <v>297</v>
      </c>
      <c r="AU161" t="s">
        <v>297</v>
      </c>
      <c r="AV161" t="s">
        <v>297</v>
      </c>
      <c r="AW161" t="s">
        <v>297</v>
      </c>
      <c r="AX161" t="s">
        <v>297</v>
      </c>
      <c r="AY161" t="s">
        <v>297</v>
      </c>
      <c r="AZ161" t="s">
        <v>297</v>
      </c>
      <c r="BA161" t="s">
        <v>297</v>
      </c>
      <c r="BB161" t="s">
        <v>297</v>
      </c>
      <c r="BC161" t="s">
        <v>297</v>
      </c>
      <c r="BD161" t="s">
        <v>297</v>
      </c>
      <c r="BE161" t="s">
        <v>297</v>
      </c>
      <c r="BF161" t="s">
        <v>297</v>
      </c>
      <c r="BG161" t="s">
        <v>297</v>
      </c>
      <c r="BH161" t="s">
        <v>297</v>
      </c>
      <c r="BI161" t="s">
        <v>297</v>
      </c>
      <c r="BJ161" t="s">
        <v>297</v>
      </c>
      <c r="BK161" t="s">
        <v>297</v>
      </c>
      <c r="BL161" t="s">
        <v>297</v>
      </c>
      <c r="BM161" t="s">
        <v>297</v>
      </c>
      <c r="BN161" t="s">
        <v>297</v>
      </c>
      <c r="BO161" t="s">
        <v>297</v>
      </c>
      <c r="BP161" t="s">
        <v>297</v>
      </c>
      <c r="BQ161" t="s">
        <v>297</v>
      </c>
      <c r="BR161" t="s">
        <v>297</v>
      </c>
      <c r="BS161" t="s">
        <v>297</v>
      </c>
      <c r="BT161" t="s">
        <v>297</v>
      </c>
      <c r="BU161" t="s">
        <v>297</v>
      </c>
      <c r="BV161" t="s">
        <v>297</v>
      </c>
      <c r="BW161" t="s">
        <v>297</v>
      </c>
      <c r="BX161" t="s">
        <v>297</v>
      </c>
      <c r="BY161" t="s">
        <v>297</v>
      </c>
      <c r="BZ161" t="s">
        <v>297</v>
      </c>
      <c r="CA161" t="s">
        <v>297</v>
      </c>
      <c r="CB161" t="s">
        <v>297</v>
      </c>
      <c r="CC161" t="s">
        <v>297</v>
      </c>
      <c r="CD161" t="s">
        <v>297</v>
      </c>
      <c r="CE161" t="s">
        <v>297</v>
      </c>
      <c r="CF161" t="s">
        <v>313</v>
      </c>
      <c r="CG161" t="s">
        <v>314</v>
      </c>
      <c r="CH161" t="s">
        <v>314</v>
      </c>
      <c r="CI161" t="s">
        <v>297</v>
      </c>
      <c r="CJ161" t="s">
        <v>297</v>
      </c>
      <c r="CK161" t="s">
        <v>1307</v>
      </c>
      <c r="CL161" t="s">
        <v>1309</v>
      </c>
      <c r="CM161" t="s">
        <v>297</v>
      </c>
      <c r="CN161" t="s">
        <v>297</v>
      </c>
      <c r="CO161" t="s">
        <v>297</v>
      </c>
      <c r="CP161" t="s">
        <v>297</v>
      </c>
      <c r="CQ161" t="s">
        <v>297</v>
      </c>
      <c r="CR161" t="s">
        <v>297</v>
      </c>
      <c r="CS161" t="s">
        <v>297</v>
      </c>
      <c r="CT161" t="s">
        <v>297</v>
      </c>
      <c r="CU161" t="s">
        <v>297</v>
      </c>
      <c r="CV161" t="s">
        <v>297</v>
      </c>
      <c r="CW161" t="s">
        <v>297</v>
      </c>
      <c r="CX161" t="s">
        <v>297</v>
      </c>
      <c r="CY161" t="s">
        <v>403</v>
      </c>
      <c r="CZ161" t="s">
        <v>351</v>
      </c>
      <c r="DA161" t="s">
        <v>352</v>
      </c>
      <c r="DB161" t="s">
        <v>1310</v>
      </c>
      <c r="DC161" t="s">
        <v>297</v>
      </c>
    </row>
    <row r="162" spans="1:107" ht="18" hidden="1" thickTop="1" x14ac:dyDescent="0.2">
      <c r="A162" s="70" t="s">
        <v>1311</v>
      </c>
      <c r="B162" s="199" t="s">
        <v>1312</v>
      </c>
      <c r="C162" t="s">
        <v>1202</v>
      </c>
      <c r="D162" s="70" t="s">
        <v>297</v>
      </c>
      <c r="E162" s="70" t="s">
        <v>1313</v>
      </c>
      <c r="F162" s="160" t="s">
        <v>297</v>
      </c>
      <c r="G162" t="s">
        <v>339</v>
      </c>
      <c r="H162" t="s">
        <v>299</v>
      </c>
      <c r="I162" t="s">
        <v>375</v>
      </c>
      <c r="J162" t="s">
        <v>342</v>
      </c>
      <c r="K162" t="s">
        <v>343</v>
      </c>
      <c r="L162" t="s">
        <v>303</v>
      </c>
      <c r="M162" t="s">
        <v>297</v>
      </c>
      <c r="N162" t="s">
        <v>297</v>
      </c>
      <c r="O162" t="s">
        <v>297</v>
      </c>
      <c r="Q162" t="s">
        <v>344</v>
      </c>
      <c r="R162" t="s">
        <v>297</v>
      </c>
      <c r="S162" t="s">
        <v>306</v>
      </c>
      <c r="T162" t="s">
        <v>297</v>
      </c>
      <c r="U162" t="s">
        <v>297</v>
      </c>
      <c r="V162" t="s">
        <v>309</v>
      </c>
      <c r="W162" t="s">
        <v>310</v>
      </c>
      <c r="X162" t="s">
        <v>310</v>
      </c>
      <c r="Y162" t="s">
        <v>311</v>
      </c>
      <c r="Z162" t="s">
        <v>297</v>
      </c>
      <c r="AA162" t="s">
        <v>297</v>
      </c>
      <c r="AB162" t="s">
        <v>297</v>
      </c>
      <c r="AC162" t="s">
        <v>297</v>
      </c>
      <c r="AD162" t="s">
        <v>297</v>
      </c>
      <c r="AE162" t="s">
        <v>297</v>
      </c>
      <c r="AF162" t="s">
        <v>297</v>
      </c>
      <c r="AG162" t="s">
        <v>297</v>
      </c>
      <c r="AH162" t="s">
        <v>297</v>
      </c>
      <c r="AI162" t="s">
        <v>297</v>
      </c>
      <c r="AJ162" t="s">
        <v>297</v>
      </c>
      <c r="AK162" t="s">
        <v>297</v>
      </c>
      <c r="AL162" t="s">
        <v>297</v>
      </c>
      <c r="AM162" t="s">
        <v>297</v>
      </c>
      <c r="AN162" t="s">
        <v>297</v>
      </c>
      <c r="AO162" t="s">
        <v>297</v>
      </c>
      <c r="AP162" t="s">
        <v>297</v>
      </c>
      <c r="AQ162" t="s">
        <v>297</v>
      </c>
      <c r="AR162" t="s">
        <v>297</v>
      </c>
      <c r="AS162" t="s">
        <v>297</v>
      </c>
      <c r="AT162" t="s">
        <v>297</v>
      </c>
      <c r="AU162" t="s">
        <v>297</v>
      </c>
      <c r="AV162" t="s">
        <v>297</v>
      </c>
      <c r="AW162" t="s">
        <v>297</v>
      </c>
      <c r="AX162" t="s">
        <v>297</v>
      </c>
      <c r="AY162" t="s">
        <v>297</v>
      </c>
      <c r="AZ162" t="s">
        <v>297</v>
      </c>
      <c r="BA162" t="s">
        <v>297</v>
      </c>
      <c r="BB162" t="s">
        <v>297</v>
      </c>
      <c r="BC162" t="s">
        <v>297</v>
      </c>
      <c r="BD162" t="s">
        <v>297</v>
      </c>
      <c r="BE162" t="s">
        <v>297</v>
      </c>
      <c r="BF162" t="s">
        <v>297</v>
      </c>
      <c r="BG162" t="s">
        <v>297</v>
      </c>
      <c r="BH162" t="s">
        <v>297</v>
      </c>
      <c r="BI162" t="s">
        <v>297</v>
      </c>
      <c r="BJ162" t="s">
        <v>297</v>
      </c>
      <c r="BK162" t="s">
        <v>297</v>
      </c>
      <c r="BL162" t="s">
        <v>297</v>
      </c>
      <c r="BM162" t="s">
        <v>297</v>
      </c>
      <c r="BN162" t="s">
        <v>297</v>
      </c>
      <c r="BO162" t="s">
        <v>297</v>
      </c>
      <c r="BP162" t="s">
        <v>297</v>
      </c>
      <c r="BQ162" t="s">
        <v>297</v>
      </c>
      <c r="BR162" t="s">
        <v>297</v>
      </c>
      <c r="BS162" t="s">
        <v>297</v>
      </c>
      <c r="BT162" t="s">
        <v>297</v>
      </c>
      <c r="BU162" t="s">
        <v>297</v>
      </c>
      <c r="BV162" t="s">
        <v>297</v>
      </c>
      <c r="BW162" t="s">
        <v>297</v>
      </c>
      <c r="BX162" t="s">
        <v>297</v>
      </c>
      <c r="BY162" t="s">
        <v>297</v>
      </c>
      <c r="BZ162" t="s">
        <v>297</v>
      </c>
      <c r="CA162" t="s">
        <v>297</v>
      </c>
      <c r="CB162" t="s">
        <v>297</v>
      </c>
      <c r="CC162" t="s">
        <v>297</v>
      </c>
      <c r="CD162" t="s">
        <v>297</v>
      </c>
      <c r="CE162" t="s">
        <v>297</v>
      </c>
      <c r="CF162" t="s">
        <v>347</v>
      </c>
      <c r="CG162" t="s">
        <v>297</v>
      </c>
      <c r="CH162" t="s">
        <v>297</v>
      </c>
      <c r="CI162" t="s">
        <v>297</v>
      </c>
      <c r="CJ162" t="s">
        <v>297</v>
      </c>
      <c r="CM162" t="s">
        <v>297</v>
      </c>
      <c r="CN162" t="s">
        <v>297</v>
      </c>
      <c r="CO162" t="s">
        <v>297</v>
      </c>
      <c r="CP162" t="s">
        <v>297</v>
      </c>
      <c r="CQ162" t="s">
        <v>297</v>
      </c>
      <c r="CR162" t="s">
        <v>297</v>
      </c>
      <c r="CS162" t="s">
        <v>297</v>
      </c>
      <c r="CT162" t="s">
        <v>297</v>
      </c>
      <c r="CU162" t="s">
        <v>297</v>
      </c>
      <c r="CV162" t="s">
        <v>297</v>
      </c>
      <c r="CW162" t="s">
        <v>297</v>
      </c>
      <c r="CX162" t="s">
        <v>297</v>
      </c>
      <c r="CY162" t="s">
        <v>297</v>
      </c>
      <c r="CZ162" t="s">
        <v>297</v>
      </c>
      <c r="DA162" t="s">
        <v>297</v>
      </c>
      <c r="DB162" t="s">
        <v>297</v>
      </c>
      <c r="DC162" t="s">
        <v>297</v>
      </c>
    </row>
    <row r="163" spans="1:107" hidden="1" thickTop="1" x14ac:dyDescent="0.2">
      <c r="A163" t="s">
        <v>1314</v>
      </c>
      <c r="B163" s="14" t="s">
        <v>1315</v>
      </c>
      <c r="C163" t="s">
        <v>6289</v>
      </c>
      <c r="D163" t="s">
        <v>297</v>
      </c>
      <c r="E163" t="s">
        <v>1316</v>
      </c>
      <c r="F163" t="s">
        <v>297</v>
      </c>
      <c r="G163" t="s">
        <v>298</v>
      </c>
      <c r="H163" t="s">
        <v>299</v>
      </c>
      <c r="I163" t="s">
        <v>300</v>
      </c>
      <c r="J163" t="s">
        <v>611</v>
      </c>
      <c r="K163" t="s">
        <v>1317</v>
      </c>
      <c r="L163" t="s">
        <v>303</v>
      </c>
      <c r="M163" t="s">
        <v>297</v>
      </c>
      <c r="N163" t="s">
        <v>1318</v>
      </c>
      <c r="O163" t="s">
        <v>297</v>
      </c>
      <c r="Q163" t="s">
        <v>344</v>
      </c>
      <c r="R163" t="s">
        <v>368</v>
      </c>
      <c r="S163" t="s">
        <v>384</v>
      </c>
      <c r="T163" t="s">
        <v>307</v>
      </c>
      <c r="U163" t="s">
        <v>308</v>
      </c>
      <c r="V163" t="s">
        <v>309</v>
      </c>
      <c r="W163" t="s">
        <v>345</v>
      </c>
      <c r="X163" t="s">
        <v>310</v>
      </c>
      <c r="Y163" t="s">
        <v>881</v>
      </c>
      <c r="Z163" t="s">
        <v>312</v>
      </c>
      <c r="AA163" t="s">
        <v>297</v>
      </c>
      <c r="AB163" t="s">
        <v>297</v>
      </c>
      <c r="AC163" t="s">
        <v>297</v>
      </c>
      <c r="AD163" t="s">
        <v>297</v>
      </c>
      <c r="AE163" t="s">
        <v>297</v>
      </c>
      <c r="AF163" t="s">
        <v>312</v>
      </c>
      <c r="AG163" t="s">
        <v>297</v>
      </c>
      <c r="AH163" t="s">
        <v>297</v>
      </c>
      <c r="AI163" t="s">
        <v>297</v>
      </c>
      <c r="AJ163" t="s">
        <v>297</v>
      </c>
      <c r="AK163" t="s">
        <v>297</v>
      </c>
      <c r="AL163" t="s">
        <v>297</v>
      </c>
      <c r="AM163" t="s">
        <v>297</v>
      </c>
      <c r="AN163" t="s">
        <v>297</v>
      </c>
      <c r="AO163" t="s">
        <v>297</v>
      </c>
      <c r="AP163" t="s">
        <v>297</v>
      </c>
      <c r="AQ163" t="s">
        <v>297</v>
      </c>
      <c r="AR163" t="s">
        <v>297</v>
      </c>
      <c r="AS163" t="s">
        <v>297</v>
      </c>
      <c r="AT163" t="s">
        <v>297</v>
      </c>
      <c r="AU163" t="s">
        <v>297</v>
      </c>
      <c r="AV163" t="s">
        <v>297</v>
      </c>
      <c r="AW163" t="s">
        <v>297</v>
      </c>
      <c r="AX163" t="s">
        <v>297</v>
      </c>
      <c r="AY163" t="s">
        <v>297</v>
      </c>
      <c r="AZ163" t="s">
        <v>297</v>
      </c>
      <c r="BA163" t="s">
        <v>297</v>
      </c>
      <c r="BB163" t="s">
        <v>297</v>
      </c>
      <c r="BC163" t="s">
        <v>297</v>
      </c>
      <c r="BD163" t="s">
        <v>297</v>
      </c>
      <c r="BE163" t="s">
        <v>297</v>
      </c>
      <c r="BF163" t="s">
        <v>297</v>
      </c>
      <c r="BG163" t="s">
        <v>297</v>
      </c>
      <c r="BH163" t="s">
        <v>297</v>
      </c>
      <c r="BI163" t="s">
        <v>297</v>
      </c>
      <c r="BJ163" t="s">
        <v>297</v>
      </c>
      <c r="BK163" t="s">
        <v>297</v>
      </c>
      <c r="BL163" t="s">
        <v>297</v>
      </c>
      <c r="BM163" t="s">
        <v>297</v>
      </c>
      <c r="BN163" t="s">
        <v>297</v>
      </c>
      <c r="BO163" t="s">
        <v>297</v>
      </c>
      <c r="BP163" t="s">
        <v>297</v>
      </c>
      <c r="BQ163" t="s">
        <v>297</v>
      </c>
      <c r="BR163" t="s">
        <v>297</v>
      </c>
      <c r="BS163" t="s">
        <v>297</v>
      </c>
      <c r="BT163" t="s">
        <v>297</v>
      </c>
      <c r="BU163" t="s">
        <v>297</v>
      </c>
      <c r="BV163" t="s">
        <v>297</v>
      </c>
      <c r="BW163" t="s">
        <v>297</v>
      </c>
      <c r="BX163" t="s">
        <v>297</v>
      </c>
      <c r="BY163" t="s">
        <v>297</v>
      </c>
      <c r="BZ163" t="s">
        <v>297</v>
      </c>
      <c r="CA163" t="s">
        <v>297</v>
      </c>
      <c r="CB163" t="s">
        <v>297</v>
      </c>
      <c r="CC163" t="s">
        <v>297</v>
      </c>
      <c r="CD163" t="s">
        <v>297</v>
      </c>
      <c r="CE163" t="s">
        <v>297</v>
      </c>
      <c r="CF163" t="s">
        <v>553</v>
      </c>
      <c r="CG163">
        <v>0</v>
      </c>
      <c r="CH163" t="s">
        <v>297</v>
      </c>
      <c r="CI163" t="s">
        <v>297</v>
      </c>
      <c r="CJ163" t="s">
        <v>297</v>
      </c>
      <c r="CK163" t="s">
        <v>1319</v>
      </c>
      <c r="CL163" t="s">
        <v>1320</v>
      </c>
      <c r="CM163" t="s">
        <v>297</v>
      </c>
      <c r="CN163" t="s">
        <v>297</v>
      </c>
      <c r="CO163" t="s">
        <v>297</v>
      </c>
      <c r="CP163" t="s">
        <v>297</v>
      </c>
      <c r="CQ163" t="s">
        <v>297</v>
      </c>
      <c r="CR163" t="s">
        <v>297</v>
      </c>
      <c r="CS163" t="s">
        <v>297</v>
      </c>
      <c r="CT163" t="s">
        <v>297</v>
      </c>
      <c r="CU163" t="s">
        <v>297</v>
      </c>
      <c r="CV163" t="s">
        <v>297</v>
      </c>
      <c r="CW163" t="s">
        <v>297</v>
      </c>
      <c r="CX163" t="s">
        <v>297</v>
      </c>
      <c r="CY163" t="s">
        <v>403</v>
      </c>
      <c r="CZ163" t="s">
        <v>351</v>
      </c>
      <c r="DA163" t="s">
        <v>380</v>
      </c>
      <c r="DB163" t="s">
        <v>1321</v>
      </c>
      <c r="DC163" t="s">
        <v>1322</v>
      </c>
    </row>
    <row r="164" spans="1:107" s="3" customFormat="1" hidden="1" thickTop="1" x14ac:dyDescent="0.2">
      <c r="A164" t="s">
        <v>1323</v>
      </c>
      <c r="B164" s="196" t="s">
        <v>1324</v>
      </c>
      <c r="C164" t="s">
        <v>6293</v>
      </c>
      <c r="D164" t="s">
        <v>297</v>
      </c>
      <c r="E164" t="s">
        <v>1325</v>
      </c>
      <c r="F164" t="s">
        <v>1326</v>
      </c>
      <c r="G164" t="s">
        <v>298</v>
      </c>
      <c r="H164" t="s">
        <v>382</v>
      </c>
      <c r="I164" t="s">
        <v>300</v>
      </c>
      <c r="J164" t="s">
        <v>342</v>
      </c>
      <c r="K164" t="s">
        <v>343</v>
      </c>
      <c r="L164" t="s">
        <v>303</v>
      </c>
      <c r="M164" t="s">
        <v>297</v>
      </c>
      <c r="N164" t="s">
        <v>297</v>
      </c>
      <c r="O164" t="s">
        <v>297</v>
      </c>
      <c r="P164"/>
      <c r="Q164" t="s">
        <v>344</v>
      </c>
      <c r="R164" t="s">
        <v>368</v>
      </c>
      <c r="S164" t="s">
        <v>384</v>
      </c>
      <c r="T164" t="s">
        <v>297</v>
      </c>
      <c r="U164" t="s">
        <v>297</v>
      </c>
      <c r="V164" t="s">
        <v>309</v>
      </c>
      <c r="W164" t="s">
        <v>310</v>
      </c>
      <c r="X164" t="s">
        <v>310</v>
      </c>
      <c r="Y164" t="s">
        <v>311</v>
      </c>
      <c r="Z164" t="s">
        <v>312</v>
      </c>
      <c r="AA164" t="s">
        <v>297</v>
      </c>
      <c r="AB164" t="s">
        <v>297</v>
      </c>
      <c r="AC164" t="s">
        <v>297</v>
      </c>
      <c r="AD164" t="s">
        <v>297</v>
      </c>
      <c r="AE164" t="s">
        <v>297</v>
      </c>
      <c r="AF164" t="s">
        <v>312</v>
      </c>
      <c r="AG164" t="s">
        <v>297</v>
      </c>
      <c r="AH164" t="s">
        <v>297</v>
      </c>
      <c r="AI164" t="s">
        <v>297</v>
      </c>
      <c r="AJ164" t="s">
        <v>297</v>
      </c>
      <c r="AK164" t="s">
        <v>297</v>
      </c>
      <c r="AL164" t="s">
        <v>297</v>
      </c>
      <c r="AM164" t="s">
        <v>297</v>
      </c>
      <c r="AN164" t="s">
        <v>297</v>
      </c>
      <c r="AO164" t="s">
        <v>297</v>
      </c>
      <c r="AP164" t="s">
        <v>297</v>
      </c>
      <c r="AQ164" t="s">
        <v>297</v>
      </c>
      <c r="AR164" t="s">
        <v>297</v>
      </c>
      <c r="AS164" t="s">
        <v>297</v>
      </c>
      <c r="AT164" t="s">
        <v>297</v>
      </c>
      <c r="AU164" t="s">
        <v>297</v>
      </c>
      <c r="AV164" t="s">
        <v>297</v>
      </c>
      <c r="AW164" t="s">
        <v>297</v>
      </c>
      <c r="AX164" t="s">
        <v>297</v>
      </c>
      <c r="AY164" t="s">
        <v>297</v>
      </c>
      <c r="AZ164" t="s">
        <v>297</v>
      </c>
      <c r="BA164" t="s">
        <v>297</v>
      </c>
      <c r="BB164" t="s">
        <v>297</v>
      </c>
      <c r="BC164" t="s">
        <v>297</v>
      </c>
      <c r="BD164" t="s">
        <v>297</v>
      </c>
      <c r="BE164" t="s">
        <v>297</v>
      </c>
      <c r="BF164" t="s">
        <v>297</v>
      </c>
      <c r="BG164" t="s">
        <v>297</v>
      </c>
      <c r="BH164" t="s">
        <v>297</v>
      </c>
      <c r="BI164" t="s">
        <v>297</v>
      </c>
      <c r="BJ164" t="s">
        <v>297</v>
      </c>
      <c r="BK164" t="s">
        <v>297</v>
      </c>
      <c r="BL164" t="s">
        <v>297</v>
      </c>
      <c r="BM164" t="s">
        <v>297</v>
      </c>
      <c r="BN164" t="s">
        <v>297</v>
      </c>
      <c r="BO164" t="s">
        <v>297</v>
      </c>
      <c r="BP164" t="s">
        <v>297</v>
      </c>
      <c r="BQ164" t="s">
        <v>297</v>
      </c>
      <c r="BR164" t="s">
        <v>297</v>
      </c>
      <c r="BS164" t="s">
        <v>297</v>
      </c>
      <c r="BT164" t="s">
        <v>297</v>
      </c>
      <c r="BU164" t="s">
        <v>297</v>
      </c>
      <c r="BV164" t="s">
        <v>297</v>
      </c>
      <c r="BW164" t="s">
        <v>297</v>
      </c>
      <c r="BX164" t="s">
        <v>297</v>
      </c>
      <c r="BY164" t="s">
        <v>297</v>
      </c>
      <c r="BZ164" t="s">
        <v>297</v>
      </c>
      <c r="CA164" t="s">
        <v>297</v>
      </c>
      <c r="CB164" t="s">
        <v>297</v>
      </c>
      <c r="CC164" t="s">
        <v>297</v>
      </c>
      <c r="CD164" t="s">
        <v>297</v>
      </c>
      <c r="CE164" t="s">
        <v>297</v>
      </c>
      <c r="CF164" t="s">
        <v>386</v>
      </c>
      <c r="CG164">
        <v>0</v>
      </c>
      <c r="CH164" t="s">
        <v>297</v>
      </c>
      <c r="CI164" t="s">
        <v>297</v>
      </c>
      <c r="CJ164" t="s">
        <v>297</v>
      </c>
      <c r="CK164" t="s">
        <v>1327</v>
      </c>
      <c r="CL164" t="s">
        <v>1328</v>
      </c>
      <c r="CM164" t="s">
        <v>1329</v>
      </c>
      <c r="CN164" t="s">
        <v>297</v>
      </c>
      <c r="CO164" t="s">
        <v>297</v>
      </c>
      <c r="CP164" t="s">
        <v>297</v>
      </c>
      <c r="CQ164" t="s">
        <v>297</v>
      </c>
      <c r="CR164" t="s">
        <v>297</v>
      </c>
      <c r="CS164" t="s">
        <v>297</v>
      </c>
      <c r="CT164" t="s">
        <v>297</v>
      </c>
      <c r="CU164" t="s">
        <v>297</v>
      </c>
      <c r="CV164" t="s">
        <v>297</v>
      </c>
      <c r="CW164" t="s">
        <v>297</v>
      </c>
      <c r="CX164" t="s">
        <v>297</v>
      </c>
      <c r="CY164" t="s">
        <v>297</v>
      </c>
      <c r="CZ164" t="s">
        <v>297</v>
      </c>
      <c r="DA164" t="s">
        <v>297</v>
      </c>
      <c r="DB164" t="s">
        <v>297</v>
      </c>
      <c r="DC164" t="s">
        <v>297</v>
      </c>
    </row>
    <row r="165" spans="1:107" hidden="1" thickTop="1" x14ac:dyDescent="0.2">
      <c r="A165" t="s">
        <v>1330</v>
      </c>
      <c r="B165" s="14" t="s">
        <v>1331</v>
      </c>
      <c r="C165" t="s">
        <v>6204</v>
      </c>
      <c r="D165" t="s">
        <v>297</v>
      </c>
      <c r="E165" t="s">
        <v>1332</v>
      </c>
      <c r="F165" t="s">
        <v>297</v>
      </c>
      <c r="G165" t="s">
        <v>339</v>
      </c>
      <c r="H165" t="s">
        <v>340</v>
      </c>
      <c r="I165" t="s">
        <v>375</v>
      </c>
      <c r="J165" t="s">
        <v>342</v>
      </c>
      <c r="K165" t="s">
        <v>343</v>
      </c>
      <c r="L165" t="s">
        <v>303</v>
      </c>
      <c r="M165" t="s">
        <v>297</v>
      </c>
      <c r="N165" t="s">
        <v>297</v>
      </c>
      <c r="O165" t="s">
        <v>297</v>
      </c>
      <c r="Q165" t="s">
        <v>344</v>
      </c>
      <c r="R165" t="s">
        <v>297</v>
      </c>
      <c r="S165" t="s">
        <v>306</v>
      </c>
      <c r="T165" t="s">
        <v>297</v>
      </c>
      <c r="U165" t="s">
        <v>308</v>
      </c>
      <c r="V165" t="s">
        <v>309</v>
      </c>
      <c r="W165" t="s">
        <v>310</v>
      </c>
      <c r="X165" t="s">
        <v>310</v>
      </c>
      <c r="Y165" t="s">
        <v>311</v>
      </c>
      <c r="Z165" t="s">
        <v>297</v>
      </c>
      <c r="AA165" t="s">
        <v>297</v>
      </c>
      <c r="AB165" t="s">
        <v>297</v>
      </c>
      <c r="AC165" t="s">
        <v>297</v>
      </c>
      <c r="AD165" t="s">
        <v>297</v>
      </c>
      <c r="AE165" t="s">
        <v>297</v>
      </c>
      <c r="AF165" t="s">
        <v>297</v>
      </c>
      <c r="AG165" t="s">
        <v>297</v>
      </c>
      <c r="AH165" t="s">
        <v>297</v>
      </c>
      <c r="AI165" t="s">
        <v>297</v>
      </c>
      <c r="AJ165" t="s">
        <v>297</v>
      </c>
      <c r="AK165" t="s">
        <v>297</v>
      </c>
      <c r="AL165" t="s">
        <v>466</v>
      </c>
      <c r="AM165" t="s">
        <v>1333</v>
      </c>
      <c r="AN165">
        <v>10</v>
      </c>
      <c r="AO165" t="s">
        <v>297</v>
      </c>
      <c r="AP165" t="s">
        <v>297</v>
      </c>
      <c r="AQ165" t="s">
        <v>297</v>
      </c>
      <c r="AR165" t="s">
        <v>297</v>
      </c>
      <c r="AS165" t="s">
        <v>297</v>
      </c>
      <c r="AT165" t="s">
        <v>297</v>
      </c>
      <c r="AU165" t="s">
        <v>297</v>
      </c>
      <c r="AV165" t="s">
        <v>297</v>
      </c>
      <c r="AW165" t="s">
        <v>297</v>
      </c>
      <c r="AX165" t="s">
        <v>297</v>
      </c>
      <c r="AY165" t="s">
        <v>297</v>
      </c>
      <c r="AZ165" t="s">
        <v>297</v>
      </c>
      <c r="BA165" t="s">
        <v>297</v>
      </c>
      <c r="BB165" t="s">
        <v>297</v>
      </c>
      <c r="BC165" t="s">
        <v>297</v>
      </c>
      <c r="BD165" t="s">
        <v>297</v>
      </c>
      <c r="BE165" t="s">
        <v>297</v>
      </c>
      <c r="BF165" t="s">
        <v>297</v>
      </c>
      <c r="BG165" t="s">
        <v>297</v>
      </c>
      <c r="BH165" t="s">
        <v>297</v>
      </c>
      <c r="BI165" t="s">
        <v>297</v>
      </c>
      <c r="BJ165" t="s">
        <v>297</v>
      </c>
      <c r="BK165" t="s">
        <v>297</v>
      </c>
      <c r="BL165" t="s">
        <v>297</v>
      </c>
      <c r="BM165" t="s">
        <v>297</v>
      </c>
      <c r="BN165" t="s">
        <v>297</v>
      </c>
      <c r="BO165" t="s">
        <v>297</v>
      </c>
      <c r="BP165" t="s">
        <v>297</v>
      </c>
      <c r="BQ165" t="s">
        <v>297</v>
      </c>
      <c r="BR165" t="s">
        <v>297</v>
      </c>
      <c r="BS165" t="s">
        <v>297</v>
      </c>
      <c r="BT165" t="s">
        <v>297</v>
      </c>
      <c r="BU165" t="s">
        <v>297</v>
      </c>
      <c r="BV165" t="s">
        <v>297</v>
      </c>
      <c r="BW165" t="s">
        <v>297</v>
      </c>
      <c r="BX165" t="s">
        <v>297</v>
      </c>
      <c r="BY165" t="s">
        <v>297</v>
      </c>
      <c r="BZ165" t="s">
        <v>297</v>
      </c>
      <c r="CA165" t="s">
        <v>297</v>
      </c>
      <c r="CB165" t="s">
        <v>297</v>
      </c>
      <c r="CC165" t="s">
        <v>297</v>
      </c>
      <c r="CD165" t="s">
        <v>297</v>
      </c>
      <c r="CE165" t="s">
        <v>297</v>
      </c>
      <c r="CF165" t="s">
        <v>347</v>
      </c>
      <c r="CG165" t="s">
        <v>297</v>
      </c>
      <c r="CH165" t="s">
        <v>297</v>
      </c>
      <c r="CI165">
        <v>0</v>
      </c>
      <c r="CJ165">
        <v>30</v>
      </c>
      <c r="CK165" t="s">
        <v>1334</v>
      </c>
      <c r="CL165" t="s">
        <v>1335</v>
      </c>
      <c r="CM165" t="s">
        <v>297</v>
      </c>
      <c r="CN165" t="s">
        <v>297</v>
      </c>
      <c r="CO165" t="s">
        <v>297</v>
      </c>
      <c r="CP165" t="s">
        <v>297</v>
      </c>
      <c r="CQ165" t="s">
        <v>297</v>
      </c>
      <c r="CR165" t="s">
        <v>297</v>
      </c>
      <c r="CS165" t="s">
        <v>297</v>
      </c>
      <c r="CT165" t="s">
        <v>297</v>
      </c>
      <c r="CU165" t="s">
        <v>297</v>
      </c>
      <c r="CV165" t="s">
        <v>297</v>
      </c>
      <c r="CW165" t="s">
        <v>297</v>
      </c>
      <c r="CX165" t="s">
        <v>297</v>
      </c>
      <c r="CY165" t="s">
        <v>297</v>
      </c>
      <c r="CZ165" t="s">
        <v>297</v>
      </c>
      <c r="DA165" t="s">
        <v>297</v>
      </c>
      <c r="DB165" t="s">
        <v>297</v>
      </c>
      <c r="DC165" t="s">
        <v>297</v>
      </c>
    </row>
    <row r="166" spans="1:107" hidden="1" thickTop="1" x14ac:dyDescent="0.2">
      <c r="A166" t="s">
        <v>1336</v>
      </c>
      <c r="B166" s="196" t="s">
        <v>1337</v>
      </c>
      <c r="C166" t="s">
        <v>6204</v>
      </c>
      <c r="D166" t="s">
        <v>297</v>
      </c>
      <c r="E166" t="s">
        <v>1338</v>
      </c>
      <c r="F166" t="s">
        <v>1339</v>
      </c>
      <c r="G166" t="s">
        <v>339</v>
      </c>
      <c r="H166" t="s">
        <v>340</v>
      </c>
      <c r="I166" t="s">
        <v>375</v>
      </c>
      <c r="J166" t="s">
        <v>342</v>
      </c>
      <c r="K166" t="s">
        <v>343</v>
      </c>
      <c r="L166" t="s">
        <v>303</v>
      </c>
      <c r="M166" t="s">
        <v>297</v>
      </c>
      <c r="N166" t="s">
        <v>297</v>
      </c>
      <c r="O166" t="s">
        <v>297</v>
      </c>
      <c r="Q166" t="s">
        <v>344</v>
      </c>
      <c r="R166" t="s">
        <v>297</v>
      </c>
      <c r="S166" t="s">
        <v>306</v>
      </c>
      <c r="T166" t="s">
        <v>297</v>
      </c>
      <c r="U166" t="s">
        <v>308</v>
      </c>
      <c r="V166" t="s">
        <v>309</v>
      </c>
      <c r="W166" t="s">
        <v>310</v>
      </c>
      <c r="X166" t="s">
        <v>310</v>
      </c>
      <c r="Y166" t="s">
        <v>1340</v>
      </c>
      <c r="Z166" t="s">
        <v>297</v>
      </c>
      <c r="AA166" t="s">
        <v>297</v>
      </c>
      <c r="AB166" t="s">
        <v>297</v>
      </c>
      <c r="AC166" t="s">
        <v>297</v>
      </c>
      <c r="AD166" t="s">
        <v>297</v>
      </c>
      <c r="AE166" t="s">
        <v>297</v>
      </c>
      <c r="AF166" t="s">
        <v>297</v>
      </c>
      <c r="AG166" t="s">
        <v>297</v>
      </c>
      <c r="AH166" t="s">
        <v>297</v>
      </c>
      <c r="AI166" t="s">
        <v>297</v>
      </c>
      <c r="AJ166" t="s">
        <v>297</v>
      </c>
      <c r="AK166" t="s">
        <v>297</v>
      </c>
      <c r="AL166" t="s">
        <v>466</v>
      </c>
      <c r="AM166" t="s">
        <v>412</v>
      </c>
      <c r="AN166">
        <v>12</v>
      </c>
      <c r="AO166" t="s">
        <v>297</v>
      </c>
      <c r="AP166" t="s">
        <v>297</v>
      </c>
      <c r="AQ166" t="s">
        <v>297</v>
      </c>
      <c r="AR166" t="s">
        <v>297</v>
      </c>
      <c r="AS166" t="s">
        <v>297</v>
      </c>
      <c r="AT166" t="s">
        <v>297</v>
      </c>
      <c r="AU166" t="s">
        <v>297</v>
      </c>
      <c r="AV166" t="s">
        <v>297</v>
      </c>
      <c r="AW166" t="s">
        <v>297</v>
      </c>
      <c r="AX166" t="s">
        <v>297</v>
      </c>
      <c r="AY166" t="s">
        <v>297</v>
      </c>
      <c r="AZ166" t="s">
        <v>297</v>
      </c>
      <c r="BA166" t="s">
        <v>297</v>
      </c>
      <c r="BB166" t="s">
        <v>297</v>
      </c>
      <c r="BC166" t="s">
        <v>297</v>
      </c>
      <c r="BD166" t="s">
        <v>297</v>
      </c>
      <c r="BE166" t="s">
        <v>297</v>
      </c>
      <c r="BF166" t="s">
        <v>297</v>
      </c>
      <c r="BG166" t="s">
        <v>297</v>
      </c>
      <c r="BH166" t="s">
        <v>297</v>
      </c>
      <c r="BI166" t="s">
        <v>297</v>
      </c>
      <c r="BJ166" t="s">
        <v>297</v>
      </c>
      <c r="BK166" t="s">
        <v>297</v>
      </c>
      <c r="BL166" t="s">
        <v>297</v>
      </c>
      <c r="BM166" t="s">
        <v>297</v>
      </c>
      <c r="BN166" t="s">
        <v>297</v>
      </c>
      <c r="BO166" t="s">
        <v>297</v>
      </c>
      <c r="BP166" t="s">
        <v>297</v>
      </c>
      <c r="BQ166" t="s">
        <v>297</v>
      </c>
      <c r="BR166" t="s">
        <v>297</v>
      </c>
      <c r="BS166" t="s">
        <v>297</v>
      </c>
      <c r="BT166" t="s">
        <v>297</v>
      </c>
      <c r="BU166" t="s">
        <v>297</v>
      </c>
      <c r="BV166" t="s">
        <v>297</v>
      </c>
      <c r="BW166" t="s">
        <v>297</v>
      </c>
      <c r="BX166" t="s">
        <v>297</v>
      </c>
      <c r="BY166" t="s">
        <v>297</v>
      </c>
      <c r="BZ166" t="s">
        <v>297</v>
      </c>
      <c r="CA166" t="s">
        <v>297</v>
      </c>
      <c r="CB166" t="s">
        <v>297</v>
      </c>
      <c r="CC166" t="s">
        <v>297</v>
      </c>
      <c r="CD166" t="s">
        <v>297</v>
      </c>
      <c r="CE166" t="s">
        <v>297</v>
      </c>
      <c r="CF166" t="s">
        <v>347</v>
      </c>
      <c r="CG166" t="s">
        <v>297</v>
      </c>
      <c r="CH166" t="s">
        <v>297</v>
      </c>
      <c r="CI166">
        <v>0</v>
      </c>
      <c r="CJ166">
        <v>30</v>
      </c>
      <c r="CK166" t="s">
        <v>1341</v>
      </c>
      <c r="CL166" t="s">
        <v>1342</v>
      </c>
      <c r="CM166" t="s">
        <v>1343</v>
      </c>
      <c r="CN166" t="s">
        <v>297</v>
      </c>
      <c r="CO166" t="s">
        <v>297</v>
      </c>
      <c r="CP166" t="s">
        <v>297</v>
      </c>
      <c r="CQ166" t="s">
        <v>297</v>
      </c>
      <c r="CR166" t="s">
        <v>297</v>
      </c>
      <c r="CS166" t="s">
        <v>297</v>
      </c>
      <c r="CT166" t="s">
        <v>297</v>
      </c>
      <c r="CU166" t="s">
        <v>297</v>
      </c>
      <c r="CV166" t="s">
        <v>297</v>
      </c>
      <c r="CW166" t="s">
        <v>297</v>
      </c>
      <c r="CX166" t="s">
        <v>297</v>
      </c>
      <c r="CY166" t="s">
        <v>297</v>
      </c>
      <c r="CZ166" t="s">
        <v>297</v>
      </c>
      <c r="DA166" t="s">
        <v>297</v>
      </c>
      <c r="DB166" t="s">
        <v>297</v>
      </c>
      <c r="DC166" t="s">
        <v>297</v>
      </c>
    </row>
    <row r="167" spans="1:107" hidden="1" thickTop="1" x14ac:dyDescent="0.2">
      <c r="A167" t="s">
        <v>1344</v>
      </c>
      <c r="B167" s="14" t="s">
        <v>1345</v>
      </c>
      <c r="C167" t="s">
        <v>6289</v>
      </c>
      <c r="D167" t="s">
        <v>297</v>
      </c>
      <c r="E167" t="s">
        <v>1346</v>
      </c>
      <c r="F167" t="s">
        <v>297</v>
      </c>
      <c r="G167" t="s">
        <v>298</v>
      </c>
      <c r="H167" t="s">
        <v>299</v>
      </c>
      <c r="I167" t="s">
        <v>300</v>
      </c>
      <c r="J167" t="s">
        <v>301</v>
      </c>
      <c r="K167" t="s">
        <v>302</v>
      </c>
      <c r="L167" t="s">
        <v>303</v>
      </c>
      <c r="M167" t="s">
        <v>297</v>
      </c>
      <c r="N167" t="s">
        <v>297</v>
      </c>
      <c r="O167" t="s">
        <v>297</v>
      </c>
      <c r="Q167" t="s">
        <v>304</v>
      </c>
      <c r="R167" t="s">
        <v>319</v>
      </c>
      <c r="S167" t="s">
        <v>306</v>
      </c>
      <c r="T167" t="s">
        <v>307</v>
      </c>
      <c r="U167" t="s">
        <v>308</v>
      </c>
      <c r="V167" t="s">
        <v>309</v>
      </c>
      <c r="W167" t="s">
        <v>310</v>
      </c>
      <c r="X167" t="s">
        <v>310</v>
      </c>
      <c r="Y167" t="s">
        <v>311</v>
      </c>
      <c r="Z167" t="s">
        <v>297</v>
      </c>
      <c r="AA167" t="s">
        <v>297</v>
      </c>
      <c r="AB167" t="s">
        <v>297</v>
      </c>
      <c r="AC167" t="s">
        <v>297</v>
      </c>
      <c r="AD167" t="s">
        <v>297</v>
      </c>
      <c r="AE167" t="s">
        <v>297</v>
      </c>
      <c r="AF167" t="s">
        <v>312</v>
      </c>
      <c r="AG167" t="s">
        <v>297</v>
      </c>
      <c r="AH167" t="s">
        <v>297</v>
      </c>
      <c r="AI167" t="s">
        <v>297</v>
      </c>
      <c r="AJ167" t="s">
        <v>297</v>
      </c>
      <c r="AK167" t="s">
        <v>297</v>
      </c>
      <c r="AL167" t="s">
        <v>297</v>
      </c>
      <c r="AM167" t="s">
        <v>297</v>
      </c>
      <c r="AN167" t="s">
        <v>297</v>
      </c>
      <c r="AO167" t="s">
        <v>297</v>
      </c>
      <c r="AP167" t="s">
        <v>297</v>
      </c>
      <c r="AQ167" t="s">
        <v>297</v>
      </c>
      <c r="AR167" t="s">
        <v>297</v>
      </c>
      <c r="AS167" t="s">
        <v>297</v>
      </c>
      <c r="AT167" t="s">
        <v>297</v>
      </c>
      <c r="AU167" t="s">
        <v>297</v>
      </c>
      <c r="AV167" t="s">
        <v>297</v>
      </c>
      <c r="AW167" t="s">
        <v>297</v>
      </c>
      <c r="AX167" t="s">
        <v>297</v>
      </c>
      <c r="AY167" t="s">
        <v>297</v>
      </c>
      <c r="AZ167" t="s">
        <v>297</v>
      </c>
      <c r="BA167" t="s">
        <v>297</v>
      </c>
      <c r="BB167" t="s">
        <v>297</v>
      </c>
      <c r="BC167" t="s">
        <v>297</v>
      </c>
      <c r="BD167" t="s">
        <v>297</v>
      </c>
      <c r="BE167" t="s">
        <v>297</v>
      </c>
      <c r="BF167" t="s">
        <v>297</v>
      </c>
      <c r="BG167" t="s">
        <v>297</v>
      </c>
      <c r="BH167" t="s">
        <v>297</v>
      </c>
      <c r="BI167" t="s">
        <v>297</v>
      </c>
      <c r="BJ167" t="s">
        <v>297</v>
      </c>
      <c r="BK167" t="s">
        <v>297</v>
      </c>
      <c r="BL167" t="s">
        <v>297</v>
      </c>
      <c r="BM167" t="s">
        <v>297</v>
      </c>
      <c r="BN167" t="s">
        <v>297</v>
      </c>
      <c r="BO167" t="s">
        <v>297</v>
      </c>
      <c r="BP167" t="s">
        <v>297</v>
      </c>
      <c r="BQ167" t="s">
        <v>297</v>
      </c>
      <c r="BR167" t="s">
        <v>297</v>
      </c>
      <c r="BS167" t="s">
        <v>297</v>
      </c>
      <c r="BT167" t="s">
        <v>297</v>
      </c>
      <c r="BU167" t="s">
        <v>297</v>
      </c>
      <c r="BV167" t="s">
        <v>297</v>
      </c>
      <c r="BW167" t="s">
        <v>297</v>
      </c>
      <c r="BX167" t="s">
        <v>297</v>
      </c>
      <c r="BY167" t="s">
        <v>297</v>
      </c>
      <c r="BZ167" t="s">
        <v>297</v>
      </c>
      <c r="CA167" t="s">
        <v>297</v>
      </c>
      <c r="CB167" t="s">
        <v>297</v>
      </c>
      <c r="CC167" t="s">
        <v>297</v>
      </c>
      <c r="CD167" t="s">
        <v>297</v>
      </c>
      <c r="CE167" t="s">
        <v>297</v>
      </c>
      <c r="CF167" t="s">
        <v>313</v>
      </c>
      <c r="CG167" t="s">
        <v>314</v>
      </c>
      <c r="CH167" t="s">
        <v>314</v>
      </c>
      <c r="CI167" t="s">
        <v>297</v>
      </c>
      <c r="CJ167" t="s">
        <v>297</v>
      </c>
      <c r="CK167" t="s">
        <v>1347</v>
      </c>
      <c r="CL167" t="s">
        <v>1348</v>
      </c>
      <c r="CM167" t="s">
        <v>297</v>
      </c>
      <c r="CN167" t="s">
        <v>297</v>
      </c>
      <c r="CO167" t="s">
        <v>297</v>
      </c>
      <c r="CP167" t="s">
        <v>297</v>
      </c>
      <c r="CQ167" t="s">
        <v>297</v>
      </c>
      <c r="CR167" t="s">
        <v>297</v>
      </c>
      <c r="CS167" t="s">
        <v>297</v>
      </c>
      <c r="CT167" t="s">
        <v>297</v>
      </c>
      <c r="CU167" t="s">
        <v>297</v>
      </c>
      <c r="CV167" t="s">
        <v>297</v>
      </c>
      <c r="CW167" t="s">
        <v>297</v>
      </c>
      <c r="CX167" t="s">
        <v>297</v>
      </c>
      <c r="CY167" t="s">
        <v>297</v>
      </c>
      <c r="CZ167" t="s">
        <v>297</v>
      </c>
      <c r="DA167" t="s">
        <v>297</v>
      </c>
      <c r="DB167" t="s">
        <v>297</v>
      </c>
      <c r="DC167" t="s">
        <v>297</v>
      </c>
    </row>
    <row r="168" spans="1:107" hidden="1" thickTop="1" x14ac:dyDescent="0.2">
      <c r="A168" t="s">
        <v>1349</v>
      </c>
      <c r="B168" s="196" t="s">
        <v>1350</v>
      </c>
      <c r="C168" t="s">
        <v>6289</v>
      </c>
      <c r="D168" t="s">
        <v>297</v>
      </c>
      <c r="E168" t="s">
        <v>1351</v>
      </c>
      <c r="F168" t="s">
        <v>297</v>
      </c>
      <c r="G168" t="s">
        <v>298</v>
      </c>
      <c r="H168" t="s">
        <v>299</v>
      </c>
      <c r="I168" t="s">
        <v>300</v>
      </c>
      <c r="J168" t="s">
        <v>301</v>
      </c>
      <c r="K168" t="s">
        <v>302</v>
      </c>
      <c r="L168" t="s">
        <v>303</v>
      </c>
      <c r="M168" t="s">
        <v>297</v>
      </c>
      <c r="N168" t="s">
        <v>297</v>
      </c>
      <c r="O168" t="s">
        <v>297</v>
      </c>
      <c r="Q168" t="s">
        <v>304</v>
      </c>
      <c r="R168" t="s">
        <v>319</v>
      </c>
      <c r="S168" t="s">
        <v>306</v>
      </c>
      <c r="T168" t="s">
        <v>307</v>
      </c>
      <c r="U168" t="s">
        <v>308</v>
      </c>
      <c r="V168" t="s">
        <v>309</v>
      </c>
      <c r="W168" t="s">
        <v>310</v>
      </c>
      <c r="X168" t="s">
        <v>310</v>
      </c>
      <c r="Y168" t="s">
        <v>311</v>
      </c>
      <c r="Z168" t="s">
        <v>297</v>
      </c>
      <c r="AA168" t="s">
        <v>297</v>
      </c>
      <c r="AB168" t="s">
        <v>297</v>
      </c>
      <c r="AC168" t="s">
        <v>297</v>
      </c>
      <c r="AD168" t="s">
        <v>297</v>
      </c>
      <c r="AE168" t="s">
        <v>297</v>
      </c>
      <c r="AF168" t="s">
        <v>312</v>
      </c>
      <c r="AG168" t="s">
        <v>297</v>
      </c>
      <c r="AH168" t="s">
        <v>297</v>
      </c>
      <c r="AI168" t="s">
        <v>297</v>
      </c>
      <c r="AJ168" t="s">
        <v>297</v>
      </c>
      <c r="AK168" t="s">
        <v>297</v>
      </c>
      <c r="AL168" t="s">
        <v>297</v>
      </c>
      <c r="AM168" t="s">
        <v>297</v>
      </c>
      <c r="AN168" t="s">
        <v>297</v>
      </c>
      <c r="AO168" t="s">
        <v>297</v>
      </c>
      <c r="AP168" t="s">
        <v>297</v>
      </c>
      <c r="AQ168" t="s">
        <v>297</v>
      </c>
      <c r="AR168" t="s">
        <v>297</v>
      </c>
      <c r="AS168" t="s">
        <v>297</v>
      </c>
      <c r="AT168" t="s">
        <v>297</v>
      </c>
      <c r="AU168" t="s">
        <v>297</v>
      </c>
      <c r="AV168" t="s">
        <v>297</v>
      </c>
      <c r="AW168" t="s">
        <v>297</v>
      </c>
      <c r="AX168" t="s">
        <v>297</v>
      </c>
      <c r="AY168" t="s">
        <v>297</v>
      </c>
      <c r="AZ168" t="s">
        <v>297</v>
      </c>
      <c r="BA168" t="s">
        <v>297</v>
      </c>
      <c r="BB168" t="s">
        <v>297</v>
      </c>
      <c r="BC168" t="s">
        <v>297</v>
      </c>
      <c r="BD168" t="s">
        <v>297</v>
      </c>
      <c r="BE168" t="s">
        <v>297</v>
      </c>
      <c r="BF168" t="s">
        <v>297</v>
      </c>
      <c r="BG168" t="s">
        <v>297</v>
      </c>
      <c r="BH168" t="s">
        <v>297</v>
      </c>
      <c r="BI168" t="s">
        <v>297</v>
      </c>
      <c r="BJ168" t="s">
        <v>297</v>
      </c>
      <c r="BK168" t="s">
        <v>297</v>
      </c>
      <c r="BL168" t="s">
        <v>297</v>
      </c>
      <c r="BM168" t="s">
        <v>297</v>
      </c>
      <c r="BN168" t="s">
        <v>297</v>
      </c>
      <c r="BO168" t="s">
        <v>297</v>
      </c>
      <c r="BP168" t="s">
        <v>297</v>
      </c>
      <c r="BQ168" t="s">
        <v>297</v>
      </c>
      <c r="BR168" t="s">
        <v>297</v>
      </c>
      <c r="BS168" t="s">
        <v>297</v>
      </c>
      <c r="BT168" t="s">
        <v>297</v>
      </c>
      <c r="BU168" t="s">
        <v>297</v>
      </c>
      <c r="BV168" t="s">
        <v>297</v>
      </c>
      <c r="BW168" t="s">
        <v>297</v>
      </c>
      <c r="BX168" t="s">
        <v>297</v>
      </c>
      <c r="BY168" t="s">
        <v>297</v>
      </c>
      <c r="BZ168" t="s">
        <v>297</v>
      </c>
      <c r="CA168" t="s">
        <v>297</v>
      </c>
      <c r="CB168" t="s">
        <v>297</v>
      </c>
      <c r="CC168" t="s">
        <v>297</v>
      </c>
      <c r="CD168" t="s">
        <v>297</v>
      </c>
      <c r="CE168" t="s">
        <v>297</v>
      </c>
      <c r="CF168" t="s">
        <v>313</v>
      </c>
      <c r="CG168" t="s">
        <v>314</v>
      </c>
      <c r="CH168" t="s">
        <v>314</v>
      </c>
      <c r="CI168" t="s">
        <v>297</v>
      </c>
      <c r="CJ168" t="s">
        <v>297</v>
      </c>
      <c r="CK168" t="s">
        <v>1352</v>
      </c>
      <c r="CL168" t="s">
        <v>1353</v>
      </c>
      <c r="CM168" t="s">
        <v>297</v>
      </c>
      <c r="CN168" t="s">
        <v>297</v>
      </c>
      <c r="CO168" t="s">
        <v>297</v>
      </c>
      <c r="CP168" t="s">
        <v>297</v>
      </c>
      <c r="CQ168" t="s">
        <v>297</v>
      </c>
      <c r="CR168" t="s">
        <v>297</v>
      </c>
      <c r="CS168" t="s">
        <v>297</v>
      </c>
      <c r="CT168" t="s">
        <v>297</v>
      </c>
      <c r="CU168" t="s">
        <v>297</v>
      </c>
      <c r="CV168" t="s">
        <v>297</v>
      </c>
      <c r="CW168" t="s">
        <v>297</v>
      </c>
      <c r="CX168" t="s">
        <v>297</v>
      </c>
      <c r="CY168" t="s">
        <v>297</v>
      </c>
      <c r="CZ168" t="s">
        <v>297</v>
      </c>
      <c r="DA168" t="s">
        <v>297</v>
      </c>
      <c r="DB168" t="s">
        <v>297</v>
      </c>
      <c r="DC168" t="s">
        <v>297</v>
      </c>
    </row>
    <row r="169" spans="1:107" hidden="1" thickTop="1" x14ac:dyDescent="0.2">
      <c r="A169" t="s">
        <v>1354</v>
      </c>
      <c r="B169" s="14" t="s">
        <v>1355</v>
      </c>
      <c r="C169" t="s">
        <v>6289</v>
      </c>
      <c r="D169" t="s">
        <v>297</v>
      </c>
      <c r="E169" t="s">
        <v>1356</v>
      </c>
      <c r="F169" t="s">
        <v>297</v>
      </c>
      <c r="G169" t="s">
        <v>298</v>
      </c>
      <c r="H169" t="s">
        <v>299</v>
      </c>
      <c r="I169" t="s">
        <v>300</v>
      </c>
      <c r="J169" t="s">
        <v>301</v>
      </c>
      <c r="K169" t="s">
        <v>302</v>
      </c>
      <c r="L169" t="s">
        <v>303</v>
      </c>
      <c r="M169" t="s">
        <v>297</v>
      </c>
      <c r="N169" t="s">
        <v>297</v>
      </c>
      <c r="O169" t="s">
        <v>297</v>
      </c>
      <c r="Q169" t="s">
        <v>304</v>
      </c>
      <c r="R169" t="s">
        <v>319</v>
      </c>
      <c r="S169" t="s">
        <v>306</v>
      </c>
      <c r="T169" t="s">
        <v>307</v>
      </c>
      <c r="U169" t="s">
        <v>308</v>
      </c>
      <c r="V169" t="s">
        <v>309</v>
      </c>
      <c r="W169" t="s">
        <v>310</v>
      </c>
      <c r="X169" t="s">
        <v>310</v>
      </c>
      <c r="Y169" t="s">
        <v>311</v>
      </c>
      <c r="Z169" t="s">
        <v>297</v>
      </c>
      <c r="AA169" t="s">
        <v>297</v>
      </c>
      <c r="AB169" t="s">
        <v>297</v>
      </c>
      <c r="AC169" t="s">
        <v>297</v>
      </c>
      <c r="AD169" t="s">
        <v>297</v>
      </c>
      <c r="AE169" t="s">
        <v>297</v>
      </c>
      <c r="AF169" t="s">
        <v>312</v>
      </c>
      <c r="AG169" t="s">
        <v>297</v>
      </c>
      <c r="AH169" t="s">
        <v>297</v>
      </c>
      <c r="AI169" t="s">
        <v>297</v>
      </c>
      <c r="AJ169" t="s">
        <v>297</v>
      </c>
      <c r="AK169" t="s">
        <v>297</v>
      </c>
      <c r="AL169" t="s">
        <v>297</v>
      </c>
      <c r="AM169" t="s">
        <v>297</v>
      </c>
      <c r="AN169" t="s">
        <v>297</v>
      </c>
      <c r="AO169" t="s">
        <v>297</v>
      </c>
      <c r="AP169" t="s">
        <v>297</v>
      </c>
      <c r="AQ169" t="s">
        <v>297</v>
      </c>
      <c r="AR169" t="s">
        <v>297</v>
      </c>
      <c r="AS169" t="s">
        <v>297</v>
      </c>
      <c r="AT169" t="s">
        <v>297</v>
      </c>
      <c r="AU169" t="s">
        <v>297</v>
      </c>
      <c r="AV169" t="s">
        <v>297</v>
      </c>
      <c r="AW169" t="s">
        <v>297</v>
      </c>
      <c r="AX169" t="s">
        <v>297</v>
      </c>
      <c r="AY169" t="s">
        <v>297</v>
      </c>
      <c r="AZ169" t="s">
        <v>297</v>
      </c>
      <c r="BA169" t="s">
        <v>297</v>
      </c>
      <c r="BB169" t="s">
        <v>297</v>
      </c>
      <c r="BC169" t="s">
        <v>297</v>
      </c>
      <c r="BD169" t="s">
        <v>297</v>
      </c>
      <c r="BE169" t="s">
        <v>297</v>
      </c>
      <c r="BF169" t="s">
        <v>297</v>
      </c>
      <c r="BG169" t="s">
        <v>297</v>
      </c>
      <c r="BH169" t="s">
        <v>297</v>
      </c>
      <c r="BI169" t="s">
        <v>297</v>
      </c>
      <c r="BJ169" t="s">
        <v>297</v>
      </c>
      <c r="BK169" t="s">
        <v>297</v>
      </c>
      <c r="BL169" t="s">
        <v>297</v>
      </c>
      <c r="BM169" t="s">
        <v>297</v>
      </c>
      <c r="BN169" t="s">
        <v>297</v>
      </c>
      <c r="BO169" t="s">
        <v>297</v>
      </c>
      <c r="BP169" t="s">
        <v>297</v>
      </c>
      <c r="BQ169" t="s">
        <v>297</v>
      </c>
      <c r="BR169" t="s">
        <v>297</v>
      </c>
      <c r="BS169" t="s">
        <v>297</v>
      </c>
      <c r="BT169" t="s">
        <v>297</v>
      </c>
      <c r="BU169" t="s">
        <v>297</v>
      </c>
      <c r="BV169" t="s">
        <v>297</v>
      </c>
      <c r="BW169" t="s">
        <v>297</v>
      </c>
      <c r="BX169" t="s">
        <v>297</v>
      </c>
      <c r="BY169" t="s">
        <v>297</v>
      </c>
      <c r="BZ169" t="s">
        <v>297</v>
      </c>
      <c r="CA169" t="s">
        <v>297</v>
      </c>
      <c r="CB169" t="s">
        <v>297</v>
      </c>
      <c r="CC169" t="s">
        <v>297</v>
      </c>
      <c r="CD169" t="s">
        <v>297</v>
      </c>
      <c r="CE169" t="s">
        <v>297</v>
      </c>
      <c r="CF169" t="s">
        <v>313</v>
      </c>
      <c r="CG169" t="s">
        <v>314</v>
      </c>
      <c r="CH169" t="s">
        <v>314</v>
      </c>
      <c r="CI169" t="s">
        <v>297</v>
      </c>
      <c r="CJ169" t="s">
        <v>297</v>
      </c>
      <c r="CK169" t="s">
        <v>1357</v>
      </c>
      <c r="CL169" t="s">
        <v>1358</v>
      </c>
      <c r="CM169" t="s">
        <v>297</v>
      </c>
      <c r="CN169" t="s">
        <v>297</v>
      </c>
      <c r="CO169" t="s">
        <v>297</v>
      </c>
      <c r="CP169" t="s">
        <v>297</v>
      </c>
      <c r="CQ169" t="s">
        <v>297</v>
      </c>
      <c r="CR169" t="s">
        <v>297</v>
      </c>
      <c r="CS169" t="s">
        <v>297</v>
      </c>
      <c r="CT169" t="s">
        <v>297</v>
      </c>
      <c r="CU169" t="s">
        <v>297</v>
      </c>
      <c r="CV169" t="s">
        <v>297</v>
      </c>
      <c r="CW169" t="s">
        <v>297</v>
      </c>
      <c r="CX169" t="s">
        <v>297</v>
      </c>
      <c r="CY169" t="s">
        <v>297</v>
      </c>
      <c r="CZ169" t="s">
        <v>297</v>
      </c>
      <c r="DA169" t="s">
        <v>297</v>
      </c>
      <c r="DB169" t="s">
        <v>297</v>
      </c>
      <c r="DC169" t="s">
        <v>297</v>
      </c>
    </row>
    <row r="170" spans="1:107" ht="22" hidden="1" customHeight="1" x14ac:dyDescent="0.2">
      <c r="A170" t="s">
        <v>1359</v>
      </c>
      <c r="B170" s="196" t="s">
        <v>1360</v>
      </c>
      <c r="C170" t="s">
        <v>6289</v>
      </c>
      <c r="D170" t="s">
        <v>297</v>
      </c>
      <c r="E170" t="s">
        <v>1361</v>
      </c>
      <c r="F170" t="s">
        <v>297</v>
      </c>
      <c r="G170" t="s">
        <v>298</v>
      </c>
      <c r="H170" t="s">
        <v>299</v>
      </c>
      <c r="I170" t="s">
        <v>300</v>
      </c>
      <c r="J170" t="s">
        <v>301</v>
      </c>
      <c r="K170" t="s">
        <v>302</v>
      </c>
      <c r="L170" t="s">
        <v>303</v>
      </c>
      <c r="M170" t="s">
        <v>297</v>
      </c>
      <c r="N170" t="s">
        <v>297</v>
      </c>
      <c r="O170" t="s">
        <v>297</v>
      </c>
      <c r="Q170" t="s">
        <v>304</v>
      </c>
      <c r="R170" t="s">
        <v>319</v>
      </c>
      <c r="S170" t="s">
        <v>306</v>
      </c>
      <c r="T170" t="s">
        <v>307</v>
      </c>
      <c r="U170" t="s">
        <v>308</v>
      </c>
      <c r="V170" t="s">
        <v>309</v>
      </c>
      <c r="W170" t="s">
        <v>310</v>
      </c>
      <c r="X170" t="s">
        <v>310</v>
      </c>
      <c r="Y170" t="s">
        <v>311</v>
      </c>
      <c r="Z170" t="s">
        <v>297</v>
      </c>
      <c r="AA170" t="s">
        <v>297</v>
      </c>
      <c r="AB170" t="s">
        <v>297</v>
      </c>
      <c r="AC170" t="s">
        <v>297</v>
      </c>
      <c r="AD170" t="s">
        <v>297</v>
      </c>
      <c r="AE170" t="s">
        <v>297</v>
      </c>
      <c r="AF170" t="s">
        <v>312</v>
      </c>
      <c r="AG170" t="s">
        <v>297</v>
      </c>
      <c r="AH170" t="s">
        <v>297</v>
      </c>
      <c r="AI170" t="s">
        <v>297</v>
      </c>
      <c r="AJ170" t="s">
        <v>297</v>
      </c>
      <c r="AK170" t="s">
        <v>297</v>
      </c>
      <c r="AL170" t="s">
        <v>297</v>
      </c>
      <c r="AM170" t="s">
        <v>297</v>
      </c>
      <c r="AN170" t="s">
        <v>297</v>
      </c>
      <c r="AO170" t="s">
        <v>297</v>
      </c>
      <c r="AP170" t="s">
        <v>297</v>
      </c>
      <c r="AQ170" t="s">
        <v>297</v>
      </c>
      <c r="AR170" t="s">
        <v>297</v>
      </c>
      <c r="AS170" t="s">
        <v>297</v>
      </c>
      <c r="AT170" t="s">
        <v>297</v>
      </c>
      <c r="AU170" t="s">
        <v>297</v>
      </c>
      <c r="AV170" t="s">
        <v>297</v>
      </c>
      <c r="AW170" t="s">
        <v>297</v>
      </c>
      <c r="AX170" t="s">
        <v>297</v>
      </c>
      <c r="AY170" t="s">
        <v>297</v>
      </c>
      <c r="AZ170" t="s">
        <v>297</v>
      </c>
      <c r="BA170" t="s">
        <v>297</v>
      </c>
      <c r="BB170" t="s">
        <v>297</v>
      </c>
      <c r="BC170" t="s">
        <v>297</v>
      </c>
      <c r="BD170" t="s">
        <v>297</v>
      </c>
      <c r="BE170" t="s">
        <v>297</v>
      </c>
      <c r="BF170" t="s">
        <v>297</v>
      </c>
      <c r="BG170" t="s">
        <v>297</v>
      </c>
      <c r="BH170" t="s">
        <v>297</v>
      </c>
      <c r="BI170" t="s">
        <v>297</v>
      </c>
      <c r="BJ170" t="s">
        <v>297</v>
      </c>
      <c r="BK170" t="s">
        <v>297</v>
      </c>
      <c r="BL170" t="s">
        <v>297</v>
      </c>
      <c r="BM170" t="s">
        <v>297</v>
      </c>
      <c r="BN170" t="s">
        <v>297</v>
      </c>
      <c r="BO170" t="s">
        <v>297</v>
      </c>
      <c r="BP170" t="s">
        <v>297</v>
      </c>
      <c r="BQ170" t="s">
        <v>297</v>
      </c>
      <c r="BR170" t="s">
        <v>297</v>
      </c>
      <c r="BS170" t="s">
        <v>297</v>
      </c>
      <c r="BT170" t="s">
        <v>297</v>
      </c>
      <c r="BU170" t="s">
        <v>297</v>
      </c>
      <c r="BV170" t="s">
        <v>297</v>
      </c>
      <c r="BW170" t="s">
        <v>297</v>
      </c>
      <c r="BX170" t="s">
        <v>297</v>
      </c>
      <c r="BY170" t="s">
        <v>297</v>
      </c>
      <c r="BZ170" t="s">
        <v>297</v>
      </c>
      <c r="CA170" t="s">
        <v>297</v>
      </c>
      <c r="CB170" t="s">
        <v>297</v>
      </c>
      <c r="CC170" t="s">
        <v>297</v>
      </c>
      <c r="CD170" t="s">
        <v>297</v>
      </c>
      <c r="CE170" t="s">
        <v>297</v>
      </c>
      <c r="CF170" t="s">
        <v>313</v>
      </c>
      <c r="CG170" t="s">
        <v>314</v>
      </c>
      <c r="CH170" t="s">
        <v>314</v>
      </c>
      <c r="CI170" t="s">
        <v>297</v>
      </c>
      <c r="CJ170" t="s">
        <v>297</v>
      </c>
      <c r="CK170" t="s">
        <v>1362</v>
      </c>
      <c r="CL170" t="s">
        <v>1363</v>
      </c>
      <c r="CM170" t="s">
        <v>297</v>
      </c>
      <c r="CN170" t="s">
        <v>297</v>
      </c>
      <c r="CO170" t="s">
        <v>297</v>
      </c>
      <c r="CP170" t="s">
        <v>297</v>
      </c>
      <c r="CQ170" t="s">
        <v>297</v>
      </c>
      <c r="CR170" t="s">
        <v>297</v>
      </c>
      <c r="CS170" t="s">
        <v>297</v>
      </c>
      <c r="CT170" t="s">
        <v>297</v>
      </c>
      <c r="CU170" t="s">
        <v>297</v>
      </c>
      <c r="CV170" t="s">
        <v>297</v>
      </c>
      <c r="CW170" t="s">
        <v>297</v>
      </c>
      <c r="CX170" t="s">
        <v>297</v>
      </c>
      <c r="CY170" t="s">
        <v>297</v>
      </c>
      <c r="CZ170" t="s">
        <v>297</v>
      </c>
      <c r="DA170" t="s">
        <v>297</v>
      </c>
      <c r="DB170" t="s">
        <v>297</v>
      </c>
      <c r="DC170" t="s">
        <v>297</v>
      </c>
    </row>
    <row r="171" spans="1:107" hidden="1" thickTop="1" x14ac:dyDescent="0.2">
      <c r="A171" t="s">
        <v>1364</v>
      </c>
      <c r="B171" s="14" t="s">
        <v>1365</v>
      </c>
      <c r="C171" t="s">
        <v>6289</v>
      </c>
      <c r="D171" t="s">
        <v>297</v>
      </c>
      <c r="E171" t="s">
        <v>1366</v>
      </c>
      <c r="F171" t="s">
        <v>297</v>
      </c>
      <c r="G171" t="s">
        <v>298</v>
      </c>
      <c r="H171" t="s">
        <v>299</v>
      </c>
      <c r="I171" t="s">
        <v>300</v>
      </c>
      <c r="J171" t="s">
        <v>301</v>
      </c>
      <c r="K171" t="s">
        <v>302</v>
      </c>
      <c r="L171" t="s">
        <v>303</v>
      </c>
      <c r="M171" t="s">
        <v>297</v>
      </c>
      <c r="N171" t="s">
        <v>297</v>
      </c>
      <c r="O171" t="s">
        <v>297</v>
      </c>
      <c r="Q171" t="s">
        <v>304</v>
      </c>
      <c r="R171" t="s">
        <v>319</v>
      </c>
      <c r="S171" t="s">
        <v>306</v>
      </c>
      <c r="T171" t="s">
        <v>307</v>
      </c>
      <c r="U171" t="s">
        <v>308</v>
      </c>
      <c r="V171" t="s">
        <v>309</v>
      </c>
      <c r="W171" t="s">
        <v>310</v>
      </c>
      <c r="X171" t="s">
        <v>310</v>
      </c>
      <c r="Y171" t="s">
        <v>311</v>
      </c>
      <c r="Z171" t="s">
        <v>297</v>
      </c>
      <c r="AA171" t="s">
        <v>297</v>
      </c>
      <c r="AB171" t="s">
        <v>297</v>
      </c>
      <c r="AC171" t="s">
        <v>297</v>
      </c>
      <c r="AD171" t="s">
        <v>297</v>
      </c>
      <c r="AE171" t="s">
        <v>297</v>
      </c>
      <c r="AF171" t="s">
        <v>312</v>
      </c>
      <c r="AG171" t="s">
        <v>297</v>
      </c>
      <c r="AH171" t="s">
        <v>297</v>
      </c>
      <c r="AI171" t="s">
        <v>297</v>
      </c>
      <c r="AJ171" t="s">
        <v>297</v>
      </c>
      <c r="AK171" t="s">
        <v>297</v>
      </c>
      <c r="AL171" t="s">
        <v>297</v>
      </c>
      <c r="AM171" t="s">
        <v>297</v>
      </c>
      <c r="AN171" t="s">
        <v>297</v>
      </c>
      <c r="AO171" t="s">
        <v>297</v>
      </c>
      <c r="AP171" t="s">
        <v>297</v>
      </c>
      <c r="AQ171" t="s">
        <v>297</v>
      </c>
      <c r="AR171" t="s">
        <v>297</v>
      </c>
      <c r="AS171" t="s">
        <v>297</v>
      </c>
      <c r="AT171" t="s">
        <v>297</v>
      </c>
      <c r="AU171" t="s">
        <v>297</v>
      </c>
      <c r="AV171" t="s">
        <v>297</v>
      </c>
      <c r="AW171" t="s">
        <v>297</v>
      </c>
      <c r="AX171" t="s">
        <v>297</v>
      </c>
      <c r="AY171" t="s">
        <v>297</v>
      </c>
      <c r="AZ171" t="s">
        <v>297</v>
      </c>
      <c r="BA171" t="s">
        <v>297</v>
      </c>
      <c r="BB171" t="s">
        <v>297</v>
      </c>
      <c r="BC171" t="s">
        <v>297</v>
      </c>
      <c r="BD171" t="s">
        <v>297</v>
      </c>
      <c r="BE171" t="s">
        <v>297</v>
      </c>
      <c r="BF171" t="s">
        <v>297</v>
      </c>
      <c r="BG171" t="s">
        <v>297</v>
      </c>
      <c r="BH171" t="s">
        <v>297</v>
      </c>
      <c r="BI171" t="s">
        <v>297</v>
      </c>
      <c r="BJ171" t="s">
        <v>297</v>
      </c>
      <c r="BK171" t="s">
        <v>297</v>
      </c>
      <c r="BL171" t="s">
        <v>297</v>
      </c>
      <c r="BM171" t="s">
        <v>297</v>
      </c>
      <c r="BN171" t="s">
        <v>297</v>
      </c>
      <c r="BO171" t="s">
        <v>297</v>
      </c>
      <c r="BP171" t="s">
        <v>297</v>
      </c>
      <c r="BQ171" t="s">
        <v>297</v>
      </c>
      <c r="BR171" t="s">
        <v>297</v>
      </c>
      <c r="BS171" t="s">
        <v>297</v>
      </c>
      <c r="BT171" t="s">
        <v>297</v>
      </c>
      <c r="BU171" t="s">
        <v>297</v>
      </c>
      <c r="BV171" t="s">
        <v>297</v>
      </c>
      <c r="BW171" t="s">
        <v>297</v>
      </c>
      <c r="BX171" t="s">
        <v>297</v>
      </c>
      <c r="BY171" t="s">
        <v>297</v>
      </c>
      <c r="BZ171" t="s">
        <v>297</v>
      </c>
      <c r="CA171" t="s">
        <v>297</v>
      </c>
      <c r="CB171" t="s">
        <v>297</v>
      </c>
      <c r="CC171" t="s">
        <v>297</v>
      </c>
      <c r="CD171" t="s">
        <v>297</v>
      </c>
      <c r="CE171" t="s">
        <v>297</v>
      </c>
      <c r="CF171" t="s">
        <v>313</v>
      </c>
      <c r="CG171" t="s">
        <v>314</v>
      </c>
      <c r="CH171" t="s">
        <v>314</v>
      </c>
      <c r="CI171" t="s">
        <v>297</v>
      </c>
      <c r="CJ171" t="s">
        <v>297</v>
      </c>
      <c r="CK171" t="s">
        <v>1367</v>
      </c>
      <c r="CL171" t="s">
        <v>1368</v>
      </c>
      <c r="CM171" t="s">
        <v>297</v>
      </c>
      <c r="CN171" t="s">
        <v>297</v>
      </c>
      <c r="CO171" t="s">
        <v>297</v>
      </c>
      <c r="CP171" t="s">
        <v>297</v>
      </c>
      <c r="CQ171" t="s">
        <v>297</v>
      </c>
      <c r="CR171" t="s">
        <v>297</v>
      </c>
      <c r="CS171" t="s">
        <v>297</v>
      </c>
      <c r="CT171" t="s">
        <v>297</v>
      </c>
      <c r="CU171" t="s">
        <v>297</v>
      </c>
      <c r="CV171" t="s">
        <v>297</v>
      </c>
      <c r="CW171" t="s">
        <v>297</v>
      </c>
      <c r="CX171" t="s">
        <v>297</v>
      </c>
      <c r="CY171" t="s">
        <v>297</v>
      </c>
      <c r="CZ171" t="s">
        <v>297</v>
      </c>
      <c r="DA171" t="s">
        <v>297</v>
      </c>
      <c r="DB171" t="s">
        <v>297</v>
      </c>
      <c r="DC171" t="s">
        <v>297</v>
      </c>
    </row>
    <row r="172" spans="1:107" hidden="1" thickTop="1" x14ac:dyDescent="0.2">
      <c r="A172" t="s">
        <v>1369</v>
      </c>
      <c r="B172" s="196" t="s">
        <v>1370</v>
      </c>
      <c r="C172" t="s">
        <v>6293</v>
      </c>
      <c r="D172" t="s">
        <v>297</v>
      </c>
      <c r="E172" t="s">
        <v>1371</v>
      </c>
      <c r="F172" t="s">
        <v>1326</v>
      </c>
      <c r="G172" t="s">
        <v>298</v>
      </c>
      <c r="H172" t="s">
        <v>382</v>
      </c>
      <c r="I172" t="s">
        <v>300</v>
      </c>
      <c r="J172" t="s">
        <v>342</v>
      </c>
      <c r="K172" t="s">
        <v>343</v>
      </c>
      <c r="L172" t="s">
        <v>303</v>
      </c>
      <c r="M172" t="s">
        <v>297</v>
      </c>
      <c r="N172" t="s">
        <v>297</v>
      </c>
      <c r="O172" t="s">
        <v>297</v>
      </c>
      <c r="Q172" t="s">
        <v>344</v>
      </c>
      <c r="R172" t="s">
        <v>368</v>
      </c>
      <c r="S172" t="s">
        <v>384</v>
      </c>
      <c r="T172" t="s">
        <v>297</v>
      </c>
      <c r="U172" t="s">
        <v>297</v>
      </c>
      <c r="V172" t="s">
        <v>309</v>
      </c>
      <c r="W172" t="s">
        <v>310</v>
      </c>
      <c r="X172" t="s">
        <v>310</v>
      </c>
      <c r="Y172" t="s">
        <v>311</v>
      </c>
      <c r="Z172" t="s">
        <v>312</v>
      </c>
      <c r="AA172" t="s">
        <v>297</v>
      </c>
      <c r="AB172" t="s">
        <v>297</v>
      </c>
      <c r="AC172" t="s">
        <v>297</v>
      </c>
      <c r="AD172" t="s">
        <v>297</v>
      </c>
      <c r="AE172" t="s">
        <v>297</v>
      </c>
      <c r="AF172" t="s">
        <v>312</v>
      </c>
      <c r="AG172" t="s">
        <v>297</v>
      </c>
      <c r="AH172" t="s">
        <v>297</v>
      </c>
      <c r="AI172" t="s">
        <v>297</v>
      </c>
      <c r="AJ172" t="s">
        <v>297</v>
      </c>
      <c r="AK172" t="s">
        <v>297</v>
      </c>
      <c r="AL172" t="s">
        <v>297</v>
      </c>
      <c r="AM172" t="s">
        <v>297</v>
      </c>
      <c r="AN172" t="s">
        <v>297</v>
      </c>
      <c r="AO172" t="s">
        <v>297</v>
      </c>
      <c r="AP172" t="s">
        <v>297</v>
      </c>
      <c r="AQ172" t="s">
        <v>297</v>
      </c>
      <c r="AR172" t="s">
        <v>297</v>
      </c>
      <c r="AS172" t="s">
        <v>297</v>
      </c>
      <c r="AT172" t="s">
        <v>297</v>
      </c>
      <c r="AU172" t="s">
        <v>297</v>
      </c>
      <c r="AV172" t="s">
        <v>297</v>
      </c>
      <c r="AW172" t="s">
        <v>297</v>
      </c>
      <c r="AX172" t="s">
        <v>297</v>
      </c>
      <c r="AY172" t="s">
        <v>297</v>
      </c>
      <c r="AZ172" t="s">
        <v>297</v>
      </c>
      <c r="BA172" t="s">
        <v>297</v>
      </c>
      <c r="BB172" t="s">
        <v>297</v>
      </c>
      <c r="BC172" t="s">
        <v>297</v>
      </c>
      <c r="BD172" t="s">
        <v>297</v>
      </c>
      <c r="BE172" t="s">
        <v>297</v>
      </c>
      <c r="BF172" t="s">
        <v>297</v>
      </c>
      <c r="BG172" t="s">
        <v>297</v>
      </c>
      <c r="BH172" t="s">
        <v>297</v>
      </c>
      <c r="BI172" t="s">
        <v>297</v>
      </c>
      <c r="BJ172" t="s">
        <v>297</v>
      </c>
      <c r="BK172" t="s">
        <v>297</v>
      </c>
      <c r="BL172" t="s">
        <v>297</v>
      </c>
      <c r="BM172" t="s">
        <v>297</v>
      </c>
      <c r="BN172" t="s">
        <v>297</v>
      </c>
      <c r="BO172" t="s">
        <v>297</v>
      </c>
      <c r="BP172" t="s">
        <v>297</v>
      </c>
      <c r="BQ172" t="s">
        <v>297</v>
      </c>
      <c r="BR172" t="s">
        <v>297</v>
      </c>
      <c r="BS172" t="s">
        <v>297</v>
      </c>
      <c r="BT172" t="s">
        <v>297</v>
      </c>
      <c r="BU172" t="s">
        <v>297</v>
      </c>
      <c r="BV172" t="s">
        <v>297</v>
      </c>
      <c r="BW172" t="s">
        <v>297</v>
      </c>
      <c r="BX172" t="s">
        <v>297</v>
      </c>
      <c r="BY172" t="s">
        <v>297</v>
      </c>
      <c r="BZ172" t="s">
        <v>297</v>
      </c>
      <c r="CA172" t="s">
        <v>297</v>
      </c>
      <c r="CB172" t="s">
        <v>297</v>
      </c>
      <c r="CC172" t="s">
        <v>297</v>
      </c>
      <c r="CD172" t="s">
        <v>297</v>
      </c>
      <c r="CE172" t="s">
        <v>297</v>
      </c>
      <c r="CF172" t="s">
        <v>386</v>
      </c>
      <c r="CG172">
        <v>0</v>
      </c>
      <c r="CH172" t="s">
        <v>297</v>
      </c>
      <c r="CI172" t="s">
        <v>297</v>
      </c>
      <c r="CJ172" t="s">
        <v>297</v>
      </c>
      <c r="CK172" t="s">
        <v>1372</v>
      </c>
      <c r="CL172" t="s">
        <v>1373</v>
      </c>
      <c r="CM172" t="s">
        <v>1329</v>
      </c>
      <c r="CN172" t="s">
        <v>297</v>
      </c>
      <c r="CO172" t="s">
        <v>297</v>
      </c>
      <c r="CP172" t="s">
        <v>297</v>
      </c>
      <c r="CQ172" t="s">
        <v>297</v>
      </c>
      <c r="CR172" t="s">
        <v>297</v>
      </c>
      <c r="CS172" t="s">
        <v>297</v>
      </c>
      <c r="CT172" t="s">
        <v>297</v>
      </c>
      <c r="CU172" t="s">
        <v>297</v>
      </c>
      <c r="CV172" t="s">
        <v>297</v>
      </c>
      <c r="CW172" t="s">
        <v>297</v>
      </c>
      <c r="CX172" t="s">
        <v>297</v>
      </c>
      <c r="CY172" t="s">
        <v>297</v>
      </c>
      <c r="CZ172" t="s">
        <v>297</v>
      </c>
      <c r="DA172" t="s">
        <v>297</v>
      </c>
      <c r="DB172" t="s">
        <v>297</v>
      </c>
      <c r="DC172" t="s">
        <v>297</v>
      </c>
    </row>
    <row r="173" spans="1:107" ht="17" hidden="1" customHeight="1" x14ac:dyDescent="0.2">
      <c r="A173" t="s">
        <v>1374</v>
      </c>
      <c r="B173" s="198" t="s">
        <v>1375</v>
      </c>
      <c r="C173" t="s">
        <v>6204</v>
      </c>
      <c r="D173" s="70" t="s">
        <v>297</v>
      </c>
      <c r="E173" s="70" t="s">
        <v>1376</v>
      </c>
      <c r="F173" t="s">
        <v>297</v>
      </c>
      <c r="G173" t="s">
        <v>339</v>
      </c>
      <c r="H173" t="s">
        <v>340</v>
      </c>
      <c r="I173" t="s">
        <v>375</v>
      </c>
      <c r="J173" t="s">
        <v>342</v>
      </c>
      <c r="K173" t="s">
        <v>343</v>
      </c>
      <c r="L173" t="s">
        <v>303</v>
      </c>
      <c r="M173" t="s">
        <v>297</v>
      </c>
      <c r="N173" t="s">
        <v>297</v>
      </c>
      <c r="O173" t="s">
        <v>297</v>
      </c>
      <c r="Q173" t="s">
        <v>344</v>
      </c>
      <c r="R173" t="s">
        <v>297</v>
      </c>
      <c r="S173" t="s">
        <v>306</v>
      </c>
      <c r="T173" t="s">
        <v>297</v>
      </c>
      <c r="U173" t="s">
        <v>308</v>
      </c>
      <c r="V173" t="s">
        <v>309</v>
      </c>
      <c r="W173" t="s">
        <v>310</v>
      </c>
      <c r="X173" t="s">
        <v>310</v>
      </c>
      <c r="Y173" t="s">
        <v>311</v>
      </c>
      <c r="Z173" t="s">
        <v>297</v>
      </c>
      <c r="AA173" t="s">
        <v>297</v>
      </c>
      <c r="AB173" t="s">
        <v>297</v>
      </c>
      <c r="AC173" t="s">
        <v>297</v>
      </c>
      <c r="AD173" t="s">
        <v>297</v>
      </c>
      <c r="AE173" t="s">
        <v>297</v>
      </c>
      <c r="AF173" t="s">
        <v>297</v>
      </c>
      <c r="AG173" t="s">
        <v>297</v>
      </c>
      <c r="AH173" t="s">
        <v>297</v>
      </c>
      <c r="AI173" t="s">
        <v>297</v>
      </c>
      <c r="AJ173" t="s">
        <v>297</v>
      </c>
      <c r="AK173" t="s">
        <v>297</v>
      </c>
      <c r="AL173" t="s">
        <v>411</v>
      </c>
      <c r="AM173" t="s">
        <v>1333</v>
      </c>
      <c r="AN173">
        <v>3</v>
      </c>
      <c r="AO173" t="s">
        <v>297</v>
      </c>
      <c r="AP173" t="s">
        <v>297</v>
      </c>
      <c r="AQ173" t="s">
        <v>297</v>
      </c>
      <c r="AR173" t="s">
        <v>297</v>
      </c>
      <c r="AS173" t="s">
        <v>297</v>
      </c>
      <c r="AT173" t="s">
        <v>297</v>
      </c>
      <c r="AU173" t="s">
        <v>297</v>
      </c>
      <c r="AV173" t="s">
        <v>297</v>
      </c>
      <c r="AW173" t="s">
        <v>297</v>
      </c>
      <c r="AX173" t="s">
        <v>297</v>
      </c>
      <c r="AY173" t="s">
        <v>297</v>
      </c>
      <c r="AZ173" t="s">
        <v>297</v>
      </c>
      <c r="BA173" t="s">
        <v>297</v>
      </c>
      <c r="BB173" t="s">
        <v>297</v>
      </c>
      <c r="BC173" t="s">
        <v>297</v>
      </c>
      <c r="BD173" t="s">
        <v>297</v>
      </c>
      <c r="BE173" t="s">
        <v>297</v>
      </c>
      <c r="BF173" t="s">
        <v>297</v>
      </c>
      <c r="BG173" t="s">
        <v>297</v>
      </c>
      <c r="BH173" t="s">
        <v>297</v>
      </c>
      <c r="BI173" t="s">
        <v>297</v>
      </c>
      <c r="BJ173" t="s">
        <v>297</v>
      </c>
      <c r="BK173" t="s">
        <v>297</v>
      </c>
      <c r="BL173" t="s">
        <v>297</v>
      </c>
      <c r="BM173" t="s">
        <v>297</v>
      </c>
      <c r="BN173" t="s">
        <v>297</v>
      </c>
      <c r="BO173" t="s">
        <v>297</v>
      </c>
      <c r="BP173" t="s">
        <v>297</v>
      </c>
      <c r="BQ173" t="s">
        <v>297</v>
      </c>
      <c r="BR173" t="s">
        <v>297</v>
      </c>
      <c r="BS173" t="s">
        <v>297</v>
      </c>
      <c r="BT173" t="s">
        <v>297</v>
      </c>
      <c r="BU173" t="s">
        <v>297</v>
      </c>
      <c r="BV173" t="s">
        <v>297</v>
      </c>
      <c r="BW173" t="s">
        <v>297</v>
      </c>
      <c r="BX173" t="s">
        <v>297</v>
      </c>
      <c r="BY173" t="s">
        <v>297</v>
      </c>
      <c r="BZ173" t="s">
        <v>297</v>
      </c>
      <c r="CA173" t="s">
        <v>297</v>
      </c>
      <c r="CB173" t="s">
        <v>297</v>
      </c>
      <c r="CC173" t="s">
        <v>297</v>
      </c>
      <c r="CD173" t="s">
        <v>297</v>
      </c>
      <c r="CE173" t="s">
        <v>297</v>
      </c>
      <c r="CF173" t="s">
        <v>400</v>
      </c>
      <c r="CG173" t="s">
        <v>297</v>
      </c>
      <c r="CH173" t="s">
        <v>297</v>
      </c>
      <c r="CI173">
        <v>0</v>
      </c>
      <c r="CJ173">
        <v>30</v>
      </c>
      <c r="CK173" s="70" t="s">
        <v>1377</v>
      </c>
      <c r="CL173" s="70" t="s">
        <v>1378</v>
      </c>
      <c r="CM173" t="s">
        <v>297</v>
      </c>
      <c r="CN173" t="s">
        <v>297</v>
      </c>
      <c r="CO173" t="s">
        <v>297</v>
      </c>
      <c r="CP173" t="s">
        <v>297</v>
      </c>
      <c r="CQ173" t="s">
        <v>297</v>
      </c>
      <c r="CR173" t="s">
        <v>297</v>
      </c>
      <c r="CS173" t="s">
        <v>297</v>
      </c>
      <c r="CT173" t="s">
        <v>297</v>
      </c>
      <c r="CU173" t="s">
        <v>297</v>
      </c>
      <c r="CV173" t="s">
        <v>297</v>
      </c>
      <c r="CW173" t="s">
        <v>297</v>
      </c>
      <c r="CX173" t="s">
        <v>297</v>
      </c>
      <c r="CY173" t="s">
        <v>297</v>
      </c>
      <c r="CZ173" t="s">
        <v>297</v>
      </c>
      <c r="DA173" t="s">
        <v>297</v>
      </c>
      <c r="DB173" t="s">
        <v>297</v>
      </c>
      <c r="DC173" t="s">
        <v>297</v>
      </c>
    </row>
    <row r="174" spans="1:107" hidden="1" thickTop="1" x14ac:dyDescent="0.2">
      <c r="A174" t="s">
        <v>1379</v>
      </c>
      <c r="B174" s="196" t="s">
        <v>1380</v>
      </c>
      <c r="C174" t="s">
        <v>6204</v>
      </c>
      <c r="D174" t="s">
        <v>297</v>
      </c>
      <c r="E174" t="s">
        <v>1381</v>
      </c>
      <c r="F174" t="s">
        <v>1382</v>
      </c>
      <c r="G174" t="s">
        <v>339</v>
      </c>
      <c r="H174" t="s">
        <v>340</v>
      </c>
      <c r="I174" t="s">
        <v>375</v>
      </c>
      <c r="J174" t="s">
        <v>342</v>
      </c>
      <c r="K174" t="s">
        <v>343</v>
      </c>
      <c r="L174" t="s">
        <v>303</v>
      </c>
      <c r="M174" t="s">
        <v>297</v>
      </c>
      <c r="N174" t="s">
        <v>297</v>
      </c>
      <c r="O174" t="s">
        <v>297</v>
      </c>
      <c r="Q174" t="s">
        <v>344</v>
      </c>
      <c r="R174" t="s">
        <v>297</v>
      </c>
      <c r="S174" t="s">
        <v>306</v>
      </c>
      <c r="T174" t="s">
        <v>297</v>
      </c>
      <c r="U174" t="s">
        <v>308</v>
      </c>
      <c r="V174" t="s">
        <v>309</v>
      </c>
      <c r="W174" t="s">
        <v>310</v>
      </c>
      <c r="X174" t="s">
        <v>310</v>
      </c>
      <c r="Y174" t="s">
        <v>1340</v>
      </c>
      <c r="Z174" t="s">
        <v>297</v>
      </c>
      <c r="AA174" t="s">
        <v>297</v>
      </c>
      <c r="AB174" t="s">
        <v>297</v>
      </c>
      <c r="AC174" t="s">
        <v>297</v>
      </c>
      <c r="AD174" t="s">
        <v>297</v>
      </c>
      <c r="AE174" t="s">
        <v>297</v>
      </c>
      <c r="AF174" t="s">
        <v>466</v>
      </c>
      <c r="AG174" t="s">
        <v>424</v>
      </c>
      <c r="AH174">
        <v>7</v>
      </c>
      <c r="AI174" t="s">
        <v>297</v>
      </c>
      <c r="AJ174" t="s">
        <v>297</v>
      </c>
      <c r="AK174" t="s">
        <v>297</v>
      </c>
      <c r="AL174" t="s">
        <v>467</v>
      </c>
      <c r="AM174" t="s">
        <v>412</v>
      </c>
      <c r="AN174">
        <v>2</v>
      </c>
      <c r="AO174" t="s">
        <v>466</v>
      </c>
      <c r="AP174" t="s">
        <v>424</v>
      </c>
      <c r="AQ174">
        <v>3</v>
      </c>
      <c r="AR174" t="s">
        <v>466</v>
      </c>
      <c r="AS174" t="s">
        <v>424</v>
      </c>
      <c r="AT174">
        <v>8</v>
      </c>
      <c r="AU174" t="s">
        <v>466</v>
      </c>
      <c r="AV174" t="s">
        <v>412</v>
      </c>
      <c r="AW174">
        <v>2</v>
      </c>
      <c r="AX174" t="s">
        <v>466</v>
      </c>
      <c r="AY174" t="s">
        <v>424</v>
      </c>
      <c r="AZ174">
        <v>2</v>
      </c>
      <c r="BA174" t="s">
        <v>466</v>
      </c>
      <c r="BB174" t="s">
        <v>424</v>
      </c>
      <c r="BC174">
        <v>5</v>
      </c>
      <c r="BD174" t="s">
        <v>466</v>
      </c>
      <c r="BE174" t="s">
        <v>412</v>
      </c>
      <c r="BF174">
        <v>2</v>
      </c>
      <c r="BG174" t="s">
        <v>466</v>
      </c>
      <c r="BH174" t="s">
        <v>424</v>
      </c>
      <c r="BI174">
        <v>2</v>
      </c>
      <c r="BJ174" t="s">
        <v>297</v>
      </c>
      <c r="BK174" t="s">
        <v>297</v>
      </c>
      <c r="BL174" t="s">
        <v>297</v>
      </c>
      <c r="BM174" t="s">
        <v>297</v>
      </c>
      <c r="BN174" t="s">
        <v>297</v>
      </c>
      <c r="BO174" t="s">
        <v>297</v>
      </c>
      <c r="BP174" t="s">
        <v>297</v>
      </c>
      <c r="BQ174" t="s">
        <v>297</v>
      </c>
      <c r="BR174" t="s">
        <v>297</v>
      </c>
      <c r="BS174" t="s">
        <v>297</v>
      </c>
      <c r="BT174" t="s">
        <v>297</v>
      </c>
      <c r="BU174" t="s">
        <v>297</v>
      </c>
      <c r="BV174" t="s">
        <v>297</v>
      </c>
      <c r="BW174" t="s">
        <v>297</v>
      </c>
      <c r="BX174" t="s">
        <v>297</v>
      </c>
      <c r="BY174" t="s">
        <v>297</v>
      </c>
      <c r="BZ174" t="s">
        <v>297</v>
      </c>
      <c r="CA174" t="s">
        <v>297</v>
      </c>
      <c r="CB174" t="s">
        <v>466</v>
      </c>
      <c r="CC174" t="s">
        <v>424</v>
      </c>
      <c r="CD174">
        <v>3</v>
      </c>
      <c r="CE174" t="s">
        <v>297</v>
      </c>
      <c r="CF174" t="s">
        <v>347</v>
      </c>
      <c r="CG174" t="s">
        <v>297</v>
      </c>
      <c r="CH174" t="s">
        <v>297</v>
      </c>
      <c r="CI174">
        <v>0</v>
      </c>
      <c r="CJ174">
        <v>30</v>
      </c>
      <c r="CK174" t="s">
        <v>1383</v>
      </c>
      <c r="CL174" t="s">
        <v>1384</v>
      </c>
      <c r="CM174" t="s">
        <v>1385</v>
      </c>
      <c r="CN174" t="s">
        <v>297</v>
      </c>
      <c r="CO174" t="s">
        <v>297</v>
      </c>
      <c r="CP174" t="s">
        <v>297</v>
      </c>
      <c r="CQ174" t="s">
        <v>297</v>
      </c>
      <c r="CR174" t="s">
        <v>297</v>
      </c>
      <c r="CS174" t="s">
        <v>297</v>
      </c>
      <c r="CT174" t="s">
        <v>297</v>
      </c>
      <c r="CU174" t="s">
        <v>297</v>
      </c>
      <c r="CV174" t="s">
        <v>297</v>
      </c>
      <c r="CW174" t="s">
        <v>297</v>
      </c>
      <c r="CX174" t="s">
        <v>297</v>
      </c>
      <c r="CY174" t="s">
        <v>297</v>
      </c>
      <c r="CZ174" t="s">
        <v>297</v>
      </c>
      <c r="DA174" t="s">
        <v>297</v>
      </c>
      <c r="DB174" t="s">
        <v>297</v>
      </c>
      <c r="DC174" t="s">
        <v>297</v>
      </c>
    </row>
    <row r="175" spans="1:107" hidden="1" thickTop="1" x14ac:dyDescent="0.2">
      <c r="A175" t="s">
        <v>224</v>
      </c>
      <c r="B175" s="14" t="s">
        <v>1386</v>
      </c>
      <c r="C175" t="s">
        <v>6292</v>
      </c>
      <c r="D175" t="s">
        <v>1387</v>
      </c>
      <c r="E175" t="s">
        <v>1388</v>
      </c>
      <c r="F175" t="s">
        <v>297</v>
      </c>
      <c r="G175" t="s">
        <v>339</v>
      </c>
      <c r="H175" t="s">
        <v>340</v>
      </c>
      <c r="I175" t="s">
        <v>375</v>
      </c>
      <c r="J175" t="s">
        <v>342</v>
      </c>
      <c r="K175" t="s">
        <v>449</v>
      </c>
      <c r="L175" t="s">
        <v>303</v>
      </c>
      <c r="M175" t="s">
        <v>297</v>
      </c>
      <c r="N175" t="s">
        <v>297</v>
      </c>
      <c r="O175" t="s">
        <v>297</v>
      </c>
      <c r="Q175" t="s">
        <v>344</v>
      </c>
      <c r="R175" t="s">
        <v>297</v>
      </c>
      <c r="S175" t="s">
        <v>306</v>
      </c>
      <c r="T175" t="s">
        <v>297</v>
      </c>
      <c r="U175" t="s">
        <v>297</v>
      </c>
      <c r="V175" t="s">
        <v>309</v>
      </c>
      <c r="W175" t="s">
        <v>310</v>
      </c>
      <c r="X175" t="s">
        <v>310</v>
      </c>
      <c r="Y175" t="s">
        <v>311</v>
      </c>
      <c r="Z175" t="s">
        <v>297</v>
      </c>
      <c r="AA175" t="s">
        <v>297</v>
      </c>
      <c r="AB175" t="s">
        <v>297</v>
      </c>
      <c r="AC175" t="s">
        <v>297</v>
      </c>
      <c r="AD175" t="s">
        <v>297</v>
      </c>
      <c r="AE175" t="s">
        <v>297</v>
      </c>
      <c r="AF175" t="s">
        <v>297</v>
      </c>
      <c r="AG175" t="s">
        <v>297</v>
      </c>
      <c r="AH175" t="s">
        <v>297</v>
      </c>
      <c r="AI175" t="s">
        <v>297</v>
      </c>
      <c r="AJ175" t="s">
        <v>297</v>
      </c>
      <c r="AK175" t="s">
        <v>297</v>
      </c>
      <c r="AL175" t="s">
        <v>297</v>
      </c>
      <c r="AM175" t="s">
        <v>297</v>
      </c>
      <c r="AN175" t="s">
        <v>297</v>
      </c>
      <c r="AO175" t="s">
        <v>297</v>
      </c>
      <c r="AP175" t="s">
        <v>297</v>
      </c>
      <c r="AQ175" t="s">
        <v>297</v>
      </c>
      <c r="AR175" t="s">
        <v>297</v>
      </c>
      <c r="AS175" t="s">
        <v>297</v>
      </c>
      <c r="AT175" t="s">
        <v>297</v>
      </c>
      <c r="AU175" t="s">
        <v>297</v>
      </c>
      <c r="AV175" t="s">
        <v>297</v>
      </c>
      <c r="AW175" t="s">
        <v>297</v>
      </c>
      <c r="AX175" t="s">
        <v>297</v>
      </c>
      <c r="AY175" t="s">
        <v>297</v>
      </c>
      <c r="AZ175" t="s">
        <v>297</v>
      </c>
      <c r="BA175" t="s">
        <v>297</v>
      </c>
      <c r="BB175" t="s">
        <v>297</v>
      </c>
      <c r="BC175" t="s">
        <v>297</v>
      </c>
      <c r="BD175" t="s">
        <v>297</v>
      </c>
      <c r="BE175" t="s">
        <v>297</v>
      </c>
      <c r="BF175" t="s">
        <v>297</v>
      </c>
      <c r="BG175" t="s">
        <v>297</v>
      </c>
      <c r="BH175" t="s">
        <v>297</v>
      </c>
      <c r="BI175" t="s">
        <v>297</v>
      </c>
      <c r="BJ175" t="s">
        <v>297</v>
      </c>
      <c r="BK175" t="s">
        <v>297</v>
      </c>
      <c r="BL175" t="s">
        <v>297</v>
      </c>
      <c r="BM175" t="s">
        <v>297</v>
      </c>
      <c r="BO175" t="s">
        <v>297</v>
      </c>
      <c r="BP175" t="s">
        <v>411</v>
      </c>
      <c r="BQ175" t="s">
        <v>412</v>
      </c>
      <c r="BR175">
        <v>34</v>
      </c>
      <c r="BS175" t="s">
        <v>297</v>
      </c>
      <c r="BT175" t="s">
        <v>297</v>
      </c>
      <c r="BU175" t="s">
        <v>297</v>
      </c>
      <c r="BV175" t="s">
        <v>297</v>
      </c>
      <c r="BW175" t="s">
        <v>297</v>
      </c>
      <c r="BX175" t="s">
        <v>297</v>
      </c>
      <c r="BY175" t="s">
        <v>297</v>
      </c>
      <c r="BZ175" t="s">
        <v>297</v>
      </c>
      <c r="CA175" t="s">
        <v>297</v>
      </c>
      <c r="CB175" t="s">
        <v>297</v>
      </c>
      <c r="CC175" t="s">
        <v>297</v>
      </c>
      <c r="CD175" t="s">
        <v>297</v>
      </c>
      <c r="CE175" t="s">
        <v>297</v>
      </c>
      <c r="CF175" t="s">
        <v>347</v>
      </c>
      <c r="CG175" t="s">
        <v>297</v>
      </c>
      <c r="CH175" t="s">
        <v>297</v>
      </c>
      <c r="CI175">
        <v>0</v>
      </c>
      <c r="CJ175">
        <v>30</v>
      </c>
      <c r="CK175" t="s">
        <v>1389</v>
      </c>
      <c r="CL175" t="s">
        <v>1390</v>
      </c>
      <c r="CM175" t="s">
        <v>297</v>
      </c>
      <c r="CN175" t="s">
        <v>297</v>
      </c>
      <c r="CO175" t="s">
        <v>297</v>
      </c>
      <c r="CP175" t="s">
        <v>297</v>
      </c>
      <c r="CQ175" t="s">
        <v>297</v>
      </c>
      <c r="CR175" t="s">
        <v>297</v>
      </c>
      <c r="CS175" t="s">
        <v>297</v>
      </c>
      <c r="CT175" t="s">
        <v>297</v>
      </c>
      <c r="CU175" t="s">
        <v>297</v>
      </c>
      <c r="CV175" t="s">
        <v>297</v>
      </c>
      <c r="CW175" t="s">
        <v>297</v>
      </c>
      <c r="CX175" t="s">
        <v>297</v>
      </c>
      <c r="CY175" t="s">
        <v>297</v>
      </c>
      <c r="CZ175" t="s">
        <v>297</v>
      </c>
      <c r="DA175" t="s">
        <v>297</v>
      </c>
      <c r="DB175" t="s">
        <v>297</v>
      </c>
      <c r="DC175" t="s">
        <v>297</v>
      </c>
    </row>
    <row r="176" spans="1:107" hidden="1" thickTop="1" x14ac:dyDescent="0.2">
      <c r="A176" t="s">
        <v>226</v>
      </c>
      <c r="B176" s="196" t="s">
        <v>1391</v>
      </c>
      <c r="C176" t="s">
        <v>456</v>
      </c>
      <c r="D176" t="s">
        <v>297</v>
      </c>
      <c r="E176" t="s">
        <v>1392</v>
      </c>
      <c r="F176" t="s">
        <v>297</v>
      </c>
      <c r="G176" t="s">
        <v>339</v>
      </c>
      <c r="H176" t="s">
        <v>340</v>
      </c>
      <c r="I176" t="s">
        <v>375</v>
      </c>
      <c r="J176" t="s">
        <v>342</v>
      </c>
      <c r="K176" t="s">
        <v>343</v>
      </c>
      <c r="L176" t="s">
        <v>303</v>
      </c>
      <c r="M176" t="s">
        <v>297</v>
      </c>
      <c r="N176" t="s">
        <v>297</v>
      </c>
      <c r="O176" t="s">
        <v>297</v>
      </c>
      <c r="Q176" t="s">
        <v>344</v>
      </c>
      <c r="R176" t="s">
        <v>297</v>
      </c>
      <c r="S176" t="s">
        <v>306</v>
      </c>
      <c r="T176" t="s">
        <v>297</v>
      </c>
      <c r="U176" t="s">
        <v>297</v>
      </c>
      <c r="V176" t="s">
        <v>309</v>
      </c>
      <c r="W176" t="s">
        <v>310</v>
      </c>
      <c r="X176" t="s">
        <v>310</v>
      </c>
      <c r="Y176" t="s">
        <v>311</v>
      </c>
      <c r="Z176" t="s">
        <v>297</v>
      </c>
      <c r="AA176" t="s">
        <v>297</v>
      </c>
      <c r="AB176" t="s">
        <v>297</v>
      </c>
      <c r="AC176" t="s">
        <v>297</v>
      </c>
      <c r="AD176" t="s">
        <v>297</v>
      </c>
      <c r="AE176" t="s">
        <v>297</v>
      </c>
      <c r="AF176" t="s">
        <v>297</v>
      </c>
      <c r="AG176" t="s">
        <v>297</v>
      </c>
      <c r="AH176" t="s">
        <v>297</v>
      </c>
      <c r="AI176" t="s">
        <v>297</v>
      </c>
      <c r="AJ176" t="s">
        <v>297</v>
      </c>
      <c r="AK176" t="s">
        <v>297</v>
      </c>
      <c r="AL176" t="s">
        <v>297</v>
      </c>
      <c r="AM176" t="s">
        <v>297</v>
      </c>
      <c r="AN176" t="s">
        <v>297</v>
      </c>
      <c r="AO176" t="s">
        <v>297</v>
      </c>
      <c r="AP176" t="s">
        <v>297</v>
      </c>
      <c r="AQ176" t="s">
        <v>297</v>
      </c>
      <c r="AR176" t="s">
        <v>297</v>
      </c>
      <c r="AS176" t="s">
        <v>297</v>
      </c>
      <c r="AT176" t="s">
        <v>297</v>
      </c>
      <c r="AU176" t="s">
        <v>297</v>
      </c>
      <c r="AV176" t="s">
        <v>297</v>
      </c>
      <c r="AW176" t="s">
        <v>297</v>
      </c>
      <c r="AX176" t="s">
        <v>297</v>
      </c>
      <c r="AY176" t="s">
        <v>297</v>
      </c>
      <c r="AZ176" t="s">
        <v>297</v>
      </c>
      <c r="BA176" t="s">
        <v>297</v>
      </c>
      <c r="BB176" t="s">
        <v>297</v>
      </c>
      <c r="BC176" t="s">
        <v>297</v>
      </c>
      <c r="BD176" t="s">
        <v>297</v>
      </c>
      <c r="BE176" t="s">
        <v>297</v>
      </c>
      <c r="BF176" t="s">
        <v>297</v>
      </c>
      <c r="BG176" t="s">
        <v>297</v>
      </c>
      <c r="BH176" t="s">
        <v>297</v>
      </c>
      <c r="BI176" t="s">
        <v>297</v>
      </c>
      <c r="BJ176" t="s">
        <v>297</v>
      </c>
      <c r="BK176" t="s">
        <v>297</v>
      </c>
      <c r="BL176" t="s">
        <v>297</v>
      </c>
      <c r="BM176" t="s">
        <v>297</v>
      </c>
      <c r="BO176" t="s">
        <v>297</v>
      </c>
      <c r="BP176" t="s">
        <v>411</v>
      </c>
      <c r="BQ176" t="s">
        <v>412</v>
      </c>
      <c r="BR176">
        <v>36</v>
      </c>
      <c r="BS176" t="s">
        <v>297</v>
      </c>
      <c r="BT176" t="s">
        <v>297</v>
      </c>
      <c r="BU176" t="s">
        <v>297</v>
      </c>
      <c r="BV176" t="s">
        <v>297</v>
      </c>
      <c r="BW176" t="s">
        <v>297</v>
      </c>
      <c r="BX176" t="s">
        <v>297</v>
      </c>
      <c r="BY176" t="s">
        <v>297</v>
      </c>
      <c r="BZ176" t="s">
        <v>297</v>
      </c>
      <c r="CA176" t="s">
        <v>297</v>
      </c>
      <c r="CB176" t="s">
        <v>297</v>
      </c>
      <c r="CC176" t="s">
        <v>297</v>
      </c>
      <c r="CD176" t="s">
        <v>297</v>
      </c>
      <c r="CE176" t="s">
        <v>297</v>
      </c>
      <c r="CF176" t="s">
        <v>386</v>
      </c>
      <c r="CG176">
        <v>1</v>
      </c>
      <c r="CH176" t="s">
        <v>297</v>
      </c>
      <c r="CI176" t="s">
        <v>297</v>
      </c>
      <c r="CJ176" t="s">
        <v>297</v>
      </c>
      <c r="CK176" t="s">
        <v>1393</v>
      </c>
      <c r="CL176" t="s">
        <v>1394</v>
      </c>
      <c r="CM176" t="s">
        <v>297</v>
      </c>
      <c r="CN176" t="s">
        <v>297</v>
      </c>
      <c r="CO176" t="s">
        <v>297</v>
      </c>
      <c r="CP176" t="s">
        <v>297</v>
      </c>
      <c r="CQ176" t="s">
        <v>297</v>
      </c>
      <c r="CR176" t="s">
        <v>297</v>
      </c>
      <c r="CS176" t="s">
        <v>297</v>
      </c>
      <c r="CT176" t="s">
        <v>297</v>
      </c>
      <c r="CU176" t="s">
        <v>297</v>
      </c>
      <c r="CV176" t="s">
        <v>297</v>
      </c>
      <c r="CW176" t="s">
        <v>297</v>
      </c>
      <c r="CX176" t="s">
        <v>297</v>
      </c>
      <c r="CY176" t="s">
        <v>297</v>
      </c>
      <c r="CZ176" t="s">
        <v>297</v>
      </c>
      <c r="DA176" t="s">
        <v>297</v>
      </c>
      <c r="DB176" t="s">
        <v>297</v>
      </c>
      <c r="DC176" t="s">
        <v>297</v>
      </c>
    </row>
    <row r="177" spans="1:107" ht="20" hidden="1" customHeight="1" x14ac:dyDescent="0.2">
      <c r="A177" t="s">
        <v>225</v>
      </c>
      <c r="B177" s="14" t="s">
        <v>6298</v>
      </c>
      <c r="C177" t="s">
        <v>456</v>
      </c>
      <c r="D177" t="s">
        <v>297</v>
      </c>
      <c r="E177" t="s">
        <v>1395</v>
      </c>
      <c r="F177" t="s">
        <v>297</v>
      </c>
      <c r="G177" t="s">
        <v>339</v>
      </c>
      <c r="H177" t="s">
        <v>340</v>
      </c>
      <c r="I177" t="s">
        <v>375</v>
      </c>
      <c r="J177" t="s">
        <v>342</v>
      </c>
      <c r="K177" t="s">
        <v>343</v>
      </c>
      <c r="L177" t="s">
        <v>303</v>
      </c>
      <c r="M177" t="s">
        <v>297</v>
      </c>
      <c r="N177" t="s">
        <v>297</v>
      </c>
      <c r="O177" t="s">
        <v>297</v>
      </c>
      <c r="Q177" t="s">
        <v>344</v>
      </c>
      <c r="R177" t="s">
        <v>297</v>
      </c>
      <c r="S177" t="s">
        <v>306</v>
      </c>
      <c r="T177" t="s">
        <v>297</v>
      </c>
      <c r="U177" t="s">
        <v>297</v>
      </c>
      <c r="V177" t="s">
        <v>309</v>
      </c>
      <c r="W177" t="s">
        <v>310</v>
      </c>
      <c r="X177" t="s">
        <v>310</v>
      </c>
      <c r="Y177" t="s">
        <v>311</v>
      </c>
      <c r="Z177" t="s">
        <v>297</v>
      </c>
      <c r="AA177" t="s">
        <v>297</v>
      </c>
      <c r="AB177" t="s">
        <v>297</v>
      </c>
      <c r="AC177" t="s">
        <v>297</v>
      </c>
      <c r="AD177" t="s">
        <v>297</v>
      </c>
      <c r="AE177" t="s">
        <v>297</v>
      </c>
      <c r="AF177" t="s">
        <v>297</v>
      </c>
      <c r="AG177" t="s">
        <v>297</v>
      </c>
      <c r="AH177" t="s">
        <v>297</v>
      </c>
      <c r="AI177" t="s">
        <v>297</v>
      </c>
      <c r="AJ177" t="s">
        <v>297</v>
      </c>
      <c r="AK177" t="s">
        <v>297</v>
      </c>
      <c r="AL177" t="s">
        <v>297</v>
      </c>
      <c r="AM177" t="s">
        <v>297</v>
      </c>
      <c r="AN177" t="s">
        <v>297</v>
      </c>
      <c r="AO177" t="s">
        <v>297</v>
      </c>
      <c r="AP177" t="s">
        <v>297</v>
      </c>
      <c r="AQ177" t="s">
        <v>297</v>
      </c>
      <c r="AR177" t="s">
        <v>297</v>
      </c>
      <c r="AS177" t="s">
        <v>297</v>
      </c>
      <c r="AT177" t="s">
        <v>297</v>
      </c>
      <c r="AU177" t="s">
        <v>297</v>
      </c>
      <c r="AV177" t="s">
        <v>297</v>
      </c>
      <c r="AW177" t="s">
        <v>297</v>
      </c>
      <c r="AX177" t="s">
        <v>297</v>
      </c>
      <c r="AY177" t="s">
        <v>297</v>
      </c>
      <c r="AZ177" t="s">
        <v>297</v>
      </c>
      <c r="BA177" t="s">
        <v>297</v>
      </c>
      <c r="BB177" t="s">
        <v>297</v>
      </c>
      <c r="BC177" t="s">
        <v>297</v>
      </c>
      <c r="BD177" t="s">
        <v>297</v>
      </c>
      <c r="BE177" t="s">
        <v>297</v>
      </c>
      <c r="BF177" t="s">
        <v>297</v>
      </c>
      <c r="BG177" t="s">
        <v>297</v>
      </c>
      <c r="BH177" t="s">
        <v>297</v>
      </c>
      <c r="BI177" t="s">
        <v>297</v>
      </c>
      <c r="BJ177" t="s">
        <v>297</v>
      </c>
      <c r="BK177" t="s">
        <v>297</v>
      </c>
      <c r="BL177" t="s">
        <v>297</v>
      </c>
      <c r="BM177" t="s">
        <v>297</v>
      </c>
      <c r="BO177" t="s">
        <v>297</v>
      </c>
      <c r="BP177" t="s">
        <v>411</v>
      </c>
      <c r="BQ177" t="s">
        <v>412</v>
      </c>
      <c r="BR177">
        <v>35</v>
      </c>
      <c r="BS177" t="s">
        <v>297</v>
      </c>
      <c r="BT177" t="s">
        <v>297</v>
      </c>
      <c r="BU177" t="s">
        <v>297</v>
      </c>
      <c r="BV177" t="s">
        <v>297</v>
      </c>
      <c r="BW177" t="s">
        <v>297</v>
      </c>
      <c r="BX177" t="s">
        <v>297</v>
      </c>
      <c r="BY177" t="s">
        <v>297</v>
      </c>
      <c r="BZ177" t="s">
        <v>297</v>
      </c>
      <c r="CA177" t="s">
        <v>297</v>
      </c>
      <c r="CB177" t="s">
        <v>297</v>
      </c>
      <c r="CC177" t="s">
        <v>297</v>
      </c>
      <c r="CD177" t="s">
        <v>297</v>
      </c>
      <c r="CE177" t="s">
        <v>297</v>
      </c>
      <c r="CF177" t="s">
        <v>347</v>
      </c>
      <c r="CG177" t="s">
        <v>297</v>
      </c>
      <c r="CH177" t="s">
        <v>297</v>
      </c>
      <c r="CI177">
        <v>0</v>
      </c>
      <c r="CJ177">
        <v>30</v>
      </c>
      <c r="CK177" t="s">
        <v>1396</v>
      </c>
      <c r="CL177" t="s">
        <v>1397</v>
      </c>
      <c r="CM177" t="s">
        <v>297</v>
      </c>
      <c r="CN177" t="s">
        <v>297</v>
      </c>
      <c r="CO177" t="s">
        <v>297</v>
      </c>
      <c r="CP177" t="s">
        <v>297</v>
      </c>
      <c r="CQ177" t="s">
        <v>297</v>
      </c>
      <c r="CR177" t="s">
        <v>297</v>
      </c>
      <c r="CS177" t="s">
        <v>297</v>
      </c>
      <c r="CT177" t="s">
        <v>297</v>
      </c>
      <c r="CU177" t="s">
        <v>297</v>
      </c>
      <c r="CV177" t="s">
        <v>297</v>
      </c>
      <c r="CW177" t="s">
        <v>297</v>
      </c>
      <c r="CX177" t="s">
        <v>297</v>
      </c>
      <c r="CY177" t="s">
        <v>297</v>
      </c>
      <c r="CZ177" t="s">
        <v>297</v>
      </c>
      <c r="DA177" t="s">
        <v>297</v>
      </c>
      <c r="DB177" t="s">
        <v>297</v>
      </c>
      <c r="DC177" t="s">
        <v>297</v>
      </c>
    </row>
    <row r="178" spans="1:107" hidden="1" thickTop="1" x14ac:dyDescent="0.2">
      <c r="A178" t="s">
        <v>6277</v>
      </c>
      <c r="B178" s="196" t="s">
        <v>1398</v>
      </c>
      <c r="C178" t="s">
        <v>191</v>
      </c>
      <c r="D178" t="s">
        <v>297</v>
      </c>
      <c r="E178" t="s">
        <v>1399</v>
      </c>
      <c r="F178" t="s">
        <v>1400</v>
      </c>
      <c r="G178" t="s">
        <v>339</v>
      </c>
      <c r="H178" t="s">
        <v>340</v>
      </c>
      <c r="I178" t="s">
        <v>375</v>
      </c>
      <c r="J178" t="s">
        <v>342</v>
      </c>
      <c r="K178" t="s">
        <v>343</v>
      </c>
      <c r="L178" t="s">
        <v>303</v>
      </c>
      <c r="M178" t="s">
        <v>297</v>
      </c>
      <c r="N178" t="s">
        <v>297</v>
      </c>
      <c r="O178" t="s">
        <v>297</v>
      </c>
      <c r="Q178" t="s">
        <v>344</v>
      </c>
      <c r="R178" t="s">
        <v>297</v>
      </c>
      <c r="S178" t="s">
        <v>306</v>
      </c>
      <c r="T178" t="s">
        <v>297</v>
      </c>
      <c r="U178" t="s">
        <v>297</v>
      </c>
      <c r="V178" t="s">
        <v>309</v>
      </c>
      <c r="W178" t="s">
        <v>310</v>
      </c>
      <c r="X178" t="s">
        <v>310</v>
      </c>
      <c r="Y178" t="s">
        <v>311</v>
      </c>
      <c r="Z178" t="s">
        <v>297</v>
      </c>
      <c r="AA178" t="s">
        <v>297</v>
      </c>
      <c r="AB178" t="s">
        <v>297</v>
      </c>
      <c r="AC178" t="s">
        <v>297</v>
      </c>
      <c r="AD178" t="s">
        <v>297</v>
      </c>
      <c r="AE178" t="s">
        <v>297</v>
      </c>
      <c r="AF178" t="s">
        <v>297</v>
      </c>
      <c r="AG178" t="s">
        <v>297</v>
      </c>
      <c r="AH178" t="s">
        <v>297</v>
      </c>
      <c r="AI178" t="s">
        <v>297</v>
      </c>
      <c r="AJ178" t="s">
        <v>297</v>
      </c>
      <c r="AK178" t="s">
        <v>297</v>
      </c>
      <c r="AL178" t="s">
        <v>297</v>
      </c>
      <c r="AM178" t="s">
        <v>297</v>
      </c>
      <c r="AN178" t="s">
        <v>297</v>
      </c>
      <c r="AO178" t="s">
        <v>297</v>
      </c>
      <c r="AP178" t="s">
        <v>297</v>
      </c>
      <c r="AQ178" t="s">
        <v>297</v>
      </c>
      <c r="AR178" t="s">
        <v>297</v>
      </c>
      <c r="AS178" t="s">
        <v>297</v>
      </c>
      <c r="AT178" t="s">
        <v>297</v>
      </c>
      <c r="AU178" t="s">
        <v>297</v>
      </c>
      <c r="AV178" t="s">
        <v>297</v>
      </c>
      <c r="AW178" t="s">
        <v>297</v>
      </c>
      <c r="AX178" t="s">
        <v>297</v>
      </c>
      <c r="AY178" t="s">
        <v>297</v>
      </c>
      <c r="AZ178" t="s">
        <v>297</v>
      </c>
      <c r="BA178" t="s">
        <v>297</v>
      </c>
      <c r="BB178" t="s">
        <v>297</v>
      </c>
      <c r="BC178" t="s">
        <v>297</v>
      </c>
      <c r="BD178" t="s">
        <v>297</v>
      </c>
      <c r="BE178" t="s">
        <v>297</v>
      </c>
      <c r="BF178" t="s">
        <v>297</v>
      </c>
      <c r="BG178" t="s">
        <v>297</v>
      </c>
      <c r="BH178" t="s">
        <v>297</v>
      </c>
      <c r="BI178" t="s">
        <v>297</v>
      </c>
      <c r="BJ178" t="s">
        <v>297</v>
      </c>
      <c r="BK178" t="s">
        <v>297</v>
      </c>
      <c r="BL178" t="s">
        <v>297</v>
      </c>
      <c r="BM178" t="s">
        <v>297</v>
      </c>
      <c r="BO178" t="s">
        <v>297</v>
      </c>
      <c r="BP178" t="s">
        <v>411</v>
      </c>
      <c r="BQ178" t="s">
        <v>412</v>
      </c>
      <c r="BR178">
        <v>81</v>
      </c>
      <c r="BS178" t="s">
        <v>297</v>
      </c>
      <c r="BT178" t="s">
        <v>297</v>
      </c>
      <c r="BU178" t="s">
        <v>297</v>
      </c>
      <c r="BV178" t="s">
        <v>297</v>
      </c>
      <c r="BW178" t="s">
        <v>297</v>
      </c>
      <c r="BX178" t="s">
        <v>297</v>
      </c>
      <c r="BY178" t="s">
        <v>297</v>
      </c>
      <c r="BZ178" t="s">
        <v>297</v>
      </c>
      <c r="CA178" t="s">
        <v>297</v>
      </c>
      <c r="CB178" t="s">
        <v>297</v>
      </c>
      <c r="CC178" t="s">
        <v>297</v>
      </c>
      <c r="CD178" t="s">
        <v>297</v>
      </c>
      <c r="CE178" t="s">
        <v>297</v>
      </c>
      <c r="CF178" t="s">
        <v>347</v>
      </c>
      <c r="CG178" t="s">
        <v>297</v>
      </c>
      <c r="CH178" t="s">
        <v>297</v>
      </c>
      <c r="CI178">
        <v>0</v>
      </c>
      <c r="CJ178">
        <v>12</v>
      </c>
      <c r="CK178" t="s">
        <v>1401</v>
      </c>
      <c r="CL178" t="s">
        <v>1402</v>
      </c>
      <c r="CM178" t="s">
        <v>1403</v>
      </c>
      <c r="CN178" t="s">
        <v>297</v>
      </c>
      <c r="CO178" t="s">
        <v>297</v>
      </c>
      <c r="CP178" t="s">
        <v>297</v>
      </c>
      <c r="CQ178" t="s">
        <v>297</v>
      </c>
      <c r="CR178" t="s">
        <v>297</v>
      </c>
      <c r="CS178" t="s">
        <v>1404</v>
      </c>
      <c r="CT178" t="s">
        <v>1405</v>
      </c>
      <c r="CU178" t="s">
        <v>297</v>
      </c>
      <c r="CV178" t="s">
        <v>297</v>
      </c>
      <c r="CW178" t="s">
        <v>297</v>
      </c>
      <c r="CX178" t="s">
        <v>297</v>
      </c>
      <c r="CY178" t="s">
        <v>297</v>
      </c>
      <c r="CZ178" t="s">
        <v>297</v>
      </c>
      <c r="DA178" t="s">
        <v>297</v>
      </c>
      <c r="DB178" t="s">
        <v>297</v>
      </c>
      <c r="DC178" t="s">
        <v>297</v>
      </c>
    </row>
    <row r="179" spans="1:107" ht="18" hidden="1" customHeight="1" x14ac:dyDescent="0.2">
      <c r="A179" t="s">
        <v>5</v>
      </c>
      <c r="B179" s="14" t="s">
        <v>1406</v>
      </c>
      <c r="C179" t="s">
        <v>6204</v>
      </c>
      <c r="D179" t="s">
        <v>297</v>
      </c>
      <c r="E179" t="s">
        <v>1406</v>
      </c>
      <c r="F179" t="s">
        <v>1407</v>
      </c>
      <c r="G179" t="s">
        <v>339</v>
      </c>
      <c r="H179" t="s">
        <v>340</v>
      </c>
      <c r="I179" t="s">
        <v>375</v>
      </c>
      <c r="J179" t="s">
        <v>342</v>
      </c>
      <c r="K179" t="s">
        <v>343</v>
      </c>
      <c r="L179" t="s">
        <v>303</v>
      </c>
      <c r="M179" t="s">
        <v>297</v>
      </c>
      <c r="N179" t="s">
        <v>297</v>
      </c>
      <c r="O179" t="s">
        <v>297</v>
      </c>
      <c r="Q179" t="s">
        <v>344</v>
      </c>
      <c r="R179" t="s">
        <v>297</v>
      </c>
      <c r="S179" t="s">
        <v>306</v>
      </c>
      <c r="T179" t="s">
        <v>297</v>
      </c>
      <c r="U179" t="s">
        <v>308</v>
      </c>
      <c r="V179" t="s">
        <v>568</v>
      </c>
      <c r="W179" t="s">
        <v>345</v>
      </c>
      <c r="X179" t="s">
        <v>310</v>
      </c>
      <c r="Y179" t="s">
        <v>1408</v>
      </c>
      <c r="Z179" t="s">
        <v>297</v>
      </c>
      <c r="AA179" t="s">
        <v>297</v>
      </c>
      <c r="AB179" t="s">
        <v>297</v>
      </c>
      <c r="AC179" t="s">
        <v>297</v>
      </c>
      <c r="AD179" t="s">
        <v>297</v>
      </c>
      <c r="AE179" t="s">
        <v>297</v>
      </c>
      <c r="AF179" t="s">
        <v>297</v>
      </c>
      <c r="AG179" t="s">
        <v>297</v>
      </c>
      <c r="AH179" t="s">
        <v>297</v>
      </c>
      <c r="AI179" t="s">
        <v>297</v>
      </c>
      <c r="AJ179" t="s">
        <v>297</v>
      </c>
      <c r="AK179" t="s">
        <v>297</v>
      </c>
      <c r="AL179" t="s">
        <v>297</v>
      </c>
      <c r="AM179" t="s">
        <v>297</v>
      </c>
      <c r="AN179" t="s">
        <v>297</v>
      </c>
      <c r="AO179" t="s">
        <v>297</v>
      </c>
      <c r="AP179" t="s">
        <v>297</v>
      </c>
      <c r="AQ179" t="s">
        <v>297</v>
      </c>
      <c r="AR179" t="s">
        <v>297</v>
      </c>
      <c r="AS179" t="s">
        <v>297</v>
      </c>
      <c r="AT179" t="s">
        <v>297</v>
      </c>
      <c r="AU179" t="s">
        <v>297</v>
      </c>
      <c r="AV179" t="s">
        <v>297</v>
      </c>
      <c r="AW179" t="s">
        <v>297</v>
      </c>
      <c r="AX179" t="s">
        <v>297</v>
      </c>
      <c r="AY179" t="s">
        <v>297</v>
      </c>
      <c r="AZ179" t="s">
        <v>297</v>
      </c>
      <c r="BA179" t="s">
        <v>297</v>
      </c>
      <c r="BB179" t="s">
        <v>297</v>
      </c>
      <c r="BC179" t="s">
        <v>297</v>
      </c>
      <c r="BD179" t="s">
        <v>297</v>
      </c>
      <c r="BE179" t="s">
        <v>297</v>
      </c>
      <c r="BF179" t="s">
        <v>297</v>
      </c>
      <c r="BG179" t="s">
        <v>297</v>
      </c>
      <c r="BH179" t="s">
        <v>297</v>
      </c>
      <c r="BI179" t="s">
        <v>297</v>
      </c>
      <c r="BJ179" t="s">
        <v>297</v>
      </c>
      <c r="BK179" t="s">
        <v>297</v>
      </c>
      <c r="BL179" t="s">
        <v>297</v>
      </c>
      <c r="BM179" t="s">
        <v>297</v>
      </c>
      <c r="BN179" t="s">
        <v>297</v>
      </c>
      <c r="BO179" t="s">
        <v>297</v>
      </c>
      <c r="BP179" t="s">
        <v>297</v>
      </c>
      <c r="BQ179" t="s">
        <v>297</v>
      </c>
      <c r="BR179" t="s">
        <v>297</v>
      </c>
      <c r="BS179" t="s">
        <v>297</v>
      </c>
      <c r="BT179" t="s">
        <v>297</v>
      </c>
      <c r="BU179" t="s">
        <v>297</v>
      </c>
      <c r="BV179" t="s">
        <v>297</v>
      </c>
      <c r="BW179" t="s">
        <v>297</v>
      </c>
      <c r="BX179" t="s">
        <v>297</v>
      </c>
      <c r="BY179" t="s">
        <v>297</v>
      </c>
      <c r="BZ179" t="s">
        <v>297</v>
      </c>
      <c r="CA179" t="s">
        <v>297</v>
      </c>
      <c r="CB179" t="s">
        <v>297</v>
      </c>
      <c r="CC179" t="s">
        <v>297</v>
      </c>
      <c r="CD179" t="s">
        <v>297</v>
      </c>
      <c r="CE179" t="s">
        <v>297</v>
      </c>
      <c r="CF179" t="s">
        <v>400</v>
      </c>
      <c r="CG179" t="s">
        <v>297</v>
      </c>
      <c r="CH179" t="s">
        <v>297</v>
      </c>
      <c r="CI179">
        <v>0</v>
      </c>
      <c r="CJ179">
        <v>30</v>
      </c>
      <c r="CK179" t="s">
        <v>1406</v>
      </c>
      <c r="CL179" t="s">
        <v>1409</v>
      </c>
      <c r="CM179" t="s">
        <v>297</v>
      </c>
      <c r="CN179" t="s">
        <v>1296</v>
      </c>
      <c r="CO179" t="s">
        <v>297</v>
      </c>
      <c r="CP179" t="s">
        <v>297</v>
      </c>
      <c r="CQ179" t="s">
        <v>429</v>
      </c>
      <c r="CR179" t="s">
        <v>297</v>
      </c>
      <c r="CS179" t="s">
        <v>297</v>
      </c>
      <c r="CT179" t="s">
        <v>297</v>
      </c>
      <c r="CU179" t="s">
        <v>1410</v>
      </c>
      <c r="CV179" t="s">
        <v>297</v>
      </c>
      <c r="CW179" t="s">
        <v>297</v>
      </c>
      <c r="CX179" t="s">
        <v>297</v>
      </c>
      <c r="CY179" t="s">
        <v>579</v>
      </c>
      <c r="CZ179" t="s">
        <v>404</v>
      </c>
      <c r="DA179" t="s">
        <v>5</v>
      </c>
      <c r="DB179" t="s">
        <v>297</v>
      </c>
      <c r="DC179" t="s">
        <v>432</v>
      </c>
    </row>
    <row r="180" spans="1:107" hidden="1" thickTop="1" x14ac:dyDescent="0.2">
      <c r="A180" t="s">
        <v>400</v>
      </c>
      <c r="B180" s="196" t="s">
        <v>1411</v>
      </c>
      <c r="C180" t="s">
        <v>6277</v>
      </c>
      <c r="D180" t="s">
        <v>297</v>
      </c>
      <c r="E180" t="s">
        <v>1412</v>
      </c>
      <c r="F180" t="s">
        <v>761</v>
      </c>
      <c r="G180" t="s">
        <v>339</v>
      </c>
      <c r="H180" t="s">
        <v>340</v>
      </c>
      <c r="I180" t="s">
        <v>300</v>
      </c>
      <c r="J180" t="s">
        <v>342</v>
      </c>
      <c r="K180" t="s">
        <v>343</v>
      </c>
      <c r="L180" t="s">
        <v>303</v>
      </c>
      <c r="M180" t="s">
        <v>297</v>
      </c>
      <c r="N180" t="s">
        <v>297</v>
      </c>
      <c r="O180" t="s">
        <v>297</v>
      </c>
      <c r="Q180" t="s">
        <v>344</v>
      </c>
      <c r="R180" t="s">
        <v>297</v>
      </c>
      <c r="S180" t="s">
        <v>306</v>
      </c>
      <c r="T180" t="s">
        <v>297</v>
      </c>
      <c r="U180" t="s">
        <v>297</v>
      </c>
      <c r="V180" t="s">
        <v>309</v>
      </c>
      <c r="W180" t="s">
        <v>310</v>
      </c>
      <c r="X180" t="s">
        <v>310</v>
      </c>
      <c r="Y180" t="s">
        <v>311</v>
      </c>
      <c r="Z180" t="s">
        <v>297</v>
      </c>
      <c r="AA180" t="s">
        <v>297</v>
      </c>
      <c r="AB180" t="s">
        <v>297</v>
      </c>
      <c r="AC180" t="s">
        <v>297</v>
      </c>
      <c r="AD180" t="s">
        <v>297</v>
      </c>
      <c r="AE180" t="s">
        <v>297</v>
      </c>
      <c r="AF180" t="s">
        <v>297</v>
      </c>
      <c r="AG180" t="s">
        <v>297</v>
      </c>
      <c r="AH180" t="s">
        <v>297</v>
      </c>
      <c r="AI180" t="s">
        <v>297</v>
      </c>
      <c r="AJ180" t="s">
        <v>297</v>
      </c>
      <c r="AK180" t="s">
        <v>297</v>
      </c>
      <c r="AL180" t="s">
        <v>297</v>
      </c>
      <c r="AM180" t="s">
        <v>297</v>
      </c>
      <c r="AN180" t="s">
        <v>297</v>
      </c>
      <c r="AO180" t="s">
        <v>297</v>
      </c>
      <c r="AP180" t="s">
        <v>297</v>
      </c>
      <c r="AQ180" t="s">
        <v>297</v>
      </c>
      <c r="AR180" t="s">
        <v>297</v>
      </c>
      <c r="AS180" t="s">
        <v>297</v>
      </c>
      <c r="AT180" t="s">
        <v>297</v>
      </c>
      <c r="AU180" t="s">
        <v>297</v>
      </c>
      <c r="AV180" t="s">
        <v>297</v>
      </c>
      <c r="AW180" t="s">
        <v>297</v>
      </c>
      <c r="AX180" t="s">
        <v>297</v>
      </c>
      <c r="AY180" t="s">
        <v>297</v>
      </c>
      <c r="AZ180" t="s">
        <v>297</v>
      </c>
      <c r="BA180" t="s">
        <v>297</v>
      </c>
      <c r="BB180" t="s">
        <v>297</v>
      </c>
      <c r="BC180" t="s">
        <v>297</v>
      </c>
      <c r="BD180" t="s">
        <v>297</v>
      </c>
      <c r="BE180" t="s">
        <v>297</v>
      </c>
      <c r="BF180" t="s">
        <v>297</v>
      </c>
      <c r="BG180" t="s">
        <v>297</v>
      </c>
      <c r="BH180" t="s">
        <v>297</v>
      </c>
      <c r="BI180" t="s">
        <v>297</v>
      </c>
      <c r="BJ180" t="s">
        <v>297</v>
      </c>
      <c r="BK180" t="s">
        <v>297</v>
      </c>
      <c r="BL180" t="s">
        <v>297</v>
      </c>
      <c r="BM180" t="s">
        <v>297</v>
      </c>
      <c r="BN180" t="s">
        <v>297</v>
      </c>
      <c r="BO180" t="s">
        <v>297</v>
      </c>
      <c r="BP180" t="s">
        <v>312</v>
      </c>
      <c r="BQ180" t="s">
        <v>297</v>
      </c>
      <c r="BR180" t="s">
        <v>297</v>
      </c>
      <c r="BS180" t="s">
        <v>297</v>
      </c>
      <c r="BT180" t="s">
        <v>297</v>
      </c>
      <c r="BU180" t="s">
        <v>297</v>
      </c>
      <c r="BV180" t="s">
        <v>297</v>
      </c>
      <c r="BW180" t="s">
        <v>297</v>
      </c>
      <c r="BX180" t="s">
        <v>297</v>
      </c>
      <c r="BY180" t="s">
        <v>297</v>
      </c>
      <c r="BZ180" t="s">
        <v>297</v>
      </c>
      <c r="CA180" t="s">
        <v>297</v>
      </c>
      <c r="CB180" t="s">
        <v>297</v>
      </c>
      <c r="CC180" t="s">
        <v>297</v>
      </c>
      <c r="CD180" t="s">
        <v>297</v>
      </c>
      <c r="CE180" t="s">
        <v>297</v>
      </c>
      <c r="CF180" t="s">
        <v>347</v>
      </c>
      <c r="CG180" t="s">
        <v>297</v>
      </c>
      <c r="CH180" t="s">
        <v>297</v>
      </c>
      <c r="CI180">
        <v>0</v>
      </c>
      <c r="CJ180">
        <v>15</v>
      </c>
      <c r="CK180" t="s">
        <v>1413</v>
      </c>
      <c r="CL180" t="s">
        <v>1414</v>
      </c>
      <c r="CM180" t="s">
        <v>764</v>
      </c>
      <c r="CN180" t="s">
        <v>297</v>
      </c>
      <c r="CO180" t="s">
        <v>297</v>
      </c>
      <c r="CP180" t="s">
        <v>297</v>
      </c>
      <c r="CQ180" t="s">
        <v>297</v>
      </c>
      <c r="CR180" t="s">
        <v>297</v>
      </c>
      <c r="CS180" t="s">
        <v>297</v>
      </c>
      <c r="CT180" t="s">
        <v>297</v>
      </c>
      <c r="CU180" t="s">
        <v>297</v>
      </c>
      <c r="CV180" t="s">
        <v>297</v>
      </c>
      <c r="CW180" t="s">
        <v>297</v>
      </c>
      <c r="CX180" t="s">
        <v>297</v>
      </c>
      <c r="CY180" t="s">
        <v>297</v>
      </c>
      <c r="CZ180" t="s">
        <v>297</v>
      </c>
      <c r="DA180" t="s">
        <v>297</v>
      </c>
      <c r="DB180" t="s">
        <v>297</v>
      </c>
      <c r="DC180" t="s">
        <v>297</v>
      </c>
    </row>
    <row r="181" spans="1:107" hidden="1" thickTop="1" x14ac:dyDescent="0.2">
      <c r="A181" t="s">
        <v>1415</v>
      </c>
      <c r="B181" s="14" t="s">
        <v>1416</v>
      </c>
      <c r="C181" t="s">
        <v>6289</v>
      </c>
      <c r="D181" t="s">
        <v>297</v>
      </c>
      <c r="E181" t="s">
        <v>1417</v>
      </c>
      <c r="F181" t="s">
        <v>297</v>
      </c>
      <c r="G181" t="s">
        <v>298</v>
      </c>
      <c r="H181" t="s">
        <v>299</v>
      </c>
      <c r="I181" t="s">
        <v>300</v>
      </c>
      <c r="J181" t="s">
        <v>301</v>
      </c>
      <c r="K181" t="s">
        <v>302</v>
      </c>
      <c r="L181" t="s">
        <v>303</v>
      </c>
      <c r="M181" t="s">
        <v>297</v>
      </c>
      <c r="N181" t="s">
        <v>297</v>
      </c>
      <c r="O181" t="s">
        <v>297</v>
      </c>
      <c r="Q181" t="s">
        <v>304</v>
      </c>
      <c r="R181" t="s">
        <v>319</v>
      </c>
      <c r="S181" t="s">
        <v>306</v>
      </c>
      <c r="T181" t="s">
        <v>307</v>
      </c>
      <c r="U181" t="s">
        <v>308</v>
      </c>
      <c r="V181" t="s">
        <v>309</v>
      </c>
      <c r="W181" t="s">
        <v>310</v>
      </c>
      <c r="X181" t="s">
        <v>310</v>
      </c>
      <c r="Y181" t="s">
        <v>311</v>
      </c>
      <c r="Z181" t="s">
        <v>297</v>
      </c>
      <c r="AA181" t="s">
        <v>297</v>
      </c>
      <c r="AB181" t="s">
        <v>297</v>
      </c>
      <c r="AC181" t="s">
        <v>297</v>
      </c>
      <c r="AD181" t="s">
        <v>297</v>
      </c>
      <c r="AE181" t="s">
        <v>297</v>
      </c>
      <c r="AF181" t="s">
        <v>312</v>
      </c>
      <c r="AG181" t="s">
        <v>297</v>
      </c>
      <c r="AH181" t="s">
        <v>297</v>
      </c>
      <c r="AI181" t="s">
        <v>297</v>
      </c>
      <c r="AJ181" t="s">
        <v>297</v>
      </c>
      <c r="AK181" t="s">
        <v>297</v>
      </c>
      <c r="AL181" t="s">
        <v>297</v>
      </c>
      <c r="AM181" t="s">
        <v>297</v>
      </c>
      <c r="AN181" t="s">
        <v>297</v>
      </c>
      <c r="AO181" t="s">
        <v>297</v>
      </c>
      <c r="AP181" t="s">
        <v>297</v>
      </c>
      <c r="AQ181" t="s">
        <v>297</v>
      </c>
      <c r="AR181" t="s">
        <v>297</v>
      </c>
      <c r="AS181" t="s">
        <v>297</v>
      </c>
      <c r="AT181" t="s">
        <v>297</v>
      </c>
      <c r="AU181" t="s">
        <v>297</v>
      </c>
      <c r="AV181" t="s">
        <v>297</v>
      </c>
      <c r="AW181" t="s">
        <v>297</v>
      </c>
      <c r="AX181" t="s">
        <v>297</v>
      </c>
      <c r="AY181" t="s">
        <v>297</v>
      </c>
      <c r="AZ181" t="s">
        <v>297</v>
      </c>
      <c r="BA181" t="s">
        <v>297</v>
      </c>
      <c r="BB181" t="s">
        <v>297</v>
      </c>
      <c r="BC181" t="s">
        <v>297</v>
      </c>
      <c r="BD181" t="s">
        <v>297</v>
      </c>
      <c r="BE181" t="s">
        <v>297</v>
      </c>
      <c r="BF181" t="s">
        <v>297</v>
      </c>
      <c r="BG181" t="s">
        <v>297</v>
      </c>
      <c r="BH181" t="s">
        <v>297</v>
      </c>
      <c r="BI181" t="s">
        <v>297</v>
      </c>
      <c r="BJ181" t="s">
        <v>297</v>
      </c>
      <c r="BK181" t="s">
        <v>297</v>
      </c>
      <c r="BL181" t="s">
        <v>297</v>
      </c>
      <c r="BM181" t="s">
        <v>297</v>
      </c>
      <c r="BN181" t="s">
        <v>297</v>
      </c>
      <c r="BO181" t="s">
        <v>297</v>
      </c>
      <c r="BP181" t="s">
        <v>297</v>
      </c>
      <c r="BQ181" t="s">
        <v>297</v>
      </c>
      <c r="BR181" t="s">
        <v>297</v>
      </c>
      <c r="BS181" t="s">
        <v>297</v>
      </c>
      <c r="BT181" t="s">
        <v>297</v>
      </c>
      <c r="BU181" t="s">
        <v>297</v>
      </c>
      <c r="BV181" t="s">
        <v>297</v>
      </c>
      <c r="BW181" t="s">
        <v>297</v>
      </c>
      <c r="BX181" t="s">
        <v>297</v>
      </c>
      <c r="BY181" t="s">
        <v>297</v>
      </c>
      <c r="BZ181" t="s">
        <v>297</v>
      </c>
      <c r="CA181" t="s">
        <v>297</v>
      </c>
      <c r="CB181" t="s">
        <v>297</v>
      </c>
      <c r="CC181" t="s">
        <v>297</v>
      </c>
      <c r="CD181" t="s">
        <v>297</v>
      </c>
      <c r="CE181" t="s">
        <v>297</v>
      </c>
      <c r="CF181" t="s">
        <v>313</v>
      </c>
      <c r="CG181" t="s">
        <v>314</v>
      </c>
      <c r="CH181" t="s">
        <v>314</v>
      </c>
      <c r="CI181" t="s">
        <v>297</v>
      </c>
      <c r="CJ181" t="s">
        <v>297</v>
      </c>
      <c r="CK181" t="s">
        <v>1418</v>
      </c>
      <c r="CL181" t="s">
        <v>1419</v>
      </c>
      <c r="CM181" t="s">
        <v>297</v>
      </c>
      <c r="CN181" t="s">
        <v>297</v>
      </c>
      <c r="CO181" t="s">
        <v>297</v>
      </c>
      <c r="CP181" t="s">
        <v>297</v>
      </c>
      <c r="CQ181" t="s">
        <v>297</v>
      </c>
      <c r="CR181" t="s">
        <v>297</v>
      </c>
      <c r="CS181" t="s">
        <v>297</v>
      </c>
      <c r="CT181" t="s">
        <v>297</v>
      </c>
      <c r="CU181" t="s">
        <v>297</v>
      </c>
      <c r="CV181" t="s">
        <v>297</v>
      </c>
      <c r="CW181" t="s">
        <v>297</v>
      </c>
      <c r="CX181" t="s">
        <v>297</v>
      </c>
      <c r="CY181" t="s">
        <v>297</v>
      </c>
      <c r="CZ181" t="s">
        <v>297</v>
      </c>
      <c r="DA181" t="s">
        <v>297</v>
      </c>
      <c r="DB181" t="s">
        <v>297</v>
      </c>
      <c r="DC181" t="s">
        <v>297</v>
      </c>
    </row>
    <row r="182" spans="1:107" hidden="1" thickTop="1" x14ac:dyDescent="0.2">
      <c r="A182" t="s">
        <v>1420</v>
      </c>
      <c r="B182" s="196" t="s">
        <v>1421</v>
      </c>
      <c r="C182" t="s">
        <v>6289</v>
      </c>
      <c r="D182" t="s">
        <v>297</v>
      </c>
      <c r="E182" t="s">
        <v>1422</v>
      </c>
      <c r="F182" t="s">
        <v>297</v>
      </c>
      <c r="G182" t="s">
        <v>298</v>
      </c>
      <c r="H182" t="s">
        <v>299</v>
      </c>
      <c r="I182" t="s">
        <v>300</v>
      </c>
      <c r="J182" t="s">
        <v>301</v>
      </c>
      <c r="K182" t="s">
        <v>302</v>
      </c>
      <c r="L182" t="s">
        <v>303</v>
      </c>
      <c r="M182" t="s">
        <v>297</v>
      </c>
      <c r="N182" t="s">
        <v>297</v>
      </c>
      <c r="O182" t="s">
        <v>297</v>
      </c>
      <c r="Q182" t="s">
        <v>304</v>
      </c>
      <c r="R182" t="s">
        <v>319</v>
      </c>
      <c r="S182" t="s">
        <v>306</v>
      </c>
      <c r="T182" t="s">
        <v>307</v>
      </c>
      <c r="U182" t="s">
        <v>308</v>
      </c>
      <c r="V182" t="s">
        <v>309</v>
      </c>
      <c r="W182" t="s">
        <v>310</v>
      </c>
      <c r="X182" t="s">
        <v>310</v>
      </c>
      <c r="Y182" t="s">
        <v>311</v>
      </c>
      <c r="Z182" t="s">
        <v>297</v>
      </c>
      <c r="AA182" t="s">
        <v>297</v>
      </c>
      <c r="AB182" t="s">
        <v>297</v>
      </c>
      <c r="AC182" t="s">
        <v>297</v>
      </c>
      <c r="AD182" t="s">
        <v>297</v>
      </c>
      <c r="AE182" t="s">
        <v>297</v>
      </c>
      <c r="AF182" t="s">
        <v>312</v>
      </c>
      <c r="AG182" t="s">
        <v>297</v>
      </c>
      <c r="AH182" t="s">
        <v>297</v>
      </c>
      <c r="AI182" t="s">
        <v>297</v>
      </c>
      <c r="AJ182" t="s">
        <v>297</v>
      </c>
      <c r="AK182" t="s">
        <v>297</v>
      </c>
      <c r="AL182" t="s">
        <v>297</v>
      </c>
      <c r="AM182" t="s">
        <v>297</v>
      </c>
      <c r="AN182" t="s">
        <v>297</v>
      </c>
      <c r="AO182" t="s">
        <v>297</v>
      </c>
      <c r="AP182" t="s">
        <v>297</v>
      </c>
      <c r="AQ182" t="s">
        <v>297</v>
      </c>
      <c r="AR182" t="s">
        <v>297</v>
      </c>
      <c r="AS182" t="s">
        <v>297</v>
      </c>
      <c r="AT182" t="s">
        <v>297</v>
      </c>
      <c r="AU182" t="s">
        <v>297</v>
      </c>
      <c r="AV182" t="s">
        <v>297</v>
      </c>
      <c r="AW182" t="s">
        <v>297</v>
      </c>
      <c r="AX182" t="s">
        <v>297</v>
      </c>
      <c r="AY182" t="s">
        <v>297</v>
      </c>
      <c r="AZ182" t="s">
        <v>297</v>
      </c>
      <c r="BA182" t="s">
        <v>297</v>
      </c>
      <c r="BB182" t="s">
        <v>297</v>
      </c>
      <c r="BC182" t="s">
        <v>297</v>
      </c>
      <c r="BD182" t="s">
        <v>297</v>
      </c>
      <c r="BE182" t="s">
        <v>297</v>
      </c>
      <c r="BF182" t="s">
        <v>297</v>
      </c>
      <c r="BG182" t="s">
        <v>297</v>
      </c>
      <c r="BH182" t="s">
        <v>297</v>
      </c>
      <c r="BI182" t="s">
        <v>297</v>
      </c>
      <c r="BJ182" t="s">
        <v>297</v>
      </c>
      <c r="BK182" t="s">
        <v>297</v>
      </c>
      <c r="BL182" t="s">
        <v>297</v>
      </c>
      <c r="BM182" t="s">
        <v>297</v>
      </c>
      <c r="BN182" t="s">
        <v>297</v>
      </c>
      <c r="BO182" t="s">
        <v>297</v>
      </c>
      <c r="BP182" t="s">
        <v>297</v>
      </c>
      <c r="BQ182" t="s">
        <v>297</v>
      </c>
      <c r="BR182" t="s">
        <v>297</v>
      </c>
      <c r="BS182" t="s">
        <v>297</v>
      </c>
      <c r="BT182" t="s">
        <v>297</v>
      </c>
      <c r="BU182" t="s">
        <v>297</v>
      </c>
      <c r="BV182" t="s">
        <v>297</v>
      </c>
      <c r="BW182" t="s">
        <v>297</v>
      </c>
      <c r="BX182" t="s">
        <v>297</v>
      </c>
      <c r="BY182" t="s">
        <v>297</v>
      </c>
      <c r="BZ182" t="s">
        <v>297</v>
      </c>
      <c r="CA182" t="s">
        <v>297</v>
      </c>
      <c r="CB182" t="s">
        <v>297</v>
      </c>
      <c r="CC182" t="s">
        <v>297</v>
      </c>
      <c r="CD182" t="s">
        <v>297</v>
      </c>
      <c r="CE182" t="s">
        <v>297</v>
      </c>
      <c r="CF182" t="s">
        <v>313</v>
      </c>
      <c r="CG182" t="s">
        <v>314</v>
      </c>
      <c r="CH182" t="s">
        <v>314</v>
      </c>
      <c r="CI182" t="s">
        <v>297</v>
      </c>
      <c r="CJ182" t="s">
        <v>297</v>
      </c>
      <c r="CK182" t="s">
        <v>1423</v>
      </c>
      <c r="CL182" t="s">
        <v>1424</v>
      </c>
      <c r="CM182" t="s">
        <v>297</v>
      </c>
      <c r="CN182" t="s">
        <v>297</v>
      </c>
      <c r="CO182" t="s">
        <v>297</v>
      </c>
      <c r="CP182" t="s">
        <v>297</v>
      </c>
      <c r="CQ182" t="s">
        <v>297</v>
      </c>
      <c r="CR182" t="s">
        <v>297</v>
      </c>
      <c r="CS182" t="s">
        <v>297</v>
      </c>
      <c r="CT182" t="s">
        <v>297</v>
      </c>
      <c r="CU182" t="s">
        <v>297</v>
      </c>
      <c r="CV182" t="s">
        <v>297</v>
      </c>
      <c r="CW182" t="s">
        <v>297</v>
      </c>
      <c r="CX182" t="s">
        <v>297</v>
      </c>
      <c r="CY182" t="s">
        <v>297</v>
      </c>
      <c r="CZ182" t="s">
        <v>297</v>
      </c>
      <c r="DA182" t="s">
        <v>297</v>
      </c>
      <c r="DB182" t="s">
        <v>297</v>
      </c>
      <c r="DC182" t="s">
        <v>297</v>
      </c>
    </row>
    <row r="183" spans="1:107" hidden="1" thickTop="1" x14ac:dyDescent="0.2">
      <c r="A183" t="s">
        <v>1425</v>
      </c>
      <c r="B183" s="14" t="s">
        <v>1426</v>
      </c>
      <c r="C183" t="s">
        <v>6293</v>
      </c>
      <c r="D183" t="s">
        <v>297</v>
      </c>
      <c r="E183" t="s">
        <v>1427</v>
      </c>
      <c r="F183" t="s">
        <v>1326</v>
      </c>
      <c r="G183" t="s">
        <v>298</v>
      </c>
      <c r="H183" t="s">
        <v>382</v>
      </c>
      <c r="I183" t="s">
        <v>300</v>
      </c>
      <c r="J183" t="s">
        <v>342</v>
      </c>
      <c r="K183" t="s">
        <v>343</v>
      </c>
      <c r="L183" t="s">
        <v>303</v>
      </c>
      <c r="M183" t="s">
        <v>297</v>
      </c>
      <c r="N183" t="s">
        <v>297</v>
      </c>
      <c r="O183" t="s">
        <v>297</v>
      </c>
      <c r="Q183" t="s">
        <v>344</v>
      </c>
      <c r="R183" t="s">
        <v>368</v>
      </c>
      <c r="S183" t="s">
        <v>384</v>
      </c>
      <c r="T183" t="s">
        <v>362</v>
      </c>
      <c r="U183" t="s">
        <v>297</v>
      </c>
      <c r="V183" t="s">
        <v>309</v>
      </c>
      <c r="W183" t="s">
        <v>310</v>
      </c>
      <c r="X183" t="s">
        <v>310</v>
      </c>
      <c r="Y183" t="s">
        <v>311</v>
      </c>
      <c r="Z183" t="s">
        <v>312</v>
      </c>
      <c r="AA183" t="s">
        <v>297</v>
      </c>
      <c r="AB183" t="s">
        <v>297</v>
      </c>
      <c r="AC183" t="s">
        <v>297</v>
      </c>
      <c r="AD183" t="s">
        <v>297</v>
      </c>
      <c r="AE183" t="s">
        <v>297</v>
      </c>
      <c r="AF183" t="s">
        <v>312</v>
      </c>
      <c r="AG183" t="s">
        <v>297</v>
      </c>
      <c r="AH183" t="s">
        <v>297</v>
      </c>
      <c r="AI183" t="s">
        <v>297</v>
      </c>
      <c r="AJ183" t="s">
        <v>297</v>
      </c>
      <c r="AK183" t="s">
        <v>297</v>
      </c>
      <c r="AL183" t="s">
        <v>297</v>
      </c>
      <c r="AM183" t="s">
        <v>297</v>
      </c>
      <c r="AN183" t="s">
        <v>297</v>
      </c>
      <c r="AO183" t="s">
        <v>297</v>
      </c>
      <c r="AP183" t="s">
        <v>297</v>
      </c>
      <c r="AQ183" t="s">
        <v>297</v>
      </c>
      <c r="AR183" t="s">
        <v>297</v>
      </c>
      <c r="AS183" t="s">
        <v>297</v>
      </c>
      <c r="AT183" t="s">
        <v>297</v>
      </c>
      <c r="AU183" t="s">
        <v>297</v>
      </c>
      <c r="AV183" t="s">
        <v>297</v>
      </c>
      <c r="AW183" t="s">
        <v>297</v>
      </c>
      <c r="AX183" t="s">
        <v>297</v>
      </c>
      <c r="AY183" t="s">
        <v>297</v>
      </c>
      <c r="AZ183" t="s">
        <v>297</v>
      </c>
      <c r="BA183" t="s">
        <v>297</v>
      </c>
      <c r="BB183" t="s">
        <v>297</v>
      </c>
      <c r="BC183" t="s">
        <v>297</v>
      </c>
      <c r="BD183" t="s">
        <v>297</v>
      </c>
      <c r="BE183" t="s">
        <v>297</v>
      </c>
      <c r="BF183" t="s">
        <v>297</v>
      </c>
      <c r="BG183" t="s">
        <v>297</v>
      </c>
      <c r="BH183" t="s">
        <v>297</v>
      </c>
      <c r="BI183" t="s">
        <v>297</v>
      </c>
      <c r="BJ183" t="s">
        <v>297</v>
      </c>
      <c r="BK183" t="s">
        <v>297</v>
      </c>
      <c r="BL183" t="s">
        <v>297</v>
      </c>
      <c r="BM183" t="s">
        <v>297</v>
      </c>
      <c r="BN183" t="s">
        <v>297</v>
      </c>
      <c r="BO183" t="s">
        <v>297</v>
      </c>
      <c r="BP183" t="s">
        <v>297</v>
      </c>
      <c r="BQ183" t="s">
        <v>297</v>
      </c>
      <c r="BR183" t="s">
        <v>297</v>
      </c>
      <c r="BS183" t="s">
        <v>297</v>
      </c>
      <c r="BT183" t="s">
        <v>297</v>
      </c>
      <c r="BU183" t="s">
        <v>297</v>
      </c>
      <c r="BV183" t="s">
        <v>297</v>
      </c>
      <c r="BW183" t="s">
        <v>297</v>
      </c>
      <c r="BX183" t="s">
        <v>297</v>
      </c>
      <c r="BY183" t="s">
        <v>297</v>
      </c>
      <c r="BZ183" t="s">
        <v>297</v>
      </c>
      <c r="CA183" t="s">
        <v>297</v>
      </c>
      <c r="CB183" t="s">
        <v>297</v>
      </c>
      <c r="CC183" t="s">
        <v>297</v>
      </c>
      <c r="CD183" t="s">
        <v>297</v>
      </c>
      <c r="CE183" t="s">
        <v>297</v>
      </c>
      <c r="CF183" t="s">
        <v>386</v>
      </c>
      <c r="CG183">
        <v>0</v>
      </c>
      <c r="CH183" t="s">
        <v>297</v>
      </c>
      <c r="CI183" t="s">
        <v>297</v>
      </c>
      <c r="CJ183" t="s">
        <v>297</v>
      </c>
      <c r="CK183" t="s">
        <v>1428</v>
      </c>
      <c r="CL183" t="s">
        <v>1429</v>
      </c>
      <c r="CM183" t="s">
        <v>1329</v>
      </c>
      <c r="CN183" t="s">
        <v>297</v>
      </c>
      <c r="CO183" t="s">
        <v>297</v>
      </c>
      <c r="CP183" t="s">
        <v>297</v>
      </c>
      <c r="CQ183" t="s">
        <v>297</v>
      </c>
      <c r="CR183" t="s">
        <v>297</v>
      </c>
      <c r="CS183" t="s">
        <v>297</v>
      </c>
      <c r="CT183" t="s">
        <v>297</v>
      </c>
      <c r="CU183" t="s">
        <v>297</v>
      </c>
      <c r="CV183" t="s">
        <v>297</v>
      </c>
      <c r="CW183" t="s">
        <v>297</v>
      </c>
      <c r="CX183" t="s">
        <v>297</v>
      </c>
      <c r="CY183" t="s">
        <v>297</v>
      </c>
      <c r="CZ183" t="s">
        <v>297</v>
      </c>
      <c r="DA183" t="s">
        <v>297</v>
      </c>
      <c r="DB183" t="s">
        <v>297</v>
      </c>
      <c r="DC183" t="s">
        <v>297</v>
      </c>
    </row>
    <row r="184" spans="1:107" hidden="1" thickTop="1" x14ac:dyDescent="0.2">
      <c r="A184" t="s">
        <v>1430</v>
      </c>
      <c r="B184" s="196" t="s">
        <v>1431</v>
      </c>
      <c r="C184" t="s">
        <v>6289</v>
      </c>
      <c r="D184" t="s">
        <v>297</v>
      </c>
      <c r="E184" t="s">
        <v>1432</v>
      </c>
      <c r="F184" t="s">
        <v>297</v>
      </c>
      <c r="G184" t="s">
        <v>298</v>
      </c>
      <c r="H184" t="s">
        <v>299</v>
      </c>
      <c r="I184" t="s">
        <v>300</v>
      </c>
      <c r="J184" t="s">
        <v>301</v>
      </c>
      <c r="K184" t="s">
        <v>302</v>
      </c>
      <c r="L184" t="s">
        <v>303</v>
      </c>
      <c r="M184" t="s">
        <v>297</v>
      </c>
      <c r="N184" t="s">
        <v>297</v>
      </c>
      <c r="O184" t="s">
        <v>297</v>
      </c>
      <c r="Q184" t="s">
        <v>304</v>
      </c>
      <c r="R184" t="s">
        <v>319</v>
      </c>
      <c r="S184" t="s">
        <v>306</v>
      </c>
      <c r="T184" t="s">
        <v>307</v>
      </c>
      <c r="U184" t="s">
        <v>308</v>
      </c>
      <c r="V184" t="s">
        <v>309</v>
      </c>
      <c r="W184" t="s">
        <v>310</v>
      </c>
      <c r="X184" t="s">
        <v>310</v>
      </c>
      <c r="Y184" t="s">
        <v>311</v>
      </c>
      <c r="Z184" t="s">
        <v>297</v>
      </c>
      <c r="AA184" t="s">
        <v>297</v>
      </c>
      <c r="AB184" t="s">
        <v>297</v>
      </c>
      <c r="AC184" t="s">
        <v>297</v>
      </c>
      <c r="AD184" t="s">
        <v>297</v>
      </c>
      <c r="AE184" t="s">
        <v>297</v>
      </c>
      <c r="AF184" t="s">
        <v>312</v>
      </c>
      <c r="AG184" t="s">
        <v>297</v>
      </c>
      <c r="AH184" t="s">
        <v>297</v>
      </c>
      <c r="AI184" t="s">
        <v>297</v>
      </c>
      <c r="AJ184" t="s">
        <v>297</v>
      </c>
      <c r="AK184" t="s">
        <v>297</v>
      </c>
      <c r="AL184" t="s">
        <v>297</v>
      </c>
      <c r="AM184" t="s">
        <v>297</v>
      </c>
      <c r="AN184" t="s">
        <v>297</v>
      </c>
      <c r="AO184" t="s">
        <v>297</v>
      </c>
      <c r="AP184" t="s">
        <v>297</v>
      </c>
      <c r="AQ184" t="s">
        <v>297</v>
      </c>
      <c r="AR184" t="s">
        <v>297</v>
      </c>
      <c r="AS184" t="s">
        <v>297</v>
      </c>
      <c r="AT184" t="s">
        <v>297</v>
      </c>
      <c r="AU184" t="s">
        <v>297</v>
      </c>
      <c r="AV184" t="s">
        <v>297</v>
      </c>
      <c r="AW184" t="s">
        <v>297</v>
      </c>
      <c r="AX184" t="s">
        <v>297</v>
      </c>
      <c r="AY184" t="s">
        <v>297</v>
      </c>
      <c r="AZ184" t="s">
        <v>297</v>
      </c>
      <c r="BA184" t="s">
        <v>297</v>
      </c>
      <c r="BB184" t="s">
        <v>297</v>
      </c>
      <c r="BC184" t="s">
        <v>297</v>
      </c>
      <c r="BD184" t="s">
        <v>297</v>
      </c>
      <c r="BE184" t="s">
        <v>297</v>
      </c>
      <c r="BF184" t="s">
        <v>297</v>
      </c>
      <c r="BG184" t="s">
        <v>297</v>
      </c>
      <c r="BH184" t="s">
        <v>297</v>
      </c>
      <c r="BI184" t="s">
        <v>297</v>
      </c>
      <c r="BJ184" t="s">
        <v>297</v>
      </c>
      <c r="BK184" t="s">
        <v>297</v>
      </c>
      <c r="BL184" t="s">
        <v>297</v>
      </c>
      <c r="BM184" t="s">
        <v>297</v>
      </c>
      <c r="BN184" t="s">
        <v>297</v>
      </c>
      <c r="BO184" t="s">
        <v>297</v>
      </c>
      <c r="BP184" t="s">
        <v>297</v>
      </c>
      <c r="BQ184" t="s">
        <v>297</v>
      </c>
      <c r="BR184" t="s">
        <v>297</v>
      </c>
      <c r="BS184" t="s">
        <v>297</v>
      </c>
      <c r="BT184" t="s">
        <v>297</v>
      </c>
      <c r="BU184" t="s">
        <v>297</v>
      </c>
      <c r="BV184" t="s">
        <v>297</v>
      </c>
      <c r="BW184" t="s">
        <v>297</v>
      </c>
      <c r="BX184" t="s">
        <v>297</v>
      </c>
      <c r="BY184" t="s">
        <v>297</v>
      </c>
      <c r="BZ184" t="s">
        <v>297</v>
      </c>
      <c r="CA184" t="s">
        <v>297</v>
      </c>
      <c r="CB184" t="s">
        <v>297</v>
      </c>
      <c r="CC184" t="s">
        <v>297</v>
      </c>
      <c r="CD184" t="s">
        <v>297</v>
      </c>
      <c r="CE184" t="s">
        <v>297</v>
      </c>
      <c r="CF184" t="s">
        <v>313</v>
      </c>
      <c r="CG184" t="s">
        <v>314</v>
      </c>
      <c r="CH184" t="s">
        <v>314</v>
      </c>
      <c r="CI184" t="s">
        <v>297</v>
      </c>
      <c r="CJ184" t="s">
        <v>297</v>
      </c>
      <c r="CK184" t="s">
        <v>1433</v>
      </c>
      <c r="CL184" t="s">
        <v>1434</v>
      </c>
      <c r="CM184" t="s">
        <v>297</v>
      </c>
      <c r="CN184" t="s">
        <v>297</v>
      </c>
      <c r="CO184" t="s">
        <v>297</v>
      </c>
      <c r="CP184" t="s">
        <v>297</v>
      </c>
      <c r="CQ184" t="s">
        <v>297</v>
      </c>
      <c r="CR184" t="s">
        <v>297</v>
      </c>
      <c r="CS184" t="s">
        <v>297</v>
      </c>
      <c r="CT184" t="s">
        <v>297</v>
      </c>
      <c r="CU184" t="s">
        <v>297</v>
      </c>
      <c r="CV184" t="s">
        <v>297</v>
      </c>
      <c r="CW184" t="s">
        <v>297</v>
      </c>
      <c r="CX184" t="s">
        <v>297</v>
      </c>
      <c r="CY184" t="s">
        <v>297</v>
      </c>
      <c r="CZ184" t="s">
        <v>297</v>
      </c>
      <c r="DA184" t="s">
        <v>297</v>
      </c>
      <c r="DB184" t="s">
        <v>297</v>
      </c>
      <c r="DC184" t="s">
        <v>297</v>
      </c>
    </row>
    <row r="185" spans="1:107" hidden="1" thickTop="1" x14ac:dyDescent="0.2">
      <c r="A185" t="s">
        <v>1435</v>
      </c>
      <c r="B185" s="14" t="s">
        <v>1436</v>
      </c>
      <c r="C185" t="s">
        <v>6289</v>
      </c>
      <c r="D185" t="s">
        <v>297</v>
      </c>
      <c r="E185" t="s">
        <v>1437</v>
      </c>
      <c r="F185" t="s">
        <v>297</v>
      </c>
      <c r="G185" t="s">
        <v>298</v>
      </c>
      <c r="H185" t="s">
        <v>299</v>
      </c>
      <c r="I185" t="s">
        <v>300</v>
      </c>
      <c r="J185" t="s">
        <v>301</v>
      </c>
      <c r="K185" t="s">
        <v>302</v>
      </c>
      <c r="L185" t="s">
        <v>303</v>
      </c>
      <c r="M185" t="s">
        <v>297</v>
      </c>
      <c r="N185" t="s">
        <v>297</v>
      </c>
      <c r="O185" t="s">
        <v>297</v>
      </c>
      <c r="Q185" t="s">
        <v>304</v>
      </c>
      <c r="R185" t="s">
        <v>319</v>
      </c>
      <c r="S185" t="s">
        <v>306</v>
      </c>
      <c r="T185" t="s">
        <v>307</v>
      </c>
      <c r="U185" t="s">
        <v>308</v>
      </c>
      <c r="V185" t="s">
        <v>309</v>
      </c>
      <c r="W185" t="s">
        <v>310</v>
      </c>
      <c r="X185" t="s">
        <v>310</v>
      </c>
      <c r="Y185" t="s">
        <v>311</v>
      </c>
      <c r="Z185" t="s">
        <v>297</v>
      </c>
      <c r="AA185" t="s">
        <v>297</v>
      </c>
      <c r="AB185" t="s">
        <v>297</v>
      </c>
      <c r="AC185" t="s">
        <v>297</v>
      </c>
      <c r="AD185" t="s">
        <v>297</v>
      </c>
      <c r="AE185" t="s">
        <v>297</v>
      </c>
      <c r="AF185" t="s">
        <v>312</v>
      </c>
      <c r="AG185" t="s">
        <v>297</v>
      </c>
      <c r="AH185" t="s">
        <v>297</v>
      </c>
      <c r="AI185" t="s">
        <v>297</v>
      </c>
      <c r="AJ185" t="s">
        <v>297</v>
      </c>
      <c r="AK185" t="s">
        <v>297</v>
      </c>
      <c r="AL185" t="s">
        <v>297</v>
      </c>
      <c r="AM185" t="s">
        <v>297</v>
      </c>
      <c r="AN185" t="s">
        <v>297</v>
      </c>
      <c r="AO185" t="s">
        <v>297</v>
      </c>
      <c r="AP185" t="s">
        <v>297</v>
      </c>
      <c r="AQ185" t="s">
        <v>297</v>
      </c>
      <c r="AR185" t="s">
        <v>297</v>
      </c>
      <c r="AS185" t="s">
        <v>297</v>
      </c>
      <c r="AT185" t="s">
        <v>297</v>
      </c>
      <c r="AU185" t="s">
        <v>297</v>
      </c>
      <c r="AV185" t="s">
        <v>297</v>
      </c>
      <c r="AW185" t="s">
        <v>297</v>
      </c>
      <c r="AX185" t="s">
        <v>297</v>
      </c>
      <c r="AY185" t="s">
        <v>297</v>
      </c>
      <c r="AZ185" t="s">
        <v>297</v>
      </c>
      <c r="BA185" t="s">
        <v>297</v>
      </c>
      <c r="BB185" t="s">
        <v>297</v>
      </c>
      <c r="BC185" t="s">
        <v>297</v>
      </c>
      <c r="BD185" t="s">
        <v>297</v>
      </c>
      <c r="BE185" t="s">
        <v>297</v>
      </c>
      <c r="BF185" t="s">
        <v>297</v>
      </c>
      <c r="BG185" t="s">
        <v>297</v>
      </c>
      <c r="BH185" t="s">
        <v>297</v>
      </c>
      <c r="BI185" t="s">
        <v>297</v>
      </c>
      <c r="BJ185" t="s">
        <v>297</v>
      </c>
      <c r="BK185" t="s">
        <v>297</v>
      </c>
      <c r="BL185" t="s">
        <v>297</v>
      </c>
      <c r="BM185" t="s">
        <v>297</v>
      </c>
      <c r="BN185" t="s">
        <v>297</v>
      </c>
      <c r="BO185" t="s">
        <v>297</v>
      </c>
      <c r="BP185" t="s">
        <v>297</v>
      </c>
      <c r="BQ185" t="s">
        <v>297</v>
      </c>
      <c r="BR185" t="s">
        <v>297</v>
      </c>
      <c r="BS185" t="s">
        <v>297</v>
      </c>
      <c r="BT185" t="s">
        <v>297</v>
      </c>
      <c r="BU185" t="s">
        <v>297</v>
      </c>
      <c r="BV185" t="s">
        <v>297</v>
      </c>
      <c r="BW185" t="s">
        <v>297</v>
      </c>
      <c r="BX185" t="s">
        <v>297</v>
      </c>
      <c r="BY185" t="s">
        <v>297</v>
      </c>
      <c r="BZ185" t="s">
        <v>297</v>
      </c>
      <c r="CA185" t="s">
        <v>297</v>
      </c>
      <c r="CB185" t="s">
        <v>297</v>
      </c>
      <c r="CC185" t="s">
        <v>297</v>
      </c>
      <c r="CD185" t="s">
        <v>297</v>
      </c>
      <c r="CE185" t="s">
        <v>297</v>
      </c>
      <c r="CF185" t="s">
        <v>313</v>
      </c>
      <c r="CG185" t="s">
        <v>314</v>
      </c>
      <c r="CH185" t="s">
        <v>314</v>
      </c>
      <c r="CI185" t="s">
        <v>297</v>
      </c>
      <c r="CJ185" t="s">
        <v>297</v>
      </c>
      <c r="CK185" t="s">
        <v>1438</v>
      </c>
      <c r="CL185" t="s">
        <v>1439</v>
      </c>
      <c r="CM185" t="s">
        <v>297</v>
      </c>
      <c r="CN185" t="s">
        <v>297</v>
      </c>
      <c r="CO185" t="s">
        <v>297</v>
      </c>
      <c r="CP185" t="s">
        <v>297</v>
      </c>
      <c r="CQ185" t="s">
        <v>297</v>
      </c>
      <c r="CR185" t="s">
        <v>297</v>
      </c>
      <c r="CS185" t="s">
        <v>297</v>
      </c>
      <c r="CT185" t="s">
        <v>297</v>
      </c>
      <c r="CU185" t="s">
        <v>297</v>
      </c>
      <c r="CV185" t="s">
        <v>297</v>
      </c>
      <c r="CW185" t="s">
        <v>297</v>
      </c>
      <c r="CX185" t="s">
        <v>297</v>
      </c>
      <c r="CY185" t="s">
        <v>297</v>
      </c>
      <c r="CZ185" t="s">
        <v>297</v>
      </c>
      <c r="DA185" t="s">
        <v>297</v>
      </c>
      <c r="DB185" t="s">
        <v>297</v>
      </c>
      <c r="DC185" t="s">
        <v>297</v>
      </c>
    </row>
    <row r="186" spans="1:107" hidden="1" thickTop="1" x14ac:dyDescent="0.2">
      <c r="A186" t="s">
        <v>1440</v>
      </c>
      <c r="B186" s="196" t="s">
        <v>1441</v>
      </c>
      <c r="C186" t="s">
        <v>6289</v>
      </c>
      <c r="D186" t="s">
        <v>297</v>
      </c>
      <c r="E186" t="s">
        <v>1442</v>
      </c>
      <c r="F186" t="s">
        <v>297</v>
      </c>
      <c r="G186" t="s">
        <v>298</v>
      </c>
      <c r="H186" t="s">
        <v>299</v>
      </c>
      <c r="I186" t="s">
        <v>300</v>
      </c>
      <c r="J186" t="s">
        <v>301</v>
      </c>
      <c r="K186" t="s">
        <v>302</v>
      </c>
      <c r="L186" t="s">
        <v>303</v>
      </c>
      <c r="M186" t="s">
        <v>297</v>
      </c>
      <c r="N186" t="s">
        <v>297</v>
      </c>
      <c r="O186" t="s">
        <v>297</v>
      </c>
      <c r="Q186" t="s">
        <v>304</v>
      </c>
      <c r="R186" t="s">
        <v>319</v>
      </c>
      <c r="S186" t="s">
        <v>306</v>
      </c>
      <c r="T186" t="s">
        <v>307</v>
      </c>
      <c r="U186" t="s">
        <v>308</v>
      </c>
      <c r="V186" t="s">
        <v>309</v>
      </c>
      <c r="W186" t="s">
        <v>310</v>
      </c>
      <c r="X186" t="s">
        <v>310</v>
      </c>
      <c r="Y186" t="s">
        <v>311</v>
      </c>
      <c r="Z186" t="s">
        <v>297</v>
      </c>
      <c r="AA186" t="s">
        <v>297</v>
      </c>
      <c r="AB186" t="s">
        <v>297</v>
      </c>
      <c r="AC186" t="s">
        <v>297</v>
      </c>
      <c r="AD186" t="s">
        <v>297</v>
      </c>
      <c r="AE186" t="s">
        <v>297</v>
      </c>
      <c r="AF186" t="s">
        <v>312</v>
      </c>
      <c r="AG186" t="s">
        <v>297</v>
      </c>
      <c r="AH186" t="s">
        <v>297</v>
      </c>
      <c r="AI186" t="s">
        <v>297</v>
      </c>
      <c r="AJ186" t="s">
        <v>297</v>
      </c>
      <c r="AK186" t="s">
        <v>297</v>
      </c>
      <c r="AL186" t="s">
        <v>297</v>
      </c>
      <c r="AM186" t="s">
        <v>297</v>
      </c>
      <c r="AN186" t="s">
        <v>297</v>
      </c>
      <c r="AO186" t="s">
        <v>297</v>
      </c>
      <c r="AP186" t="s">
        <v>297</v>
      </c>
      <c r="AQ186" t="s">
        <v>297</v>
      </c>
      <c r="AR186" t="s">
        <v>297</v>
      </c>
      <c r="AS186" t="s">
        <v>297</v>
      </c>
      <c r="AT186" t="s">
        <v>297</v>
      </c>
      <c r="AU186" t="s">
        <v>297</v>
      </c>
      <c r="AV186" t="s">
        <v>297</v>
      </c>
      <c r="AW186" t="s">
        <v>297</v>
      </c>
      <c r="AX186" t="s">
        <v>297</v>
      </c>
      <c r="AY186" t="s">
        <v>297</v>
      </c>
      <c r="AZ186" t="s">
        <v>297</v>
      </c>
      <c r="BA186" t="s">
        <v>297</v>
      </c>
      <c r="BB186" t="s">
        <v>297</v>
      </c>
      <c r="BC186" t="s">
        <v>297</v>
      </c>
      <c r="BD186" t="s">
        <v>297</v>
      </c>
      <c r="BE186" t="s">
        <v>297</v>
      </c>
      <c r="BF186" t="s">
        <v>297</v>
      </c>
      <c r="BG186" t="s">
        <v>297</v>
      </c>
      <c r="BH186" t="s">
        <v>297</v>
      </c>
      <c r="BI186" t="s">
        <v>297</v>
      </c>
      <c r="BJ186" t="s">
        <v>297</v>
      </c>
      <c r="BK186" t="s">
        <v>297</v>
      </c>
      <c r="BL186" t="s">
        <v>297</v>
      </c>
      <c r="BM186" t="s">
        <v>297</v>
      </c>
      <c r="BN186" t="s">
        <v>297</v>
      </c>
      <c r="BO186" t="s">
        <v>297</v>
      </c>
      <c r="BP186" t="s">
        <v>297</v>
      </c>
      <c r="BQ186" t="s">
        <v>297</v>
      </c>
      <c r="BR186" t="s">
        <v>297</v>
      </c>
      <c r="BS186" t="s">
        <v>297</v>
      </c>
      <c r="BT186" t="s">
        <v>297</v>
      </c>
      <c r="BU186" t="s">
        <v>297</v>
      </c>
      <c r="BV186" t="s">
        <v>297</v>
      </c>
      <c r="BW186" t="s">
        <v>297</v>
      </c>
      <c r="BX186" t="s">
        <v>297</v>
      </c>
      <c r="BY186" t="s">
        <v>297</v>
      </c>
      <c r="BZ186" t="s">
        <v>297</v>
      </c>
      <c r="CA186" t="s">
        <v>297</v>
      </c>
      <c r="CB186" t="s">
        <v>297</v>
      </c>
      <c r="CC186" t="s">
        <v>297</v>
      </c>
      <c r="CD186" t="s">
        <v>297</v>
      </c>
      <c r="CE186" t="s">
        <v>297</v>
      </c>
      <c r="CF186" t="s">
        <v>313</v>
      </c>
      <c r="CG186" t="s">
        <v>314</v>
      </c>
      <c r="CH186" t="s">
        <v>314</v>
      </c>
      <c r="CI186" t="s">
        <v>297</v>
      </c>
      <c r="CJ186" t="s">
        <v>297</v>
      </c>
      <c r="CK186" t="s">
        <v>1443</v>
      </c>
      <c r="CL186" t="s">
        <v>1444</v>
      </c>
      <c r="CM186" t="s">
        <v>297</v>
      </c>
      <c r="CN186" t="s">
        <v>297</v>
      </c>
      <c r="CO186" t="s">
        <v>297</v>
      </c>
      <c r="CP186" t="s">
        <v>297</v>
      </c>
      <c r="CQ186" t="s">
        <v>297</v>
      </c>
      <c r="CR186" t="s">
        <v>297</v>
      </c>
      <c r="CS186" t="s">
        <v>297</v>
      </c>
      <c r="CT186" t="s">
        <v>297</v>
      </c>
      <c r="CU186" t="s">
        <v>297</v>
      </c>
      <c r="CV186" t="s">
        <v>297</v>
      </c>
      <c r="CW186" t="s">
        <v>297</v>
      </c>
      <c r="CX186" t="s">
        <v>297</v>
      </c>
      <c r="CY186" t="s">
        <v>297</v>
      </c>
      <c r="CZ186" t="s">
        <v>297</v>
      </c>
      <c r="DA186" t="s">
        <v>297</v>
      </c>
      <c r="DB186" t="s">
        <v>297</v>
      </c>
      <c r="DC186" t="s">
        <v>297</v>
      </c>
    </row>
    <row r="187" spans="1:107" hidden="1" thickTop="1" x14ac:dyDescent="0.2">
      <c r="A187" t="s">
        <v>1445</v>
      </c>
      <c r="B187" s="14" t="s">
        <v>1446</v>
      </c>
      <c r="C187" t="s">
        <v>6289</v>
      </c>
      <c r="D187" t="s">
        <v>297</v>
      </c>
      <c r="E187" t="s">
        <v>1447</v>
      </c>
      <c r="F187" t="s">
        <v>297</v>
      </c>
      <c r="G187" t="s">
        <v>298</v>
      </c>
      <c r="H187" t="s">
        <v>299</v>
      </c>
      <c r="I187" t="s">
        <v>300</v>
      </c>
      <c r="J187" t="s">
        <v>301</v>
      </c>
      <c r="K187" t="s">
        <v>302</v>
      </c>
      <c r="L187" t="s">
        <v>303</v>
      </c>
      <c r="M187" t="s">
        <v>297</v>
      </c>
      <c r="N187" t="s">
        <v>297</v>
      </c>
      <c r="O187" t="s">
        <v>297</v>
      </c>
      <c r="Q187" t="s">
        <v>304</v>
      </c>
      <c r="R187" t="s">
        <v>319</v>
      </c>
      <c r="S187" t="s">
        <v>306</v>
      </c>
      <c r="T187" t="s">
        <v>307</v>
      </c>
      <c r="U187" t="s">
        <v>308</v>
      </c>
      <c r="V187" t="s">
        <v>309</v>
      </c>
      <c r="W187" t="s">
        <v>310</v>
      </c>
      <c r="X187" t="s">
        <v>310</v>
      </c>
      <c r="Y187" t="s">
        <v>311</v>
      </c>
      <c r="Z187" t="s">
        <v>297</v>
      </c>
      <c r="AA187" t="s">
        <v>297</v>
      </c>
      <c r="AB187" t="s">
        <v>297</v>
      </c>
      <c r="AC187" t="s">
        <v>297</v>
      </c>
      <c r="AD187" t="s">
        <v>297</v>
      </c>
      <c r="AE187" t="s">
        <v>297</v>
      </c>
      <c r="AF187" t="s">
        <v>312</v>
      </c>
      <c r="AG187" t="s">
        <v>297</v>
      </c>
      <c r="AH187" t="s">
        <v>297</v>
      </c>
      <c r="AI187" t="s">
        <v>297</v>
      </c>
      <c r="AJ187" t="s">
        <v>297</v>
      </c>
      <c r="AK187" t="s">
        <v>297</v>
      </c>
      <c r="AL187" t="s">
        <v>297</v>
      </c>
      <c r="AM187" t="s">
        <v>297</v>
      </c>
      <c r="AN187" t="s">
        <v>297</v>
      </c>
      <c r="AO187" t="s">
        <v>297</v>
      </c>
      <c r="AP187" t="s">
        <v>297</v>
      </c>
      <c r="AQ187" t="s">
        <v>297</v>
      </c>
      <c r="AR187" t="s">
        <v>297</v>
      </c>
      <c r="AS187" t="s">
        <v>297</v>
      </c>
      <c r="AT187" t="s">
        <v>297</v>
      </c>
      <c r="AU187" t="s">
        <v>297</v>
      </c>
      <c r="AV187" t="s">
        <v>297</v>
      </c>
      <c r="AW187" t="s">
        <v>297</v>
      </c>
      <c r="AX187" t="s">
        <v>297</v>
      </c>
      <c r="AY187" t="s">
        <v>297</v>
      </c>
      <c r="AZ187" t="s">
        <v>297</v>
      </c>
      <c r="BA187" t="s">
        <v>297</v>
      </c>
      <c r="BB187" t="s">
        <v>297</v>
      </c>
      <c r="BC187" t="s">
        <v>297</v>
      </c>
      <c r="BD187" t="s">
        <v>297</v>
      </c>
      <c r="BE187" t="s">
        <v>297</v>
      </c>
      <c r="BF187" t="s">
        <v>297</v>
      </c>
      <c r="BG187" t="s">
        <v>297</v>
      </c>
      <c r="BH187" t="s">
        <v>297</v>
      </c>
      <c r="BI187" t="s">
        <v>297</v>
      </c>
      <c r="BJ187" t="s">
        <v>297</v>
      </c>
      <c r="BK187" t="s">
        <v>297</v>
      </c>
      <c r="BL187" t="s">
        <v>297</v>
      </c>
      <c r="BM187" t="s">
        <v>297</v>
      </c>
      <c r="BN187" t="s">
        <v>297</v>
      </c>
      <c r="BO187" t="s">
        <v>297</v>
      </c>
      <c r="BP187" t="s">
        <v>297</v>
      </c>
      <c r="BQ187" t="s">
        <v>297</v>
      </c>
      <c r="BR187" t="s">
        <v>297</v>
      </c>
      <c r="BS187" t="s">
        <v>297</v>
      </c>
      <c r="BT187" t="s">
        <v>297</v>
      </c>
      <c r="BU187" t="s">
        <v>297</v>
      </c>
      <c r="BV187" t="s">
        <v>297</v>
      </c>
      <c r="BW187" t="s">
        <v>297</v>
      </c>
      <c r="BX187" t="s">
        <v>297</v>
      </c>
      <c r="BY187" t="s">
        <v>297</v>
      </c>
      <c r="BZ187" t="s">
        <v>297</v>
      </c>
      <c r="CA187" t="s">
        <v>297</v>
      </c>
      <c r="CB187" t="s">
        <v>297</v>
      </c>
      <c r="CC187" t="s">
        <v>297</v>
      </c>
      <c r="CD187" t="s">
        <v>297</v>
      </c>
      <c r="CE187" t="s">
        <v>297</v>
      </c>
      <c r="CF187" t="s">
        <v>313</v>
      </c>
      <c r="CG187" t="s">
        <v>314</v>
      </c>
      <c r="CH187" t="s">
        <v>314</v>
      </c>
      <c r="CI187" t="s">
        <v>297</v>
      </c>
      <c r="CJ187" t="s">
        <v>297</v>
      </c>
      <c r="CK187" t="s">
        <v>1448</v>
      </c>
      <c r="CL187" t="s">
        <v>1449</v>
      </c>
      <c r="CM187" t="s">
        <v>297</v>
      </c>
      <c r="CN187" t="s">
        <v>297</v>
      </c>
      <c r="CO187" t="s">
        <v>297</v>
      </c>
      <c r="CP187" t="s">
        <v>297</v>
      </c>
      <c r="CQ187" t="s">
        <v>297</v>
      </c>
      <c r="CR187" t="s">
        <v>297</v>
      </c>
      <c r="CS187" t="s">
        <v>297</v>
      </c>
      <c r="CT187" t="s">
        <v>297</v>
      </c>
      <c r="CU187" t="s">
        <v>297</v>
      </c>
      <c r="CV187" t="s">
        <v>297</v>
      </c>
      <c r="CW187" t="s">
        <v>297</v>
      </c>
      <c r="CX187" t="s">
        <v>297</v>
      </c>
      <c r="CY187" t="s">
        <v>297</v>
      </c>
      <c r="CZ187" t="s">
        <v>297</v>
      </c>
      <c r="DA187" t="s">
        <v>297</v>
      </c>
      <c r="DB187" t="s">
        <v>297</v>
      </c>
      <c r="DC187" t="s">
        <v>297</v>
      </c>
    </row>
    <row r="188" spans="1:107" hidden="1" thickTop="1" x14ac:dyDescent="0.2">
      <c r="A188" t="s">
        <v>1450</v>
      </c>
      <c r="B188" s="196" t="s">
        <v>1451</v>
      </c>
      <c r="C188" t="s">
        <v>6289</v>
      </c>
      <c r="D188" t="s">
        <v>297</v>
      </c>
      <c r="E188" t="s">
        <v>1452</v>
      </c>
      <c r="F188" t="s">
        <v>297</v>
      </c>
      <c r="G188" t="s">
        <v>298</v>
      </c>
      <c r="H188" t="s">
        <v>299</v>
      </c>
      <c r="I188" t="s">
        <v>300</v>
      </c>
      <c r="J188" t="s">
        <v>301</v>
      </c>
      <c r="K188" t="s">
        <v>302</v>
      </c>
      <c r="L188" t="s">
        <v>303</v>
      </c>
      <c r="M188" t="s">
        <v>297</v>
      </c>
      <c r="N188" t="s">
        <v>297</v>
      </c>
      <c r="O188" t="s">
        <v>297</v>
      </c>
      <c r="Q188" t="s">
        <v>304</v>
      </c>
      <c r="R188" t="s">
        <v>319</v>
      </c>
      <c r="S188" t="s">
        <v>306</v>
      </c>
      <c r="T188" t="s">
        <v>307</v>
      </c>
      <c r="U188" t="s">
        <v>308</v>
      </c>
      <c r="V188" t="s">
        <v>309</v>
      </c>
      <c r="W188" t="s">
        <v>310</v>
      </c>
      <c r="X188" t="s">
        <v>310</v>
      </c>
      <c r="Y188" t="s">
        <v>311</v>
      </c>
      <c r="Z188" t="s">
        <v>297</v>
      </c>
      <c r="AA188" t="s">
        <v>297</v>
      </c>
      <c r="AB188" t="s">
        <v>297</v>
      </c>
      <c r="AC188" t="s">
        <v>297</v>
      </c>
      <c r="AD188" t="s">
        <v>297</v>
      </c>
      <c r="AE188" t="s">
        <v>297</v>
      </c>
      <c r="AF188" t="s">
        <v>312</v>
      </c>
      <c r="AG188" t="s">
        <v>297</v>
      </c>
      <c r="AH188" t="s">
        <v>297</v>
      </c>
      <c r="AI188" t="s">
        <v>297</v>
      </c>
      <c r="AJ188" t="s">
        <v>297</v>
      </c>
      <c r="AK188" t="s">
        <v>297</v>
      </c>
      <c r="AL188" t="s">
        <v>297</v>
      </c>
      <c r="AM188" t="s">
        <v>297</v>
      </c>
      <c r="AN188" t="s">
        <v>297</v>
      </c>
      <c r="AO188" t="s">
        <v>297</v>
      </c>
      <c r="AP188" t="s">
        <v>297</v>
      </c>
      <c r="AQ188" t="s">
        <v>297</v>
      </c>
      <c r="AR188" t="s">
        <v>297</v>
      </c>
      <c r="AS188" t="s">
        <v>297</v>
      </c>
      <c r="AT188" t="s">
        <v>297</v>
      </c>
      <c r="AU188" t="s">
        <v>297</v>
      </c>
      <c r="AV188" t="s">
        <v>297</v>
      </c>
      <c r="AW188" t="s">
        <v>297</v>
      </c>
      <c r="AX188" t="s">
        <v>297</v>
      </c>
      <c r="AY188" t="s">
        <v>297</v>
      </c>
      <c r="AZ188" t="s">
        <v>297</v>
      </c>
      <c r="BA188" t="s">
        <v>297</v>
      </c>
      <c r="BB188" t="s">
        <v>297</v>
      </c>
      <c r="BC188" t="s">
        <v>297</v>
      </c>
      <c r="BD188" t="s">
        <v>297</v>
      </c>
      <c r="BE188" t="s">
        <v>297</v>
      </c>
      <c r="BF188" t="s">
        <v>297</v>
      </c>
      <c r="BG188" t="s">
        <v>297</v>
      </c>
      <c r="BH188" t="s">
        <v>297</v>
      </c>
      <c r="BI188" t="s">
        <v>297</v>
      </c>
      <c r="BJ188" t="s">
        <v>297</v>
      </c>
      <c r="BK188" t="s">
        <v>297</v>
      </c>
      <c r="BL188" t="s">
        <v>297</v>
      </c>
      <c r="BM188" t="s">
        <v>297</v>
      </c>
      <c r="BN188" t="s">
        <v>297</v>
      </c>
      <c r="BO188" t="s">
        <v>297</v>
      </c>
      <c r="BP188" t="s">
        <v>297</v>
      </c>
      <c r="BQ188" t="s">
        <v>297</v>
      </c>
      <c r="BR188" t="s">
        <v>297</v>
      </c>
      <c r="BS188" t="s">
        <v>297</v>
      </c>
      <c r="BT188" t="s">
        <v>297</v>
      </c>
      <c r="BU188" t="s">
        <v>297</v>
      </c>
      <c r="BV188" t="s">
        <v>297</v>
      </c>
      <c r="BW188" t="s">
        <v>297</v>
      </c>
      <c r="BX188" t="s">
        <v>297</v>
      </c>
      <c r="BY188" t="s">
        <v>297</v>
      </c>
      <c r="BZ188" t="s">
        <v>297</v>
      </c>
      <c r="CA188" t="s">
        <v>297</v>
      </c>
      <c r="CB188" t="s">
        <v>297</v>
      </c>
      <c r="CC188" t="s">
        <v>297</v>
      </c>
      <c r="CD188" t="s">
        <v>297</v>
      </c>
      <c r="CE188" t="s">
        <v>297</v>
      </c>
      <c r="CF188" t="s">
        <v>313</v>
      </c>
      <c r="CG188" t="s">
        <v>314</v>
      </c>
      <c r="CH188" t="s">
        <v>314</v>
      </c>
      <c r="CI188" t="s">
        <v>297</v>
      </c>
      <c r="CJ188" t="s">
        <v>297</v>
      </c>
      <c r="CK188" t="s">
        <v>1453</v>
      </c>
      <c r="CL188" t="s">
        <v>1454</v>
      </c>
      <c r="CM188" t="s">
        <v>297</v>
      </c>
      <c r="CN188" t="s">
        <v>297</v>
      </c>
      <c r="CO188" t="s">
        <v>297</v>
      </c>
      <c r="CP188" t="s">
        <v>297</v>
      </c>
      <c r="CQ188" t="s">
        <v>297</v>
      </c>
      <c r="CR188" t="s">
        <v>297</v>
      </c>
      <c r="CS188" t="s">
        <v>297</v>
      </c>
      <c r="CT188" t="s">
        <v>297</v>
      </c>
      <c r="CU188" t="s">
        <v>297</v>
      </c>
      <c r="CV188" t="s">
        <v>297</v>
      </c>
      <c r="CW188" t="s">
        <v>297</v>
      </c>
      <c r="CX188" t="s">
        <v>297</v>
      </c>
      <c r="CY188" t="s">
        <v>297</v>
      </c>
      <c r="CZ188" t="s">
        <v>297</v>
      </c>
      <c r="DA188" t="s">
        <v>297</v>
      </c>
      <c r="DB188" t="s">
        <v>297</v>
      </c>
      <c r="DC188" t="s">
        <v>297</v>
      </c>
    </row>
    <row r="189" spans="1:107" hidden="1" thickTop="1" x14ac:dyDescent="0.2">
      <c r="A189" t="s">
        <v>1455</v>
      </c>
      <c r="B189" s="14" t="s">
        <v>1456</v>
      </c>
      <c r="C189" t="s">
        <v>6289</v>
      </c>
      <c r="D189" t="s">
        <v>297</v>
      </c>
      <c r="E189" t="s">
        <v>1457</v>
      </c>
      <c r="F189" t="s">
        <v>297</v>
      </c>
      <c r="G189" t="s">
        <v>298</v>
      </c>
      <c r="H189" t="s">
        <v>299</v>
      </c>
      <c r="I189" t="s">
        <v>300</v>
      </c>
      <c r="J189" t="s">
        <v>301</v>
      </c>
      <c r="K189" t="s">
        <v>302</v>
      </c>
      <c r="L189" t="s">
        <v>303</v>
      </c>
      <c r="M189" t="s">
        <v>297</v>
      </c>
      <c r="N189" t="s">
        <v>297</v>
      </c>
      <c r="O189" t="s">
        <v>297</v>
      </c>
      <c r="Q189" t="s">
        <v>304</v>
      </c>
      <c r="R189" t="s">
        <v>319</v>
      </c>
      <c r="S189" t="s">
        <v>306</v>
      </c>
      <c r="T189" t="s">
        <v>307</v>
      </c>
      <c r="U189" t="s">
        <v>308</v>
      </c>
      <c r="V189" t="s">
        <v>309</v>
      </c>
      <c r="W189" t="s">
        <v>310</v>
      </c>
      <c r="X189" t="s">
        <v>310</v>
      </c>
      <c r="Y189" t="s">
        <v>311</v>
      </c>
      <c r="Z189" t="s">
        <v>297</v>
      </c>
      <c r="AA189" t="s">
        <v>297</v>
      </c>
      <c r="AB189" t="s">
        <v>297</v>
      </c>
      <c r="AC189" t="s">
        <v>297</v>
      </c>
      <c r="AD189" t="s">
        <v>297</v>
      </c>
      <c r="AE189" t="s">
        <v>297</v>
      </c>
      <c r="AF189" t="s">
        <v>312</v>
      </c>
      <c r="AG189" t="s">
        <v>297</v>
      </c>
      <c r="AH189" t="s">
        <v>297</v>
      </c>
      <c r="AI189" t="s">
        <v>297</v>
      </c>
      <c r="AJ189" t="s">
        <v>297</v>
      </c>
      <c r="AK189" t="s">
        <v>297</v>
      </c>
      <c r="AL189" t="s">
        <v>297</v>
      </c>
      <c r="AM189" t="s">
        <v>297</v>
      </c>
      <c r="AN189" t="s">
        <v>297</v>
      </c>
      <c r="AO189" t="s">
        <v>297</v>
      </c>
      <c r="AP189" t="s">
        <v>297</v>
      </c>
      <c r="AQ189" t="s">
        <v>297</v>
      </c>
      <c r="AR189" t="s">
        <v>297</v>
      </c>
      <c r="AS189" t="s">
        <v>297</v>
      </c>
      <c r="AT189" t="s">
        <v>297</v>
      </c>
      <c r="AU189" t="s">
        <v>297</v>
      </c>
      <c r="AV189" t="s">
        <v>297</v>
      </c>
      <c r="AW189" t="s">
        <v>297</v>
      </c>
      <c r="AX189" t="s">
        <v>297</v>
      </c>
      <c r="AY189" t="s">
        <v>297</v>
      </c>
      <c r="AZ189" t="s">
        <v>297</v>
      </c>
      <c r="BA189" t="s">
        <v>297</v>
      </c>
      <c r="BB189" t="s">
        <v>297</v>
      </c>
      <c r="BC189" t="s">
        <v>297</v>
      </c>
      <c r="BD189" t="s">
        <v>297</v>
      </c>
      <c r="BE189" t="s">
        <v>297</v>
      </c>
      <c r="BF189" t="s">
        <v>297</v>
      </c>
      <c r="BG189" t="s">
        <v>297</v>
      </c>
      <c r="BH189" t="s">
        <v>297</v>
      </c>
      <c r="BI189" t="s">
        <v>297</v>
      </c>
      <c r="BJ189" t="s">
        <v>297</v>
      </c>
      <c r="BK189" t="s">
        <v>297</v>
      </c>
      <c r="BL189" t="s">
        <v>297</v>
      </c>
      <c r="BM189" t="s">
        <v>297</v>
      </c>
      <c r="BN189" t="s">
        <v>297</v>
      </c>
      <c r="BO189" t="s">
        <v>297</v>
      </c>
      <c r="BP189" t="s">
        <v>297</v>
      </c>
      <c r="BQ189" t="s">
        <v>297</v>
      </c>
      <c r="BR189" t="s">
        <v>297</v>
      </c>
      <c r="BS189" t="s">
        <v>297</v>
      </c>
      <c r="BT189" t="s">
        <v>297</v>
      </c>
      <c r="BU189" t="s">
        <v>297</v>
      </c>
      <c r="BV189" t="s">
        <v>297</v>
      </c>
      <c r="BW189" t="s">
        <v>297</v>
      </c>
      <c r="BX189" t="s">
        <v>297</v>
      </c>
      <c r="BY189" t="s">
        <v>297</v>
      </c>
      <c r="BZ189" t="s">
        <v>297</v>
      </c>
      <c r="CA189" t="s">
        <v>297</v>
      </c>
      <c r="CB189" t="s">
        <v>297</v>
      </c>
      <c r="CC189" t="s">
        <v>297</v>
      </c>
      <c r="CD189" t="s">
        <v>297</v>
      </c>
      <c r="CE189" t="s">
        <v>297</v>
      </c>
      <c r="CF189" t="s">
        <v>313</v>
      </c>
      <c r="CG189" t="s">
        <v>314</v>
      </c>
      <c r="CH189" t="s">
        <v>314</v>
      </c>
      <c r="CI189" t="s">
        <v>297</v>
      </c>
      <c r="CJ189" t="s">
        <v>297</v>
      </c>
      <c r="CK189" t="s">
        <v>1458</v>
      </c>
      <c r="CL189" t="s">
        <v>1459</v>
      </c>
      <c r="CM189" t="s">
        <v>297</v>
      </c>
      <c r="CN189" t="s">
        <v>297</v>
      </c>
      <c r="CO189" t="s">
        <v>297</v>
      </c>
      <c r="CP189" t="s">
        <v>297</v>
      </c>
      <c r="CQ189" t="s">
        <v>297</v>
      </c>
      <c r="CR189" t="s">
        <v>297</v>
      </c>
      <c r="CS189" t="s">
        <v>297</v>
      </c>
      <c r="CT189" t="s">
        <v>297</v>
      </c>
      <c r="CU189" t="s">
        <v>297</v>
      </c>
      <c r="CV189" t="s">
        <v>297</v>
      </c>
      <c r="CW189" t="s">
        <v>297</v>
      </c>
      <c r="CX189" t="s">
        <v>297</v>
      </c>
      <c r="CY189" t="s">
        <v>297</v>
      </c>
      <c r="CZ189" t="s">
        <v>297</v>
      </c>
      <c r="DA189" t="s">
        <v>297</v>
      </c>
      <c r="DB189" t="s">
        <v>297</v>
      </c>
      <c r="DC189" t="s">
        <v>297</v>
      </c>
    </row>
    <row r="190" spans="1:107" s="3" customFormat="1" hidden="1" thickTop="1" x14ac:dyDescent="0.2">
      <c r="A190" t="s">
        <v>1460</v>
      </c>
      <c r="B190" s="196" t="s">
        <v>1461</v>
      </c>
      <c r="C190" t="s">
        <v>6289</v>
      </c>
      <c r="D190" t="s">
        <v>297</v>
      </c>
      <c r="E190" t="s">
        <v>1462</v>
      </c>
      <c r="F190" t="s">
        <v>297</v>
      </c>
      <c r="G190" t="s">
        <v>298</v>
      </c>
      <c r="H190" t="s">
        <v>299</v>
      </c>
      <c r="I190" t="s">
        <v>300</v>
      </c>
      <c r="J190" t="s">
        <v>301</v>
      </c>
      <c r="K190" t="s">
        <v>745</v>
      </c>
      <c r="L190" t="s">
        <v>746</v>
      </c>
      <c r="M190" t="s">
        <v>297</v>
      </c>
      <c r="N190" t="s">
        <v>297</v>
      </c>
      <c r="O190" t="s">
        <v>297</v>
      </c>
      <c r="P190"/>
      <c r="Q190" t="s">
        <v>304</v>
      </c>
      <c r="R190" t="s">
        <v>319</v>
      </c>
      <c r="S190" t="s">
        <v>306</v>
      </c>
      <c r="T190" t="s">
        <v>747</v>
      </c>
      <c r="U190" t="s">
        <v>308</v>
      </c>
      <c r="V190" t="s">
        <v>309</v>
      </c>
      <c r="W190" t="s">
        <v>310</v>
      </c>
      <c r="X190" t="s">
        <v>310</v>
      </c>
      <c r="Y190" t="s">
        <v>311</v>
      </c>
      <c r="Z190" t="s">
        <v>312</v>
      </c>
      <c r="AA190" t="s">
        <v>297</v>
      </c>
      <c r="AB190" t="s">
        <v>297</v>
      </c>
      <c r="AC190" t="s">
        <v>297</v>
      </c>
      <c r="AD190" t="s">
        <v>297</v>
      </c>
      <c r="AE190" t="s">
        <v>297</v>
      </c>
      <c r="AF190" t="s">
        <v>312</v>
      </c>
      <c r="AG190" t="s">
        <v>297</v>
      </c>
      <c r="AH190" t="s">
        <v>297</v>
      </c>
      <c r="AI190" t="s">
        <v>297</v>
      </c>
      <c r="AJ190" t="s">
        <v>297</v>
      </c>
      <c r="AK190" t="s">
        <v>297</v>
      </c>
      <c r="AL190" t="s">
        <v>297</v>
      </c>
      <c r="AM190" t="s">
        <v>297</v>
      </c>
      <c r="AN190" t="s">
        <v>297</v>
      </c>
      <c r="AO190" t="s">
        <v>297</v>
      </c>
      <c r="AP190" t="s">
        <v>297</v>
      </c>
      <c r="AQ190" t="s">
        <v>297</v>
      </c>
      <c r="AR190" t="s">
        <v>297</v>
      </c>
      <c r="AS190" t="s">
        <v>297</v>
      </c>
      <c r="AT190" t="s">
        <v>297</v>
      </c>
      <c r="AU190" t="s">
        <v>297</v>
      </c>
      <c r="AV190" t="s">
        <v>297</v>
      </c>
      <c r="AW190" t="s">
        <v>297</v>
      </c>
      <c r="AX190" t="s">
        <v>297</v>
      </c>
      <c r="AY190" t="s">
        <v>297</v>
      </c>
      <c r="AZ190" t="s">
        <v>297</v>
      </c>
      <c r="BA190" t="s">
        <v>297</v>
      </c>
      <c r="BB190" t="s">
        <v>297</v>
      </c>
      <c r="BC190" t="s">
        <v>297</v>
      </c>
      <c r="BD190" t="s">
        <v>297</v>
      </c>
      <c r="BE190" t="s">
        <v>297</v>
      </c>
      <c r="BF190" t="s">
        <v>297</v>
      </c>
      <c r="BG190" t="s">
        <v>297</v>
      </c>
      <c r="BH190" t="s">
        <v>297</v>
      </c>
      <c r="BI190" t="s">
        <v>297</v>
      </c>
      <c r="BJ190" t="s">
        <v>297</v>
      </c>
      <c r="BK190" t="s">
        <v>297</v>
      </c>
      <c r="BL190" t="s">
        <v>297</v>
      </c>
      <c r="BM190" t="s">
        <v>297</v>
      </c>
      <c r="BN190" t="s">
        <v>297</v>
      </c>
      <c r="BO190" t="s">
        <v>297</v>
      </c>
      <c r="BP190" t="s">
        <v>297</v>
      </c>
      <c r="BQ190" t="s">
        <v>297</v>
      </c>
      <c r="BR190" t="s">
        <v>297</v>
      </c>
      <c r="BS190" t="s">
        <v>297</v>
      </c>
      <c r="BT190" t="s">
        <v>297</v>
      </c>
      <c r="BU190" t="s">
        <v>297</v>
      </c>
      <c r="BV190" t="s">
        <v>297</v>
      </c>
      <c r="BW190" t="s">
        <v>297</v>
      </c>
      <c r="BX190" t="s">
        <v>297</v>
      </c>
      <c r="BY190" t="s">
        <v>297</v>
      </c>
      <c r="BZ190" t="s">
        <v>297</v>
      </c>
      <c r="CA190" t="s">
        <v>297</v>
      </c>
      <c r="CB190" t="s">
        <v>297</v>
      </c>
      <c r="CC190" t="s">
        <v>297</v>
      </c>
      <c r="CD190" t="s">
        <v>297</v>
      </c>
      <c r="CE190" t="s">
        <v>297</v>
      </c>
      <c r="CF190" t="s">
        <v>313</v>
      </c>
      <c r="CG190" t="s">
        <v>314</v>
      </c>
      <c r="CH190" t="s">
        <v>314</v>
      </c>
      <c r="CI190" t="s">
        <v>297</v>
      </c>
      <c r="CJ190" t="s">
        <v>297</v>
      </c>
      <c r="CK190" t="s">
        <v>1461</v>
      </c>
      <c r="CL190" t="s">
        <v>1462</v>
      </c>
      <c r="CM190" t="s">
        <v>297</v>
      </c>
      <c r="CN190" t="s">
        <v>297</v>
      </c>
      <c r="CO190" t="s">
        <v>297</v>
      </c>
      <c r="CP190" t="s">
        <v>297</v>
      </c>
      <c r="CQ190" t="s">
        <v>297</v>
      </c>
      <c r="CR190" t="s">
        <v>297</v>
      </c>
      <c r="CS190" t="s">
        <v>297</v>
      </c>
      <c r="CT190" t="s">
        <v>297</v>
      </c>
      <c r="CU190" t="s">
        <v>297</v>
      </c>
      <c r="CV190" t="s">
        <v>297</v>
      </c>
      <c r="CW190" t="s">
        <v>297</v>
      </c>
      <c r="CX190" t="s">
        <v>297</v>
      </c>
      <c r="CY190" t="s">
        <v>297</v>
      </c>
      <c r="CZ190" t="s">
        <v>297</v>
      </c>
      <c r="DA190" t="s">
        <v>297</v>
      </c>
      <c r="DB190" t="s">
        <v>297</v>
      </c>
      <c r="DC190" t="s">
        <v>297</v>
      </c>
    </row>
    <row r="191" spans="1:107" hidden="1" thickTop="1" x14ac:dyDescent="0.2">
      <c r="A191" t="s">
        <v>568</v>
      </c>
      <c r="B191" s="14" t="s">
        <v>1463</v>
      </c>
      <c r="C191" t="s">
        <v>6285</v>
      </c>
      <c r="D191" t="s">
        <v>297</v>
      </c>
      <c r="E191" t="s">
        <v>1464</v>
      </c>
      <c r="F191" t="s">
        <v>297</v>
      </c>
      <c r="G191" t="s">
        <v>339</v>
      </c>
      <c r="H191" t="s">
        <v>340</v>
      </c>
      <c r="I191" t="s">
        <v>375</v>
      </c>
      <c r="J191" t="s">
        <v>342</v>
      </c>
      <c r="K191" t="s">
        <v>343</v>
      </c>
      <c r="L191" t="s">
        <v>303</v>
      </c>
      <c r="M191" t="s">
        <v>297</v>
      </c>
      <c r="N191" t="s">
        <v>297</v>
      </c>
      <c r="O191" t="s">
        <v>297</v>
      </c>
      <c r="Q191" t="s">
        <v>344</v>
      </c>
      <c r="R191" t="s">
        <v>297</v>
      </c>
      <c r="S191" t="s">
        <v>306</v>
      </c>
      <c r="T191" t="s">
        <v>297</v>
      </c>
      <c r="U191" t="s">
        <v>297</v>
      </c>
      <c r="V191" t="s">
        <v>309</v>
      </c>
      <c r="W191" t="s">
        <v>310</v>
      </c>
      <c r="X191" t="s">
        <v>310</v>
      </c>
      <c r="Y191" t="s">
        <v>311</v>
      </c>
      <c r="Z191" t="s">
        <v>297</v>
      </c>
      <c r="AA191" t="s">
        <v>297</v>
      </c>
      <c r="AB191" t="s">
        <v>297</v>
      </c>
      <c r="AC191" t="s">
        <v>297</v>
      </c>
      <c r="AD191" t="s">
        <v>297</v>
      </c>
      <c r="AE191" t="s">
        <v>297</v>
      </c>
      <c r="AF191" t="s">
        <v>297</v>
      </c>
      <c r="AG191" t="s">
        <v>297</v>
      </c>
      <c r="AH191" t="s">
        <v>297</v>
      </c>
      <c r="AI191" t="s">
        <v>297</v>
      </c>
      <c r="AJ191" t="s">
        <v>297</v>
      </c>
      <c r="AK191" t="s">
        <v>297</v>
      </c>
      <c r="AL191" t="s">
        <v>297</v>
      </c>
      <c r="AM191" t="s">
        <v>297</v>
      </c>
      <c r="AN191" t="s">
        <v>297</v>
      </c>
      <c r="AO191" t="s">
        <v>297</v>
      </c>
      <c r="AP191" t="s">
        <v>297</v>
      </c>
      <c r="AQ191" t="s">
        <v>297</v>
      </c>
      <c r="AR191" t="s">
        <v>297</v>
      </c>
      <c r="AS191" t="s">
        <v>297</v>
      </c>
      <c r="AT191" t="s">
        <v>297</v>
      </c>
      <c r="AU191" t="s">
        <v>297</v>
      </c>
      <c r="AV191" t="s">
        <v>297</v>
      </c>
      <c r="AW191" t="s">
        <v>297</v>
      </c>
      <c r="AX191" t="s">
        <v>297</v>
      </c>
      <c r="AY191" t="s">
        <v>297</v>
      </c>
      <c r="AZ191" t="s">
        <v>297</v>
      </c>
      <c r="BA191" t="s">
        <v>297</v>
      </c>
      <c r="BB191" t="s">
        <v>297</v>
      </c>
      <c r="BC191" t="s">
        <v>297</v>
      </c>
      <c r="BD191" t="s">
        <v>297</v>
      </c>
      <c r="BE191" t="s">
        <v>297</v>
      </c>
      <c r="BF191" t="s">
        <v>297</v>
      </c>
      <c r="BG191" t="s">
        <v>297</v>
      </c>
      <c r="BH191" t="s">
        <v>297</v>
      </c>
      <c r="BI191" t="s">
        <v>297</v>
      </c>
      <c r="BJ191" t="s">
        <v>297</v>
      </c>
      <c r="BK191" t="s">
        <v>297</v>
      </c>
      <c r="BL191" t="s">
        <v>297</v>
      </c>
      <c r="BM191" t="s">
        <v>297</v>
      </c>
      <c r="BN191" t="s">
        <v>297</v>
      </c>
      <c r="BO191" t="s">
        <v>297</v>
      </c>
      <c r="BP191" t="s">
        <v>312</v>
      </c>
      <c r="BQ191" t="s">
        <v>297</v>
      </c>
      <c r="BR191" t="s">
        <v>297</v>
      </c>
      <c r="BS191" t="s">
        <v>297</v>
      </c>
      <c r="BT191" t="s">
        <v>297</v>
      </c>
      <c r="BU191" t="s">
        <v>297</v>
      </c>
      <c r="BV191" t="s">
        <v>297</v>
      </c>
      <c r="BW191" t="s">
        <v>297</v>
      </c>
      <c r="BX191" t="s">
        <v>297</v>
      </c>
      <c r="BY191" t="s">
        <v>297</v>
      </c>
      <c r="BZ191" t="s">
        <v>297</v>
      </c>
      <c r="CA191" t="s">
        <v>297</v>
      </c>
      <c r="CB191" t="s">
        <v>297</v>
      </c>
      <c r="CC191" t="s">
        <v>297</v>
      </c>
      <c r="CD191" t="s">
        <v>297</v>
      </c>
      <c r="CE191" t="s">
        <v>297</v>
      </c>
      <c r="CF191" t="s">
        <v>347</v>
      </c>
      <c r="CG191" t="s">
        <v>297</v>
      </c>
      <c r="CH191" t="s">
        <v>297</v>
      </c>
      <c r="CI191">
        <v>0</v>
      </c>
      <c r="CJ191">
        <v>30</v>
      </c>
      <c r="CK191" t="s">
        <v>1465</v>
      </c>
      <c r="CL191" t="s">
        <v>1466</v>
      </c>
      <c r="CM191" t="s">
        <v>297</v>
      </c>
      <c r="CN191" t="s">
        <v>297</v>
      </c>
      <c r="CO191" t="s">
        <v>297</v>
      </c>
      <c r="CP191" t="s">
        <v>297</v>
      </c>
      <c r="CQ191" t="s">
        <v>297</v>
      </c>
      <c r="CR191" t="s">
        <v>297</v>
      </c>
      <c r="CS191" t="s">
        <v>297</v>
      </c>
      <c r="CT191" t="s">
        <v>297</v>
      </c>
      <c r="CU191" t="s">
        <v>297</v>
      </c>
      <c r="CV191" t="s">
        <v>297</v>
      </c>
      <c r="CW191" t="s">
        <v>297</v>
      </c>
      <c r="CX191" t="s">
        <v>297</v>
      </c>
      <c r="CY191" t="s">
        <v>297</v>
      </c>
      <c r="CZ191" t="s">
        <v>297</v>
      </c>
      <c r="DA191" t="s">
        <v>297</v>
      </c>
      <c r="DB191" t="s">
        <v>297</v>
      </c>
      <c r="DC191" t="s">
        <v>297</v>
      </c>
    </row>
    <row r="192" spans="1:107" hidden="1" thickTop="1" x14ac:dyDescent="0.2">
      <c r="A192" t="s">
        <v>1467</v>
      </c>
      <c r="B192" s="196" t="s">
        <v>1468</v>
      </c>
      <c r="C192" t="s">
        <v>6285</v>
      </c>
      <c r="D192" t="s">
        <v>297</v>
      </c>
      <c r="E192" t="s">
        <v>1469</v>
      </c>
      <c r="F192" t="s">
        <v>297</v>
      </c>
      <c r="G192" t="s">
        <v>339</v>
      </c>
      <c r="H192" t="s">
        <v>340</v>
      </c>
      <c r="I192" t="s">
        <v>375</v>
      </c>
      <c r="J192" t="s">
        <v>342</v>
      </c>
      <c r="K192" t="s">
        <v>343</v>
      </c>
      <c r="L192" t="s">
        <v>303</v>
      </c>
      <c r="M192" t="s">
        <v>297</v>
      </c>
      <c r="N192" t="s">
        <v>297</v>
      </c>
      <c r="O192" t="s">
        <v>297</v>
      </c>
      <c r="Q192" t="s">
        <v>344</v>
      </c>
      <c r="R192" t="s">
        <v>297</v>
      </c>
      <c r="S192" t="s">
        <v>306</v>
      </c>
      <c r="T192" t="s">
        <v>297</v>
      </c>
      <c r="U192" t="s">
        <v>297</v>
      </c>
      <c r="V192" t="s">
        <v>309</v>
      </c>
      <c r="W192" t="s">
        <v>310</v>
      </c>
      <c r="X192" t="s">
        <v>310</v>
      </c>
      <c r="Y192" t="s">
        <v>1043</v>
      </c>
      <c r="Z192" t="s">
        <v>297</v>
      </c>
      <c r="AA192" t="s">
        <v>297</v>
      </c>
      <c r="AB192" t="s">
        <v>297</v>
      </c>
      <c r="AC192" t="s">
        <v>297</v>
      </c>
      <c r="AD192" t="s">
        <v>297</v>
      </c>
      <c r="AE192" t="s">
        <v>297</v>
      </c>
      <c r="AF192" t="s">
        <v>312</v>
      </c>
      <c r="AG192" t="s">
        <v>297</v>
      </c>
      <c r="AH192" t="s">
        <v>297</v>
      </c>
      <c r="AI192" t="s">
        <v>297</v>
      </c>
      <c r="AJ192" t="s">
        <v>297</v>
      </c>
      <c r="AK192" t="s">
        <v>297</v>
      </c>
      <c r="AL192" t="s">
        <v>297</v>
      </c>
      <c r="AM192" t="s">
        <v>297</v>
      </c>
      <c r="AN192" t="s">
        <v>297</v>
      </c>
      <c r="AO192" t="s">
        <v>297</v>
      </c>
      <c r="AP192" t="s">
        <v>297</v>
      </c>
      <c r="AQ192" t="s">
        <v>297</v>
      </c>
      <c r="AR192" t="s">
        <v>312</v>
      </c>
      <c r="AS192" t="s">
        <v>297</v>
      </c>
      <c r="AT192" t="s">
        <v>297</v>
      </c>
      <c r="AU192" t="s">
        <v>297</v>
      </c>
      <c r="AV192" t="s">
        <v>297</v>
      </c>
      <c r="AW192" t="s">
        <v>297</v>
      </c>
      <c r="AX192" t="s">
        <v>297</v>
      </c>
      <c r="AY192" t="s">
        <v>297</v>
      </c>
      <c r="AZ192" t="s">
        <v>297</v>
      </c>
      <c r="BA192" t="s">
        <v>297</v>
      </c>
      <c r="BB192" t="s">
        <v>297</v>
      </c>
      <c r="BC192" t="s">
        <v>297</v>
      </c>
      <c r="BD192" t="s">
        <v>297</v>
      </c>
      <c r="BE192" t="s">
        <v>297</v>
      </c>
      <c r="BF192" t="s">
        <v>297</v>
      </c>
      <c r="BG192" t="s">
        <v>297</v>
      </c>
      <c r="BH192" t="s">
        <v>297</v>
      </c>
      <c r="BI192" t="s">
        <v>297</v>
      </c>
      <c r="BJ192" t="s">
        <v>297</v>
      </c>
      <c r="BK192" t="s">
        <v>297</v>
      </c>
      <c r="BL192" t="s">
        <v>297</v>
      </c>
      <c r="BM192" t="s">
        <v>297</v>
      </c>
      <c r="BN192" t="s">
        <v>297</v>
      </c>
      <c r="BO192" t="s">
        <v>297</v>
      </c>
      <c r="BP192" t="s">
        <v>297</v>
      </c>
      <c r="BQ192" t="s">
        <v>297</v>
      </c>
      <c r="BR192" t="s">
        <v>297</v>
      </c>
      <c r="BS192" t="s">
        <v>297</v>
      </c>
      <c r="BT192" t="s">
        <v>297</v>
      </c>
      <c r="BU192" t="s">
        <v>297</v>
      </c>
      <c r="BV192" t="s">
        <v>297</v>
      </c>
      <c r="BW192" t="s">
        <v>297</v>
      </c>
      <c r="BX192" t="s">
        <v>297</v>
      </c>
      <c r="BY192" t="s">
        <v>297</v>
      </c>
      <c r="BZ192" t="s">
        <v>297</v>
      </c>
      <c r="CA192" t="s">
        <v>297</v>
      </c>
      <c r="CB192" t="s">
        <v>297</v>
      </c>
      <c r="CC192" t="s">
        <v>297</v>
      </c>
      <c r="CD192" t="s">
        <v>297</v>
      </c>
      <c r="CE192" t="s">
        <v>297</v>
      </c>
      <c r="CF192" t="s">
        <v>347</v>
      </c>
      <c r="CG192" t="s">
        <v>297</v>
      </c>
      <c r="CH192" t="s">
        <v>297</v>
      </c>
      <c r="CI192">
        <v>0</v>
      </c>
      <c r="CJ192">
        <v>30</v>
      </c>
      <c r="CK192" t="s">
        <v>1470</v>
      </c>
      <c r="CL192" t="s">
        <v>1471</v>
      </c>
      <c r="CM192" t="s">
        <v>297</v>
      </c>
      <c r="CN192" t="s">
        <v>297</v>
      </c>
      <c r="CO192" t="s">
        <v>297</v>
      </c>
      <c r="CP192" t="s">
        <v>297</v>
      </c>
      <c r="CQ192" t="s">
        <v>297</v>
      </c>
      <c r="CR192" t="s">
        <v>297</v>
      </c>
      <c r="CS192" t="s">
        <v>297</v>
      </c>
      <c r="CT192" t="s">
        <v>297</v>
      </c>
      <c r="CU192" t="s">
        <v>297</v>
      </c>
      <c r="CV192" t="s">
        <v>297</v>
      </c>
      <c r="CW192" t="s">
        <v>297</v>
      </c>
      <c r="CX192" t="s">
        <v>297</v>
      </c>
      <c r="CY192" t="s">
        <v>297</v>
      </c>
      <c r="CZ192" t="s">
        <v>297</v>
      </c>
      <c r="DA192" t="s">
        <v>297</v>
      </c>
      <c r="DB192" t="s">
        <v>297</v>
      </c>
      <c r="DC192" t="s">
        <v>297</v>
      </c>
    </row>
    <row r="193" spans="1:107" hidden="1" thickTop="1" x14ac:dyDescent="0.2">
      <c r="A193" t="s">
        <v>1472</v>
      </c>
      <c r="B193" s="14" t="s">
        <v>1473</v>
      </c>
      <c r="C193" t="s">
        <v>6204</v>
      </c>
      <c r="D193" t="s">
        <v>297</v>
      </c>
      <c r="E193" t="s">
        <v>1474</v>
      </c>
      <c r="F193" t="s">
        <v>1475</v>
      </c>
      <c r="G193" t="s">
        <v>339</v>
      </c>
      <c r="H193" t="s">
        <v>340</v>
      </c>
      <c r="I193" t="s">
        <v>375</v>
      </c>
      <c r="J193" t="s">
        <v>342</v>
      </c>
      <c r="K193" t="s">
        <v>343</v>
      </c>
      <c r="L193" t="s">
        <v>303</v>
      </c>
      <c r="M193" t="s">
        <v>297</v>
      </c>
      <c r="N193" t="s">
        <v>297</v>
      </c>
      <c r="O193" t="s">
        <v>297</v>
      </c>
      <c r="Q193" t="s">
        <v>344</v>
      </c>
      <c r="R193" t="s">
        <v>297</v>
      </c>
      <c r="S193" t="s">
        <v>306</v>
      </c>
      <c r="T193" t="s">
        <v>297</v>
      </c>
      <c r="U193" t="s">
        <v>308</v>
      </c>
      <c r="V193" t="s">
        <v>309</v>
      </c>
      <c r="W193" t="s">
        <v>310</v>
      </c>
      <c r="X193" t="s">
        <v>310</v>
      </c>
      <c r="Y193" t="s">
        <v>311</v>
      </c>
      <c r="Z193" t="s">
        <v>297</v>
      </c>
      <c r="AA193" t="s">
        <v>297</v>
      </c>
      <c r="AB193" t="s">
        <v>297</v>
      </c>
      <c r="AC193" t="s">
        <v>297</v>
      </c>
      <c r="AD193" t="s">
        <v>297</v>
      </c>
      <c r="AE193" t="s">
        <v>297</v>
      </c>
      <c r="AF193" t="s">
        <v>297</v>
      </c>
      <c r="AG193" t="s">
        <v>297</v>
      </c>
      <c r="AH193" t="s">
        <v>297</v>
      </c>
      <c r="AI193" t="s">
        <v>297</v>
      </c>
      <c r="AJ193" t="s">
        <v>297</v>
      </c>
      <c r="AK193" t="s">
        <v>297</v>
      </c>
      <c r="AL193" t="s">
        <v>411</v>
      </c>
      <c r="AM193" t="s">
        <v>424</v>
      </c>
      <c r="AN193">
        <v>6</v>
      </c>
      <c r="AO193" t="s">
        <v>411</v>
      </c>
      <c r="AP193" t="s">
        <v>424</v>
      </c>
      <c r="AQ193">
        <v>11</v>
      </c>
      <c r="AR193" t="s">
        <v>297</v>
      </c>
      <c r="AS193" t="s">
        <v>297</v>
      </c>
      <c r="AT193" t="s">
        <v>297</v>
      </c>
      <c r="AU193" t="s">
        <v>297</v>
      </c>
      <c r="AV193" t="s">
        <v>297</v>
      </c>
      <c r="AW193" t="s">
        <v>297</v>
      </c>
      <c r="AX193" t="s">
        <v>297</v>
      </c>
      <c r="AY193" t="s">
        <v>297</v>
      </c>
      <c r="AZ193" t="s">
        <v>297</v>
      </c>
      <c r="BA193" t="s">
        <v>411</v>
      </c>
      <c r="BB193" t="s">
        <v>424</v>
      </c>
      <c r="BC193">
        <v>3</v>
      </c>
      <c r="BD193" t="s">
        <v>411</v>
      </c>
      <c r="BE193" t="s">
        <v>424</v>
      </c>
      <c r="BF193">
        <v>8</v>
      </c>
      <c r="BG193" t="s">
        <v>411</v>
      </c>
      <c r="BH193" t="s">
        <v>424</v>
      </c>
      <c r="BI193">
        <v>4</v>
      </c>
      <c r="BJ193" t="s">
        <v>297</v>
      </c>
      <c r="BK193" t="s">
        <v>297</v>
      </c>
      <c r="BL193" t="s">
        <v>297</v>
      </c>
      <c r="BM193" t="s">
        <v>297</v>
      </c>
      <c r="BN193" t="s">
        <v>297</v>
      </c>
      <c r="BO193" t="s">
        <v>297</v>
      </c>
      <c r="BP193" t="s">
        <v>297</v>
      </c>
      <c r="BQ193" t="s">
        <v>297</v>
      </c>
      <c r="BR193" t="s">
        <v>297</v>
      </c>
      <c r="BS193" t="s">
        <v>297</v>
      </c>
      <c r="BT193" t="s">
        <v>297</v>
      </c>
      <c r="BU193" t="s">
        <v>297</v>
      </c>
      <c r="BV193" t="s">
        <v>297</v>
      </c>
      <c r="BW193" t="s">
        <v>297</v>
      </c>
      <c r="BX193" t="s">
        <v>297</v>
      </c>
      <c r="BY193" t="s">
        <v>297</v>
      </c>
      <c r="BZ193" t="s">
        <v>297</v>
      </c>
      <c r="CA193" t="s">
        <v>297</v>
      </c>
      <c r="CB193" t="s">
        <v>297</v>
      </c>
      <c r="CC193" t="s">
        <v>297</v>
      </c>
      <c r="CD193" t="s">
        <v>297</v>
      </c>
      <c r="CE193" t="s">
        <v>297</v>
      </c>
      <c r="CF193" t="s">
        <v>347</v>
      </c>
      <c r="CG193" t="s">
        <v>297</v>
      </c>
      <c r="CH193" t="s">
        <v>297</v>
      </c>
      <c r="CI193">
        <v>0</v>
      </c>
      <c r="CJ193">
        <v>200</v>
      </c>
      <c r="CK193" t="s">
        <v>1473</v>
      </c>
      <c r="CL193" t="s">
        <v>1476</v>
      </c>
      <c r="CM193" t="s">
        <v>1477</v>
      </c>
      <c r="CN193" t="s">
        <v>297</v>
      </c>
      <c r="CO193" t="s">
        <v>297</v>
      </c>
      <c r="CP193" t="s">
        <v>297</v>
      </c>
      <c r="CQ193" t="s">
        <v>297</v>
      </c>
      <c r="CR193" t="s">
        <v>297</v>
      </c>
      <c r="CS193" t="s">
        <v>297</v>
      </c>
      <c r="CT193" t="s">
        <v>297</v>
      </c>
      <c r="CU193" t="s">
        <v>1473</v>
      </c>
      <c r="CV193" t="s">
        <v>605</v>
      </c>
      <c r="CW193" t="s">
        <v>297</v>
      </c>
      <c r="CX193" t="s">
        <v>297</v>
      </c>
      <c r="CY193" t="s">
        <v>297</v>
      </c>
      <c r="CZ193" t="s">
        <v>297</v>
      </c>
      <c r="DA193" t="s">
        <v>297</v>
      </c>
      <c r="DB193" t="s">
        <v>297</v>
      </c>
      <c r="DC193" t="s">
        <v>297</v>
      </c>
    </row>
    <row r="194" spans="1:107" hidden="1" thickTop="1" x14ac:dyDescent="0.2">
      <c r="A194" t="s">
        <v>26</v>
      </c>
      <c r="B194" s="196" t="s">
        <v>1478</v>
      </c>
      <c r="C194" t="s">
        <v>456</v>
      </c>
      <c r="D194" t="s">
        <v>297</v>
      </c>
      <c r="E194" t="s">
        <v>1479</v>
      </c>
      <c r="F194" t="s">
        <v>297</v>
      </c>
      <c r="G194" t="s">
        <v>339</v>
      </c>
      <c r="H194" t="s">
        <v>340</v>
      </c>
      <c r="I194" t="s">
        <v>375</v>
      </c>
      <c r="J194" t="s">
        <v>342</v>
      </c>
      <c r="K194" t="s">
        <v>343</v>
      </c>
      <c r="L194" t="s">
        <v>303</v>
      </c>
      <c r="M194" t="s">
        <v>297</v>
      </c>
      <c r="N194" t="s">
        <v>297</v>
      </c>
      <c r="O194" t="s">
        <v>297</v>
      </c>
      <c r="Q194" t="s">
        <v>344</v>
      </c>
      <c r="R194" t="s">
        <v>297</v>
      </c>
      <c r="S194" t="s">
        <v>306</v>
      </c>
      <c r="T194" t="s">
        <v>297</v>
      </c>
      <c r="U194" t="s">
        <v>297</v>
      </c>
      <c r="V194" t="s">
        <v>309</v>
      </c>
      <c r="W194" t="s">
        <v>310</v>
      </c>
      <c r="X194" t="s">
        <v>310</v>
      </c>
      <c r="Y194" t="s">
        <v>311</v>
      </c>
      <c r="Z194" t="s">
        <v>297</v>
      </c>
      <c r="AA194" t="s">
        <v>297</v>
      </c>
      <c r="AB194" t="s">
        <v>297</v>
      </c>
      <c r="AC194" t="s">
        <v>297</v>
      </c>
      <c r="AD194" t="s">
        <v>297</v>
      </c>
      <c r="AE194" t="s">
        <v>297</v>
      </c>
      <c r="AF194" t="s">
        <v>297</v>
      </c>
      <c r="AG194" t="s">
        <v>297</v>
      </c>
      <c r="AH194" t="s">
        <v>297</v>
      </c>
      <c r="AI194" t="s">
        <v>297</v>
      </c>
      <c r="AJ194" t="s">
        <v>297</v>
      </c>
      <c r="AK194" t="s">
        <v>297</v>
      </c>
      <c r="AL194" t="s">
        <v>297</v>
      </c>
      <c r="AM194" t="s">
        <v>297</v>
      </c>
      <c r="AN194" t="s">
        <v>297</v>
      </c>
      <c r="AO194" t="s">
        <v>297</v>
      </c>
      <c r="AP194" t="s">
        <v>297</v>
      </c>
      <c r="AQ194" t="s">
        <v>297</v>
      </c>
      <c r="AR194" t="s">
        <v>297</v>
      </c>
      <c r="AS194" t="s">
        <v>297</v>
      </c>
      <c r="AT194" t="s">
        <v>297</v>
      </c>
      <c r="AU194" t="s">
        <v>297</v>
      </c>
      <c r="AV194" t="s">
        <v>297</v>
      </c>
      <c r="AW194" t="s">
        <v>297</v>
      </c>
      <c r="AX194" t="s">
        <v>297</v>
      </c>
      <c r="AY194" t="s">
        <v>297</v>
      </c>
      <c r="AZ194" t="s">
        <v>297</v>
      </c>
      <c r="BA194" t="s">
        <v>297</v>
      </c>
      <c r="BB194" t="s">
        <v>297</v>
      </c>
      <c r="BC194" t="s">
        <v>297</v>
      </c>
      <c r="BD194" t="s">
        <v>297</v>
      </c>
      <c r="BE194" t="s">
        <v>297</v>
      </c>
      <c r="BF194" t="s">
        <v>297</v>
      </c>
      <c r="BG194" t="s">
        <v>297</v>
      </c>
      <c r="BH194" t="s">
        <v>297</v>
      </c>
      <c r="BI194" t="s">
        <v>297</v>
      </c>
      <c r="BJ194" t="s">
        <v>297</v>
      </c>
      <c r="BK194" t="s">
        <v>297</v>
      </c>
      <c r="BL194" t="s">
        <v>297</v>
      </c>
      <c r="BM194" t="s">
        <v>297</v>
      </c>
      <c r="BN194" t="s">
        <v>297</v>
      </c>
      <c r="BO194" t="s">
        <v>297</v>
      </c>
      <c r="BP194" t="s">
        <v>297</v>
      </c>
      <c r="BQ194" t="s">
        <v>297</v>
      </c>
      <c r="BR194" t="s">
        <v>297</v>
      </c>
      <c r="BS194" t="s">
        <v>297</v>
      </c>
      <c r="BT194" t="s">
        <v>297</v>
      </c>
      <c r="BU194" t="s">
        <v>297</v>
      </c>
      <c r="BV194" t="s">
        <v>297</v>
      </c>
      <c r="BW194" t="s">
        <v>297</v>
      </c>
      <c r="BX194" t="s">
        <v>297</v>
      </c>
      <c r="BY194" t="s">
        <v>297</v>
      </c>
      <c r="BZ194" t="s">
        <v>297</v>
      </c>
      <c r="CA194" t="s">
        <v>297</v>
      </c>
      <c r="CB194" t="s">
        <v>297</v>
      </c>
      <c r="CC194" t="s">
        <v>297</v>
      </c>
      <c r="CD194" t="s">
        <v>297</v>
      </c>
      <c r="CE194" t="s">
        <v>297</v>
      </c>
      <c r="CF194" t="s">
        <v>347</v>
      </c>
      <c r="CG194" t="s">
        <v>297</v>
      </c>
      <c r="CH194" t="s">
        <v>297</v>
      </c>
      <c r="CI194">
        <v>0</v>
      </c>
      <c r="CJ194">
        <v>30</v>
      </c>
      <c r="CK194" t="s">
        <v>1480</v>
      </c>
      <c r="CL194" t="s">
        <v>1481</v>
      </c>
      <c r="CM194" t="s">
        <v>297</v>
      </c>
      <c r="CN194" t="s">
        <v>297</v>
      </c>
      <c r="CO194" t="s">
        <v>297</v>
      </c>
      <c r="CP194" t="s">
        <v>297</v>
      </c>
      <c r="CQ194" t="s">
        <v>297</v>
      </c>
      <c r="CR194" t="s">
        <v>297</v>
      </c>
      <c r="CS194" t="s">
        <v>297</v>
      </c>
      <c r="CT194" t="s">
        <v>297</v>
      </c>
      <c r="CU194" t="s">
        <v>297</v>
      </c>
      <c r="CV194" t="s">
        <v>297</v>
      </c>
      <c r="CW194" t="s">
        <v>297</v>
      </c>
      <c r="CX194" t="s">
        <v>297</v>
      </c>
      <c r="CY194" t="s">
        <v>297</v>
      </c>
      <c r="CZ194" t="s">
        <v>297</v>
      </c>
      <c r="DA194" t="s">
        <v>297</v>
      </c>
      <c r="DB194" t="s">
        <v>297</v>
      </c>
      <c r="DC194" t="s">
        <v>297</v>
      </c>
    </row>
    <row r="195" spans="1:107" hidden="1" thickTop="1" x14ac:dyDescent="0.2">
      <c r="A195" t="s">
        <v>1482</v>
      </c>
      <c r="B195" s="14" t="s">
        <v>1483</v>
      </c>
      <c r="C195" t="s">
        <v>6285</v>
      </c>
      <c r="D195" t="s">
        <v>297</v>
      </c>
      <c r="E195" t="s">
        <v>1484</v>
      </c>
      <c r="F195" t="s">
        <v>297</v>
      </c>
      <c r="G195" t="s">
        <v>339</v>
      </c>
      <c r="H195" t="s">
        <v>340</v>
      </c>
      <c r="I195" t="s">
        <v>658</v>
      </c>
      <c r="J195" t="s">
        <v>479</v>
      </c>
      <c r="K195" t="s">
        <v>343</v>
      </c>
      <c r="L195" t="s">
        <v>303</v>
      </c>
      <c r="M195" t="s">
        <v>297</v>
      </c>
      <c r="N195" t="s">
        <v>297</v>
      </c>
      <c r="O195" t="s">
        <v>297</v>
      </c>
      <c r="Q195" t="s">
        <v>344</v>
      </c>
      <c r="R195" t="s">
        <v>297</v>
      </c>
      <c r="S195" t="s">
        <v>306</v>
      </c>
      <c r="T195" t="s">
        <v>297</v>
      </c>
      <c r="U195" t="s">
        <v>297</v>
      </c>
      <c r="V195" t="s">
        <v>309</v>
      </c>
      <c r="W195" t="s">
        <v>310</v>
      </c>
      <c r="X195" t="s">
        <v>310</v>
      </c>
      <c r="Y195" t="s">
        <v>311</v>
      </c>
      <c r="Z195" t="s">
        <v>297</v>
      </c>
      <c r="AA195" t="s">
        <v>297</v>
      </c>
      <c r="AB195" t="s">
        <v>297</v>
      </c>
      <c r="AC195" t="s">
        <v>297</v>
      </c>
      <c r="AD195" t="s">
        <v>297</v>
      </c>
      <c r="AE195" t="s">
        <v>297</v>
      </c>
      <c r="AF195" t="s">
        <v>312</v>
      </c>
      <c r="AG195" t="s">
        <v>297</v>
      </c>
      <c r="AH195" t="s">
        <v>297</v>
      </c>
      <c r="AI195" t="s">
        <v>297</v>
      </c>
      <c r="AJ195" t="s">
        <v>297</v>
      </c>
      <c r="AK195" t="s">
        <v>297</v>
      </c>
      <c r="AL195" t="s">
        <v>297</v>
      </c>
      <c r="AM195" t="s">
        <v>297</v>
      </c>
      <c r="AN195" t="s">
        <v>297</v>
      </c>
      <c r="AO195" t="s">
        <v>297</v>
      </c>
      <c r="AP195" t="s">
        <v>297</v>
      </c>
      <c r="AQ195" t="s">
        <v>297</v>
      </c>
      <c r="AR195" t="s">
        <v>312</v>
      </c>
      <c r="AS195" t="s">
        <v>297</v>
      </c>
      <c r="AT195" t="s">
        <v>297</v>
      </c>
      <c r="AU195" t="s">
        <v>297</v>
      </c>
      <c r="AV195" t="s">
        <v>297</v>
      </c>
      <c r="AW195" t="s">
        <v>297</v>
      </c>
      <c r="AX195" t="s">
        <v>297</v>
      </c>
      <c r="AY195" t="s">
        <v>297</v>
      </c>
      <c r="AZ195" t="s">
        <v>297</v>
      </c>
      <c r="BA195" t="s">
        <v>297</v>
      </c>
      <c r="BB195" t="s">
        <v>297</v>
      </c>
      <c r="BC195" t="s">
        <v>297</v>
      </c>
      <c r="BD195" t="s">
        <v>297</v>
      </c>
      <c r="BE195" t="s">
        <v>297</v>
      </c>
      <c r="BF195" t="s">
        <v>297</v>
      </c>
      <c r="BG195" t="s">
        <v>297</v>
      </c>
      <c r="BH195" t="s">
        <v>297</v>
      </c>
      <c r="BI195" t="s">
        <v>297</v>
      </c>
      <c r="BJ195" t="s">
        <v>297</v>
      </c>
      <c r="BK195" t="s">
        <v>297</v>
      </c>
      <c r="BL195" t="s">
        <v>297</v>
      </c>
      <c r="BM195" t="s">
        <v>297</v>
      </c>
      <c r="BN195" t="s">
        <v>297</v>
      </c>
      <c r="BO195" t="s">
        <v>297</v>
      </c>
      <c r="BP195" t="s">
        <v>297</v>
      </c>
      <c r="BQ195" t="s">
        <v>297</v>
      </c>
      <c r="BR195" t="s">
        <v>297</v>
      </c>
      <c r="BS195" t="s">
        <v>297</v>
      </c>
      <c r="BT195" t="s">
        <v>297</v>
      </c>
      <c r="BU195" t="s">
        <v>297</v>
      </c>
      <c r="BV195" t="s">
        <v>297</v>
      </c>
      <c r="BW195" t="s">
        <v>297</v>
      </c>
      <c r="BX195" t="s">
        <v>297</v>
      </c>
      <c r="BY195" t="s">
        <v>297</v>
      </c>
      <c r="BZ195" t="s">
        <v>297</v>
      </c>
      <c r="CA195" t="s">
        <v>297</v>
      </c>
      <c r="CB195" t="s">
        <v>297</v>
      </c>
      <c r="CC195" t="s">
        <v>297</v>
      </c>
      <c r="CD195" t="s">
        <v>297</v>
      </c>
      <c r="CE195" t="s">
        <v>297</v>
      </c>
      <c r="CF195" t="s">
        <v>347</v>
      </c>
      <c r="CG195" t="s">
        <v>297</v>
      </c>
      <c r="CH195" t="s">
        <v>297</v>
      </c>
      <c r="CI195">
        <v>0</v>
      </c>
      <c r="CJ195">
        <v>30</v>
      </c>
      <c r="CK195" t="s">
        <v>1485</v>
      </c>
      <c r="CL195" t="s">
        <v>1486</v>
      </c>
      <c r="CM195" t="s">
        <v>297</v>
      </c>
      <c r="CN195" t="s">
        <v>297</v>
      </c>
      <c r="CO195" t="s">
        <v>297</v>
      </c>
      <c r="CP195" t="s">
        <v>297</v>
      </c>
      <c r="CQ195" t="s">
        <v>297</v>
      </c>
      <c r="CR195" t="s">
        <v>297</v>
      </c>
      <c r="CS195" t="s">
        <v>297</v>
      </c>
      <c r="CT195" t="s">
        <v>297</v>
      </c>
      <c r="CU195" t="s">
        <v>297</v>
      </c>
      <c r="CV195" t="s">
        <v>297</v>
      </c>
      <c r="CW195" t="s">
        <v>297</v>
      </c>
      <c r="CX195" t="s">
        <v>297</v>
      </c>
      <c r="CY195" t="s">
        <v>297</v>
      </c>
      <c r="CZ195" t="s">
        <v>297</v>
      </c>
      <c r="DA195" t="s">
        <v>297</v>
      </c>
      <c r="DB195" t="s">
        <v>297</v>
      </c>
      <c r="DC195" t="s">
        <v>297</v>
      </c>
    </row>
    <row r="196" spans="1:107" s="3" customFormat="1" hidden="1" thickTop="1" x14ac:dyDescent="0.2">
      <c r="A196" t="s">
        <v>1487</v>
      </c>
      <c r="B196" s="196" t="s">
        <v>1488</v>
      </c>
      <c r="C196" t="s">
        <v>6285</v>
      </c>
      <c r="D196" t="s">
        <v>297</v>
      </c>
      <c r="E196" t="s">
        <v>1489</v>
      </c>
      <c r="F196" t="s">
        <v>297</v>
      </c>
      <c r="G196" t="s">
        <v>339</v>
      </c>
      <c r="H196" t="s">
        <v>340</v>
      </c>
      <c r="I196" t="s">
        <v>341</v>
      </c>
      <c r="J196" t="s">
        <v>611</v>
      </c>
      <c r="K196" t="s">
        <v>343</v>
      </c>
      <c r="L196" t="s">
        <v>303</v>
      </c>
      <c r="M196" t="s">
        <v>297</v>
      </c>
      <c r="N196" t="s">
        <v>297</v>
      </c>
      <c r="O196" t="s">
        <v>297</v>
      </c>
      <c r="P196"/>
      <c r="Q196" t="s">
        <v>344</v>
      </c>
      <c r="R196" t="s">
        <v>297</v>
      </c>
      <c r="S196" t="s">
        <v>306</v>
      </c>
      <c r="T196" t="s">
        <v>297</v>
      </c>
      <c r="U196" t="s">
        <v>297</v>
      </c>
      <c r="V196" t="s">
        <v>309</v>
      </c>
      <c r="W196" t="s">
        <v>345</v>
      </c>
      <c r="X196" t="s">
        <v>310</v>
      </c>
      <c r="Y196" t="s">
        <v>297</v>
      </c>
      <c r="Z196" t="s">
        <v>297</v>
      </c>
      <c r="AA196" t="s">
        <v>297</v>
      </c>
      <c r="AB196" t="s">
        <v>297</v>
      </c>
      <c r="AC196" t="s">
        <v>297</v>
      </c>
      <c r="AD196" t="s">
        <v>297</v>
      </c>
      <c r="AE196" t="s">
        <v>297</v>
      </c>
      <c r="AF196" t="s">
        <v>312</v>
      </c>
      <c r="AG196" t="s">
        <v>297</v>
      </c>
      <c r="AH196" t="s">
        <v>297</v>
      </c>
      <c r="AI196" t="s">
        <v>297</v>
      </c>
      <c r="AJ196" t="s">
        <v>297</v>
      </c>
      <c r="AK196" t="s">
        <v>297</v>
      </c>
      <c r="AL196" t="s">
        <v>297</v>
      </c>
      <c r="AM196" t="s">
        <v>297</v>
      </c>
      <c r="AN196" t="s">
        <v>297</v>
      </c>
      <c r="AO196" t="s">
        <v>297</v>
      </c>
      <c r="AP196" t="s">
        <v>297</v>
      </c>
      <c r="AQ196" t="s">
        <v>297</v>
      </c>
      <c r="AR196" t="s">
        <v>297</v>
      </c>
      <c r="AS196" t="s">
        <v>297</v>
      </c>
      <c r="AT196" t="s">
        <v>297</v>
      </c>
      <c r="AU196" t="s">
        <v>297</v>
      </c>
      <c r="AV196" t="s">
        <v>297</v>
      </c>
      <c r="AW196" t="s">
        <v>297</v>
      </c>
      <c r="AX196" t="s">
        <v>297</v>
      </c>
      <c r="AY196" t="s">
        <v>297</v>
      </c>
      <c r="AZ196" t="s">
        <v>297</v>
      </c>
      <c r="BA196" t="s">
        <v>297</v>
      </c>
      <c r="BB196" t="s">
        <v>297</v>
      </c>
      <c r="BC196" t="s">
        <v>297</v>
      </c>
      <c r="BD196" t="s">
        <v>297</v>
      </c>
      <c r="BE196" t="s">
        <v>297</v>
      </c>
      <c r="BF196" t="s">
        <v>297</v>
      </c>
      <c r="BG196" t="s">
        <v>297</v>
      </c>
      <c r="BH196" t="s">
        <v>297</v>
      </c>
      <c r="BI196" t="s">
        <v>297</v>
      </c>
      <c r="BJ196" t="s">
        <v>297</v>
      </c>
      <c r="BK196" t="s">
        <v>297</v>
      </c>
      <c r="BL196" t="s">
        <v>297</v>
      </c>
      <c r="BM196" t="s">
        <v>297</v>
      </c>
      <c r="BN196" t="s">
        <v>297</v>
      </c>
      <c r="BO196" t="s">
        <v>297</v>
      </c>
      <c r="BP196" t="s">
        <v>297</v>
      </c>
      <c r="BQ196" t="s">
        <v>297</v>
      </c>
      <c r="BR196" t="s">
        <v>297</v>
      </c>
      <c r="BS196" t="s">
        <v>297</v>
      </c>
      <c r="BT196" t="s">
        <v>297</v>
      </c>
      <c r="BU196" t="s">
        <v>297</v>
      </c>
      <c r="BV196" t="s">
        <v>297</v>
      </c>
      <c r="BW196" t="s">
        <v>297</v>
      </c>
      <c r="BX196" t="s">
        <v>297</v>
      </c>
      <c r="BY196" t="s">
        <v>297</v>
      </c>
      <c r="BZ196" t="s">
        <v>297</v>
      </c>
      <c r="CA196" t="s">
        <v>297</v>
      </c>
      <c r="CB196" t="s">
        <v>297</v>
      </c>
      <c r="CC196" t="s">
        <v>297</v>
      </c>
      <c r="CD196" t="s">
        <v>297</v>
      </c>
      <c r="CE196" t="s">
        <v>297</v>
      </c>
      <c r="CF196" t="s">
        <v>347</v>
      </c>
      <c r="CG196" t="s">
        <v>297</v>
      </c>
      <c r="CH196" t="s">
        <v>297</v>
      </c>
      <c r="CI196">
        <v>0</v>
      </c>
      <c r="CJ196">
        <v>30</v>
      </c>
      <c r="CK196" t="s">
        <v>1490</v>
      </c>
      <c r="CL196" t="s">
        <v>1491</v>
      </c>
      <c r="CM196" t="s">
        <v>297</v>
      </c>
      <c r="CN196" t="s">
        <v>297</v>
      </c>
      <c r="CO196" t="s">
        <v>297</v>
      </c>
      <c r="CP196" t="s">
        <v>940</v>
      </c>
      <c r="CQ196" t="s">
        <v>297</v>
      </c>
      <c r="CR196" t="s">
        <v>297</v>
      </c>
      <c r="CS196" t="s">
        <v>297</v>
      </c>
      <c r="CT196" t="s">
        <v>297</v>
      </c>
      <c r="CU196" t="s">
        <v>297</v>
      </c>
      <c r="CV196" t="s">
        <v>297</v>
      </c>
      <c r="CW196" t="s">
        <v>297</v>
      </c>
      <c r="CX196" t="s">
        <v>297</v>
      </c>
      <c r="CY196" t="s">
        <v>297</v>
      </c>
      <c r="CZ196" t="s">
        <v>297</v>
      </c>
      <c r="DA196" t="s">
        <v>297</v>
      </c>
      <c r="DB196" t="s">
        <v>297</v>
      </c>
      <c r="DC196" t="s">
        <v>297</v>
      </c>
    </row>
    <row r="197" spans="1:107" s="3" customFormat="1" hidden="1" thickTop="1" x14ac:dyDescent="0.2">
      <c r="A197" t="s">
        <v>1492</v>
      </c>
      <c r="B197" s="14" t="s">
        <v>1493</v>
      </c>
      <c r="C197" t="s">
        <v>6293</v>
      </c>
      <c r="D197" t="s">
        <v>297</v>
      </c>
      <c r="E197" t="s">
        <v>1494</v>
      </c>
      <c r="F197" t="s">
        <v>1495</v>
      </c>
      <c r="G197" t="s">
        <v>298</v>
      </c>
      <c r="H197" t="s">
        <v>299</v>
      </c>
      <c r="I197" t="s">
        <v>300</v>
      </c>
      <c r="J197" t="s">
        <v>342</v>
      </c>
      <c r="K197" t="s">
        <v>343</v>
      </c>
      <c r="L197" t="s">
        <v>303</v>
      </c>
      <c r="M197" t="s">
        <v>297</v>
      </c>
      <c r="N197" t="s">
        <v>1496</v>
      </c>
      <c r="O197" t="s">
        <v>800</v>
      </c>
      <c r="P197"/>
      <c r="Q197" t="s">
        <v>344</v>
      </c>
      <c r="R197" t="s">
        <v>368</v>
      </c>
      <c r="S197" t="s">
        <v>795</v>
      </c>
      <c r="T197" t="s">
        <v>1497</v>
      </c>
      <c r="U197" t="s">
        <v>297</v>
      </c>
      <c r="V197" t="s">
        <v>309</v>
      </c>
      <c r="W197" t="s">
        <v>777</v>
      </c>
      <c r="X197" t="s">
        <v>310</v>
      </c>
      <c r="Y197" t="s">
        <v>881</v>
      </c>
      <c r="Z197" t="s">
        <v>312</v>
      </c>
      <c r="AA197" t="s">
        <v>297</v>
      </c>
      <c r="AB197" t="s">
        <v>297</v>
      </c>
      <c r="AC197" t="s">
        <v>297</v>
      </c>
      <c r="AD197" t="s">
        <v>297</v>
      </c>
      <c r="AE197" t="s">
        <v>297</v>
      </c>
      <c r="AF197" t="s">
        <v>312</v>
      </c>
      <c r="AG197" t="s">
        <v>297</v>
      </c>
      <c r="AH197" t="s">
        <v>297</v>
      </c>
      <c r="AI197" t="s">
        <v>297</v>
      </c>
      <c r="AJ197" t="s">
        <v>297</v>
      </c>
      <c r="AK197" t="s">
        <v>297</v>
      </c>
      <c r="AL197" t="s">
        <v>297</v>
      </c>
      <c r="AM197" t="s">
        <v>297</v>
      </c>
      <c r="AN197" t="s">
        <v>297</v>
      </c>
      <c r="AO197" t="s">
        <v>297</v>
      </c>
      <c r="AP197" t="s">
        <v>297</v>
      </c>
      <c r="AQ197" t="s">
        <v>297</v>
      </c>
      <c r="AR197" t="s">
        <v>297</v>
      </c>
      <c r="AS197" t="s">
        <v>297</v>
      </c>
      <c r="AT197" t="s">
        <v>297</v>
      </c>
      <c r="AU197" t="s">
        <v>297</v>
      </c>
      <c r="AV197" t="s">
        <v>297</v>
      </c>
      <c r="AW197" t="s">
        <v>297</v>
      </c>
      <c r="AX197" t="s">
        <v>297</v>
      </c>
      <c r="AY197" t="s">
        <v>297</v>
      </c>
      <c r="AZ197" t="s">
        <v>297</v>
      </c>
      <c r="BA197" t="s">
        <v>297</v>
      </c>
      <c r="BB197" t="s">
        <v>297</v>
      </c>
      <c r="BC197" t="s">
        <v>297</v>
      </c>
      <c r="BD197" t="s">
        <v>297</v>
      </c>
      <c r="BE197" t="s">
        <v>297</v>
      </c>
      <c r="BF197" t="s">
        <v>297</v>
      </c>
      <c r="BG197" t="s">
        <v>297</v>
      </c>
      <c r="BH197" t="s">
        <v>297</v>
      </c>
      <c r="BI197" t="s">
        <v>297</v>
      </c>
      <c r="BJ197" t="s">
        <v>297</v>
      </c>
      <c r="BK197" t="s">
        <v>297</v>
      </c>
      <c r="BL197" t="s">
        <v>297</v>
      </c>
      <c r="BM197" t="s">
        <v>297</v>
      </c>
      <c r="BN197" t="s">
        <v>297</v>
      </c>
      <c r="BO197" t="s">
        <v>297</v>
      </c>
      <c r="BP197" t="s">
        <v>297</v>
      </c>
      <c r="BQ197" t="s">
        <v>297</v>
      </c>
      <c r="BR197" t="s">
        <v>297</v>
      </c>
      <c r="BS197" t="s">
        <v>297</v>
      </c>
      <c r="BT197" t="s">
        <v>297</v>
      </c>
      <c r="BU197" t="s">
        <v>297</v>
      </c>
      <c r="BV197" t="s">
        <v>297</v>
      </c>
      <c r="BW197" t="s">
        <v>297</v>
      </c>
      <c r="BX197" t="s">
        <v>297</v>
      </c>
      <c r="BY197" t="s">
        <v>297</v>
      </c>
      <c r="BZ197" t="s">
        <v>297</v>
      </c>
      <c r="CA197" t="s">
        <v>297</v>
      </c>
      <c r="CB197" t="s">
        <v>297</v>
      </c>
      <c r="CC197" t="s">
        <v>297</v>
      </c>
      <c r="CD197" t="s">
        <v>297</v>
      </c>
      <c r="CE197" t="s">
        <v>297</v>
      </c>
      <c r="CF197" t="s">
        <v>601</v>
      </c>
      <c r="CG197">
        <v>0</v>
      </c>
      <c r="CH197">
        <v>1</v>
      </c>
      <c r="CI197" t="s">
        <v>297</v>
      </c>
      <c r="CJ197" t="s">
        <v>297</v>
      </c>
      <c r="CK197" t="s">
        <v>1498</v>
      </c>
      <c r="CL197" t="s">
        <v>1499</v>
      </c>
      <c r="CM197" t="s">
        <v>297</v>
      </c>
      <c r="CN197" t="s">
        <v>297</v>
      </c>
      <c r="CO197" t="s">
        <v>297</v>
      </c>
      <c r="CP197" t="s">
        <v>297</v>
      </c>
      <c r="CQ197" t="s">
        <v>297</v>
      </c>
      <c r="CR197" t="s">
        <v>297</v>
      </c>
      <c r="CS197" t="s">
        <v>1500</v>
      </c>
      <c r="CT197" t="s">
        <v>1501</v>
      </c>
      <c r="CU197" t="s">
        <v>297</v>
      </c>
      <c r="CV197" t="s">
        <v>297</v>
      </c>
      <c r="CW197" t="s">
        <v>297</v>
      </c>
      <c r="CX197" t="s">
        <v>297</v>
      </c>
      <c r="CY197" t="s">
        <v>403</v>
      </c>
      <c r="CZ197" t="s">
        <v>351</v>
      </c>
      <c r="DA197" t="s">
        <v>380</v>
      </c>
      <c r="DB197" t="s">
        <v>1502</v>
      </c>
      <c r="DC197" t="s">
        <v>1322</v>
      </c>
    </row>
    <row r="198" spans="1:107" hidden="1" thickTop="1" x14ac:dyDescent="0.2">
      <c r="A198" s="3" t="s">
        <v>1503</v>
      </c>
      <c r="B198" s="200" t="s">
        <v>1504</v>
      </c>
      <c r="C198" t="s">
        <v>6204</v>
      </c>
      <c r="D198" s="3" t="s">
        <v>297</v>
      </c>
      <c r="E198" s="3" t="s">
        <v>1505</v>
      </c>
      <c r="F198" s="3" t="s">
        <v>297</v>
      </c>
      <c r="G198" s="3" t="s">
        <v>339</v>
      </c>
      <c r="H198" s="3" t="s">
        <v>340</v>
      </c>
      <c r="I198" s="3" t="s">
        <v>375</v>
      </c>
      <c r="J198" s="3" t="s">
        <v>342</v>
      </c>
      <c r="K198" s="3" t="s">
        <v>343</v>
      </c>
      <c r="L198" s="3" t="s">
        <v>303</v>
      </c>
      <c r="M198" s="3" t="s">
        <v>297</v>
      </c>
      <c r="N198" s="3" t="s">
        <v>297</v>
      </c>
      <c r="O198" s="3" t="s">
        <v>804</v>
      </c>
      <c r="P198" s="3"/>
      <c r="Q198" s="3" t="s">
        <v>344</v>
      </c>
      <c r="R198" s="3" t="s">
        <v>297</v>
      </c>
      <c r="S198" s="3" t="s">
        <v>306</v>
      </c>
      <c r="T198" s="3" t="s">
        <v>297</v>
      </c>
      <c r="U198" t="s">
        <v>308</v>
      </c>
      <c r="V198" s="3" t="s">
        <v>568</v>
      </c>
      <c r="W198" t="s">
        <v>345</v>
      </c>
      <c r="X198" t="s">
        <v>310</v>
      </c>
      <c r="Y198" s="3" t="s">
        <v>1506</v>
      </c>
      <c r="Z198" s="3" t="s">
        <v>297</v>
      </c>
      <c r="AA198" s="3" t="s">
        <v>297</v>
      </c>
      <c r="AB198" s="3" t="s">
        <v>297</v>
      </c>
      <c r="AC198" s="3" t="s">
        <v>297</v>
      </c>
      <c r="AD198" s="3" t="s">
        <v>297</v>
      </c>
      <c r="AE198" s="3" t="s">
        <v>297</v>
      </c>
      <c r="AF198" s="3" t="s">
        <v>297</v>
      </c>
      <c r="AG198" s="3" t="s">
        <v>297</v>
      </c>
      <c r="AH198" s="3" t="s">
        <v>297</v>
      </c>
      <c r="AI198" s="3" t="s">
        <v>297</v>
      </c>
      <c r="AJ198" s="3" t="s">
        <v>297</v>
      </c>
      <c r="AK198" s="3" t="s">
        <v>297</v>
      </c>
      <c r="AL198" s="3" t="s">
        <v>297</v>
      </c>
      <c r="AM198" s="3" t="s">
        <v>297</v>
      </c>
      <c r="AN198" s="3" t="s">
        <v>297</v>
      </c>
      <c r="AO198" s="3" t="s">
        <v>297</v>
      </c>
      <c r="AP198" s="3" t="s">
        <v>297</v>
      </c>
      <c r="AQ198" s="3" t="s">
        <v>297</v>
      </c>
      <c r="AR198" s="3" t="s">
        <v>297</v>
      </c>
      <c r="AS198" s="3" t="s">
        <v>297</v>
      </c>
      <c r="AT198" s="3" t="s">
        <v>297</v>
      </c>
      <c r="AU198" s="3" t="s">
        <v>297</v>
      </c>
      <c r="AV198" s="3" t="s">
        <v>297</v>
      </c>
      <c r="AW198" s="3" t="s">
        <v>297</v>
      </c>
      <c r="AX198" s="3" t="s">
        <v>297</v>
      </c>
      <c r="AY198" s="3" t="s">
        <v>297</v>
      </c>
      <c r="AZ198" s="3" t="s">
        <v>297</v>
      </c>
      <c r="BA198" s="3" t="s">
        <v>297</v>
      </c>
      <c r="BB198" s="3" t="s">
        <v>297</v>
      </c>
      <c r="BC198" s="3" t="s">
        <v>297</v>
      </c>
      <c r="BD198" s="3" t="s">
        <v>297</v>
      </c>
      <c r="BE198" s="3" t="s">
        <v>297</v>
      </c>
      <c r="BF198" s="3" t="s">
        <v>297</v>
      </c>
      <c r="BG198" s="3" t="s">
        <v>297</v>
      </c>
      <c r="BH198" s="3" t="s">
        <v>297</v>
      </c>
      <c r="BI198" s="3" t="s">
        <v>297</v>
      </c>
      <c r="BJ198" s="3" t="s">
        <v>297</v>
      </c>
      <c r="BK198" s="3" t="s">
        <v>297</v>
      </c>
      <c r="BL198" s="3" t="s">
        <v>297</v>
      </c>
      <c r="BM198" s="3" t="s">
        <v>297</v>
      </c>
      <c r="BN198" s="3" t="s">
        <v>297</v>
      </c>
      <c r="BO198" s="3" t="s">
        <v>297</v>
      </c>
      <c r="BP198" s="3" t="s">
        <v>297</v>
      </c>
      <c r="BQ198" s="3" t="s">
        <v>297</v>
      </c>
      <c r="BR198" s="3" t="s">
        <v>297</v>
      </c>
      <c r="BS198" s="3" t="s">
        <v>297</v>
      </c>
      <c r="BT198" s="3" t="s">
        <v>297</v>
      </c>
      <c r="BU198" s="3" t="s">
        <v>297</v>
      </c>
      <c r="BV198" s="3" t="s">
        <v>297</v>
      </c>
      <c r="BW198" s="3" t="s">
        <v>297</v>
      </c>
      <c r="BX198" s="3" t="s">
        <v>297</v>
      </c>
      <c r="BY198" s="3" t="s">
        <v>297</v>
      </c>
      <c r="BZ198" s="3" t="s">
        <v>297</v>
      </c>
      <c r="CA198" s="3" t="s">
        <v>297</v>
      </c>
      <c r="CB198" s="3" t="s">
        <v>297</v>
      </c>
      <c r="CC198" s="3" t="s">
        <v>297</v>
      </c>
      <c r="CD198" s="3" t="s">
        <v>297</v>
      </c>
      <c r="CE198" s="3" t="s">
        <v>297</v>
      </c>
      <c r="CF198" s="3" t="s">
        <v>601</v>
      </c>
      <c r="CG198" s="3" t="s">
        <v>297</v>
      </c>
      <c r="CH198" s="3" t="s">
        <v>297</v>
      </c>
      <c r="CI198" s="3">
        <v>0</v>
      </c>
      <c r="CJ198" s="3">
        <v>1</v>
      </c>
      <c r="CK198" s="3" t="s">
        <v>1507</v>
      </c>
      <c r="CL198" s="3" t="s">
        <v>1508</v>
      </c>
      <c r="CM198" s="3" t="s">
        <v>297</v>
      </c>
      <c r="CN198" s="3" t="s">
        <v>297</v>
      </c>
      <c r="CO198" s="3" t="s">
        <v>297</v>
      </c>
      <c r="CP198" s="3" t="s">
        <v>297</v>
      </c>
      <c r="CQ198" s="3" t="s">
        <v>297</v>
      </c>
      <c r="CR198" s="3" t="s">
        <v>297</v>
      </c>
      <c r="CS198" s="3" t="s">
        <v>297</v>
      </c>
      <c r="CT198" s="3" t="s">
        <v>297</v>
      </c>
      <c r="CU198" s="3" t="s">
        <v>604</v>
      </c>
      <c r="CV198" s="3" t="s">
        <v>605</v>
      </c>
      <c r="CW198" s="3" t="s">
        <v>297</v>
      </c>
      <c r="CX198" s="3" t="s">
        <v>297</v>
      </c>
      <c r="CY198" s="3" t="s">
        <v>491</v>
      </c>
      <c r="CZ198" s="3" t="s">
        <v>404</v>
      </c>
      <c r="DA198" s="3" t="s">
        <v>1509</v>
      </c>
      <c r="DB198" s="3" t="s">
        <v>297</v>
      </c>
      <c r="DC198" s="3" t="s">
        <v>607</v>
      </c>
    </row>
    <row r="199" spans="1:107" s="3" customFormat="1" hidden="1" thickTop="1" x14ac:dyDescent="0.2">
      <c r="A199" s="70" t="s">
        <v>1510</v>
      </c>
      <c r="B199" s="198" t="s">
        <v>1511</v>
      </c>
      <c r="C199" t="s">
        <v>6285</v>
      </c>
      <c r="D199" t="s">
        <v>297</v>
      </c>
      <c r="E199" t="s">
        <v>1512</v>
      </c>
      <c r="F199" t="s">
        <v>297</v>
      </c>
      <c r="G199" t="s">
        <v>339</v>
      </c>
      <c r="H199" t="s">
        <v>340</v>
      </c>
      <c r="I199" t="s">
        <v>375</v>
      </c>
      <c r="J199" t="s">
        <v>342</v>
      </c>
      <c r="K199" t="s">
        <v>343</v>
      </c>
      <c r="L199" t="s">
        <v>303</v>
      </c>
      <c r="M199" t="s">
        <v>297</v>
      </c>
      <c r="N199" t="s">
        <v>297</v>
      </c>
      <c r="O199" t="s">
        <v>297</v>
      </c>
      <c r="P199"/>
      <c r="Q199" t="s">
        <v>344</v>
      </c>
      <c r="R199" t="s">
        <v>297</v>
      </c>
      <c r="S199" t="s">
        <v>306</v>
      </c>
      <c r="T199" t="s">
        <v>297</v>
      </c>
      <c r="U199" t="s">
        <v>297</v>
      </c>
      <c r="V199" t="s">
        <v>309</v>
      </c>
      <c r="W199" t="s">
        <v>310</v>
      </c>
      <c r="X199" t="s">
        <v>310</v>
      </c>
      <c r="Y199" t="s">
        <v>311</v>
      </c>
      <c r="Z199" t="s">
        <v>297</v>
      </c>
      <c r="AA199" t="s">
        <v>297</v>
      </c>
      <c r="AB199" t="s">
        <v>297</v>
      </c>
      <c r="AC199" t="s">
        <v>297</v>
      </c>
      <c r="AD199" t="s">
        <v>297</v>
      </c>
      <c r="AE199" t="s">
        <v>297</v>
      </c>
      <c r="AF199" t="s">
        <v>297</v>
      </c>
      <c r="AG199" t="s">
        <v>297</v>
      </c>
      <c r="AH199" t="s">
        <v>297</v>
      </c>
      <c r="AI199" t="s">
        <v>297</v>
      </c>
      <c r="AJ199" t="s">
        <v>297</v>
      </c>
      <c r="AK199" t="s">
        <v>297</v>
      </c>
      <c r="AL199" t="s">
        <v>297</v>
      </c>
      <c r="AM199" t="s">
        <v>297</v>
      </c>
      <c r="AN199" t="s">
        <v>297</v>
      </c>
      <c r="AO199" t="s">
        <v>297</v>
      </c>
      <c r="AP199" t="s">
        <v>297</v>
      </c>
      <c r="AQ199" t="s">
        <v>297</v>
      </c>
      <c r="AR199" t="s">
        <v>297</v>
      </c>
      <c r="AS199" t="s">
        <v>297</v>
      </c>
      <c r="AT199" t="s">
        <v>297</v>
      </c>
      <c r="AU199" t="s">
        <v>297</v>
      </c>
      <c r="AV199" t="s">
        <v>297</v>
      </c>
      <c r="AW199" t="s">
        <v>297</v>
      </c>
      <c r="AX199" t="s">
        <v>297</v>
      </c>
      <c r="AY199" t="s">
        <v>297</v>
      </c>
      <c r="AZ199" t="s">
        <v>297</v>
      </c>
      <c r="BA199" t="s">
        <v>297</v>
      </c>
      <c r="BB199" t="s">
        <v>297</v>
      </c>
      <c r="BC199" t="s">
        <v>297</v>
      </c>
      <c r="BD199" t="s">
        <v>297</v>
      </c>
      <c r="BE199" t="s">
        <v>297</v>
      </c>
      <c r="BF199" t="s">
        <v>297</v>
      </c>
      <c r="BG199" t="s">
        <v>297</v>
      </c>
      <c r="BH199" t="s">
        <v>297</v>
      </c>
      <c r="BI199" t="s">
        <v>297</v>
      </c>
      <c r="BJ199" t="s">
        <v>297</v>
      </c>
      <c r="BK199" t="s">
        <v>297</v>
      </c>
      <c r="BL199" t="s">
        <v>297</v>
      </c>
      <c r="BM199" t="s">
        <v>297</v>
      </c>
      <c r="BN199" t="s">
        <v>297</v>
      </c>
      <c r="BO199" t="s">
        <v>297</v>
      </c>
      <c r="BP199" t="s">
        <v>312</v>
      </c>
      <c r="BQ199" t="s">
        <v>297</v>
      </c>
      <c r="BR199" t="s">
        <v>297</v>
      </c>
      <c r="BS199" t="s">
        <v>297</v>
      </c>
      <c r="BT199" t="s">
        <v>297</v>
      </c>
      <c r="BU199" t="s">
        <v>297</v>
      </c>
      <c r="BV199" t="s">
        <v>297</v>
      </c>
      <c r="BW199" t="s">
        <v>297</v>
      </c>
      <c r="BX199" t="s">
        <v>297</v>
      </c>
      <c r="BY199" t="s">
        <v>297</v>
      </c>
      <c r="BZ199" t="s">
        <v>297</v>
      </c>
      <c r="CA199" t="s">
        <v>297</v>
      </c>
      <c r="CB199" t="s">
        <v>297</v>
      </c>
      <c r="CC199" t="s">
        <v>297</v>
      </c>
      <c r="CD199" t="s">
        <v>297</v>
      </c>
      <c r="CE199" t="s">
        <v>297</v>
      </c>
      <c r="CF199" t="s">
        <v>347</v>
      </c>
      <c r="CG199" t="s">
        <v>297</v>
      </c>
      <c r="CH199" t="s">
        <v>297</v>
      </c>
      <c r="CI199">
        <v>0</v>
      </c>
      <c r="CJ199">
        <v>30</v>
      </c>
      <c r="CK199" t="s">
        <v>393</v>
      </c>
      <c r="CL199" t="s">
        <v>394</v>
      </c>
      <c r="CM199" t="s">
        <v>297</v>
      </c>
      <c r="CN199" t="s">
        <v>297</v>
      </c>
      <c r="CO199" t="s">
        <v>297</v>
      </c>
      <c r="CP199" t="s">
        <v>297</v>
      </c>
      <c r="CQ199" t="s">
        <v>297</v>
      </c>
      <c r="CR199" t="s">
        <v>297</v>
      </c>
      <c r="CS199" t="s">
        <v>297</v>
      </c>
      <c r="CT199" t="s">
        <v>297</v>
      </c>
      <c r="CU199" t="s">
        <v>297</v>
      </c>
      <c r="CV199" t="s">
        <v>297</v>
      </c>
      <c r="CW199" t="s">
        <v>297</v>
      </c>
      <c r="CX199" t="s">
        <v>297</v>
      </c>
      <c r="CY199" t="s">
        <v>297</v>
      </c>
      <c r="CZ199" t="s">
        <v>297</v>
      </c>
      <c r="DA199" t="s">
        <v>297</v>
      </c>
      <c r="DB199" t="s">
        <v>297</v>
      </c>
      <c r="DC199" t="s">
        <v>297</v>
      </c>
    </row>
    <row r="200" spans="1:107" ht="18" hidden="1" customHeight="1" x14ac:dyDescent="0.2">
      <c r="A200" s="70" t="s">
        <v>1513</v>
      </c>
      <c r="B200" s="199" t="s">
        <v>1514</v>
      </c>
      <c r="C200" t="s">
        <v>541</v>
      </c>
      <c r="D200" s="70" t="s">
        <v>297</v>
      </c>
      <c r="E200" s="70" t="s">
        <v>1515</v>
      </c>
      <c r="F200" s="160" t="s">
        <v>1516</v>
      </c>
      <c r="G200" t="s">
        <v>339</v>
      </c>
      <c r="H200" t="s">
        <v>340</v>
      </c>
      <c r="I200" t="s">
        <v>375</v>
      </c>
      <c r="J200" t="s">
        <v>342</v>
      </c>
      <c r="K200" t="s">
        <v>343</v>
      </c>
      <c r="L200" t="s">
        <v>303</v>
      </c>
      <c r="M200" t="s">
        <v>297</v>
      </c>
      <c r="N200" t="s">
        <v>297</v>
      </c>
      <c r="O200" t="s">
        <v>297</v>
      </c>
      <c r="Q200" t="s">
        <v>344</v>
      </c>
      <c r="R200" t="s">
        <v>297</v>
      </c>
      <c r="S200" t="s">
        <v>306</v>
      </c>
      <c r="T200" t="s">
        <v>297</v>
      </c>
      <c r="U200" t="s">
        <v>297</v>
      </c>
      <c r="V200" s="70" t="s">
        <v>309</v>
      </c>
      <c r="W200" t="s">
        <v>310</v>
      </c>
      <c r="X200" t="s">
        <v>310</v>
      </c>
      <c r="Y200" t="s">
        <v>311</v>
      </c>
      <c r="Z200" t="s">
        <v>297</v>
      </c>
      <c r="AA200" t="s">
        <v>297</v>
      </c>
      <c r="AB200" t="s">
        <v>297</v>
      </c>
      <c r="AC200" t="s">
        <v>297</v>
      </c>
      <c r="AD200" t="s">
        <v>297</v>
      </c>
      <c r="AE200" t="s">
        <v>297</v>
      </c>
      <c r="AF200" t="s">
        <v>297</v>
      </c>
      <c r="AG200" t="s">
        <v>297</v>
      </c>
      <c r="AH200" t="s">
        <v>297</v>
      </c>
      <c r="AI200" t="s">
        <v>297</v>
      </c>
      <c r="AJ200" t="s">
        <v>297</v>
      </c>
      <c r="AK200" t="s">
        <v>297</v>
      </c>
      <c r="AL200" t="s">
        <v>297</v>
      </c>
      <c r="AM200" t="s">
        <v>297</v>
      </c>
      <c r="AN200" t="s">
        <v>297</v>
      </c>
      <c r="AO200" t="s">
        <v>297</v>
      </c>
      <c r="AP200" t="s">
        <v>297</v>
      </c>
      <c r="AQ200" t="s">
        <v>297</v>
      </c>
      <c r="AR200" t="s">
        <v>297</v>
      </c>
      <c r="AS200" t="s">
        <v>297</v>
      </c>
      <c r="AT200" t="s">
        <v>297</v>
      </c>
      <c r="AU200" t="s">
        <v>297</v>
      </c>
      <c r="AV200" t="s">
        <v>297</v>
      </c>
      <c r="AW200" t="s">
        <v>297</v>
      </c>
      <c r="AX200" t="s">
        <v>297</v>
      </c>
      <c r="AY200" t="s">
        <v>297</v>
      </c>
      <c r="AZ200" t="s">
        <v>297</v>
      </c>
      <c r="BA200" t="s">
        <v>297</v>
      </c>
      <c r="BB200" t="s">
        <v>297</v>
      </c>
      <c r="BC200" t="s">
        <v>297</v>
      </c>
      <c r="BD200" t="s">
        <v>297</v>
      </c>
      <c r="BE200" t="s">
        <v>297</v>
      </c>
      <c r="BF200" t="s">
        <v>297</v>
      </c>
      <c r="BG200" t="s">
        <v>297</v>
      </c>
      <c r="BH200" t="s">
        <v>297</v>
      </c>
      <c r="BI200" t="s">
        <v>297</v>
      </c>
      <c r="BJ200" t="s">
        <v>297</v>
      </c>
      <c r="BK200" t="s">
        <v>297</v>
      </c>
      <c r="BL200" t="s">
        <v>297</v>
      </c>
      <c r="BM200" t="s">
        <v>297</v>
      </c>
      <c r="BN200" t="s">
        <v>297</v>
      </c>
      <c r="BO200" t="s">
        <v>297</v>
      </c>
      <c r="BP200" t="s">
        <v>297</v>
      </c>
      <c r="BQ200" t="s">
        <v>297</v>
      </c>
      <c r="BR200" t="s">
        <v>297</v>
      </c>
      <c r="BS200" t="s">
        <v>297</v>
      </c>
      <c r="BT200" t="s">
        <v>297</v>
      </c>
      <c r="BU200" t="s">
        <v>297</v>
      </c>
      <c r="BV200" t="s">
        <v>297</v>
      </c>
      <c r="BW200" t="s">
        <v>297</v>
      </c>
      <c r="BX200" t="s">
        <v>297</v>
      </c>
      <c r="BY200" t="s">
        <v>297</v>
      </c>
      <c r="BZ200" t="s">
        <v>297</v>
      </c>
      <c r="CA200" t="s">
        <v>297</v>
      </c>
      <c r="CB200" t="s">
        <v>297</v>
      </c>
      <c r="CC200" t="s">
        <v>297</v>
      </c>
      <c r="CD200" t="s">
        <v>297</v>
      </c>
      <c r="CE200" t="s">
        <v>297</v>
      </c>
      <c r="CF200" t="s">
        <v>369</v>
      </c>
      <c r="CG200" t="s">
        <v>297</v>
      </c>
      <c r="CH200" t="s">
        <v>297</v>
      </c>
      <c r="CI200" t="s">
        <v>297</v>
      </c>
      <c r="CJ200" t="s">
        <v>297</v>
      </c>
      <c r="CM200" t="s">
        <v>297</v>
      </c>
      <c r="CN200" t="s">
        <v>297</v>
      </c>
      <c r="CO200" t="s">
        <v>297</v>
      </c>
      <c r="CP200" t="s">
        <v>297</v>
      </c>
      <c r="CQ200" t="s">
        <v>297</v>
      </c>
      <c r="CR200" t="s">
        <v>297</v>
      </c>
      <c r="CS200" t="s">
        <v>297</v>
      </c>
      <c r="CT200" t="s">
        <v>297</v>
      </c>
      <c r="CU200" t="s">
        <v>297</v>
      </c>
      <c r="CV200" t="s">
        <v>297</v>
      </c>
      <c r="CW200" t="s">
        <v>297</v>
      </c>
      <c r="CX200" t="s">
        <v>297</v>
      </c>
      <c r="CY200" t="s">
        <v>297</v>
      </c>
      <c r="CZ200" t="s">
        <v>297</v>
      </c>
      <c r="DA200" t="s">
        <v>297</v>
      </c>
      <c r="DB200" t="s">
        <v>297</v>
      </c>
      <c r="DC200" t="s">
        <v>297</v>
      </c>
    </row>
    <row r="201" spans="1:107" hidden="1" thickTop="1" x14ac:dyDescent="0.2">
      <c r="A201" t="s">
        <v>1517</v>
      </c>
      <c r="B201" s="198" t="s">
        <v>1518</v>
      </c>
      <c r="C201" t="s">
        <v>1202</v>
      </c>
      <c r="D201" s="70" t="s">
        <v>297</v>
      </c>
      <c r="E201" t="s">
        <v>1519</v>
      </c>
      <c r="F201" t="s">
        <v>1520</v>
      </c>
      <c r="G201" t="s">
        <v>339</v>
      </c>
      <c r="H201" t="s">
        <v>299</v>
      </c>
      <c r="I201" t="s">
        <v>375</v>
      </c>
      <c r="J201" t="s">
        <v>342</v>
      </c>
      <c r="K201" t="s">
        <v>343</v>
      </c>
      <c r="L201" t="s">
        <v>303</v>
      </c>
      <c r="M201" t="s">
        <v>297</v>
      </c>
      <c r="N201" t="s">
        <v>297</v>
      </c>
      <c r="O201" t="s">
        <v>297</v>
      </c>
      <c r="Q201" t="s">
        <v>344</v>
      </c>
      <c r="R201" t="s">
        <v>297</v>
      </c>
      <c r="S201" t="s">
        <v>306</v>
      </c>
      <c r="T201" t="s">
        <v>297</v>
      </c>
      <c r="U201" t="s">
        <v>297</v>
      </c>
      <c r="V201" t="s">
        <v>309</v>
      </c>
      <c r="W201" t="s">
        <v>310</v>
      </c>
      <c r="X201" t="s">
        <v>310</v>
      </c>
      <c r="Y201" t="s">
        <v>311</v>
      </c>
      <c r="Z201" t="s">
        <v>297</v>
      </c>
      <c r="AA201" t="s">
        <v>297</v>
      </c>
      <c r="AB201" t="s">
        <v>297</v>
      </c>
      <c r="AC201" t="s">
        <v>297</v>
      </c>
      <c r="AD201" t="s">
        <v>297</v>
      </c>
      <c r="AE201" t="s">
        <v>297</v>
      </c>
      <c r="AF201" t="s">
        <v>297</v>
      </c>
      <c r="AG201" t="s">
        <v>297</v>
      </c>
      <c r="AH201" t="s">
        <v>297</v>
      </c>
      <c r="AI201" t="s">
        <v>297</v>
      </c>
      <c r="AJ201" t="s">
        <v>297</v>
      </c>
      <c r="AK201" t="s">
        <v>297</v>
      </c>
      <c r="AL201" t="s">
        <v>297</v>
      </c>
      <c r="AM201" t="s">
        <v>297</v>
      </c>
      <c r="AN201" t="s">
        <v>297</v>
      </c>
      <c r="AO201" t="s">
        <v>297</v>
      </c>
      <c r="AP201" t="s">
        <v>297</v>
      </c>
      <c r="AQ201" t="s">
        <v>297</v>
      </c>
      <c r="AR201" t="s">
        <v>297</v>
      </c>
      <c r="AS201" t="s">
        <v>297</v>
      </c>
      <c r="AT201" t="s">
        <v>297</v>
      </c>
      <c r="AU201" t="s">
        <v>297</v>
      </c>
      <c r="AV201" t="s">
        <v>297</v>
      </c>
      <c r="AW201" t="s">
        <v>297</v>
      </c>
      <c r="AX201" t="s">
        <v>297</v>
      </c>
      <c r="AY201" t="s">
        <v>297</v>
      </c>
      <c r="AZ201" t="s">
        <v>297</v>
      </c>
      <c r="BA201" t="s">
        <v>297</v>
      </c>
      <c r="BB201" t="s">
        <v>297</v>
      </c>
      <c r="BC201" t="s">
        <v>297</v>
      </c>
      <c r="BD201" t="s">
        <v>297</v>
      </c>
      <c r="BE201" t="s">
        <v>297</v>
      </c>
      <c r="BF201" t="s">
        <v>297</v>
      </c>
      <c r="BG201" t="s">
        <v>297</v>
      </c>
      <c r="BH201" t="s">
        <v>297</v>
      </c>
      <c r="BI201" t="s">
        <v>297</v>
      </c>
      <c r="BJ201" t="s">
        <v>297</v>
      </c>
      <c r="BK201" t="s">
        <v>297</v>
      </c>
      <c r="BL201" t="s">
        <v>297</v>
      </c>
      <c r="BM201" t="s">
        <v>297</v>
      </c>
      <c r="BN201" t="s">
        <v>297</v>
      </c>
      <c r="BO201" t="s">
        <v>297</v>
      </c>
      <c r="BP201" t="s">
        <v>297</v>
      </c>
      <c r="BQ201" t="s">
        <v>297</v>
      </c>
      <c r="BR201" t="s">
        <v>297</v>
      </c>
      <c r="BS201" t="s">
        <v>297</v>
      </c>
      <c r="BT201" t="s">
        <v>297</v>
      </c>
      <c r="BU201" t="s">
        <v>297</v>
      </c>
      <c r="BV201" t="s">
        <v>297</v>
      </c>
      <c r="BW201" t="s">
        <v>297</v>
      </c>
      <c r="BX201" t="s">
        <v>297</v>
      </c>
      <c r="BY201" t="s">
        <v>297</v>
      </c>
      <c r="BZ201" t="s">
        <v>297</v>
      </c>
      <c r="CA201" t="s">
        <v>297</v>
      </c>
      <c r="CB201" t="s">
        <v>297</v>
      </c>
      <c r="CC201" t="s">
        <v>297</v>
      </c>
      <c r="CD201" t="s">
        <v>297</v>
      </c>
      <c r="CE201" t="s">
        <v>297</v>
      </c>
      <c r="CF201" t="s">
        <v>347</v>
      </c>
      <c r="CG201" t="s">
        <v>297</v>
      </c>
      <c r="CH201" t="s">
        <v>297</v>
      </c>
      <c r="CI201" t="s">
        <v>297</v>
      </c>
      <c r="CJ201" t="s">
        <v>297</v>
      </c>
      <c r="CM201" t="s">
        <v>297</v>
      </c>
      <c r="CN201" t="s">
        <v>297</v>
      </c>
      <c r="CO201" t="s">
        <v>297</v>
      </c>
      <c r="CP201" t="s">
        <v>297</v>
      </c>
      <c r="CQ201" t="s">
        <v>297</v>
      </c>
      <c r="CR201" t="s">
        <v>297</v>
      </c>
      <c r="CS201" t="s">
        <v>297</v>
      </c>
      <c r="CT201" t="s">
        <v>297</v>
      </c>
      <c r="CU201" t="s">
        <v>297</v>
      </c>
      <c r="CV201" t="s">
        <v>297</v>
      </c>
      <c r="CW201" t="s">
        <v>297</v>
      </c>
      <c r="CX201" t="s">
        <v>297</v>
      </c>
      <c r="CY201" t="s">
        <v>297</v>
      </c>
      <c r="CZ201" t="s">
        <v>297</v>
      </c>
      <c r="DA201" t="s">
        <v>297</v>
      </c>
      <c r="DB201" t="s">
        <v>297</v>
      </c>
      <c r="DC201" t="s">
        <v>297</v>
      </c>
    </row>
    <row r="202" spans="1:107" ht="21" hidden="1" customHeight="1" x14ac:dyDescent="0.2">
      <c r="A202" s="70" t="s">
        <v>541</v>
      </c>
      <c r="B202" s="199" t="s">
        <v>1521</v>
      </c>
      <c r="C202" t="s">
        <v>191</v>
      </c>
      <c r="D202" s="70" t="s">
        <v>297</v>
      </c>
      <c r="E202" s="70" t="s">
        <v>1522</v>
      </c>
      <c r="F202" s="160" t="s">
        <v>1523</v>
      </c>
      <c r="G202" t="s">
        <v>339</v>
      </c>
      <c r="H202" t="s">
        <v>299</v>
      </c>
      <c r="I202" t="s">
        <v>375</v>
      </c>
      <c r="J202" t="s">
        <v>342</v>
      </c>
      <c r="K202" t="s">
        <v>343</v>
      </c>
      <c r="L202" t="s">
        <v>303</v>
      </c>
      <c r="M202" t="s">
        <v>297</v>
      </c>
      <c r="N202" t="s">
        <v>297</v>
      </c>
      <c r="O202" t="s">
        <v>297</v>
      </c>
      <c r="Q202" t="s">
        <v>344</v>
      </c>
      <c r="R202" t="s">
        <v>297</v>
      </c>
      <c r="S202" t="s">
        <v>306</v>
      </c>
      <c r="T202" t="s">
        <v>297</v>
      </c>
      <c r="U202" t="s">
        <v>297</v>
      </c>
      <c r="V202" t="s">
        <v>309</v>
      </c>
      <c r="W202" t="s">
        <v>310</v>
      </c>
      <c r="X202" t="s">
        <v>310</v>
      </c>
      <c r="Y202" t="s">
        <v>311</v>
      </c>
      <c r="Z202" t="s">
        <v>297</v>
      </c>
      <c r="AA202" t="s">
        <v>297</v>
      </c>
      <c r="AB202" t="s">
        <v>297</v>
      </c>
      <c r="AC202" t="s">
        <v>297</v>
      </c>
      <c r="AD202" t="s">
        <v>297</v>
      </c>
      <c r="AE202" t="s">
        <v>297</v>
      </c>
      <c r="AF202" t="s">
        <v>297</v>
      </c>
      <c r="AG202" t="s">
        <v>297</v>
      </c>
      <c r="AH202" t="s">
        <v>297</v>
      </c>
      <c r="AI202" t="s">
        <v>297</v>
      </c>
      <c r="AJ202" t="s">
        <v>297</v>
      </c>
      <c r="AK202" t="s">
        <v>297</v>
      </c>
      <c r="AL202" t="s">
        <v>297</v>
      </c>
      <c r="AM202" t="s">
        <v>297</v>
      </c>
      <c r="AN202" t="s">
        <v>297</v>
      </c>
      <c r="AO202" t="s">
        <v>297</v>
      </c>
      <c r="AP202" t="s">
        <v>297</v>
      </c>
      <c r="AQ202" t="s">
        <v>297</v>
      </c>
      <c r="AR202" t="s">
        <v>297</v>
      </c>
      <c r="AS202" t="s">
        <v>297</v>
      </c>
      <c r="AT202" t="s">
        <v>297</v>
      </c>
      <c r="AU202" t="s">
        <v>297</v>
      </c>
      <c r="AV202" t="s">
        <v>297</v>
      </c>
      <c r="AW202" t="s">
        <v>297</v>
      </c>
      <c r="AX202" t="s">
        <v>297</v>
      </c>
      <c r="AY202" t="s">
        <v>297</v>
      </c>
      <c r="AZ202" t="s">
        <v>297</v>
      </c>
      <c r="BA202" t="s">
        <v>297</v>
      </c>
      <c r="BB202" t="s">
        <v>297</v>
      </c>
      <c r="BC202" t="s">
        <v>297</v>
      </c>
      <c r="BD202" t="s">
        <v>297</v>
      </c>
      <c r="BE202" t="s">
        <v>297</v>
      </c>
      <c r="BF202" t="s">
        <v>297</v>
      </c>
      <c r="BG202" t="s">
        <v>297</v>
      </c>
      <c r="BH202" t="s">
        <v>297</v>
      </c>
      <c r="BI202" t="s">
        <v>297</v>
      </c>
      <c r="BJ202" t="s">
        <v>297</v>
      </c>
      <c r="BK202" t="s">
        <v>297</v>
      </c>
      <c r="BL202" t="s">
        <v>297</v>
      </c>
      <c r="BM202" t="s">
        <v>297</v>
      </c>
      <c r="BN202" t="s">
        <v>297</v>
      </c>
      <c r="BO202" t="s">
        <v>297</v>
      </c>
      <c r="BP202" t="s">
        <v>297</v>
      </c>
      <c r="BQ202" t="s">
        <v>297</v>
      </c>
      <c r="BR202" t="s">
        <v>297</v>
      </c>
      <c r="BS202" t="s">
        <v>297</v>
      </c>
      <c r="BT202" t="s">
        <v>297</v>
      </c>
      <c r="BU202" t="s">
        <v>297</v>
      </c>
      <c r="BV202" t="s">
        <v>297</v>
      </c>
      <c r="BW202" t="s">
        <v>297</v>
      </c>
      <c r="BX202" t="s">
        <v>297</v>
      </c>
      <c r="BY202" t="s">
        <v>297</v>
      </c>
      <c r="BZ202" t="s">
        <v>297</v>
      </c>
      <c r="CA202" t="s">
        <v>297</v>
      </c>
      <c r="CB202" t="s">
        <v>297</v>
      </c>
      <c r="CC202" t="s">
        <v>297</v>
      </c>
      <c r="CD202" t="s">
        <v>297</v>
      </c>
      <c r="CE202" t="s">
        <v>297</v>
      </c>
      <c r="CF202" t="s">
        <v>347</v>
      </c>
      <c r="CG202" t="s">
        <v>297</v>
      </c>
      <c r="CH202" t="s">
        <v>297</v>
      </c>
      <c r="CI202" t="s">
        <v>297</v>
      </c>
      <c r="CJ202" t="s">
        <v>297</v>
      </c>
      <c r="CM202" t="s">
        <v>297</v>
      </c>
      <c r="CN202" t="s">
        <v>297</v>
      </c>
      <c r="CO202" t="s">
        <v>297</v>
      </c>
      <c r="CP202" t="s">
        <v>297</v>
      </c>
      <c r="CQ202" t="s">
        <v>297</v>
      </c>
      <c r="CR202" t="s">
        <v>297</v>
      </c>
      <c r="CS202" t="s">
        <v>297</v>
      </c>
      <c r="CT202" t="s">
        <v>297</v>
      </c>
      <c r="CU202" t="s">
        <v>297</v>
      </c>
      <c r="CV202" t="s">
        <v>297</v>
      </c>
      <c r="CW202" t="s">
        <v>297</v>
      </c>
      <c r="CX202" t="s">
        <v>297</v>
      </c>
      <c r="CY202" t="s">
        <v>297</v>
      </c>
      <c r="CZ202" t="s">
        <v>297</v>
      </c>
      <c r="DA202" t="s">
        <v>297</v>
      </c>
      <c r="DB202" t="s">
        <v>297</v>
      </c>
      <c r="DC202" t="s">
        <v>297</v>
      </c>
    </row>
    <row r="203" spans="1:107" ht="18" hidden="1" thickTop="1" x14ac:dyDescent="0.2">
      <c r="A203" s="70" t="s">
        <v>1202</v>
      </c>
      <c r="B203" s="198" t="s">
        <v>1524</v>
      </c>
      <c r="C203" t="s">
        <v>1202</v>
      </c>
      <c r="D203" s="70" t="s">
        <v>297</v>
      </c>
      <c r="E203" s="70" t="s">
        <v>1525</v>
      </c>
      <c r="F203" s="160" t="s">
        <v>297</v>
      </c>
      <c r="G203" t="s">
        <v>339</v>
      </c>
      <c r="H203" t="s">
        <v>299</v>
      </c>
      <c r="I203" t="s">
        <v>375</v>
      </c>
      <c r="J203" t="s">
        <v>342</v>
      </c>
      <c r="K203" t="s">
        <v>343</v>
      </c>
      <c r="L203" t="s">
        <v>303</v>
      </c>
      <c r="M203" t="s">
        <v>297</v>
      </c>
      <c r="N203" t="s">
        <v>297</v>
      </c>
      <c r="O203" t="s">
        <v>297</v>
      </c>
      <c r="Q203" t="s">
        <v>344</v>
      </c>
      <c r="R203" t="s">
        <v>297</v>
      </c>
      <c r="S203" t="s">
        <v>306</v>
      </c>
      <c r="T203" t="s">
        <v>297</v>
      </c>
      <c r="U203" t="s">
        <v>297</v>
      </c>
      <c r="V203" t="s">
        <v>309</v>
      </c>
      <c r="W203" t="s">
        <v>310</v>
      </c>
      <c r="X203" t="s">
        <v>310</v>
      </c>
      <c r="Y203" t="s">
        <v>311</v>
      </c>
      <c r="Z203" t="s">
        <v>297</v>
      </c>
      <c r="AA203" t="s">
        <v>297</v>
      </c>
      <c r="AB203" t="s">
        <v>297</v>
      </c>
      <c r="AC203" t="s">
        <v>297</v>
      </c>
      <c r="AD203" t="s">
        <v>297</v>
      </c>
      <c r="AE203" t="s">
        <v>297</v>
      </c>
      <c r="AF203" t="s">
        <v>297</v>
      </c>
      <c r="AG203" t="s">
        <v>297</v>
      </c>
      <c r="AH203" t="s">
        <v>297</v>
      </c>
      <c r="AI203" t="s">
        <v>297</v>
      </c>
      <c r="AJ203" t="s">
        <v>297</v>
      </c>
      <c r="AK203" t="s">
        <v>297</v>
      </c>
      <c r="AL203" t="s">
        <v>297</v>
      </c>
      <c r="AM203" t="s">
        <v>297</v>
      </c>
      <c r="AN203" t="s">
        <v>297</v>
      </c>
      <c r="AO203" t="s">
        <v>297</v>
      </c>
      <c r="AP203" t="s">
        <v>297</v>
      </c>
      <c r="AQ203" t="s">
        <v>297</v>
      </c>
      <c r="AR203" t="s">
        <v>297</v>
      </c>
      <c r="AS203" t="s">
        <v>297</v>
      </c>
      <c r="AT203" t="s">
        <v>297</v>
      </c>
      <c r="AU203" t="s">
        <v>297</v>
      </c>
      <c r="AV203" t="s">
        <v>297</v>
      </c>
      <c r="AW203" t="s">
        <v>297</v>
      </c>
      <c r="AX203" t="s">
        <v>297</v>
      </c>
      <c r="AY203" t="s">
        <v>297</v>
      </c>
      <c r="AZ203" t="s">
        <v>297</v>
      </c>
      <c r="BA203" t="s">
        <v>297</v>
      </c>
      <c r="BB203" t="s">
        <v>297</v>
      </c>
      <c r="BC203" t="s">
        <v>297</v>
      </c>
      <c r="BD203" t="s">
        <v>297</v>
      </c>
      <c r="BE203" t="s">
        <v>297</v>
      </c>
      <c r="BF203" t="s">
        <v>297</v>
      </c>
      <c r="BG203" t="s">
        <v>297</v>
      </c>
      <c r="BH203" t="s">
        <v>297</v>
      </c>
      <c r="BI203" t="s">
        <v>297</v>
      </c>
      <c r="BJ203" t="s">
        <v>297</v>
      </c>
      <c r="BK203" t="s">
        <v>297</v>
      </c>
      <c r="BL203" t="s">
        <v>297</v>
      </c>
      <c r="BM203" t="s">
        <v>297</v>
      </c>
      <c r="BN203" t="s">
        <v>297</v>
      </c>
      <c r="BO203" t="s">
        <v>297</v>
      </c>
      <c r="BP203" t="s">
        <v>297</v>
      </c>
      <c r="BQ203" t="s">
        <v>297</v>
      </c>
      <c r="BR203" t="s">
        <v>297</v>
      </c>
      <c r="BS203" t="s">
        <v>297</v>
      </c>
      <c r="BT203" t="s">
        <v>297</v>
      </c>
      <c r="BU203" t="s">
        <v>297</v>
      </c>
      <c r="BV203" t="s">
        <v>297</v>
      </c>
      <c r="BW203" t="s">
        <v>297</v>
      </c>
      <c r="BX203" t="s">
        <v>297</v>
      </c>
      <c r="BY203" t="s">
        <v>297</v>
      </c>
      <c r="BZ203" t="s">
        <v>297</v>
      </c>
      <c r="CA203" t="s">
        <v>297</v>
      </c>
      <c r="CB203" t="s">
        <v>297</v>
      </c>
      <c r="CC203" t="s">
        <v>297</v>
      </c>
      <c r="CD203" t="s">
        <v>297</v>
      </c>
      <c r="CE203" t="s">
        <v>297</v>
      </c>
      <c r="CF203" t="s">
        <v>347</v>
      </c>
      <c r="CG203" t="s">
        <v>297</v>
      </c>
      <c r="CH203" t="s">
        <v>297</v>
      </c>
      <c r="CI203" t="s">
        <v>297</v>
      </c>
      <c r="CJ203" t="s">
        <v>297</v>
      </c>
      <c r="CM203" t="s">
        <v>297</v>
      </c>
      <c r="CN203" t="s">
        <v>297</v>
      </c>
      <c r="CO203" t="s">
        <v>297</v>
      </c>
      <c r="CP203" t="s">
        <v>297</v>
      </c>
      <c r="CQ203" t="s">
        <v>297</v>
      </c>
      <c r="CR203" t="s">
        <v>297</v>
      </c>
      <c r="CS203" t="s">
        <v>297</v>
      </c>
      <c r="CT203" t="s">
        <v>297</v>
      </c>
      <c r="CU203" t="s">
        <v>297</v>
      </c>
      <c r="CV203" t="s">
        <v>297</v>
      </c>
      <c r="CW203" t="s">
        <v>297</v>
      </c>
      <c r="CX203" t="s">
        <v>297</v>
      </c>
      <c r="CY203" t="s">
        <v>297</v>
      </c>
      <c r="CZ203" t="s">
        <v>297</v>
      </c>
      <c r="DA203" t="s">
        <v>297</v>
      </c>
      <c r="DB203" t="s">
        <v>297</v>
      </c>
      <c r="DC203" t="s">
        <v>297</v>
      </c>
    </row>
    <row r="204" spans="1:107" hidden="1" thickTop="1" x14ac:dyDescent="0.2">
      <c r="A204" t="s">
        <v>1844</v>
      </c>
      <c r="B204" s="196" t="s">
        <v>1845</v>
      </c>
      <c r="C204" t="s">
        <v>6289</v>
      </c>
      <c r="D204" t="s">
        <v>297</v>
      </c>
      <c r="E204" t="s">
        <v>1846</v>
      </c>
      <c r="F204" t="s">
        <v>1847</v>
      </c>
      <c r="G204" t="s">
        <v>519</v>
      </c>
      <c r="H204" t="s">
        <v>299</v>
      </c>
      <c r="I204" t="s">
        <v>300</v>
      </c>
      <c r="J204" t="s">
        <v>611</v>
      </c>
      <c r="K204" t="s">
        <v>1848</v>
      </c>
      <c r="L204" t="s">
        <v>303</v>
      </c>
      <c r="M204" t="s">
        <v>297</v>
      </c>
      <c r="N204" t="s">
        <v>297</v>
      </c>
      <c r="O204" t="s">
        <v>297</v>
      </c>
      <c r="Q204" t="s">
        <v>1849</v>
      </c>
      <c r="R204" t="s">
        <v>319</v>
      </c>
      <c r="S204" t="s">
        <v>306</v>
      </c>
      <c r="T204" t="s">
        <v>362</v>
      </c>
      <c r="U204" t="s">
        <v>308</v>
      </c>
      <c r="V204" t="s">
        <v>309</v>
      </c>
      <c r="W204" t="s">
        <v>310</v>
      </c>
      <c r="X204" t="s">
        <v>310</v>
      </c>
      <c r="Y204" t="s">
        <v>311</v>
      </c>
      <c r="Z204" t="s">
        <v>312</v>
      </c>
      <c r="AA204" t="s">
        <v>297</v>
      </c>
      <c r="AB204" t="s">
        <v>297</v>
      </c>
      <c r="AC204" t="s">
        <v>297</v>
      </c>
      <c r="AD204" t="s">
        <v>297</v>
      </c>
      <c r="AE204" t="s">
        <v>297</v>
      </c>
      <c r="AF204" t="s">
        <v>312</v>
      </c>
      <c r="AG204" t="s">
        <v>297</v>
      </c>
      <c r="AH204" t="s">
        <v>297</v>
      </c>
      <c r="AI204" t="s">
        <v>297</v>
      </c>
      <c r="AJ204" t="s">
        <v>297</v>
      </c>
      <c r="AK204" t="s">
        <v>297</v>
      </c>
      <c r="AL204" t="s">
        <v>297</v>
      </c>
      <c r="AM204" t="s">
        <v>297</v>
      </c>
      <c r="AN204" t="s">
        <v>297</v>
      </c>
      <c r="AO204" t="s">
        <v>297</v>
      </c>
      <c r="AP204" t="s">
        <v>297</v>
      </c>
      <c r="AQ204" t="s">
        <v>297</v>
      </c>
      <c r="AR204" t="s">
        <v>297</v>
      </c>
      <c r="AS204" t="s">
        <v>297</v>
      </c>
      <c r="AT204" t="s">
        <v>297</v>
      </c>
      <c r="AU204" t="s">
        <v>297</v>
      </c>
      <c r="AV204" t="s">
        <v>297</v>
      </c>
      <c r="AW204" t="s">
        <v>297</v>
      </c>
      <c r="AX204" t="s">
        <v>297</v>
      </c>
      <c r="AY204" t="s">
        <v>297</v>
      </c>
      <c r="AZ204" t="s">
        <v>297</v>
      </c>
      <c r="BA204" t="s">
        <v>297</v>
      </c>
      <c r="BB204" t="s">
        <v>297</v>
      </c>
      <c r="BC204" t="s">
        <v>297</v>
      </c>
      <c r="BD204" t="s">
        <v>297</v>
      </c>
      <c r="BE204" t="s">
        <v>297</v>
      </c>
      <c r="BF204" t="s">
        <v>297</v>
      </c>
      <c r="BG204" t="s">
        <v>297</v>
      </c>
      <c r="BH204" t="s">
        <v>297</v>
      </c>
      <c r="BI204" t="s">
        <v>297</v>
      </c>
      <c r="BJ204" t="s">
        <v>297</v>
      </c>
      <c r="BK204" t="s">
        <v>297</v>
      </c>
      <c r="BL204" t="s">
        <v>297</v>
      </c>
      <c r="BM204" t="s">
        <v>297</v>
      </c>
      <c r="BN204" t="s">
        <v>297</v>
      </c>
      <c r="BO204" t="s">
        <v>297</v>
      </c>
      <c r="BP204" t="s">
        <v>297</v>
      </c>
      <c r="BQ204" t="s">
        <v>297</v>
      </c>
      <c r="BR204" t="s">
        <v>297</v>
      </c>
      <c r="BS204" t="s">
        <v>297</v>
      </c>
      <c r="BT204" t="s">
        <v>297</v>
      </c>
      <c r="BU204" t="s">
        <v>297</v>
      </c>
      <c r="BV204" t="s">
        <v>297</v>
      </c>
      <c r="BW204" t="s">
        <v>297</v>
      </c>
      <c r="BX204" t="s">
        <v>297</v>
      </c>
      <c r="BY204" t="s">
        <v>297</v>
      </c>
      <c r="BZ204" t="s">
        <v>297</v>
      </c>
      <c r="CA204" t="s">
        <v>297</v>
      </c>
      <c r="CB204" t="s">
        <v>297</v>
      </c>
      <c r="CC204" t="s">
        <v>297</v>
      </c>
      <c r="CD204" t="s">
        <v>297</v>
      </c>
      <c r="CE204" t="s">
        <v>297</v>
      </c>
      <c r="CF204" t="s">
        <v>386</v>
      </c>
      <c r="CG204">
        <v>1</v>
      </c>
      <c r="CH204" t="s">
        <v>297</v>
      </c>
      <c r="CI204" t="s">
        <v>297</v>
      </c>
      <c r="CJ204" t="s">
        <v>297</v>
      </c>
      <c r="CK204" t="s">
        <v>1850</v>
      </c>
      <c r="CL204" t="s">
        <v>1851</v>
      </c>
      <c r="CM204" t="s">
        <v>1852</v>
      </c>
      <c r="CN204" t="s">
        <v>297</v>
      </c>
      <c r="CO204" t="s">
        <v>297</v>
      </c>
      <c r="CP204" t="s">
        <v>297</v>
      </c>
      <c r="CQ204" t="s">
        <v>297</v>
      </c>
      <c r="CR204" t="s">
        <v>297</v>
      </c>
      <c r="CS204" t="s">
        <v>297</v>
      </c>
      <c r="CT204" t="s">
        <v>297</v>
      </c>
      <c r="CU204" t="s">
        <v>297</v>
      </c>
      <c r="CV204" t="s">
        <v>297</v>
      </c>
      <c r="CW204" t="s">
        <v>297</v>
      </c>
      <c r="CX204" t="s">
        <v>297</v>
      </c>
      <c r="CY204" t="s">
        <v>297</v>
      </c>
      <c r="CZ204" t="s">
        <v>297</v>
      </c>
      <c r="DA204" t="s">
        <v>297</v>
      </c>
      <c r="DB204" t="s">
        <v>297</v>
      </c>
      <c r="DC204" t="s">
        <v>297</v>
      </c>
    </row>
    <row r="205" spans="1:107" ht="18" hidden="1" customHeight="1" x14ac:dyDescent="0.2">
      <c r="A205" s="70" t="s">
        <v>1530</v>
      </c>
      <c r="B205" s="198" t="s">
        <v>1531</v>
      </c>
      <c r="C205" t="s">
        <v>6289</v>
      </c>
      <c r="D205" s="70" t="s">
        <v>297</v>
      </c>
      <c r="E205" s="70" t="s">
        <v>1532</v>
      </c>
      <c r="F205" s="160" t="s">
        <v>297</v>
      </c>
      <c r="G205" t="s">
        <v>298</v>
      </c>
      <c r="H205" t="s">
        <v>299</v>
      </c>
      <c r="I205" t="s">
        <v>300</v>
      </c>
      <c r="J205" t="s">
        <v>611</v>
      </c>
      <c r="K205" t="s">
        <v>1317</v>
      </c>
      <c r="L205" t="s">
        <v>303</v>
      </c>
      <c r="M205" t="s">
        <v>297</v>
      </c>
      <c r="N205" t="s">
        <v>297</v>
      </c>
      <c r="O205" t="s">
        <v>297</v>
      </c>
      <c r="Q205" t="s">
        <v>304</v>
      </c>
      <c r="R205" t="s">
        <v>319</v>
      </c>
      <c r="S205" t="s">
        <v>306</v>
      </c>
      <c r="T205" t="s">
        <v>307</v>
      </c>
      <c r="U205" t="s">
        <v>308</v>
      </c>
      <c r="V205" t="s">
        <v>309</v>
      </c>
      <c r="W205" t="s">
        <v>310</v>
      </c>
      <c r="X205" t="s">
        <v>310</v>
      </c>
      <c r="Y205" t="s">
        <v>311</v>
      </c>
      <c r="Z205" t="s">
        <v>312</v>
      </c>
      <c r="AA205" t="s">
        <v>297</v>
      </c>
      <c r="AB205" t="s">
        <v>297</v>
      </c>
      <c r="AC205" t="s">
        <v>297</v>
      </c>
      <c r="AD205" t="s">
        <v>297</v>
      </c>
      <c r="AE205" t="s">
        <v>297</v>
      </c>
      <c r="AF205" t="s">
        <v>312</v>
      </c>
      <c r="AG205" t="s">
        <v>297</v>
      </c>
      <c r="AH205" t="s">
        <v>297</v>
      </c>
      <c r="AI205" t="s">
        <v>297</v>
      </c>
      <c r="AJ205" t="s">
        <v>297</v>
      </c>
      <c r="AK205" t="s">
        <v>297</v>
      </c>
      <c r="AL205" t="s">
        <v>297</v>
      </c>
      <c r="AM205" t="s">
        <v>297</v>
      </c>
      <c r="AN205" t="s">
        <v>297</v>
      </c>
      <c r="AO205" t="s">
        <v>297</v>
      </c>
      <c r="AP205" t="s">
        <v>297</v>
      </c>
      <c r="AQ205" t="s">
        <v>297</v>
      </c>
      <c r="AR205" t="s">
        <v>297</v>
      </c>
      <c r="AS205" t="s">
        <v>297</v>
      </c>
      <c r="AT205" t="s">
        <v>297</v>
      </c>
      <c r="AU205" t="s">
        <v>297</v>
      </c>
      <c r="AV205" t="s">
        <v>297</v>
      </c>
      <c r="AW205" t="s">
        <v>297</v>
      </c>
      <c r="AX205" t="s">
        <v>297</v>
      </c>
      <c r="AY205" t="s">
        <v>297</v>
      </c>
      <c r="AZ205" t="s">
        <v>297</v>
      </c>
      <c r="BA205" t="s">
        <v>297</v>
      </c>
      <c r="BB205" t="s">
        <v>297</v>
      </c>
      <c r="BC205" t="s">
        <v>297</v>
      </c>
      <c r="BD205" t="s">
        <v>297</v>
      </c>
      <c r="BE205" t="s">
        <v>297</v>
      </c>
      <c r="BF205" t="s">
        <v>297</v>
      </c>
      <c r="BG205" t="s">
        <v>297</v>
      </c>
      <c r="BH205" t="s">
        <v>297</v>
      </c>
      <c r="BI205" t="s">
        <v>297</v>
      </c>
      <c r="BJ205" t="s">
        <v>297</v>
      </c>
      <c r="BK205" t="s">
        <v>297</v>
      </c>
      <c r="BL205" t="s">
        <v>297</v>
      </c>
      <c r="BM205" t="s">
        <v>297</v>
      </c>
      <c r="BN205" t="s">
        <v>297</v>
      </c>
      <c r="BO205" t="s">
        <v>297</v>
      </c>
      <c r="BP205" t="s">
        <v>297</v>
      </c>
      <c r="BQ205" t="s">
        <v>297</v>
      </c>
      <c r="BR205" t="s">
        <v>297</v>
      </c>
      <c r="BS205" t="s">
        <v>297</v>
      </c>
      <c r="BT205" t="s">
        <v>297</v>
      </c>
      <c r="BU205" t="s">
        <v>297</v>
      </c>
      <c r="BV205" t="s">
        <v>297</v>
      </c>
      <c r="BW205" t="s">
        <v>297</v>
      </c>
      <c r="BX205" t="s">
        <v>297</v>
      </c>
      <c r="BY205" t="s">
        <v>297</v>
      </c>
      <c r="BZ205" t="s">
        <v>297</v>
      </c>
      <c r="CA205" t="s">
        <v>297</v>
      </c>
      <c r="CB205" t="s">
        <v>297</v>
      </c>
      <c r="CC205" t="s">
        <v>297</v>
      </c>
      <c r="CD205" t="s">
        <v>297</v>
      </c>
      <c r="CE205" t="s">
        <v>297</v>
      </c>
      <c r="CF205" t="s">
        <v>553</v>
      </c>
      <c r="CG205" t="s">
        <v>297</v>
      </c>
      <c r="CH205" t="s">
        <v>297</v>
      </c>
      <c r="CI205">
        <v>0</v>
      </c>
      <c r="CJ205">
        <v>30</v>
      </c>
      <c r="CK205" s="70" t="s">
        <v>1533</v>
      </c>
      <c r="CL205" s="70" t="s">
        <v>1534</v>
      </c>
      <c r="CM205" t="s">
        <v>297</v>
      </c>
      <c r="CN205" t="s">
        <v>297</v>
      </c>
      <c r="CO205" t="s">
        <v>297</v>
      </c>
      <c r="CP205" t="s">
        <v>297</v>
      </c>
      <c r="CQ205" t="s">
        <v>297</v>
      </c>
      <c r="CR205" t="s">
        <v>297</v>
      </c>
      <c r="CS205" t="s">
        <v>297</v>
      </c>
      <c r="CT205" t="s">
        <v>297</v>
      </c>
      <c r="CU205" t="s">
        <v>297</v>
      </c>
      <c r="CV205" t="s">
        <v>297</v>
      </c>
      <c r="CW205" t="s">
        <v>297</v>
      </c>
      <c r="CX205" t="s">
        <v>297</v>
      </c>
      <c r="CY205" t="s">
        <v>297</v>
      </c>
      <c r="CZ205" t="s">
        <v>297</v>
      </c>
      <c r="DA205" t="s">
        <v>297</v>
      </c>
      <c r="DB205" t="s">
        <v>297</v>
      </c>
      <c r="DC205" t="s">
        <v>297</v>
      </c>
    </row>
    <row r="206" spans="1:107" hidden="1" thickTop="1" x14ac:dyDescent="0.2">
      <c r="A206" t="s">
        <v>1236</v>
      </c>
      <c r="B206" s="196" t="s">
        <v>1535</v>
      </c>
      <c r="C206" t="s">
        <v>941</v>
      </c>
      <c r="D206" t="s">
        <v>297</v>
      </c>
      <c r="E206" t="s">
        <v>1536</v>
      </c>
      <c r="F206" t="s">
        <v>297</v>
      </c>
      <c r="G206" t="s">
        <v>298</v>
      </c>
      <c r="H206" t="s">
        <v>382</v>
      </c>
      <c r="I206" t="s">
        <v>844</v>
      </c>
      <c r="J206" t="s">
        <v>342</v>
      </c>
      <c r="K206" t="s">
        <v>1236</v>
      </c>
      <c r="L206" t="s">
        <v>1237</v>
      </c>
      <c r="M206" t="s">
        <v>297</v>
      </c>
      <c r="N206" t="s">
        <v>297</v>
      </c>
      <c r="O206" t="s">
        <v>297</v>
      </c>
      <c r="Q206" t="s">
        <v>344</v>
      </c>
      <c r="R206" t="s">
        <v>319</v>
      </c>
      <c r="S206" t="s">
        <v>306</v>
      </c>
      <c r="T206" t="s">
        <v>362</v>
      </c>
      <c r="U206" t="s">
        <v>297</v>
      </c>
      <c r="V206" t="s">
        <v>309</v>
      </c>
      <c r="W206" t="s">
        <v>310</v>
      </c>
      <c r="X206" t="s">
        <v>310</v>
      </c>
      <c r="Y206" t="s">
        <v>311</v>
      </c>
      <c r="Z206" t="s">
        <v>297</v>
      </c>
      <c r="AA206" t="s">
        <v>297</v>
      </c>
      <c r="AB206" t="s">
        <v>297</v>
      </c>
      <c r="AC206" t="s">
        <v>297</v>
      </c>
      <c r="AD206" t="s">
        <v>297</v>
      </c>
      <c r="AE206" t="s">
        <v>297</v>
      </c>
      <c r="AF206" t="s">
        <v>312</v>
      </c>
      <c r="AG206" t="s">
        <v>297</v>
      </c>
      <c r="AH206" t="s">
        <v>297</v>
      </c>
      <c r="AI206" t="s">
        <v>297</v>
      </c>
      <c r="AJ206" t="s">
        <v>297</v>
      </c>
      <c r="AK206" t="s">
        <v>297</v>
      </c>
      <c r="AL206" t="s">
        <v>297</v>
      </c>
      <c r="AM206" t="s">
        <v>297</v>
      </c>
      <c r="AN206" t="s">
        <v>297</v>
      </c>
      <c r="AO206" t="s">
        <v>297</v>
      </c>
      <c r="AP206" t="s">
        <v>297</v>
      </c>
      <c r="AQ206" t="s">
        <v>297</v>
      </c>
      <c r="AR206" t="s">
        <v>297</v>
      </c>
      <c r="AS206" t="s">
        <v>297</v>
      </c>
      <c r="AT206" t="s">
        <v>297</v>
      </c>
      <c r="AU206" t="s">
        <v>297</v>
      </c>
      <c r="AV206" t="s">
        <v>297</v>
      </c>
      <c r="AW206" t="s">
        <v>297</v>
      </c>
      <c r="AX206" t="s">
        <v>297</v>
      </c>
      <c r="AY206" t="s">
        <v>297</v>
      </c>
      <c r="AZ206" t="s">
        <v>297</v>
      </c>
      <c r="BA206" t="s">
        <v>297</v>
      </c>
      <c r="BB206" t="s">
        <v>297</v>
      </c>
      <c r="BC206" t="s">
        <v>297</v>
      </c>
      <c r="BD206" t="s">
        <v>297</v>
      </c>
      <c r="BE206" t="s">
        <v>297</v>
      </c>
      <c r="BF206" t="s">
        <v>297</v>
      </c>
      <c r="BG206" t="s">
        <v>297</v>
      </c>
      <c r="BH206" t="s">
        <v>297</v>
      </c>
      <c r="BI206" t="s">
        <v>297</v>
      </c>
      <c r="BJ206" t="s">
        <v>297</v>
      </c>
      <c r="BK206" t="s">
        <v>297</v>
      </c>
      <c r="BL206" t="s">
        <v>297</v>
      </c>
      <c r="BM206" t="s">
        <v>297</v>
      </c>
      <c r="BN206" t="s">
        <v>297</v>
      </c>
      <c r="BO206" t="s">
        <v>297</v>
      </c>
      <c r="BP206" t="s">
        <v>312</v>
      </c>
      <c r="BQ206" t="s">
        <v>297</v>
      </c>
      <c r="BR206" t="s">
        <v>297</v>
      </c>
      <c r="BS206" t="s">
        <v>297</v>
      </c>
      <c r="BT206" t="s">
        <v>297</v>
      </c>
      <c r="BU206" t="s">
        <v>297</v>
      </c>
      <c r="BV206" t="s">
        <v>297</v>
      </c>
      <c r="BW206" t="s">
        <v>297</v>
      </c>
      <c r="BX206" t="s">
        <v>297</v>
      </c>
      <c r="BY206" t="s">
        <v>297</v>
      </c>
      <c r="BZ206" t="s">
        <v>297</v>
      </c>
      <c r="CA206" t="s">
        <v>297</v>
      </c>
      <c r="CB206" t="s">
        <v>297</v>
      </c>
      <c r="CC206" t="s">
        <v>297</v>
      </c>
      <c r="CD206" t="s">
        <v>297</v>
      </c>
      <c r="CE206" t="s">
        <v>297</v>
      </c>
      <c r="CF206" t="s">
        <v>347</v>
      </c>
      <c r="CG206" t="s">
        <v>297</v>
      </c>
      <c r="CH206" t="s">
        <v>297</v>
      </c>
      <c r="CI206">
        <v>0</v>
      </c>
      <c r="CJ206">
        <v>30</v>
      </c>
      <c r="CK206" t="s">
        <v>1537</v>
      </c>
      <c r="CL206" t="s">
        <v>1538</v>
      </c>
      <c r="CM206" t="s">
        <v>297</v>
      </c>
      <c r="CN206" t="s">
        <v>297</v>
      </c>
      <c r="CO206" t="s">
        <v>297</v>
      </c>
      <c r="CP206" t="s">
        <v>297</v>
      </c>
      <c r="CQ206" t="s">
        <v>297</v>
      </c>
      <c r="CR206" t="s">
        <v>297</v>
      </c>
      <c r="CS206" t="s">
        <v>297</v>
      </c>
      <c r="CT206" t="s">
        <v>297</v>
      </c>
      <c r="CU206" t="s">
        <v>297</v>
      </c>
      <c r="CV206" t="s">
        <v>297</v>
      </c>
      <c r="CW206" t="s">
        <v>297</v>
      </c>
      <c r="CX206" t="s">
        <v>297</v>
      </c>
      <c r="CY206" t="s">
        <v>297</v>
      </c>
      <c r="CZ206" t="s">
        <v>297</v>
      </c>
      <c r="DA206" t="s">
        <v>297</v>
      </c>
      <c r="DB206" t="s">
        <v>297</v>
      </c>
      <c r="DC206" t="s">
        <v>297</v>
      </c>
    </row>
    <row r="207" spans="1:107" hidden="1" thickTop="1" x14ac:dyDescent="0.2">
      <c r="A207" t="s">
        <v>1245</v>
      </c>
      <c r="B207" s="14" t="s">
        <v>1539</v>
      </c>
      <c r="C207" t="s">
        <v>366</v>
      </c>
      <c r="D207" t="s">
        <v>297</v>
      </c>
      <c r="E207" t="s">
        <v>1540</v>
      </c>
      <c r="F207" t="s">
        <v>297</v>
      </c>
      <c r="G207" t="s">
        <v>339</v>
      </c>
      <c r="H207" t="s">
        <v>340</v>
      </c>
      <c r="I207" t="s">
        <v>559</v>
      </c>
      <c r="J207" t="s">
        <v>342</v>
      </c>
      <c r="K207" t="s">
        <v>343</v>
      </c>
      <c r="L207" t="s">
        <v>303</v>
      </c>
      <c r="M207" t="s">
        <v>297</v>
      </c>
      <c r="N207" t="s">
        <v>297</v>
      </c>
      <c r="O207" t="s">
        <v>297</v>
      </c>
      <c r="Q207" t="s">
        <v>1245</v>
      </c>
      <c r="R207" t="s">
        <v>368</v>
      </c>
      <c r="S207" t="s">
        <v>306</v>
      </c>
      <c r="T207" t="s">
        <v>297</v>
      </c>
      <c r="U207" t="s">
        <v>297</v>
      </c>
      <c r="V207" t="s">
        <v>309</v>
      </c>
      <c r="W207" t="s">
        <v>310</v>
      </c>
      <c r="X207" t="s">
        <v>310</v>
      </c>
      <c r="Y207" t="s">
        <v>311</v>
      </c>
      <c r="Z207" t="s">
        <v>297</v>
      </c>
      <c r="AA207" t="s">
        <v>297</v>
      </c>
      <c r="AB207" t="s">
        <v>297</v>
      </c>
      <c r="AC207" t="s">
        <v>297</v>
      </c>
      <c r="AD207" t="s">
        <v>297</v>
      </c>
      <c r="AE207" t="s">
        <v>297</v>
      </c>
      <c r="AF207" t="s">
        <v>297</v>
      </c>
      <c r="AG207" t="s">
        <v>297</v>
      </c>
      <c r="AH207" t="s">
        <v>297</v>
      </c>
      <c r="AI207" t="s">
        <v>297</v>
      </c>
      <c r="AJ207" t="s">
        <v>297</v>
      </c>
      <c r="AK207" t="s">
        <v>297</v>
      </c>
      <c r="AL207" t="s">
        <v>297</v>
      </c>
      <c r="AM207" t="s">
        <v>297</v>
      </c>
      <c r="AN207" t="s">
        <v>297</v>
      </c>
      <c r="AO207" t="s">
        <v>297</v>
      </c>
      <c r="AP207" t="s">
        <v>297</v>
      </c>
      <c r="AQ207" t="s">
        <v>297</v>
      </c>
      <c r="AR207" t="s">
        <v>297</v>
      </c>
      <c r="AS207" t="s">
        <v>297</v>
      </c>
      <c r="AT207" t="s">
        <v>297</v>
      </c>
      <c r="AU207" t="s">
        <v>297</v>
      </c>
      <c r="AV207" t="s">
        <v>297</v>
      </c>
      <c r="AW207" t="s">
        <v>297</v>
      </c>
      <c r="AX207" t="s">
        <v>297</v>
      </c>
      <c r="AY207" t="s">
        <v>297</v>
      </c>
      <c r="AZ207" t="s">
        <v>297</v>
      </c>
      <c r="BA207" t="s">
        <v>297</v>
      </c>
      <c r="BB207" t="s">
        <v>297</v>
      </c>
      <c r="BC207" t="s">
        <v>297</v>
      </c>
      <c r="BD207" t="s">
        <v>297</v>
      </c>
      <c r="BE207" t="s">
        <v>297</v>
      </c>
      <c r="BF207" t="s">
        <v>297</v>
      </c>
      <c r="BG207" t="s">
        <v>297</v>
      </c>
      <c r="BH207" t="s">
        <v>297</v>
      </c>
      <c r="BI207" t="s">
        <v>297</v>
      </c>
      <c r="BJ207" t="s">
        <v>297</v>
      </c>
      <c r="BK207" t="s">
        <v>297</v>
      </c>
      <c r="BL207" t="s">
        <v>297</v>
      </c>
      <c r="BM207" t="s">
        <v>297</v>
      </c>
      <c r="BN207" t="s">
        <v>297</v>
      </c>
      <c r="BO207" t="s">
        <v>297</v>
      </c>
      <c r="BP207" t="s">
        <v>312</v>
      </c>
      <c r="BQ207" t="s">
        <v>297</v>
      </c>
      <c r="BR207" t="s">
        <v>297</v>
      </c>
      <c r="BS207" t="s">
        <v>297</v>
      </c>
      <c r="BT207" t="s">
        <v>297</v>
      </c>
      <c r="BU207" t="s">
        <v>297</v>
      </c>
      <c r="BV207" t="s">
        <v>297</v>
      </c>
      <c r="BW207" t="s">
        <v>297</v>
      </c>
      <c r="BX207" t="s">
        <v>297</v>
      </c>
      <c r="BY207" t="s">
        <v>297</v>
      </c>
      <c r="BZ207" t="s">
        <v>297</v>
      </c>
      <c r="CA207" t="s">
        <v>297</v>
      </c>
      <c r="CB207" t="s">
        <v>297</v>
      </c>
      <c r="CC207" t="s">
        <v>297</v>
      </c>
      <c r="CD207" t="s">
        <v>297</v>
      </c>
      <c r="CE207" t="s">
        <v>297</v>
      </c>
      <c r="CF207" t="s">
        <v>347</v>
      </c>
      <c r="CG207" t="s">
        <v>297</v>
      </c>
      <c r="CH207" t="s">
        <v>297</v>
      </c>
      <c r="CI207">
        <v>0</v>
      </c>
      <c r="CJ207">
        <v>30</v>
      </c>
      <c r="CK207" t="s">
        <v>1541</v>
      </c>
      <c r="CL207" t="s">
        <v>1542</v>
      </c>
      <c r="CM207" t="s">
        <v>297</v>
      </c>
      <c r="CN207" t="s">
        <v>297</v>
      </c>
      <c r="CO207" t="s">
        <v>297</v>
      </c>
      <c r="CP207" t="s">
        <v>297</v>
      </c>
      <c r="CQ207" t="s">
        <v>297</v>
      </c>
      <c r="CR207" t="s">
        <v>297</v>
      </c>
      <c r="CS207" t="s">
        <v>297</v>
      </c>
      <c r="CT207" t="s">
        <v>297</v>
      </c>
      <c r="CU207" t="s">
        <v>297</v>
      </c>
      <c r="CV207" t="s">
        <v>297</v>
      </c>
      <c r="CW207" t="s">
        <v>297</v>
      </c>
      <c r="CX207" t="s">
        <v>297</v>
      </c>
      <c r="CY207" t="s">
        <v>297</v>
      </c>
      <c r="CZ207" t="s">
        <v>297</v>
      </c>
      <c r="DA207" t="s">
        <v>297</v>
      </c>
      <c r="DB207" t="s">
        <v>297</v>
      </c>
      <c r="DC207" t="s">
        <v>297</v>
      </c>
    </row>
    <row r="208" spans="1:107" hidden="1" thickTop="1" x14ac:dyDescent="0.2">
      <c r="A208" t="s">
        <v>1543</v>
      </c>
      <c r="B208" s="196" t="s">
        <v>1544</v>
      </c>
      <c r="C208" t="s">
        <v>6293</v>
      </c>
      <c r="D208" t="s">
        <v>297</v>
      </c>
      <c r="E208" t="s">
        <v>1545</v>
      </c>
      <c r="F208" t="s">
        <v>1546</v>
      </c>
      <c r="G208" t="s">
        <v>298</v>
      </c>
      <c r="H208" t="s">
        <v>299</v>
      </c>
      <c r="I208" t="s">
        <v>300</v>
      </c>
      <c r="J208" t="s">
        <v>342</v>
      </c>
      <c r="K208" t="s">
        <v>343</v>
      </c>
      <c r="L208" t="s">
        <v>303</v>
      </c>
      <c r="M208" t="s">
        <v>297</v>
      </c>
      <c r="N208" t="s">
        <v>769</v>
      </c>
      <c r="O208" t="s">
        <v>297</v>
      </c>
      <c r="Q208" t="s">
        <v>344</v>
      </c>
      <c r="R208" t="s">
        <v>368</v>
      </c>
      <c r="S208" t="s">
        <v>384</v>
      </c>
      <c r="T208" t="s">
        <v>362</v>
      </c>
      <c r="U208" t="s">
        <v>297</v>
      </c>
      <c r="V208" t="s">
        <v>309</v>
      </c>
      <c r="W208" t="s">
        <v>310</v>
      </c>
      <c r="X208" t="s">
        <v>310</v>
      </c>
      <c r="Y208" t="s">
        <v>770</v>
      </c>
      <c r="Z208" t="s">
        <v>312</v>
      </c>
      <c r="AA208" t="s">
        <v>297</v>
      </c>
      <c r="AB208" t="s">
        <v>297</v>
      </c>
      <c r="AC208" t="s">
        <v>297</v>
      </c>
      <c r="AD208" t="s">
        <v>297</v>
      </c>
      <c r="AE208" t="s">
        <v>297</v>
      </c>
      <c r="AF208" t="s">
        <v>312</v>
      </c>
      <c r="AG208" t="s">
        <v>297</v>
      </c>
      <c r="AH208" t="s">
        <v>297</v>
      </c>
      <c r="AI208" t="s">
        <v>297</v>
      </c>
      <c r="AJ208" t="s">
        <v>297</v>
      </c>
      <c r="AK208" t="s">
        <v>297</v>
      </c>
      <c r="AL208" t="s">
        <v>297</v>
      </c>
      <c r="AM208" t="s">
        <v>297</v>
      </c>
      <c r="AN208" t="s">
        <v>297</v>
      </c>
      <c r="AO208" t="s">
        <v>297</v>
      </c>
      <c r="AP208" t="s">
        <v>297</v>
      </c>
      <c r="AQ208" t="s">
        <v>297</v>
      </c>
      <c r="AR208" t="s">
        <v>297</v>
      </c>
      <c r="AS208" t="s">
        <v>297</v>
      </c>
      <c r="AT208" t="s">
        <v>297</v>
      </c>
      <c r="AU208" t="s">
        <v>297</v>
      </c>
      <c r="AV208" t="s">
        <v>297</v>
      </c>
      <c r="AW208" t="s">
        <v>297</v>
      </c>
      <c r="AX208" t="s">
        <v>297</v>
      </c>
      <c r="AY208" t="s">
        <v>297</v>
      </c>
      <c r="AZ208" t="s">
        <v>297</v>
      </c>
      <c r="BA208" t="s">
        <v>297</v>
      </c>
      <c r="BB208" t="s">
        <v>297</v>
      </c>
      <c r="BC208" t="s">
        <v>297</v>
      </c>
      <c r="BD208" t="s">
        <v>297</v>
      </c>
      <c r="BE208" t="s">
        <v>297</v>
      </c>
      <c r="BF208" t="s">
        <v>297</v>
      </c>
      <c r="BG208" t="s">
        <v>297</v>
      </c>
      <c r="BH208" t="s">
        <v>297</v>
      </c>
      <c r="BI208" t="s">
        <v>297</v>
      </c>
      <c r="BJ208" t="s">
        <v>297</v>
      </c>
      <c r="BK208" t="s">
        <v>297</v>
      </c>
      <c r="BL208" t="s">
        <v>297</v>
      </c>
      <c r="BM208" t="s">
        <v>297</v>
      </c>
      <c r="BN208" t="s">
        <v>297</v>
      </c>
      <c r="BO208" t="s">
        <v>297</v>
      </c>
      <c r="BP208" t="s">
        <v>297</v>
      </c>
      <c r="BQ208" t="s">
        <v>297</v>
      </c>
      <c r="BR208" t="s">
        <v>297</v>
      </c>
      <c r="BS208" t="s">
        <v>297</v>
      </c>
      <c r="BT208" t="s">
        <v>297</v>
      </c>
      <c r="BU208" t="s">
        <v>297</v>
      </c>
      <c r="BV208" t="s">
        <v>297</v>
      </c>
      <c r="BW208" t="s">
        <v>297</v>
      </c>
      <c r="BX208" t="s">
        <v>297</v>
      </c>
      <c r="BY208" t="s">
        <v>297</v>
      </c>
      <c r="BZ208" t="s">
        <v>297</v>
      </c>
      <c r="CA208" t="s">
        <v>297</v>
      </c>
      <c r="CB208" t="s">
        <v>297</v>
      </c>
      <c r="CC208" t="s">
        <v>297</v>
      </c>
      <c r="CD208" t="s">
        <v>297</v>
      </c>
      <c r="CE208" t="s">
        <v>297</v>
      </c>
      <c r="CF208" t="s">
        <v>386</v>
      </c>
      <c r="CG208">
        <v>0</v>
      </c>
      <c r="CH208">
        <v>100</v>
      </c>
      <c r="CI208" t="s">
        <v>297</v>
      </c>
      <c r="CJ208" t="s">
        <v>297</v>
      </c>
      <c r="CK208" t="s">
        <v>1547</v>
      </c>
      <c r="CL208" t="s">
        <v>1548</v>
      </c>
      <c r="CM208" t="s">
        <v>1549</v>
      </c>
      <c r="CN208" t="s">
        <v>297</v>
      </c>
      <c r="CO208" t="s">
        <v>297</v>
      </c>
      <c r="CP208" t="s">
        <v>297</v>
      </c>
      <c r="CQ208" t="s">
        <v>297</v>
      </c>
      <c r="CR208" t="s">
        <v>297</v>
      </c>
      <c r="CS208" t="s">
        <v>297</v>
      </c>
      <c r="CT208" t="s">
        <v>297</v>
      </c>
      <c r="CU208" t="s">
        <v>297</v>
      </c>
      <c r="CV208" t="s">
        <v>297</v>
      </c>
      <c r="CW208" t="s">
        <v>297</v>
      </c>
      <c r="CX208" t="s">
        <v>297</v>
      </c>
      <c r="CY208" t="s">
        <v>297</v>
      </c>
      <c r="CZ208" t="s">
        <v>297</v>
      </c>
      <c r="DA208" t="s">
        <v>297</v>
      </c>
      <c r="DB208" t="s">
        <v>297</v>
      </c>
      <c r="DC208" t="s">
        <v>297</v>
      </c>
    </row>
    <row r="209" spans="1:107" hidden="1" thickTop="1" x14ac:dyDescent="0.2">
      <c r="A209" t="s">
        <v>583</v>
      </c>
      <c r="B209" s="14" t="s">
        <v>1550</v>
      </c>
      <c r="C209" t="s">
        <v>191</v>
      </c>
      <c r="D209" t="s">
        <v>297</v>
      </c>
      <c r="E209" t="s">
        <v>1551</v>
      </c>
      <c r="F209" t="s">
        <v>297</v>
      </c>
      <c r="G209" t="s">
        <v>339</v>
      </c>
      <c r="H209" t="s">
        <v>340</v>
      </c>
      <c r="I209" t="s">
        <v>375</v>
      </c>
      <c r="J209" t="s">
        <v>342</v>
      </c>
      <c r="K209" t="s">
        <v>343</v>
      </c>
      <c r="L209" t="s">
        <v>303</v>
      </c>
      <c r="M209" t="s">
        <v>297</v>
      </c>
      <c r="N209" t="s">
        <v>297</v>
      </c>
      <c r="O209" t="s">
        <v>297</v>
      </c>
      <c r="Q209" t="s">
        <v>344</v>
      </c>
      <c r="R209" t="s">
        <v>297</v>
      </c>
      <c r="S209" t="s">
        <v>306</v>
      </c>
      <c r="T209" t="s">
        <v>297</v>
      </c>
      <c r="U209" t="s">
        <v>297</v>
      </c>
      <c r="V209" t="s">
        <v>309</v>
      </c>
      <c r="W209" t="s">
        <v>310</v>
      </c>
      <c r="X209" t="s">
        <v>310</v>
      </c>
      <c r="Y209" t="s">
        <v>311</v>
      </c>
      <c r="Z209" t="s">
        <v>297</v>
      </c>
      <c r="AA209" t="s">
        <v>297</v>
      </c>
      <c r="AB209" t="s">
        <v>297</v>
      </c>
      <c r="AC209" t="s">
        <v>297</v>
      </c>
      <c r="AD209" t="s">
        <v>297</v>
      </c>
      <c r="AE209" t="s">
        <v>297</v>
      </c>
      <c r="AF209" t="s">
        <v>297</v>
      </c>
      <c r="AG209" t="s">
        <v>297</v>
      </c>
      <c r="AH209" t="s">
        <v>297</v>
      </c>
      <c r="AI209" t="s">
        <v>297</v>
      </c>
      <c r="AJ209" t="s">
        <v>297</v>
      </c>
      <c r="AK209" t="s">
        <v>297</v>
      </c>
      <c r="AL209" t="s">
        <v>297</v>
      </c>
      <c r="AM209" t="s">
        <v>297</v>
      </c>
      <c r="AN209" t="s">
        <v>297</v>
      </c>
      <c r="AO209" t="s">
        <v>297</v>
      </c>
      <c r="AP209" t="s">
        <v>297</v>
      </c>
      <c r="AQ209" t="s">
        <v>297</v>
      </c>
      <c r="AR209" t="s">
        <v>297</v>
      </c>
      <c r="AS209" t="s">
        <v>297</v>
      </c>
      <c r="AT209" t="s">
        <v>297</v>
      </c>
      <c r="AU209" t="s">
        <v>297</v>
      </c>
      <c r="AV209" t="s">
        <v>297</v>
      </c>
      <c r="AW209" t="s">
        <v>297</v>
      </c>
      <c r="AX209" t="s">
        <v>297</v>
      </c>
      <c r="AY209" t="s">
        <v>297</v>
      </c>
      <c r="AZ209" t="s">
        <v>297</v>
      </c>
      <c r="BA209" t="s">
        <v>297</v>
      </c>
      <c r="BB209" t="s">
        <v>297</v>
      </c>
      <c r="BC209" t="s">
        <v>297</v>
      </c>
      <c r="BD209" t="s">
        <v>297</v>
      </c>
      <c r="BE209" t="s">
        <v>297</v>
      </c>
      <c r="BF209" t="s">
        <v>297</v>
      </c>
      <c r="BG209" t="s">
        <v>297</v>
      </c>
      <c r="BH209" t="s">
        <v>297</v>
      </c>
      <c r="BI209" t="s">
        <v>297</v>
      </c>
      <c r="BJ209" t="s">
        <v>297</v>
      </c>
      <c r="BK209" t="s">
        <v>297</v>
      </c>
      <c r="BL209" t="s">
        <v>297</v>
      </c>
      <c r="BM209" t="s">
        <v>297</v>
      </c>
      <c r="BN209" t="s">
        <v>297</v>
      </c>
      <c r="BO209" t="s">
        <v>297</v>
      </c>
      <c r="BP209" t="s">
        <v>312</v>
      </c>
      <c r="BQ209" t="s">
        <v>297</v>
      </c>
      <c r="BR209" t="s">
        <v>297</v>
      </c>
      <c r="BS209" t="s">
        <v>297</v>
      </c>
      <c r="BT209" t="s">
        <v>297</v>
      </c>
      <c r="BU209" t="s">
        <v>297</v>
      </c>
      <c r="BV209" t="s">
        <v>297</v>
      </c>
      <c r="BW209" t="s">
        <v>297</v>
      </c>
      <c r="BX209" t="s">
        <v>297</v>
      </c>
      <c r="BY209" t="s">
        <v>297</v>
      </c>
      <c r="BZ209" t="s">
        <v>297</v>
      </c>
      <c r="CA209" t="s">
        <v>297</v>
      </c>
      <c r="CB209" t="s">
        <v>297</v>
      </c>
      <c r="CC209" t="s">
        <v>297</v>
      </c>
      <c r="CD209" t="s">
        <v>297</v>
      </c>
      <c r="CE209" t="s">
        <v>297</v>
      </c>
      <c r="CF209" t="s">
        <v>347</v>
      </c>
      <c r="CG209" t="s">
        <v>297</v>
      </c>
      <c r="CH209" t="s">
        <v>297</v>
      </c>
      <c r="CI209">
        <v>0</v>
      </c>
      <c r="CJ209">
        <v>30</v>
      </c>
      <c r="CK209" t="s">
        <v>1552</v>
      </c>
      <c r="CL209" t="s">
        <v>1553</v>
      </c>
      <c r="CM209" t="s">
        <v>297</v>
      </c>
      <c r="CN209" t="s">
        <v>297</v>
      </c>
      <c r="CO209" t="s">
        <v>297</v>
      </c>
      <c r="CP209" t="s">
        <v>297</v>
      </c>
      <c r="CQ209" t="s">
        <v>297</v>
      </c>
      <c r="CR209" t="s">
        <v>297</v>
      </c>
      <c r="CS209" t="s">
        <v>297</v>
      </c>
      <c r="CT209" t="s">
        <v>297</v>
      </c>
      <c r="CU209" t="s">
        <v>297</v>
      </c>
      <c r="CV209" t="s">
        <v>297</v>
      </c>
      <c r="CW209" t="s">
        <v>297</v>
      </c>
      <c r="CX209" t="s">
        <v>297</v>
      </c>
      <c r="CY209" t="s">
        <v>297</v>
      </c>
      <c r="CZ209" t="s">
        <v>297</v>
      </c>
      <c r="DA209" t="s">
        <v>297</v>
      </c>
      <c r="DB209" t="s">
        <v>297</v>
      </c>
      <c r="DC209" t="s">
        <v>297</v>
      </c>
    </row>
    <row r="210" spans="1:107" hidden="1" thickTop="1" x14ac:dyDescent="0.2">
      <c r="A210" t="s">
        <v>195</v>
      </c>
      <c r="B210" s="196" t="s">
        <v>1554</v>
      </c>
      <c r="C210" t="s">
        <v>6204</v>
      </c>
      <c r="D210" t="s">
        <v>297</v>
      </c>
      <c r="E210" t="s">
        <v>1555</v>
      </c>
      <c r="F210" t="s">
        <v>1556</v>
      </c>
      <c r="G210" t="s">
        <v>339</v>
      </c>
      <c r="H210" t="s">
        <v>340</v>
      </c>
      <c r="I210" t="s">
        <v>375</v>
      </c>
      <c r="J210" t="s">
        <v>342</v>
      </c>
      <c r="K210" t="s">
        <v>343</v>
      </c>
      <c r="L210" t="s">
        <v>303</v>
      </c>
      <c r="M210" t="s">
        <v>297</v>
      </c>
      <c r="N210" t="s">
        <v>297</v>
      </c>
      <c r="O210" t="s">
        <v>297</v>
      </c>
      <c r="Q210" t="s">
        <v>344</v>
      </c>
      <c r="R210" t="s">
        <v>297</v>
      </c>
      <c r="S210" t="s">
        <v>306</v>
      </c>
      <c r="T210" t="s">
        <v>297</v>
      </c>
      <c r="U210" t="s">
        <v>308</v>
      </c>
      <c r="V210" t="s">
        <v>309</v>
      </c>
      <c r="W210" t="s">
        <v>310</v>
      </c>
      <c r="X210" t="s">
        <v>310</v>
      </c>
      <c r="Y210" t="s">
        <v>311</v>
      </c>
      <c r="Z210" t="s">
        <v>297</v>
      </c>
      <c r="AA210" t="s">
        <v>297</v>
      </c>
      <c r="AB210" t="s">
        <v>297</v>
      </c>
      <c r="AC210" t="s">
        <v>297</v>
      </c>
      <c r="AD210" t="s">
        <v>297</v>
      </c>
      <c r="AE210" t="s">
        <v>297</v>
      </c>
      <c r="AF210" t="s">
        <v>297</v>
      </c>
      <c r="AG210" t="s">
        <v>297</v>
      </c>
      <c r="AH210" t="s">
        <v>297</v>
      </c>
      <c r="AI210" t="s">
        <v>297</v>
      </c>
      <c r="AJ210" t="s">
        <v>297</v>
      </c>
      <c r="AK210" t="s">
        <v>297</v>
      </c>
      <c r="AL210" t="s">
        <v>297</v>
      </c>
      <c r="AM210" t="s">
        <v>297</v>
      </c>
      <c r="AN210" t="s">
        <v>297</v>
      </c>
      <c r="AO210" t="s">
        <v>297</v>
      </c>
      <c r="AP210" t="s">
        <v>297</v>
      </c>
      <c r="AQ210" t="s">
        <v>297</v>
      </c>
      <c r="AR210" t="s">
        <v>297</v>
      </c>
      <c r="AS210" t="s">
        <v>297</v>
      </c>
      <c r="AT210" t="s">
        <v>297</v>
      </c>
      <c r="AU210" t="s">
        <v>297</v>
      </c>
      <c r="AV210" t="s">
        <v>297</v>
      </c>
      <c r="AW210" t="s">
        <v>297</v>
      </c>
      <c r="AX210" t="s">
        <v>297</v>
      </c>
      <c r="AY210" t="s">
        <v>297</v>
      </c>
      <c r="AZ210" t="s">
        <v>297</v>
      </c>
      <c r="BA210" t="s">
        <v>297</v>
      </c>
      <c r="BB210" t="s">
        <v>297</v>
      </c>
      <c r="BC210" t="s">
        <v>297</v>
      </c>
      <c r="BD210" t="s">
        <v>297</v>
      </c>
      <c r="BE210" t="s">
        <v>297</v>
      </c>
      <c r="BF210" t="s">
        <v>297</v>
      </c>
      <c r="BG210" t="s">
        <v>297</v>
      </c>
      <c r="BH210" t="s">
        <v>297</v>
      </c>
      <c r="BI210" t="s">
        <v>297</v>
      </c>
      <c r="BJ210" t="s">
        <v>297</v>
      </c>
      <c r="BK210" t="s">
        <v>297</v>
      </c>
      <c r="BL210" t="s">
        <v>297</v>
      </c>
      <c r="BM210" t="s">
        <v>297</v>
      </c>
      <c r="BO210" t="s">
        <v>297</v>
      </c>
      <c r="BP210" t="s">
        <v>411</v>
      </c>
      <c r="BQ210" t="s">
        <v>412</v>
      </c>
      <c r="BR210">
        <v>7</v>
      </c>
      <c r="BS210" t="s">
        <v>297</v>
      </c>
      <c r="BT210" t="s">
        <v>297</v>
      </c>
      <c r="BU210" t="s">
        <v>297</v>
      </c>
      <c r="BV210" t="s">
        <v>297</v>
      </c>
      <c r="BW210" t="s">
        <v>297</v>
      </c>
      <c r="BX210" t="s">
        <v>297</v>
      </c>
      <c r="BY210" t="s">
        <v>297</v>
      </c>
      <c r="BZ210" t="s">
        <v>297</v>
      </c>
      <c r="CA210" t="s">
        <v>297</v>
      </c>
      <c r="CB210" t="s">
        <v>297</v>
      </c>
      <c r="CC210" t="s">
        <v>297</v>
      </c>
      <c r="CD210" t="s">
        <v>297</v>
      </c>
      <c r="CE210" t="s">
        <v>297</v>
      </c>
      <c r="CF210" t="s">
        <v>369</v>
      </c>
      <c r="CG210" t="s">
        <v>297</v>
      </c>
      <c r="CH210" t="s">
        <v>297</v>
      </c>
      <c r="CI210">
        <v>0</v>
      </c>
      <c r="CJ210">
        <v>30</v>
      </c>
      <c r="CK210" t="s">
        <v>1557</v>
      </c>
      <c r="CL210" t="s">
        <v>1558</v>
      </c>
      <c r="CM210" t="s">
        <v>297</v>
      </c>
      <c r="CN210" t="s">
        <v>297</v>
      </c>
      <c r="CO210" t="s">
        <v>297</v>
      </c>
      <c r="CP210" t="s">
        <v>297</v>
      </c>
      <c r="CQ210" t="s">
        <v>297</v>
      </c>
      <c r="CR210" t="s">
        <v>297</v>
      </c>
      <c r="CS210" t="s">
        <v>297</v>
      </c>
      <c r="CT210" t="s">
        <v>297</v>
      </c>
      <c r="CU210" t="s">
        <v>297</v>
      </c>
      <c r="CV210" t="s">
        <v>297</v>
      </c>
      <c r="CW210" t="s">
        <v>297</v>
      </c>
      <c r="CX210" t="s">
        <v>297</v>
      </c>
      <c r="CY210" t="s">
        <v>297</v>
      </c>
      <c r="CZ210" t="s">
        <v>297</v>
      </c>
      <c r="DA210" t="s">
        <v>297</v>
      </c>
      <c r="DB210" t="s">
        <v>297</v>
      </c>
      <c r="DC210" t="s">
        <v>297</v>
      </c>
    </row>
    <row r="211" spans="1:107" hidden="1" thickTop="1" x14ac:dyDescent="0.2">
      <c r="A211" t="s">
        <v>1559</v>
      </c>
      <c r="B211" s="14" t="s">
        <v>1560</v>
      </c>
      <c r="C211" t="s">
        <v>6285</v>
      </c>
      <c r="D211" t="s">
        <v>297</v>
      </c>
      <c r="E211" t="s">
        <v>1560</v>
      </c>
      <c r="F211" t="s">
        <v>297</v>
      </c>
      <c r="G211" t="s">
        <v>339</v>
      </c>
      <c r="H211" t="s">
        <v>340</v>
      </c>
      <c r="I211" t="s">
        <v>300</v>
      </c>
      <c r="J211" t="s">
        <v>479</v>
      </c>
      <c r="K211" t="s">
        <v>343</v>
      </c>
      <c r="L211" t="s">
        <v>303</v>
      </c>
      <c r="M211" t="s">
        <v>297</v>
      </c>
      <c r="N211" t="s">
        <v>297</v>
      </c>
      <c r="O211" t="s">
        <v>297</v>
      </c>
      <c r="Q211" t="s">
        <v>344</v>
      </c>
      <c r="R211" t="s">
        <v>297</v>
      </c>
      <c r="S211" t="s">
        <v>306</v>
      </c>
      <c r="T211" t="s">
        <v>297</v>
      </c>
      <c r="U211" t="s">
        <v>297</v>
      </c>
      <c r="V211" t="s">
        <v>309</v>
      </c>
      <c r="W211" t="s">
        <v>310</v>
      </c>
      <c r="X211" t="s">
        <v>310</v>
      </c>
      <c r="Y211" t="s">
        <v>311</v>
      </c>
      <c r="Z211" t="s">
        <v>297</v>
      </c>
      <c r="AA211" t="s">
        <v>297</v>
      </c>
      <c r="AB211" t="s">
        <v>297</v>
      </c>
      <c r="AC211" t="s">
        <v>297</v>
      </c>
      <c r="AD211" t="s">
        <v>297</v>
      </c>
      <c r="AE211" t="s">
        <v>297</v>
      </c>
      <c r="AF211" t="s">
        <v>312</v>
      </c>
      <c r="AG211" t="s">
        <v>297</v>
      </c>
      <c r="AH211" t="s">
        <v>297</v>
      </c>
      <c r="AI211" t="s">
        <v>297</v>
      </c>
      <c r="AJ211" t="s">
        <v>297</v>
      </c>
      <c r="AK211" t="s">
        <v>297</v>
      </c>
      <c r="AL211" t="s">
        <v>297</v>
      </c>
      <c r="AM211" t="s">
        <v>297</v>
      </c>
      <c r="AN211" t="s">
        <v>297</v>
      </c>
      <c r="AO211" t="s">
        <v>312</v>
      </c>
      <c r="AP211" t="s">
        <v>297</v>
      </c>
      <c r="AQ211" t="s">
        <v>297</v>
      </c>
      <c r="AR211" t="s">
        <v>297</v>
      </c>
      <c r="AS211" t="s">
        <v>297</v>
      </c>
      <c r="AT211" t="s">
        <v>297</v>
      </c>
      <c r="AU211" t="s">
        <v>297</v>
      </c>
      <c r="AV211" t="s">
        <v>297</v>
      </c>
      <c r="AW211" t="s">
        <v>297</v>
      </c>
      <c r="AX211" t="s">
        <v>297</v>
      </c>
      <c r="AY211" t="s">
        <v>297</v>
      </c>
      <c r="AZ211" t="s">
        <v>297</v>
      </c>
      <c r="BA211" t="s">
        <v>297</v>
      </c>
      <c r="BB211" t="s">
        <v>297</v>
      </c>
      <c r="BC211" t="s">
        <v>297</v>
      </c>
      <c r="BD211" t="s">
        <v>297</v>
      </c>
      <c r="BE211" t="s">
        <v>297</v>
      </c>
      <c r="BF211" t="s">
        <v>297</v>
      </c>
      <c r="BG211" t="s">
        <v>297</v>
      </c>
      <c r="BH211" t="s">
        <v>297</v>
      </c>
      <c r="BI211" t="s">
        <v>297</v>
      </c>
      <c r="BJ211" t="s">
        <v>297</v>
      </c>
      <c r="BK211" t="s">
        <v>297</v>
      </c>
      <c r="BL211" t="s">
        <v>297</v>
      </c>
      <c r="BM211" t="s">
        <v>297</v>
      </c>
      <c r="BN211" t="s">
        <v>297</v>
      </c>
      <c r="BO211" t="s">
        <v>297</v>
      </c>
      <c r="BP211" t="s">
        <v>297</v>
      </c>
      <c r="BQ211" t="s">
        <v>297</v>
      </c>
      <c r="BR211" t="s">
        <v>297</v>
      </c>
      <c r="BS211" t="s">
        <v>297</v>
      </c>
      <c r="BT211" t="s">
        <v>297</v>
      </c>
      <c r="BU211" t="s">
        <v>297</v>
      </c>
      <c r="BV211" t="s">
        <v>297</v>
      </c>
      <c r="BW211" t="s">
        <v>297</v>
      </c>
      <c r="BX211" t="s">
        <v>297</v>
      </c>
      <c r="BY211" t="s">
        <v>297</v>
      </c>
      <c r="BZ211" t="s">
        <v>297</v>
      </c>
      <c r="CA211" t="s">
        <v>297</v>
      </c>
      <c r="CB211" t="s">
        <v>297</v>
      </c>
      <c r="CC211" t="s">
        <v>297</v>
      </c>
      <c r="CD211" t="s">
        <v>297</v>
      </c>
      <c r="CE211" t="s">
        <v>297</v>
      </c>
      <c r="CF211" t="s">
        <v>347</v>
      </c>
      <c r="CG211" t="s">
        <v>297</v>
      </c>
      <c r="CH211" t="s">
        <v>297</v>
      </c>
      <c r="CI211">
        <v>0</v>
      </c>
      <c r="CJ211">
        <v>30</v>
      </c>
      <c r="CK211" t="s">
        <v>1561</v>
      </c>
      <c r="CL211" t="s">
        <v>1562</v>
      </c>
      <c r="CM211" t="s">
        <v>297</v>
      </c>
      <c r="CN211" t="s">
        <v>1563</v>
      </c>
      <c r="CO211" t="s">
        <v>297</v>
      </c>
      <c r="CP211" t="s">
        <v>533</v>
      </c>
      <c r="CQ211" t="s">
        <v>297</v>
      </c>
      <c r="CR211" t="s">
        <v>297</v>
      </c>
      <c r="CS211" t="s">
        <v>297</v>
      </c>
      <c r="CT211" t="s">
        <v>297</v>
      </c>
      <c r="CU211" t="s">
        <v>1564</v>
      </c>
      <c r="CV211" t="s">
        <v>227</v>
      </c>
      <c r="CW211" t="s">
        <v>297</v>
      </c>
      <c r="CX211" t="s">
        <v>297</v>
      </c>
      <c r="CY211" t="s">
        <v>297</v>
      </c>
      <c r="CZ211" t="s">
        <v>297</v>
      </c>
      <c r="DA211" t="s">
        <v>297</v>
      </c>
      <c r="DB211" t="s">
        <v>297</v>
      </c>
      <c r="DC211" t="s">
        <v>872</v>
      </c>
    </row>
    <row r="212" spans="1:107" hidden="1" thickTop="1" x14ac:dyDescent="0.2">
      <c r="A212" t="s">
        <v>1565</v>
      </c>
      <c r="B212" s="196" t="s">
        <v>1566</v>
      </c>
      <c r="C212" t="s">
        <v>6289</v>
      </c>
      <c r="D212" t="s">
        <v>297</v>
      </c>
      <c r="E212" t="s">
        <v>1566</v>
      </c>
      <c r="F212" t="s">
        <v>297</v>
      </c>
      <c r="G212" t="s">
        <v>298</v>
      </c>
      <c r="H212" t="s">
        <v>299</v>
      </c>
      <c r="I212" t="s">
        <v>300</v>
      </c>
      <c r="J212" t="s">
        <v>301</v>
      </c>
      <c r="K212" t="s">
        <v>302</v>
      </c>
      <c r="L212" t="s">
        <v>303</v>
      </c>
      <c r="M212" t="s">
        <v>297</v>
      </c>
      <c r="N212" t="s">
        <v>297</v>
      </c>
      <c r="O212" t="s">
        <v>297</v>
      </c>
      <c r="Q212" t="s">
        <v>304</v>
      </c>
      <c r="R212" t="s">
        <v>319</v>
      </c>
      <c r="S212" t="s">
        <v>306</v>
      </c>
      <c r="T212" t="s">
        <v>307</v>
      </c>
      <c r="U212" t="s">
        <v>308</v>
      </c>
      <c r="V212" t="s">
        <v>309</v>
      </c>
      <c r="W212" t="s">
        <v>310</v>
      </c>
      <c r="X212" t="s">
        <v>310</v>
      </c>
      <c r="Y212" t="s">
        <v>311</v>
      </c>
      <c r="Z212" t="s">
        <v>297</v>
      </c>
      <c r="AA212" t="s">
        <v>297</v>
      </c>
      <c r="AB212" t="s">
        <v>297</v>
      </c>
      <c r="AC212" t="s">
        <v>297</v>
      </c>
      <c r="AD212" t="s">
        <v>297</v>
      </c>
      <c r="AE212" t="s">
        <v>297</v>
      </c>
      <c r="AF212" t="s">
        <v>312</v>
      </c>
      <c r="AG212" t="s">
        <v>297</v>
      </c>
      <c r="AH212" t="s">
        <v>297</v>
      </c>
      <c r="AI212" t="s">
        <v>297</v>
      </c>
      <c r="AJ212" t="s">
        <v>297</v>
      </c>
      <c r="AK212" t="s">
        <v>297</v>
      </c>
      <c r="AL212" t="s">
        <v>297</v>
      </c>
      <c r="AM212" t="s">
        <v>297</v>
      </c>
      <c r="AN212" t="s">
        <v>297</v>
      </c>
      <c r="AO212" t="s">
        <v>297</v>
      </c>
      <c r="AP212" t="s">
        <v>297</v>
      </c>
      <c r="AQ212" t="s">
        <v>297</v>
      </c>
      <c r="AR212" t="s">
        <v>297</v>
      </c>
      <c r="AS212" t="s">
        <v>297</v>
      </c>
      <c r="AT212" t="s">
        <v>297</v>
      </c>
      <c r="AU212" t="s">
        <v>297</v>
      </c>
      <c r="AV212" t="s">
        <v>297</v>
      </c>
      <c r="AW212" t="s">
        <v>297</v>
      </c>
      <c r="AX212" t="s">
        <v>297</v>
      </c>
      <c r="AY212" t="s">
        <v>297</v>
      </c>
      <c r="AZ212" t="s">
        <v>297</v>
      </c>
      <c r="BA212" t="s">
        <v>297</v>
      </c>
      <c r="BB212" t="s">
        <v>297</v>
      </c>
      <c r="BC212" t="s">
        <v>297</v>
      </c>
      <c r="BD212" t="s">
        <v>297</v>
      </c>
      <c r="BE212" t="s">
        <v>297</v>
      </c>
      <c r="BF212" t="s">
        <v>297</v>
      </c>
      <c r="BG212" t="s">
        <v>297</v>
      </c>
      <c r="BH212" t="s">
        <v>297</v>
      </c>
      <c r="BI212" t="s">
        <v>297</v>
      </c>
      <c r="BJ212" t="s">
        <v>297</v>
      </c>
      <c r="BK212" t="s">
        <v>297</v>
      </c>
      <c r="BL212" t="s">
        <v>297</v>
      </c>
      <c r="BM212" t="s">
        <v>297</v>
      </c>
      <c r="BN212" t="s">
        <v>297</v>
      </c>
      <c r="BO212" t="s">
        <v>297</v>
      </c>
      <c r="BP212" t="s">
        <v>297</v>
      </c>
      <c r="BQ212" t="s">
        <v>297</v>
      </c>
      <c r="BR212" t="s">
        <v>297</v>
      </c>
      <c r="BS212" t="s">
        <v>297</v>
      </c>
      <c r="BT212" t="s">
        <v>297</v>
      </c>
      <c r="BU212" t="s">
        <v>297</v>
      </c>
      <c r="BV212" t="s">
        <v>297</v>
      </c>
      <c r="BW212" t="s">
        <v>297</v>
      </c>
      <c r="BX212" t="s">
        <v>297</v>
      </c>
      <c r="BY212" t="s">
        <v>297</v>
      </c>
      <c r="BZ212" t="s">
        <v>297</v>
      </c>
      <c r="CA212" t="s">
        <v>297</v>
      </c>
      <c r="CB212" t="s">
        <v>297</v>
      </c>
      <c r="CC212" t="s">
        <v>297</v>
      </c>
      <c r="CD212" t="s">
        <v>297</v>
      </c>
      <c r="CE212" t="s">
        <v>297</v>
      </c>
      <c r="CF212" t="s">
        <v>313</v>
      </c>
      <c r="CG212" t="s">
        <v>314</v>
      </c>
      <c r="CH212" t="s">
        <v>314</v>
      </c>
      <c r="CI212" t="s">
        <v>297</v>
      </c>
      <c r="CJ212" t="s">
        <v>297</v>
      </c>
      <c r="CK212" t="s">
        <v>1567</v>
      </c>
      <c r="CL212" t="s">
        <v>1568</v>
      </c>
      <c r="CM212" t="s">
        <v>297</v>
      </c>
      <c r="CN212" t="s">
        <v>297</v>
      </c>
      <c r="CO212" t="s">
        <v>297</v>
      </c>
      <c r="CP212" t="s">
        <v>297</v>
      </c>
      <c r="CQ212" t="s">
        <v>297</v>
      </c>
      <c r="CR212" t="s">
        <v>297</v>
      </c>
      <c r="CS212" t="s">
        <v>297</v>
      </c>
      <c r="CT212" t="s">
        <v>297</v>
      </c>
      <c r="CU212" t="s">
        <v>297</v>
      </c>
      <c r="CV212" t="s">
        <v>297</v>
      </c>
      <c r="CW212" t="s">
        <v>297</v>
      </c>
      <c r="CX212" t="s">
        <v>297</v>
      </c>
      <c r="CY212" t="s">
        <v>297</v>
      </c>
      <c r="CZ212" t="s">
        <v>297</v>
      </c>
      <c r="DA212" t="s">
        <v>297</v>
      </c>
      <c r="DB212" t="s">
        <v>297</v>
      </c>
      <c r="DC212" t="s">
        <v>297</v>
      </c>
    </row>
    <row r="213" spans="1:107" hidden="1" thickTop="1" x14ac:dyDescent="0.2">
      <c r="A213" t="s">
        <v>1569</v>
      </c>
      <c r="B213" s="14" t="s">
        <v>1570</v>
      </c>
      <c r="C213" t="s">
        <v>6289</v>
      </c>
      <c r="D213" t="s">
        <v>297</v>
      </c>
      <c r="E213" t="s">
        <v>1570</v>
      </c>
      <c r="F213" t="s">
        <v>297</v>
      </c>
      <c r="G213" t="s">
        <v>298</v>
      </c>
      <c r="H213" t="s">
        <v>299</v>
      </c>
      <c r="I213" t="s">
        <v>300</v>
      </c>
      <c r="J213" t="s">
        <v>301</v>
      </c>
      <c r="K213" t="s">
        <v>302</v>
      </c>
      <c r="L213" t="s">
        <v>303</v>
      </c>
      <c r="M213" t="s">
        <v>297</v>
      </c>
      <c r="N213" t="s">
        <v>297</v>
      </c>
      <c r="O213" t="s">
        <v>297</v>
      </c>
      <c r="Q213" t="s">
        <v>304</v>
      </c>
      <c r="R213" t="s">
        <v>319</v>
      </c>
      <c r="S213" t="s">
        <v>306</v>
      </c>
      <c r="T213" t="s">
        <v>307</v>
      </c>
      <c r="U213" t="s">
        <v>308</v>
      </c>
      <c r="V213" t="s">
        <v>309</v>
      </c>
      <c r="W213" t="s">
        <v>310</v>
      </c>
      <c r="X213" t="s">
        <v>310</v>
      </c>
      <c r="Y213" t="s">
        <v>311</v>
      </c>
      <c r="Z213" t="s">
        <v>297</v>
      </c>
      <c r="AA213" t="s">
        <v>297</v>
      </c>
      <c r="AB213" t="s">
        <v>297</v>
      </c>
      <c r="AC213" t="s">
        <v>297</v>
      </c>
      <c r="AD213" t="s">
        <v>297</v>
      </c>
      <c r="AE213" t="s">
        <v>297</v>
      </c>
      <c r="AF213" t="s">
        <v>312</v>
      </c>
      <c r="AG213" t="s">
        <v>297</v>
      </c>
      <c r="AH213" t="s">
        <v>297</v>
      </c>
      <c r="AI213" t="s">
        <v>297</v>
      </c>
      <c r="AJ213" t="s">
        <v>297</v>
      </c>
      <c r="AK213" t="s">
        <v>297</v>
      </c>
      <c r="AL213" t="s">
        <v>297</v>
      </c>
      <c r="AM213" t="s">
        <v>297</v>
      </c>
      <c r="AN213" t="s">
        <v>297</v>
      </c>
      <c r="AO213" t="s">
        <v>297</v>
      </c>
      <c r="AP213" t="s">
        <v>297</v>
      </c>
      <c r="AQ213" t="s">
        <v>297</v>
      </c>
      <c r="AR213" t="s">
        <v>297</v>
      </c>
      <c r="AS213" t="s">
        <v>297</v>
      </c>
      <c r="AT213" t="s">
        <v>297</v>
      </c>
      <c r="AU213" t="s">
        <v>297</v>
      </c>
      <c r="AV213" t="s">
        <v>297</v>
      </c>
      <c r="AW213" t="s">
        <v>297</v>
      </c>
      <c r="AX213" t="s">
        <v>297</v>
      </c>
      <c r="AY213" t="s">
        <v>297</v>
      </c>
      <c r="AZ213" t="s">
        <v>297</v>
      </c>
      <c r="BA213" t="s">
        <v>297</v>
      </c>
      <c r="BB213" t="s">
        <v>297</v>
      </c>
      <c r="BC213" t="s">
        <v>297</v>
      </c>
      <c r="BD213" t="s">
        <v>297</v>
      </c>
      <c r="BE213" t="s">
        <v>297</v>
      </c>
      <c r="BF213" t="s">
        <v>297</v>
      </c>
      <c r="BG213" t="s">
        <v>297</v>
      </c>
      <c r="BH213" t="s">
        <v>297</v>
      </c>
      <c r="BI213" t="s">
        <v>297</v>
      </c>
      <c r="BJ213" t="s">
        <v>297</v>
      </c>
      <c r="BK213" t="s">
        <v>297</v>
      </c>
      <c r="BL213" t="s">
        <v>297</v>
      </c>
      <c r="BM213" t="s">
        <v>297</v>
      </c>
      <c r="BN213" t="s">
        <v>297</v>
      </c>
      <c r="BO213" t="s">
        <v>297</v>
      </c>
      <c r="BP213" t="s">
        <v>297</v>
      </c>
      <c r="BQ213" t="s">
        <v>297</v>
      </c>
      <c r="BR213" t="s">
        <v>297</v>
      </c>
      <c r="BS213" t="s">
        <v>297</v>
      </c>
      <c r="BT213" t="s">
        <v>297</v>
      </c>
      <c r="BU213" t="s">
        <v>297</v>
      </c>
      <c r="BV213" t="s">
        <v>297</v>
      </c>
      <c r="BW213" t="s">
        <v>297</v>
      </c>
      <c r="BX213" t="s">
        <v>297</v>
      </c>
      <c r="BY213" t="s">
        <v>297</v>
      </c>
      <c r="BZ213" t="s">
        <v>297</v>
      </c>
      <c r="CA213" t="s">
        <v>297</v>
      </c>
      <c r="CB213" t="s">
        <v>297</v>
      </c>
      <c r="CC213" t="s">
        <v>297</v>
      </c>
      <c r="CD213" t="s">
        <v>297</v>
      </c>
      <c r="CE213" t="s">
        <v>297</v>
      </c>
      <c r="CF213" t="s">
        <v>313</v>
      </c>
      <c r="CG213" t="s">
        <v>314</v>
      </c>
      <c r="CH213" t="s">
        <v>314</v>
      </c>
      <c r="CI213" t="s">
        <v>297</v>
      </c>
      <c r="CJ213" t="s">
        <v>297</v>
      </c>
      <c r="CK213" t="s">
        <v>1571</v>
      </c>
      <c r="CL213" t="s">
        <v>1572</v>
      </c>
      <c r="CM213" t="s">
        <v>297</v>
      </c>
      <c r="CN213" t="s">
        <v>297</v>
      </c>
      <c r="CO213" t="s">
        <v>297</v>
      </c>
      <c r="CP213" t="s">
        <v>297</v>
      </c>
      <c r="CQ213" t="s">
        <v>297</v>
      </c>
      <c r="CR213" t="s">
        <v>297</v>
      </c>
      <c r="CS213" t="s">
        <v>297</v>
      </c>
      <c r="CT213" t="s">
        <v>297</v>
      </c>
      <c r="CU213" t="s">
        <v>297</v>
      </c>
      <c r="CV213" t="s">
        <v>297</v>
      </c>
      <c r="CW213" t="s">
        <v>297</v>
      </c>
      <c r="CX213" t="s">
        <v>297</v>
      </c>
      <c r="CY213" t="s">
        <v>297</v>
      </c>
      <c r="CZ213" t="s">
        <v>297</v>
      </c>
      <c r="DA213" t="s">
        <v>297</v>
      </c>
      <c r="DB213" t="s">
        <v>297</v>
      </c>
      <c r="DC213" t="s">
        <v>297</v>
      </c>
    </row>
    <row r="214" spans="1:107" hidden="1" thickTop="1" x14ac:dyDescent="0.2">
      <c r="A214" t="s">
        <v>1897</v>
      </c>
      <c r="B214" s="196" t="s">
        <v>1898</v>
      </c>
      <c r="C214" t="s">
        <v>6289</v>
      </c>
      <c r="D214" t="s">
        <v>297</v>
      </c>
      <c r="E214" t="s">
        <v>1899</v>
      </c>
      <c r="F214" t="s">
        <v>297</v>
      </c>
      <c r="G214" t="s">
        <v>298</v>
      </c>
      <c r="H214" t="s">
        <v>665</v>
      </c>
      <c r="I214" t="s">
        <v>1900</v>
      </c>
      <c r="J214" t="s">
        <v>699</v>
      </c>
      <c r="K214" t="s">
        <v>1901</v>
      </c>
      <c r="L214" t="s">
        <v>303</v>
      </c>
      <c r="M214" t="s">
        <v>297</v>
      </c>
      <c r="N214" t="s">
        <v>297</v>
      </c>
      <c r="O214" t="s">
        <v>297</v>
      </c>
      <c r="Q214" t="s">
        <v>694</v>
      </c>
      <c r="R214" t="s">
        <v>297</v>
      </c>
      <c r="S214" t="s">
        <v>306</v>
      </c>
      <c r="T214" t="s">
        <v>362</v>
      </c>
      <c r="U214" t="s">
        <v>308</v>
      </c>
      <c r="V214" t="s">
        <v>309</v>
      </c>
      <c r="W214" t="s">
        <v>310</v>
      </c>
      <c r="X214" t="s">
        <v>310</v>
      </c>
      <c r="Y214" t="s">
        <v>311</v>
      </c>
      <c r="Z214" t="s">
        <v>297</v>
      </c>
      <c r="AA214" t="s">
        <v>297</v>
      </c>
      <c r="AB214" t="s">
        <v>297</v>
      </c>
      <c r="AC214" t="s">
        <v>297</v>
      </c>
      <c r="AD214" t="s">
        <v>297</v>
      </c>
      <c r="AE214" t="s">
        <v>297</v>
      </c>
      <c r="AF214" t="s">
        <v>312</v>
      </c>
      <c r="AG214" t="s">
        <v>297</v>
      </c>
      <c r="AH214" t="s">
        <v>297</v>
      </c>
      <c r="AI214" t="s">
        <v>297</v>
      </c>
      <c r="AJ214" t="s">
        <v>297</v>
      </c>
      <c r="AK214" t="s">
        <v>297</v>
      </c>
      <c r="AL214" t="s">
        <v>297</v>
      </c>
      <c r="AM214" t="s">
        <v>297</v>
      </c>
      <c r="AN214" t="s">
        <v>297</v>
      </c>
      <c r="AO214" t="s">
        <v>297</v>
      </c>
      <c r="AP214" t="s">
        <v>297</v>
      </c>
      <c r="AQ214" t="s">
        <v>297</v>
      </c>
      <c r="AR214" t="s">
        <v>297</v>
      </c>
      <c r="AS214" t="s">
        <v>297</v>
      </c>
      <c r="AT214" t="s">
        <v>297</v>
      </c>
      <c r="AU214" t="s">
        <v>297</v>
      </c>
      <c r="AV214" t="s">
        <v>297</v>
      </c>
      <c r="AW214" t="s">
        <v>297</v>
      </c>
      <c r="AX214" t="s">
        <v>297</v>
      </c>
      <c r="AY214" t="s">
        <v>297</v>
      </c>
      <c r="AZ214" t="s">
        <v>297</v>
      </c>
      <c r="BA214" t="s">
        <v>297</v>
      </c>
      <c r="BB214" t="s">
        <v>297</v>
      </c>
      <c r="BC214" t="s">
        <v>297</v>
      </c>
      <c r="BD214" t="s">
        <v>297</v>
      </c>
      <c r="BE214" t="s">
        <v>297</v>
      </c>
      <c r="BF214" t="s">
        <v>297</v>
      </c>
      <c r="BG214" t="s">
        <v>297</v>
      </c>
      <c r="BH214" t="s">
        <v>297</v>
      </c>
      <c r="BI214" t="s">
        <v>297</v>
      </c>
      <c r="BJ214" t="s">
        <v>297</v>
      </c>
      <c r="BK214" t="s">
        <v>297</v>
      </c>
      <c r="BL214" t="s">
        <v>297</v>
      </c>
      <c r="BM214" t="s">
        <v>297</v>
      </c>
      <c r="BN214" t="s">
        <v>297</v>
      </c>
      <c r="BO214" t="s">
        <v>297</v>
      </c>
      <c r="BP214" t="s">
        <v>297</v>
      </c>
      <c r="BQ214" t="s">
        <v>297</v>
      </c>
      <c r="BR214" t="s">
        <v>297</v>
      </c>
      <c r="BS214" t="s">
        <v>297</v>
      </c>
      <c r="BT214" t="s">
        <v>297</v>
      </c>
      <c r="BU214" t="s">
        <v>297</v>
      </c>
      <c r="BV214" t="s">
        <v>297</v>
      </c>
      <c r="BW214" t="s">
        <v>297</v>
      </c>
      <c r="BX214" t="s">
        <v>297</v>
      </c>
      <c r="BY214" t="s">
        <v>297</v>
      </c>
      <c r="BZ214" t="s">
        <v>297</v>
      </c>
      <c r="CA214" t="s">
        <v>297</v>
      </c>
      <c r="CB214" t="s">
        <v>297</v>
      </c>
      <c r="CC214" t="s">
        <v>297</v>
      </c>
      <c r="CD214" t="s">
        <v>297</v>
      </c>
      <c r="CE214" t="s">
        <v>297</v>
      </c>
      <c r="CF214" t="s">
        <v>313</v>
      </c>
      <c r="CG214" t="s">
        <v>314</v>
      </c>
      <c r="CH214" t="s">
        <v>314</v>
      </c>
      <c r="CI214" t="s">
        <v>297</v>
      </c>
      <c r="CJ214" t="s">
        <v>297</v>
      </c>
      <c r="CK214" t="s">
        <v>1902</v>
      </c>
      <c r="CL214" t="s">
        <v>1903</v>
      </c>
      <c r="CM214" t="s">
        <v>297</v>
      </c>
      <c r="CN214" t="s">
        <v>297</v>
      </c>
      <c r="CO214" t="s">
        <v>297</v>
      </c>
      <c r="CP214" t="s">
        <v>297</v>
      </c>
      <c r="CQ214" t="s">
        <v>297</v>
      </c>
      <c r="CR214" t="s">
        <v>297</v>
      </c>
      <c r="CS214" t="s">
        <v>297</v>
      </c>
      <c r="CT214" t="s">
        <v>297</v>
      </c>
      <c r="CU214" t="s">
        <v>297</v>
      </c>
      <c r="CV214" t="s">
        <v>297</v>
      </c>
      <c r="CW214" t="s">
        <v>297</v>
      </c>
      <c r="CX214" t="s">
        <v>297</v>
      </c>
      <c r="CY214" t="s">
        <v>297</v>
      </c>
      <c r="CZ214" t="s">
        <v>297</v>
      </c>
      <c r="DA214" t="s">
        <v>297</v>
      </c>
      <c r="DB214" t="s">
        <v>297</v>
      </c>
      <c r="DC214" t="s">
        <v>1125</v>
      </c>
    </row>
    <row r="215" spans="1:107" hidden="1" thickTop="1" x14ac:dyDescent="0.2">
      <c r="A215" t="s">
        <v>1577</v>
      </c>
      <c r="B215" s="14" t="s">
        <v>1578</v>
      </c>
      <c r="C215" t="s">
        <v>6285</v>
      </c>
      <c r="D215" t="s">
        <v>297</v>
      </c>
      <c r="E215" t="s">
        <v>1579</v>
      </c>
      <c r="F215" t="s">
        <v>1580</v>
      </c>
      <c r="G215" t="s">
        <v>339</v>
      </c>
      <c r="H215" t="s">
        <v>340</v>
      </c>
      <c r="I215" t="s">
        <v>375</v>
      </c>
      <c r="J215" t="s">
        <v>342</v>
      </c>
      <c r="K215" t="s">
        <v>343</v>
      </c>
      <c r="L215" t="s">
        <v>303</v>
      </c>
      <c r="M215" t="s">
        <v>297</v>
      </c>
      <c r="N215" t="s">
        <v>297</v>
      </c>
      <c r="O215" t="s">
        <v>297</v>
      </c>
      <c r="Q215" t="s">
        <v>344</v>
      </c>
      <c r="R215" t="s">
        <v>297</v>
      </c>
      <c r="S215" t="s">
        <v>306</v>
      </c>
      <c r="T215" t="s">
        <v>297</v>
      </c>
      <c r="U215" t="s">
        <v>297</v>
      </c>
      <c r="V215" t="s">
        <v>309</v>
      </c>
      <c r="W215" t="s">
        <v>310</v>
      </c>
      <c r="X215" t="s">
        <v>310</v>
      </c>
      <c r="Y215" t="s">
        <v>311</v>
      </c>
      <c r="Z215" t="s">
        <v>297</v>
      </c>
      <c r="AA215" t="s">
        <v>297</v>
      </c>
      <c r="AB215" t="s">
        <v>297</v>
      </c>
      <c r="AC215" t="s">
        <v>297</v>
      </c>
      <c r="AD215" t="s">
        <v>297</v>
      </c>
      <c r="AE215" t="s">
        <v>297</v>
      </c>
      <c r="AF215" t="s">
        <v>312</v>
      </c>
      <c r="AG215" t="s">
        <v>297</v>
      </c>
      <c r="AH215" t="s">
        <v>297</v>
      </c>
      <c r="AI215" t="s">
        <v>297</v>
      </c>
      <c r="AJ215" t="s">
        <v>297</v>
      </c>
      <c r="AK215" t="s">
        <v>297</v>
      </c>
      <c r="AL215" t="s">
        <v>297</v>
      </c>
      <c r="AM215" t="s">
        <v>297</v>
      </c>
      <c r="AN215" t="s">
        <v>297</v>
      </c>
      <c r="AO215" t="s">
        <v>297</v>
      </c>
      <c r="AP215" t="s">
        <v>297</v>
      </c>
      <c r="AQ215" t="s">
        <v>297</v>
      </c>
      <c r="AR215" t="s">
        <v>1581</v>
      </c>
      <c r="AS215" t="s">
        <v>297</v>
      </c>
      <c r="AT215" t="s">
        <v>297</v>
      </c>
      <c r="AU215" t="s">
        <v>297</v>
      </c>
      <c r="AV215" t="s">
        <v>297</v>
      </c>
      <c r="AW215" t="s">
        <v>297</v>
      </c>
      <c r="AX215" t="s">
        <v>297</v>
      </c>
      <c r="AY215" t="s">
        <v>297</v>
      </c>
      <c r="AZ215" t="s">
        <v>297</v>
      </c>
      <c r="BA215" t="s">
        <v>297</v>
      </c>
      <c r="BB215" t="s">
        <v>297</v>
      </c>
      <c r="BC215" t="s">
        <v>297</v>
      </c>
      <c r="BD215" t="s">
        <v>297</v>
      </c>
      <c r="BE215" t="s">
        <v>297</v>
      </c>
      <c r="BF215" t="s">
        <v>297</v>
      </c>
      <c r="BG215" t="s">
        <v>297</v>
      </c>
      <c r="BH215" t="s">
        <v>297</v>
      </c>
      <c r="BI215" t="s">
        <v>297</v>
      </c>
      <c r="BJ215" t="s">
        <v>297</v>
      </c>
      <c r="BK215" t="s">
        <v>297</v>
      </c>
      <c r="BL215" t="s">
        <v>297</v>
      </c>
      <c r="BM215" t="s">
        <v>297</v>
      </c>
      <c r="BN215" t="s">
        <v>297</v>
      </c>
      <c r="BO215" t="s">
        <v>297</v>
      </c>
      <c r="BP215" t="s">
        <v>297</v>
      </c>
      <c r="BQ215" t="s">
        <v>297</v>
      </c>
      <c r="BR215" t="s">
        <v>297</v>
      </c>
      <c r="BS215" t="s">
        <v>297</v>
      </c>
      <c r="BT215" t="s">
        <v>297</v>
      </c>
      <c r="BU215" t="s">
        <v>297</v>
      </c>
      <c r="BV215" t="s">
        <v>297</v>
      </c>
      <c r="BW215" t="s">
        <v>297</v>
      </c>
      <c r="BX215" t="s">
        <v>297</v>
      </c>
      <c r="BY215" t="s">
        <v>297</v>
      </c>
      <c r="BZ215" t="s">
        <v>297</v>
      </c>
      <c r="CA215" t="s">
        <v>297</v>
      </c>
      <c r="CB215" t="s">
        <v>297</v>
      </c>
      <c r="CC215" t="s">
        <v>297</v>
      </c>
      <c r="CD215" t="s">
        <v>297</v>
      </c>
      <c r="CE215" t="s">
        <v>297</v>
      </c>
      <c r="CF215" t="s">
        <v>347</v>
      </c>
      <c r="CG215" t="s">
        <v>297</v>
      </c>
      <c r="CH215" t="s">
        <v>297</v>
      </c>
      <c r="CI215">
        <v>0</v>
      </c>
      <c r="CJ215">
        <v>30</v>
      </c>
      <c r="CK215" t="s">
        <v>1582</v>
      </c>
      <c r="CL215" t="s">
        <v>1583</v>
      </c>
      <c r="CM215" t="s">
        <v>1584</v>
      </c>
      <c r="CN215" t="s">
        <v>297</v>
      </c>
      <c r="CO215" t="s">
        <v>297</v>
      </c>
      <c r="CP215" t="s">
        <v>297</v>
      </c>
      <c r="CQ215" t="s">
        <v>297</v>
      </c>
      <c r="CR215" t="s">
        <v>297</v>
      </c>
      <c r="CS215" t="s">
        <v>297</v>
      </c>
      <c r="CT215" t="s">
        <v>297</v>
      </c>
      <c r="CU215" t="s">
        <v>297</v>
      </c>
      <c r="CV215" t="s">
        <v>297</v>
      </c>
      <c r="CW215" t="s">
        <v>297</v>
      </c>
      <c r="CX215" t="s">
        <v>297</v>
      </c>
      <c r="CY215" t="s">
        <v>297</v>
      </c>
      <c r="CZ215" t="s">
        <v>297</v>
      </c>
      <c r="DA215" t="s">
        <v>297</v>
      </c>
      <c r="DB215" t="s">
        <v>297</v>
      </c>
      <c r="DC215" t="s">
        <v>1125</v>
      </c>
    </row>
    <row r="216" spans="1:107" ht="18" hidden="1" thickTop="1" x14ac:dyDescent="0.2">
      <c r="A216" s="70" t="s">
        <v>1585</v>
      </c>
      <c r="B216" s="199" t="s">
        <v>1586</v>
      </c>
      <c r="C216" t="s">
        <v>6289</v>
      </c>
      <c r="D216" s="70" t="s">
        <v>297</v>
      </c>
      <c r="E216" s="70" t="s">
        <v>1587</v>
      </c>
      <c r="F216" s="160" t="s">
        <v>297</v>
      </c>
      <c r="G216" t="s">
        <v>298</v>
      </c>
      <c r="H216" t="s">
        <v>299</v>
      </c>
      <c r="I216" t="s">
        <v>300</v>
      </c>
      <c r="J216" t="s">
        <v>611</v>
      </c>
      <c r="K216" t="s">
        <v>1317</v>
      </c>
      <c r="L216" t="s">
        <v>303</v>
      </c>
      <c r="M216" t="s">
        <v>297</v>
      </c>
      <c r="N216" t="s">
        <v>297</v>
      </c>
      <c r="O216" t="s">
        <v>297</v>
      </c>
      <c r="Q216" t="s">
        <v>304</v>
      </c>
      <c r="R216" t="s">
        <v>319</v>
      </c>
      <c r="S216" t="s">
        <v>306</v>
      </c>
      <c r="T216" t="s">
        <v>307</v>
      </c>
      <c r="U216" t="s">
        <v>308</v>
      </c>
      <c r="V216" t="s">
        <v>309</v>
      </c>
      <c r="W216" t="s">
        <v>310</v>
      </c>
      <c r="X216" t="s">
        <v>310</v>
      </c>
      <c r="Y216" t="s">
        <v>311</v>
      </c>
      <c r="Z216" t="s">
        <v>312</v>
      </c>
      <c r="AA216" t="s">
        <v>297</v>
      </c>
      <c r="AB216" t="s">
        <v>297</v>
      </c>
      <c r="AC216" t="s">
        <v>297</v>
      </c>
      <c r="AD216" t="s">
        <v>297</v>
      </c>
      <c r="AE216" t="s">
        <v>297</v>
      </c>
      <c r="AF216" t="s">
        <v>312</v>
      </c>
      <c r="AG216" t="s">
        <v>297</v>
      </c>
      <c r="AH216" t="s">
        <v>297</v>
      </c>
      <c r="AI216" t="s">
        <v>297</v>
      </c>
      <c r="AJ216" t="s">
        <v>297</v>
      </c>
      <c r="AK216" t="s">
        <v>297</v>
      </c>
      <c r="AL216" t="s">
        <v>297</v>
      </c>
      <c r="AM216" t="s">
        <v>297</v>
      </c>
      <c r="AN216" t="s">
        <v>297</v>
      </c>
      <c r="AO216" t="s">
        <v>297</v>
      </c>
      <c r="AP216" t="s">
        <v>297</v>
      </c>
      <c r="AQ216" t="s">
        <v>297</v>
      </c>
      <c r="AR216" t="s">
        <v>297</v>
      </c>
      <c r="AS216" t="s">
        <v>297</v>
      </c>
      <c r="AT216" t="s">
        <v>297</v>
      </c>
      <c r="AU216" t="s">
        <v>297</v>
      </c>
      <c r="AV216" t="s">
        <v>297</v>
      </c>
      <c r="AW216" t="s">
        <v>297</v>
      </c>
      <c r="AX216" t="s">
        <v>297</v>
      </c>
      <c r="AY216" t="s">
        <v>297</v>
      </c>
      <c r="AZ216" t="s">
        <v>297</v>
      </c>
      <c r="BA216" t="s">
        <v>297</v>
      </c>
      <c r="BB216" t="s">
        <v>297</v>
      </c>
      <c r="BC216" t="s">
        <v>297</v>
      </c>
      <c r="BD216" t="s">
        <v>297</v>
      </c>
      <c r="BE216" t="s">
        <v>297</v>
      </c>
      <c r="BF216" t="s">
        <v>297</v>
      </c>
      <c r="BG216" t="s">
        <v>297</v>
      </c>
      <c r="BH216" t="s">
        <v>297</v>
      </c>
      <c r="BI216" t="s">
        <v>297</v>
      </c>
      <c r="BJ216" t="s">
        <v>297</v>
      </c>
      <c r="BK216" t="s">
        <v>297</v>
      </c>
      <c r="BL216" t="s">
        <v>297</v>
      </c>
      <c r="BM216" t="s">
        <v>297</v>
      </c>
      <c r="BN216" t="s">
        <v>297</v>
      </c>
      <c r="BO216" t="s">
        <v>297</v>
      </c>
      <c r="BP216" t="s">
        <v>297</v>
      </c>
      <c r="BQ216" t="s">
        <v>297</v>
      </c>
      <c r="BR216" t="s">
        <v>297</v>
      </c>
      <c r="BS216" t="s">
        <v>297</v>
      </c>
      <c r="BT216" t="s">
        <v>297</v>
      </c>
      <c r="BU216" t="s">
        <v>297</v>
      </c>
      <c r="BV216" t="s">
        <v>297</v>
      </c>
      <c r="BW216" t="s">
        <v>297</v>
      </c>
      <c r="BX216" t="s">
        <v>297</v>
      </c>
      <c r="BY216" t="s">
        <v>297</v>
      </c>
      <c r="BZ216" t="s">
        <v>297</v>
      </c>
      <c r="CA216" t="s">
        <v>297</v>
      </c>
      <c r="CB216" t="s">
        <v>297</v>
      </c>
      <c r="CC216" t="s">
        <v>297</v>
      </c>
      <c r="CD216" t="s">
        <v>297</v>
      </c>
      <c r="CE216" t="s">
        <v>297</v>
      </c>
      <c r="CF216" t="s">
        <v>553</v>
      </c>
      <c r="CG216" t="s">
        <v>297</v>
      </c>
      <c r="CH216" t="s">
        <v>297</v>
      </c>
      <c r="CI216">
        <v>0</v>
      </c>
      <c r="CJ216">
        <v>30</v>
      </c>
      <c r="CK216" s="70" t="s">
        <v>1588</v>
      </c>
      <c r="CL216" s="70" t="s">
        <v>1589</v>
      </c>
      <c r="CM216" t="s">
        <v>297</v>
      </c>
      <c r="CN216" t="s">
        <v>297</v>
      </c>
      <c r="CO216" t="s">
        <v>297</v>
      </c>
      <c r="CP216" t="s">
        <v>297</v>
      </c>
      <c r="CQ216" t="s">
        <v>297</v>
      </c>
      <c r="CR216" t="s">
        <v>297</v>
      </c>
      <c r="CS216" t="s">
        <v>297</v>
      </c>
      <c r="CT216" t="s">
        <v>297</v>
      </c>
      <c r="CU216" t="s">
        <v>297</v>
      </c>
      <c r="CV216" t="s">
        <v>297</v>
      </c>
      <c r="CW216" t="s">
        <v>297</v>
      </c>
      <c r="CX216" t="s">
        <v>297</v>
      </c>
      <c r="CY216" t="s">
        <v>297</v>
      </c>
      <c r="CZ216" t="s">
        <v>297</v>
      </c>
      <c r="DA216" t="s">
        <v>297</v>
      </c>
      <c r="DB216" t="s">
        <v>297</v>
      </c>
      <c r="DC216" t="s">
        <v>297</v>
      </c>
    </row>
    <row r="217" spans="1:107" hidden="1" thickTop="1" x14ac:dyDescent="0.2">
      <c r="A217" t="s">
        <v>1590</v>
      </c>
      <c r="B217" s="14" t="s">
        <v>1591</v>
      </c>
      <c r="C217" t="s">
        <v>6204</v>
      </c>
      <c r="D217" t="s">
        <v>297</v>
      </c>
      <c r="E217" t="s">
        <v>1592</v>
      </c>
      <c r="F217" t="s">
        <v>297</v>
      </c>
      <c r="G217" t="s">
        <v>339</v>
      </c>
      <c r="H217" t="s">
        <v>340</v>
      </c>
      <c r="I217" t="s">
        <v>375</v>
      </c>
      <c r="J217" t="s">
        <v>342</v>
      </c>
      <c r="K217" t="s">
        <v>343</v>
      </c>
      <c r="L217" t="s">
        <v>303</v>
      </c>
      <c r="M217" t="s">
        <v>297</v>
      </c>
      <c r="N217" t="s">
        <v>297</v>
      </c>
      <c r="O217" t="s">
        <v>297</v>
      </c>
      <c r="Q217" t="s">
        <v>344</v>
      </c>
      <c r="R217" t="s">
        <v>297</v>
      </c>
      <c r="S217" t="s">
        <v>306</v>
      </c>
      <c r="T217" t="s">
        <v>297</v>
      </c>
      <c r="U217" t="s">
        <v>308</v>
      </c>
      <c r="V217" t="s">
        <v>309</v>
      </c>
      <c r="W217" t="s">
        <v>345</v>
      </c>
      <c r="X217" t="s">
        <v>310</v>
      </c>
      <c r="Y217" t="s">
        <v>311</v>
      </c>
      <c r="Z217" t="s">
        <v>297</v>
      </c>
      <c r="AA217" t="s">
        <v>297</v>
      </c>
      <c r="AB217" t="s">
        <v>297</v>
      </c>
      <c r="AC217" t="s">
        <v>297</v>
      </c>
      <c r="AD217" t="s">
        <v>297</v>
      </c>
      <c r="AE217" t="s">
        <v>297</v>
      </c>
      <c r="AF217" t="s">
        <v>297</v>
      </c>
      <c r="AG217" t="s">
        <v>297</v>
      </c>
      <c r="AH217" t="s">
        <v>297</v>
      </c>
      <c r="AI217" t="s">
        <v>297</v>
      </c>
      <c r="AJ217" t="s">
        <v>297</v>
      </c>
      <c r="AK217" t="s">
        <v>297</v>
      </c>
      <c r="AL217" t="s">
        <v>297</v>
      </c>
      <c r="AM217" t="s">
        <v>297</v>
      </c>
      <c r="AN217" t="s">
        <v>297</v>
      </c>
      <c r="AO217" t="s">
        <v>297</v>
      </c>
      <c r="AP217" t="s">
        <v>297</v>
      </c>
      <c r="AQ217" t="s">
        <v>297</v>
      </c>
      <c r="AR217" t="s">
        <v>297</v>
      </c>
      <c r="AS217" t="s">
        <v>297</v>
      </c>
      <c r="AT217" t="s">
        <v>297</v>
      </c>
      <c r="AU217" t="s">
        <v>297</v>
      </c>
      <c r="AV217" t="s">
        <v>297</v>
      </c>
      <c r="AW217" t="s">
        <v>297</v>
      </c>
      <c r="AX217" t="s">
        <v>411</v>
      </c>
      <c r="AY217" t="s">
        <v>412</v>
      </c>
      <c r="AZ217">
        <v>6</v>
      </c>
      <c r="BA217" t="s">
        <v>297</v>
      </c>
      <c r="BB217" t="s">
        <v>297</v>
      </c>
      <c r="BC217" t="s">
        <v>297</v>
      </c>
      <c r="BD217" t="s">
        <v>297</v>
      </c>
      <c r="BE217" t="s">
        <v>297</v>
      </c>
      <c r="BF217" t="s">
        <v>297</v>
      </c>
      <c r="BG217" t="s">
        <v>297</v>
      </c>
      <c r="BH217" t="s">
        <v>297</v>
      </c>
      <c r="BI217" t="s">
        <v>297</v>
      </c>
      <c r="BJ217" t="s">
        <v>297</v>
      </c>
      <c r="BK217" t="s">
        <v>297</v>
      </c>
      <c r="BL217" t="s">
        <v>297</v>
      </c>
      <c r="BM217" t="s">
        <v>297</v>
      </c>
      <c r="BN217" t="s">
        <v>297</v>
      </c>
      <c r="BO217" t="s">
        <v>297</v>
      </c>
      <c r="BP217" t="s">
        <v>297</v>
      </c>
      <c r="BQ217" t="s">
        <v>297</v>
      </c>
      <c r="BR217" t="s">
        <v>297</v>
      </c>
      <c r="BS217" t="s">
        <v>297</v>
      </c>
      <c r="BT217" t="s">
        <v>297</v>
      </c>
      <c r="BU217" t="s">
        <v>297</v>
      </c>
      <c r="BV217" t="s">
        <v>297</v>
      </c>
      <c r="BW217" t="s">
        <v>297</v>
      </c>
      <c r="BX217" t="s">
        <v>297</v>
      </c>
      <c r="BY217" t="s">
        <v>297</v>
      </c>
      <c r="BZ217" t="s">
        <v>297</v>
      </c>
      <c r="CA217" t="s">
        <v>297</v>
      </c>
      <c r="CB217" t="s">
        <v>297</v>
      </c>
      <c r="CC217" t="s">
        <v>297</v>
      </c>
      <c r="CD217" t="s">
        <v>297</v>
      </c>
      <c r="CE217" t="s">
        <v>297</v>
      </c>
      <c r="CF217" t="s">
        <v>347</v>
      </c>
      <c r="CG217" t="s">
        <v>297</v>
      </c>
      <c r="CH217" t="s">
        <v>297</v>
      </c>
      <c r="CI217">
        <v>0</v>
      </c>
      <c r="CJ217">
        <v>100</v>
      </c>
      <c r="CK217" t="s">
        <v>1593</v>
      </c>
      <c r="CL217" t="s">
        <v>1594</v>
      </c>
      <c r="CM217" t="s">
        <v>297</v>
      </c>
      <c r="CN217" t="s">
        <v>297</v>
      </c>
      <c r="CO217" t="s">
        <v>297</v>
      </c>
      <c r="CP217" t="s">
        <v>297</v>
      </c>
      <c r="CQ217" t="s">
        <v>297</v>
      </c>
      <c r="CR217" t="s">
        <v>297</v>
      </c>
      <c r="CS217" t="s">
        <v>1595</v>
      </c>
      <c r="CT217" t="s">
        <v>1182</v>
      </c>
      <c r="CU217" t="s">
        <v>1596</v>
      </c>
      <c r="CV217" t="s">
        <v>605</v>
      </c>
      <c r="CW217" t="s">
        <v>297</v>
      </c>
      <c r="CX217" t="s">
        <v>297</v>
      </c>
      <c r="CY217" t="s">
        <v>622</v>
      </c>
      <c r="CZ217" t="s">
        <v>404</v>
      </c>
      <c r="DA217" t="s">
        <v>1597</v>
      </c>
      <c r="DB217" t="s">
        <v>297</v>
      </c>
      <c r="DC217" t="s">
        <v>1184</v>
      </c>
    </row>
    <row r="218" spans="1:107" ht="18" hidden="1" thickTop="1" x14ac:dyDescent="0.2">
      <c r="A218" s="169" t="s">
        <v>281</v>
      </c>
      <c r="B218" s="199" t="s">
        <v>1598</v>
      </c>
      <c r="C218" t="s">
        <v>1311</v>
      </c>
      <c r="D218" s="70" t="s">
        <v>297</v>
      </c>
      <c r="E218" s="70" t="s">
        <v>1599</v>
      </c>
      <c r="F218" s="160" t="s">
        <v>297</v>
      </c>
      <c r="G218" t="s">
        <v>339</v>
      </c>
      <c r="H218" t="s">
        <v>340</v>
      </c>
      <c r="I218" t="s">
        <v>375</v>
      </c>
      <c r="J218" t="s">
        <v>342</v>
      </c>
      <c r="K218" t="s">
        <v>343</v>
      </c>
      <c r="L218" t="s">
        <v>303</v>
      </c>
      <c r="M218" t="s">
        <v>297</v>
      </c>
      <c r="N218" t="s">
        <v>297</v>
      </c>
      <c r="O218" t="s">
        <v>297</v>
      </c>
      <c r="Q218" t="s">
        <v>344</v>
      </c>
      <c r="R218" t="s">
        <v>297</v>
      </c>
      <c r="S218" t="s">
        <v>306</v>
      </c>
      <c r="T218" t="s">
        <v>297</v>
      </c>
      <c r="U218" t="s">
        <v>297</v>
      </c>
      <c r="V218" s="70" t="s">
        <v>309</v>
      </c>
      <c r="W218" t="s">
        <v>310</v>
      </c>
      <c r="X218" t="s">
        <v>310</v>
      </c>
      <c r="Y218" t="s">
        <v>311</v>
      </c>
      <c r="Z218" t="s">
        <v>297</v>
      </c>
      <c r="AA218" t="s">
        <v>297</v>
      </c>
      <c r="AB218" t="s">
        <v>297</v>
      </c>
      <c r="AC218" t="s">
        <v>297</v>
      </c>
      <c r="AD218" t="s">
        <v>297</v>
      </c>
      <c r="AE218" t="s">
        <v>297</v>
      </c>
      <c r="AF218" t="s">
        <v>297</v>
      </c>
      <c r="AG218" t="s">
        <v>297</v>
      </c>
      <c r="AH218" t="s">
        <v>297</v>
      </c>
      <c r="AI218" t="s">
        <v>297</v>
      </c>
      <c r="AJ218" t="s">
        <v>297</v>
      </c>
      <c r="AK218" t="s">
        <v>297</v>
      </c>
      <c r="AL218" t="s">
        <v>297</v>
      </c>
      <c r="AM218" t="s">
        <v>297</v>
      </c>
      <c r="AN218" t="s">
        <v>297</v>
      </c>
      <c r="AO218" t="s">
        <v>297</v>
      </c>
      <c r="AP218" t="s">
        <v>297</v>
      </c>
      <c r="AQ218" t="s">
        <v>297</v>
      </c>
      <c r="AR218" t="s">
        <v>297</v>
      </c>
      <c r="AS218" t="s">
        <v>297</v>
      </c>
      <c r="AT218" t="s">
        <v>297</v>
      </c>
      <c r="AU218" t="s">
        <v>297</v>
      </c>
      <c r="AV218" t="s">
        <v>297</v>
      </c>
      <c r="AW218" t="s">
        <v>297</v>
      </c>
      <c r="AX218" t="s">
        <v>297</v>
      </c>
      <c r="AY218" t="s">
        <v>297</v>
      </c>
      <c r="AZ218" t="s">
        <v>297</v>
      </c>
      <c r="BA218" t="s">
        <v>297</v>
      </c>
      <c r="BB218" t="s">
        <v>297</v>
      </c>
      <c r="BC218" t="s">
        <v>297</v>
      </c>
      <c r="BD218" t="s">
        <v>297</v>
      </c>
      <c r="BE218" t="s">
        <v>297</v>
      </c>
      <c r="BF218" t="s">
        <v>297</v>
      </c>
      <c r="BG218" t="s">
        <v>297</v>
      </c>
      <c r="BH218" t="s">
        <v>297</v>
      </c>
      <c r="BI218" t="s">
        <v>297</v>
      </c>
      <c r="BJ218" t="s">
        <v>297</v>
      </c>
      <c r="BK218" t="s">
        <v>297</v>
      </c>
      <c r="BL218" t="s">
        <v>297</v>
      </c>
      <c r="BM218" t="s">
        <v>297</v>
      </c>
      <c r="BN218" t="s">
        <v>297</v>
      </c>
      <c r="BO218" t="s">
        <v>297</v>
      </c>
      <c r="BP218" t="s">
        <v>312</v>
      </c>
      <c r="BQ218" t="s">
        <v>297</v>
      </c>
      <c r="BR218" t="s">
        <v>297</v>
      </c>
      <c r="BS218" t="s">
        <v>297</v>
      </c>
      <c r="BT218" t="s">
        <v>297</v>
      </c>
      <c r="BU218" t="s">
        <v>297</v>
      </c>
      <c r="BV218" t="s">
        <v>297</v>
      </c>
      <c r="BW218" t="s">
        <v>297</v>
      </c>
      <c r="BX218" t="s">
        <v>297</v>
      </c>
      <c r="BY218" t="s">
        <v>297</v>
      </c>
      <c r="BZ218" t="s">
        <v>297</v>
      </c>
      <c r="CA218" t="s">
        <v>297</v>
      </c>
      <c r="CB218" t="s">
        <v>297</v>
      </c>
      <c r="CC218" t="s">
        <v>297</v>
      </c>
      <c r="CD218" t="s">
        <v>297</v>
      </c>
      <c r="CE218" t="s">
        <v>297</v>
      </c>
      <c r="CF218" t="s">
        <v>347</v>
      </c>
      <c r="CG218" t="s">
        <v>297</v>
      </c>
      <c r="CH218" t="s">
        <v>297</v>
      </c>
      <c r="CI218">
        <v>0</v>
      </c>
      <c r="CJ218">
        <v>30</v>
      </c>
      <c r="CM218" t="s">
        <v>297</v>
      </c>
      <c r="CN218" t="s">
        <v>297</v>
      </c>
      <c r="CO218" t="s">
        <v>297</v>
      </c>
      <c r="CP218" t="s">
        <v>297</v>
      </c>
      <c r="CQ218" t="s">
        <v>297</v>
      </c>
      <c r="CR218" t="s">
        <v>297</v>
      </c>
      <c r="CS218" t="s">
        <v>297</v>
      </c>
      <c r="CT218" t="s">
        <v>297</v>
      </c>
      <c r="CU218" t="s">
        <v>297</v>
      </c>
      <c r="CV218" t="s">
        <v>297</v>
      </c>
      <c r="CW218" t="s">
        <v>297</v>
      </c>
      <c r="CX218" t="s">
        <v>297</v>
      </c>
      <c r="CY218" t="s">
        <v>297</v>
      </c>
      <c r="CZ218" t="s">
        <v>297</v>
      </c>
      <c r="DA218" t="s">
        <v>297</v>
      </c>
      <c r="DB218" t="s">
        <v>297</v>
      </c>
      <c r="DC218" t="s">
        <v>297</v>
      </c>
    </row>
    <row r="219" spans="1:107" ht="18" hidden="1" thickTop="1" x14ac:dyDescent="0.2">
      <c r="A219" s="169" t="s">
        <v>282</v>
      </c>
      <c r="B219" s="198" t="s">
        <v>1600</v>
      </c>
      <c r="C219" t="s">
        <v>1311</v>
      </c>
      <c r="D219" s="70" t="s">
        <v>297</v>
      </c>
      <c r="E219" s="70" t="s">
        <v>1601</v>
      </c>
      <c r="F219" s="160" t="s">
        <v>297</v>
      </c>
      <c r="G219" t="s">
        <v>339</v>
      </c>
      <c r="H219" t="s">
        <v>340</v>
      </c>
      <c r="I219" t="s">
        <v>375</v>
      </c>
      <c r="J219" t="s">
        <v>342</v>
      </c>
      <c r="K219" t="s">
        <v>343</v>
      </c>
      <c r="L219" t="s">
        <v>303</v>
      </c>
      <c r="M219" t="s">
        <v>297</v>
      </c>
      <c r="N219" t="s">
        <v>297</v>
      </c>
      <c r="O219" t="s">
        <v>297</v>
      </c>
      <c r="Q219" t="s">
        <v>344</v>
      </c>
      <c r="R219" t="s">
        <v>297</v>
      </c>
      <c r="S219" t="s">
        <v>306</v>
      </c>
      <c r="T219" t="s">
        <v>297</v>
      </c>
      <c r="U219" t="s">
        <v>297</v>
      </c>
      <c r="V219" s="70" t="s">
        <v>309</v>
      </c>
      <c r="W219" t="s">
        <v>310</v>
      </c>
      <c r="X219" t="s">
        <v>310</v>
      </c>
      <c r="Y219" t="s">
        <v>311</v>
      </c>
      <c r="Z219" t="s">
        <v>297</v>
      </c>
      <c r="AA219" t="s">
        <v>297</v>
      </c>
      <c r="AB219" t="s">
        <v>297</v>
      </c>
      <c r="AC219" t="s">
        <v>297</v>
      </c>
      <c r="AD219" t="s">
        <v>297</v>
      </c>
      <c r="AE219" t="s">
        <v>297</v>
      </c>
      <c r="AF219" t="s">
        <v>297</v>
      </c>
      <c r="AG219" t="s">
        <v>297</v>
      </c>
      <c r="AH219" t="s">
        <v>297</v>
      </c>
      <c r="AI219" t="s">
        <v>297</v>
      </c>
      <c r="AJ219" t="s">
        <v>297</v>
      </c>
      <c r="AK219" t="s">
        <v>297</v>
      </c>
      <c r="AL219" t="s">
        <v>297</v>
      </c>
      <c r="AM219" t="s">
        <v>297</v>
      </c>
      <c r="AN219" t="s">
        <v>297</v>
      </c>
      <c r="AO219" t="s">
        <v>297</v>
      </c>
      <c r="AP219" t="s">
        <v>297</v>
      </c>
      <c r="AQ219" t="s">
        <v>297</v>
      </c>
      <c r="AR219" t="s">
        <v>297</v>
      </c>
      <c r="AS219" t="s">
        <v>297</v>
      </c>
      <c r="AT219" t="s">
        <v>297</v>
      </c>
      <c r="AU219" t="s">
        <v>297</v>
      </c>
      <c r="AV219" t="s">
        <v>297</v>
      </c>
      <c r="AW219" t="s">
        <v>297</v>
      </c>
      <c r="AX219" t="s">
        <v>297</v>
      </c>
      <c r="AY219" t="s">
        <v>297</v>
      </c>
      <c r="AZ219" t="s">
        <v>297</v>
      </c>
      <c r="BA219" t="s">
        <v>297</v>
      </c>
      <c r="BB219" t="s">
        <v>297</v>
      </c>
      <c r="BC219" t="s">
        <v>297</v>
      </c>
      <c r="BD219" t="s">
        <v>297</v>
      </c>
      <c r="BE219" t="s">
        <v>297</v>
      </c>
      <c r="BF219" t="s">
        <v>297</v>
      </c>
      <c r="BG219" t="s">
        <v>297</v>
      </c>
      <c r="BH219" t="s">
        <v>297</v>
      </c>
      <c r="BI219" t="s">
        <v>297</v>
      </c>
      <c r="BJ219" t="s">
        <v>297</v>
      </c>
      <c r="BK219" t="s">
        <v>297</v>
      </c>
      <c r="BL219" t="s">
        <v>297</v>
      </c>
      <c r="BM219" t="s">
        <v>297</v>
      </c>
      <c r="BN219" t="s">
        <v>297</v>
      </c>
      <c r="BO219" t="s">
        <v>297</v>
      </c>
      <c r="BP219" t="s">
        <v>312</v>
      </c>
      <c r="BQ219" t="s">
        <v>297</v>
      </c>
      <c r="BR219" t="s">
        <v>297</v>
      </c>
      <c r="BS219" t="s">
        <v>297</v>
      </c>
      <c r="BT219" t="s">
        <v>297</v>
      </c>
      <c r="BU219" t="s">
        <v>297</v>
      </c>
      <c r="BV219" t="s">
        <v>297</v>
      </c>
      <c r="BW219" t="s">
        <v>297</v>
      </c>
      <c r="BX219" t="s">
        <v>297</v>
      </c>
      <c r="BY219" t="s">
        <v>297</v>
      </c>
      <c r="BZ219" t="s">
        <v>297</v>
      </c>
      <c r="CA219" t="s">
        <v>297</v>
      </c>
      <c r="CB219" t="s">
        <v>297</v>
      </c>
      <c r="CC219" t="s">
        <v>297</v>
      </c>
      <c r="CD219" t="s">
        <v>297</v>
      </c>
      <c r="CE219" t="s">
        <v>297</v>
      </c>
      <c r="CF219" t="s">
        <v>347</v>
      </c>
      <c r="CG219" t="s">
        <v>297</v>
      </c>
      <c r="CH219" t="s">
        <v>297</v>
      </c>
      <c r="CI219">
        <v>0</v>
      </c>
      <c r="CJ219">
        <v>30</v>
      </c>
      <c r="CM219" t="s">
        <v>297</v>
      </c>
      <c r="CN219" t="s">
        <v>297</v>
      </c>
      <c r="CO219" t="s">
        <v>297</v>
      </c>
      <c r="CP219" t="s">
        <v>297</v>
      </c>
      <c r="CQ219" t="s">
        <v>297</v>
      </c>
      <c r="CR219" t="s">
        <v>297</v>
      </c>
      <c r="CS219" t="s">
        <v>297</v>
      </c>
      <c r="CT219" t="s">
        <v>297</v>
      </c>
      <c r="CU219" t="s">
        <v>297</v>
      </c>
      <c r="CV219" t="s">
        <v>297</v>
      </c>
      <c r="CW219" t="s">
        <v>297</v>
      </c>
      <c r="CX219" t="s">
        <v>297</v>
      </c>
      <c r="CY219" t="s">
        <v>297</v>
      </c>
      <c r="CZ219" t="s">
        <v>297</v>
      </c>
      <c r="DA219" t="s">
        <v>297</v>
      </c>
      <c r="DB219" t="s">
        <v>297</v>
      </c>
      <c r="DC219" t="s">
        <v>297</v>
      </c>
    </row>
    <row r="220" spans="1:107" hidden="1" thickTop="1" x14ac:dyDescent="0.2">
      <c r="A220" t="s">
        <v>1602</v>
      </c>
      <c r="B220" s="196" t="s">
        <v>1603</v>
      </c>
      <c r="C220" t="s">
        <v>6289</v>
      </c>
      <c r="D220" t="s">
        <v>297</v>
      </c>
      <c r="E220" t="s">
        <v>1604</v>
      </c>
      <c r="F220" t="s">
        <v>297</v>
      </c>
      <c r="G220" t="s">
        <v>357</v>
      </c>
      <c r="H220" t="s">
        <v>358</v>
      </c>
      <c r="I220" t="s">
        <v>300</v>
      </c>
      <c r="J220" t="s">
        <v>359</v>
      </c>
      <c r="K220" t="s">
        <v>1605</v>
      </c>
      <c r="L220" t="s">
        <v>303</v>
      </c>
      <c r="M220" t="s">
        <v>297</v>
      </c>
      <c r="N220" t="s">
        <v>297</v>
      </c>
      <c r="O220" t="s">
        <v>297</v>
      </c>
      <c r="Q220" t="s">
        <v>1606</v>
      </c>
      <c r="R220" t="s">
        <v>319</v>
      </c>
      <c r="S220" t="s">
        <v>306</v>
      </c>
      <c r="T220" t="s">
        <v>362</v>
      </c>
      <c r="U220" t="s">
        <v>308</v>
      </c>
      <c r="V220" t="s">
        <v>309</v>
      </c>
      <c r="W220" t="s">
        <v>345</v>
      </c>
      <c r="X220" t="s">
        <v>310</v>
      </c>
      <c r="Y220" t="s">
        <v>346</v>
      </c>
      <c r="Z220" t="s">
        <v>297</v>
      </c>
      <c r="AA220" t="s">
        <v>297</v>
      </c>
      <c r="AB220" t="s">
        <v>297</v>
      </c>
      <c r="AC220" t="s">
        <v>297</v>
      </c>
      <c r="AD220" t="s">
        <v>297</v>
      </c>
      <c r="AE220" t="s">
        <v>297</v>
      </c>
      <c r="AF220" t="s">
        <v>312</v>
      </c>
      <c r="AG220" t="s">
        <v>297</v>
      </c>
      <c r="AH220" t="s">
        <v>297</v>
      </c>
      <c r="AI220" t="s">
        <v>297</v>
      </c>
      <c r="AJ220" t="s">
        <v>297</v>
      </c>
      <c r="AK220" t="s">
        <v>297</v>
      </c>
      <c r="AL220" t="s">
        <v>297</v>
      </c>
      <c r="AM220" t="s">
        <v>297</v>
      </c>
      <c r="AN220" t="s">
        <v>297</v>
      </c>
      <c r="AO220" t="s">
        <v>297</v>
      </c>
      <c r="AP220" t="s">
        <v>297</v>
      </c>
      <c r="AQ220" t="s">
        <v>297</v>
      </c>
      <c r="AR220" t="s">
        <v>297</v>
      </c>
      <c r="AS220" t="s">
        <v>297</v>
      </c>
      <c r="AT220" t="s">
        <v>297</v>
      </c>
      <c r="AU220" t="s">
        <v>297</v>
      </c>
      <c r="AV220" t="s">
        <v>297</v>
      </c>
      <c r="AW220" t="s">
        <v>297</v>
      </c>
      <c r="AX220" t="s">
        <v>297</v>
      </c>
      <c r="AY220" t="s">
        <v>297</v>
      </c>
      <c r="AZ220" t="s">
        <v>297</v>
      </c>
      <c r="BA220" t="s">
        <v>297</v>
      </c>
      <c r="BB220" t="s">
        <v>297</v>
      </c>
      <c r="BC220" t="s">
        <v>297</v>
      </c>
      <c r="BD220" t="s">
        <v>297</v>
      </c>
      <c r="BE220" t="s">
        <v>297</v>
      </c>
      <c r="BF220" t="s">
        <v>297</v>
      </c>
      <c r="BG220" t="s">
        <v>297</v>
      </c>
      <c r="BH220" t="s">
        <v>297</v>
      </c>
      <c r="BI220" t="s">
        <v>297</v>
      </c>
      <c r="BJ220" t="s">
        <v>297</v>
      </c>
      <c r="BK220" t="s">
        <v>297</v>
      </c>
      <c r="BL220" t="s">
        <v>297</v>
      </c>
      <c r="BM220" t="s">
        <v>297</v>
      </c>
      <c r="BN220" t="s">
        <v>297</v>
      </c>
      <c r="BO220" t="s">
        <v>297</v>
      </c>
      <c r="BP220" t="s">
        <v>297</v>
      </c>
      <c r="BQ220" t="s">
        <v>297</v>
      </c>
      <c r="BR220" t="s">
        <v>297</v>
      </c>
      <c r="BS220" t="s">
        <v>297</v>
      </c>
      <c r="BT220" t="s">
        <v>297</v>
      </c>
      <c r="BU220" t="s">
        <v>297</v>
      </c>
      <c r="BV220" t="s">
        <v>297</v>
      </c>
      <c r="BW220" t="s">
        <v>297</v>
      </c>
      <c r="BX220" t="s">
        <v>297</v>
      </c>
      <c r="BY220" t="s">
        <v>297</v>
      </c>
      <c r="BZ220" t="s">
        <v>297</v>
      </c>
      <c r="CA220" t="s">
        <v>297</v>
      </c>
      <c r="CB220" t="s">
        <v>297</v>
      </c>
      <c r="CC220" t="s">
        <v>297</v>
      </c>
      <c r="CD220" t="s">
        <v>297</v>
      </c>
      <c r="CE220" t="s">
        <v>297</v>
      </c>
      <c r="CF220" t="s">
        <v>553</v>
      </c>
      <c r="CG220" t="s">
        <v>314</v>
      </c>
      <c r="CH220" t="s">
        <v>314</v>
      </c>
      <c r="CI220" t="s">
        <v>297</v>
      </c>
      <c r="CJ220" t="s">
        <v>297</v>
      </c>
      <c r="CK220" t="s">
        <v>1607</v>
      </c>
      <c r="CL220" t="s">
        <v>1608</v>
      </c>
      <c r="CM220" t="s">
        <v>297</v>
      </c>
      <c r="CN220" t="s">
        <v>297</v>
      </c>
      <c r="CO220" t="s">
        <v>297</v>
      </c>
      <c r="CP220" t="s">
        <v>297</v>
      </c>
      <c r="CQ220" t="s">
        <v>297</v>
      </c>
      <c r="CR220" t="s">
        <v>297</v>
      </c>
      <c r="CS220" t="s">
        <v>1609</v>
      </c>
      <c r="CT220" t="s">
        <v>1610</v>
      </c>
      <c r="CU220" t="s">
        <v>297</v>
      </c>
      <c r="CV220" t="s">
        <v>297</v>
      </c>
      <c r="CW220" t="s">
        <v>297</v>
      </c>
      <c r="CX220" t="s">
        <v>297</v>
      </c>
      <c r="CY220" t="s">
        <v>430</v>
      </c>
      <c r="CZ220" t="s">
        <v>351</v>
      </c>
      <c r="DA220" t="s">
        <v>352</v>
      </c>
      <c r="DB220" t="s">
        <v>1602</v>
      </c>
      <c r="DC220" t="s">
        <v>297</v>
      </c>
    </row>
    <row r="221" spans="1:107" hidden="1" thickTop="1" x14ac:dyDescent="0.2">
      <c r="A221" t="s">
        <v>1611</v>
      </c>
      <c r="B221" s="14" t="s">
        <v>1612</v>
      </c>
      <c r="C221" t="s">
        <v>6289</v>
      </c>
      <c r="D221" t="s">
        <v>297</v>
      </c>
      <c r="E221" t="s">
        <v>1613</v>
      </c>
      <c r="F221" t="s">
        <v>297</v>
      </c>
      <c r="G221" t="s">
        <v>357</v>
      </c>
      <c r="H221" t="s">
        <v>358</v>
      </c>
      <c r="I221" t="s">
        <v>300</v>
      </c>
      <c r="J221" t="s">
        <v>359</v>
      </c>
      <c r="K221" t="s">
        <v>1605</v>
      </c>
      <c r="L221" t="s">
        <v>303</v>
      </c>
      <c r="M221" t="s">
        <v>297</v>
      </c>
      <c r="N221" t="s">
        <v>297</v>
      </c>
      <c r="O221" t="s">
        <v>297</v>
      </c>
      <c r="Q221" t="s">
        <v>1606</v>
      </c>
      <c r="R221" t="s">
        <v>319</v>
      </c>
      <c r="S221" t="s">
        <v>306</v>
      </c>
      <c r="T221" t="s">
        <v>362</v>
      </c>
      <c r="U221" t="s">
        <v>308</v>
      </c>
      <c r="V221" t="s">
        <v>309</v>
      </c>
      <c r="W221" t="s">
        <v>345</v>
      </c>
      <c r="X221" t="s">
        <v>310</v>
      </c>
      <c r="Y221" t="s">
        <v>346</v>
      </c>
      <c r="Z221" t="s">
        <v>297</v>
      </c>
      <c r="AA221" t="s">
        <v>297</v>
      </c>
      <c r="AB221" t="s">
        <v>297</v>
      </c>
      <c r="AC221" t="s">
        <v>297</v>
      </c>
      <c r="AD221" t="s">
        <v>297</v>
      </c>
      <c r="AE221" t="s">
        <v>297</v>
      </c>
      <c r="AF221" t="s">
        <v>312</v>
      </c>
      <c r="AG221" t="s">
        <v>297</v>
      </c>
      <c r="AH221" t="s">
        <v>297</v>
      </c>
      <c r="AI221" t="s">
        <v>297</v>
      </c>
      <c r="AJ221" t="s">
        <v>297</v>
      </c>
      <c r="AK221" t="s">
        <v>297</v>
      </c>
      <c r="AL221" t="s">
        <v>297</v>
      </c>
      <c r="AM221" t="s">
        <v>297</v>
      </c>
      <c r="AN221" t="s">
        <v>297</v>
      </c>
      <c r="AO221" t="s">
        <v>297</v>
      </c>
      <c r="AP221" t="s">
        <v>297</v>
      </c>
      <c r="AQ221" t="s">
        <v>297</v>
      </c>
      <c r="AR221" t="s">
        <v>297</v>
      </c>
      <c r="AS221" t="s">
        <v>297</v>
      </c>
      <c r="AT221" t="s">
        <v>297</v>
      </c>
      <c r="AU221" t="s">
        <v>297</v>
      </c>
      <c r="AV221" t="s">
        <v>297</v>
      </c>
      <c r="AW221" t="s">
        <v>297</v>
      </c>
      <c r="AX221" t="s">
        <v>297</v>
      </c>
      <c r="AY221" t="s">
        <v>297</v>
      </c>
      <c r="AZ221" t="s">
        <v>297</v>
      </c>
      <c r="BA221" t="s">
        <v>297</v>
      </c>
      <c r="BB221" t="s">
        <v>297</v>
      </c>
      <c r="BC221" t="s">
        <v>297</v>
      </c>
      <c r="BD221" t="s">
        <v>297</v>
      </c>
      <c r="BE221" t="s">
        <v>297</v>
      </c>
      <c r="BF221" t="s">
        <v>297</v>
      </c>
      <c r="BG221" t="s">
        <v>297</v>
      </c>
      <c r="BH221" t="s">
        <v>297</v>
      </c>
      <c r="BI221" t="s">
        <v>297</v>
      </c>
      <c r="BJ221" t="s">
        <v>297</v>
      </c>
      <c r="BK221" t="s">
        <v>297</v>
      </c>
      <c r="BL221" t="s">
        <v>297</v>
      </c>
      <c r="BM221" t="s">
        <v>297</v>
      </c>
      <c r="BN221" t="s">
        <v>297</v>
      </c>
      <c r="BO221" t="s">
        <v>297</v>
      </c>
      <c r="BP221" t="s">
        <v>297</v>
      </c>
      <c r="BQ221" t="s">
        <v>297</v>
      </c>
      <c r="BR221" t="s">
        <v>297</v>
      </c>
      <c r="BS221" t="s">
        <v>297</v>
      </c>
      <c r="BT221" t="s">
        <v>297</v>
      </c>
      <c r="BU221" t="s">
        <v>297</v>
      </c>
      <c r="BV221" t="s">
        <v>297</v>
      </c>
      <c r="BW221" t="s">
        <v>297</v>
      </c>
      <c r="BX221" t="s">
        <v>297</v>
      </c>
      <c r="BY221" t="s">
        <v>297</v>
      </c>
      <c r="BZ221" t="s">
        <v>297</v>
      </c>
      <c r="CA221" t="s">
        <v>297</v>
      </c>
      <c r="CB221" t="s">
        <v>297</v>
      </c>
      <c r="CC221" t="s">
        <v>297</v>
      </c>
      <c r="CD221" t="s">
        <v>297</v>
      </c>
      <c r="CE221" t="s">
        <v>297</v>
      </c>
      <c r="CF221" t="s">
        <v>553</v>
      </c>
      <c r="CG221" t="s">
        <v>314</v>
      </c>
      <c r="CH221" t="s">
        <v>314</v>
      </c>
      <c r="CI221" t="s">
        <v>297</v>
      </c>
      <c r="CJ221" t="s">
        <v>297</v>
      </c>
      <c r="CK221" t="s">
        <v>1614</v>
      </c>
      <c r="CL221" t="s">
        <v>1615</v>
      </c>
      <c r="CM221" t="s">
        <v>297</v>
      </c>
      <c r="CN221" t="s">
        <v>297</v>
      </c>
      <c r="CO221" t="s">
        <v>297</v>
      </c>
      <c r="CP221" t="s">
        <v>297</v>
      </c>
      <c r="CQ221" t="s">
        <v>297</v>
      </c>
      <c r="CR221" t="s">
        <v>297</v>
      </c>
      <c r="CS221" t="s">
        <v>297</v>
      </c>
      <c r="CT221" t="s">
        <v>297</v>
      </c>
      <c r="CU221" t="s">
        <v>297</v>
      </c>
      <c r="CV221" t="s">
        <v>297</v>
      </c>
      <c r="CW221" t="s">
        <v>297</v>
      </c>
      <c r="CX221" t="s">
        <v>297</v>
      </c>
      <c r="CY221" t="s">
        <v>430</v>
      </c>
      <c r="CZ221" t="s">
        <v>351</v>
      </c>
      <c r="DA221" t="s">
        <v>352</v>
      </c>
      <c r="DB221" t="s">
        <v>1611</v>
      </c>
      <c r="DC221" t="s">
        <v>297</v>
      </c>
    </row>
    <row r="222" spans="1:107" hidden="1" thickTop="1" x14ac:dyDescent="0.2">
      <c r="A222" t="s">
        <v>1616</v>
      </c>
      <c r="B222" s="196" t="s">
        <v>1617</v>
      </c>
      <c r="C222" t="s">
        <v>6289</v>
      </c>
      <c r="D222" t="s">
        <v>297</v>
      </c>
      <c r="E222" t="s">
        <v>1618</v>
      </c>
      <c r="F222" t="s">
        <v>297</v>
      </c>
      <c r="G222" t="s">
        <v>357</v>
      </c>
      <c r="H222" t="s">
        <v>358</v>
      </c>
      <c r="I222" t="s">
        <v>300</v>
      </c>
      <c r="J222" t="s">
        <v>359</v>
      </c>
      <c r="K222" t="s">
        <v>1605</v>
      </c>
      <c r="L222" t="s">
        <v>303</v>
      </c>
      <c r="M222" t="s">
        <v>297</v>
      </c>
      <c r="N222" t="s">
        <v>297</v>
      </c>
      <c r="O222" t="s">
        <v>297</v>
      </c>
      <c r="Q222" t="s">
        <v>1606</v>
      </c>
      <c r="R222" t="s">
        <v>319</v>
      </c>
      <c r="S222" t="s">
        <v>306</v>
      </c>
      <c r="T222" t="s">
        <v>362</v>
      </c>
      <c r="U222" t="s">
        <v>308</v>
      </c>
      <c r="V222" t="s">
        <v>309</v>
      </c>
      <c r="W222" t="s">
        <v>345</v>
      </c>
      <c r="X222" t="s">
        <v>310</v>
      </c>
      <c r="Y222" t="s">
        <v>346</v>
      </c>
      <c r="Z222" t="s">
        <v>297</v>
      </c>
      <c r="AA222" t="s">
        <v>297</v>
      </c>
      <c r="AB222" t="s">
        <v>297</v>
      </c>
      <c r="AC222" t="s">
        <v>297</v>
      </c>
      <c r="AD222" t="s">
        <v>297</v>
      </c>
      <c r="AE222" t="s">
        <v>297</v>
      </c>
      <c r="AF222" t="s">
        <v>312</v>
      </c>
      <c r="AG222" t="s">
        <v>297</v>
      </c>
      <c r="AH222" t="s">
        <v>297</v>
      </c>
      <c r="AI222" t="s">
        <v>297</v>
      </c>
      <c r="AJ222" t="s">
        <v>297</v>
      </c>
      <c r="AK222" t="s">
        <v>297</v>
      </c>
      <c r="AL222" t="s">
        <v>297</v>
      </c>
      <c r="AM222" t="s">
        <v>297</v>
      </c>
      <c r="AN222" t="s">
        <v>297</v>
      </c>
      <c r="AO222" t="s">
        <v>297</v>
      </c>
      <c r="AP222" t="s">
        <v>297</v>
      </c>
      <c r="AQ222" t="s">
        <v>297</v>
      </c>
      <c r="AR222" t="s">
        <v>297</v>
      </c>
      <c r="AS222" t="s">
        <v>297</v>
      </c>
      <c r="AT222" t="s">
        <v>297</v>
      </c>
      <c r="AU222" t="s">
        <v>297</v>
      </c>
      <c r="AV222" t="s">
        <v>297</v>
      </c>
      <c r="AW222" t="s">
        <v>297</v>
      </c>
      <c r="AX222" t="s">
        <v>297</v>
      </c>
      <c r="AY222" t="s">
        <v>297</v>
      </c>
      <c r="AZ222" t="s">
        <v>297</v>
      </c>
      <c r="BA222" t="s">
        <v>297</v>
      </c>
      <c r="BB222" t="s">
        <v>297</v>
      </c>
      <c r="BC222" t="s">
        <v>297</v>
      </c>
      <c r="BD222" t="s">
        <v>297</v>
      </c>
      <c r="BE222" t="s">
        <v>297</v>
      </c>
      <c r="BF222" t="s">
        <v>297</v>
      </c>
      <c r="BG222" t="s">
        <v>297</v>
      </c>
      <c r="BH222" t="s">
        <v>297</v>
      </c>
      <c r="BI222" t="s">
        <v>297</v>
      </c>
      <c r="BJ222" t="s">
        <v>297</v>
      </c>
      <c r="BK222" t="s">
        <v>297</v>
      </c>
      <c r="BL222" t="s">
        <v>297</v>
      </c>
      <c r="BM222" t="s">
        <v>297</v>
      </c>
      <c r="BN222" t="s">
        <v>297</v>
      </c>
      <c r="BO222" t="s">
        <v>297</v>
      </c>
      <c r="BP222" t="s">
        <v>297</v>
      </c>
      <c r="BQ222" t="s">
        <v>297</v>
      </c>
      <c r="BR222" t="s">
        <v>297</v>
      </c>
      <c r="BS222" t="s">
        <v>297</v>
      </c>
      <c r="BT222" t="s">
        <v>297</v>
      </c>
      <c r="BU222" t="s">
        <v>297</v>
      </c>
      <c r="BV222" t="s">
        <v>297</v>
      </c>
      <c r="BW222" t="s">
        <v>297</v>
      </c>
      <c r="BX222" t="s">
        <v>297</v>
      </c>
      <c r="BY222" t="s">
        <v>297</v>
      </c>
      <c r="BZ222" t="s">
        <v>297</v>
      </c>
      <c r="CA222" t="s">
        <v>297</v>
      </c>
      <c r="CB222" t="s">
        <v>297</v>
      </c>
      <c r="CC222" t="s">
        <v>297</v>
      </c>
      <c r="CD222" t="s">
        <v>297</v>
      </c>
      <c r="CE222" t="s">
        <v>297</v>
      </c>
      <c r="CF222" t="s">
        <v>553</v>
      </c>
      <c r="CG222" t="s">
        <v>314</v>
      </c>
      <c r="CH222" t="s">
        <v>314</v>
      </c>
      <c r="CI222" t="s">
        <v>297</v>
      </c>
      <c r="CJ222" t="s">
        <v>297</v>
      </c>
      <c r="CK222" t="s">
        <v>1619</v>
      </c>
      <c r="CL222" t="s">
        <v>1620</v>
      </c>
      <c r="CM222" t="s">
        <v>297</v>
      </c>
      <c r="CN222" t="s">
        <v>297</v>
      </c>
      <c r="CO222" t="s">
        <v>297</v>
      </c>
      <c r="CP222" t="s">
        <v>297</v>
      </c>
      <c r="CQ222" t="s">
        <v>297</v>
      </c>
      <c r="CR222" t="s">
        <v>297</v>
      </c>
      <c r="CS222" t="s">
        <v>297</v>
      </c>
      <c r="CT222" t="s">
        <v>297</v>
      </c>
      <c r="CU222" t="s">
        <v>297</v>
      </c>
      <c r="CV222" t="s">
        <v>297</v>
      </c>
      <c r="CW222" t="s">
        <v>297</v>
      </c>
      <c r="CX222" t="s">
        <v>297</v>
      </c>
      <c r="CY222" t="s">
        <v>430</v>
      </c>
      <c r="CZ222" t="s">
        <v>351</v>
      </c>
      <c r="DA222" t="s">
        <v>352</v>
      </c>
      <c r="DB222" t="s">
        <v>1616</v>
      </c>
      <c r="DC222" t="s">
        <v>297</v>
      </c>
    </row>
    <row r="223" spans="1:107" hidden="1" thickTop="1" x14ac:dyDescent="0.2">
      <c r="A223" t="s">
        <v>1621</v>
      </c>
      <c r="B223" s="14" t="s">
        <v>1622</v>
      </c>
      <c r="C223" t="s">
        <v>6285</v>
      </c>
      <c r="D223" t="s">
        <v>297</v>
      </c>
      <c r="E223" t="s">
        <v>1623</v>
      </c>
      <c r="F223" t="s">
        <v>297</v>
      </c>
      <c r="G223" t="s">
        <v>339</v>
      </c>
      <c r="H223" t="s">
        <v>340</v>
      </c>
      <c r="I223" t="s">
        <v>844</v>
      </c>
      <c r="J223" t="s">
        <v>342</v>
      </c>
      <c r="K223" t="s">
        <v>343</v>
      </c>
      <c r="L223" t="s">
        <v>303</v>
      </c>
      <c r="M223" t="s">
        <v>297</v>
      </c>
      <c r="N223" t="s">
        <v>297</v>
      </c>
      <c r="O223" t="s">
        <v>297</v>
      </c>
      <c r="Q223" t="s">
        <v>344</v>
      </c>
      <c r="R223" t="s">
        <v>297</v>
      </c>
      <c r="S223" t="s">
        <v>306</v>
      </c>
      <c r="T223" t="s">
        <v>297</v>
      </c>
      <c r="U223" t="s">
        <v>297</v>
      </c>
      <c r="V223" t="s">
        <v>568</v>
      </c>
      <c r="W223" t="s">
        <v>345</v>
      </c>
      <c r="X223" t="s">
        <v>310</v>
      </c>
      <c r="Y223" t="s">
        <v>1624</v>
      </c>
      <c r="Z223" t="s">
        <v>297</v>
      </c>
      <c r="AA223" t="s">
        <v>297</v>
      </c>
      <c r="AB223" t="s">
        <v>297</v>
      </c>
      <c r="AC223" t="s">
        <v>297</v>
      </c>
      <c r="AD223" t="s">
        <v>297</v>
      </c>
      <c r="AE223" t="s">
        <v>297</v>
      </c>
      <c r="AF223" t="s">
        <v>297</v>
      </c>
      <c r="AG223" t="s">
        <v>297</v>
      </c>
      <c r="AH223" t="s">
        <v>297</v>
      </c>
      <c r="AI223" t="s">
        <v>297</v>
      </c>
      <c r="AJ223" t="s">
        <v>297</v>
      </c>
      <c r="AK223" t="s">
        <v>297</v>
      </c>
      <c r="AL223" t="s">
        <v>297</v>
      </c>
      <c r="AM223" t="s">
        <v>297</v>
      </c>
      <c r="AN223" t="s">
        <v>297</v>
      </c>
      <c r="AO223" t="s">
        <v>297</v>
      </c>
      <c r="AP223" t="s">
        <v>297</v>
      </c>
      <c r="AQ223" t="s">
        <v>297</v>
      </c>
      <c r="AR223" t="s">
        <v>297</v>
      </c>
      <c r="AS223" t="s">
        <v>297</v>
      </c>
      <c r="AT223" t="s">
        <v>297</v>
      </c>
      <c r="AU223" t="s">
        <v>297</v>
      </c>
      <c r="AV223" t="s">
        <v>297</v>
      </c>
      <c r="AW223" t="s">
        <v>297</v>
      </c>
      <c r="AX223" t="s">
        <v>297</v>
      </c>
      <c r="AY223" t="s">
        <v>297</v>
      </c>
      <c r="AZ223" t="s">
        <v>297</v>
      </c>
      <c r="BA223" t="s">
        <v>297</v>
      </c>
      <c r="BB223" t="s">
        <v>297</v>
      </c>
      <c r="BC223" t="s">
        <v>297</v>
      </c>
      <c r="BD223" t="s">
        <v>297</v>
      </c>
      <c r="BE223" t="s">
        <v>297</v>
      </c>
      <c r="BF223" t="s">
        <v>297</v>
      </c>
      <c r="BG223" t="s">
        <v>297</v>
      </c>
      <c r="BH223" t="s">
        <v>297</v>
      </c>
      <c r="BI223" t="s">
        <v>297</v>
      </c>
      <c r="BJ223" t="s">
        <v>297</v>
      </c>
      <c r="BK223" t="s">
        <v>297</v>
      </c>
      <c r="BL223" t="s">
        <v>297</v>
      </c>
      <c r="BM223" t="s">
        <v>297</v>
      </c>
      <c r="BN223" t="s">
        <v>297</v>
      </c>
      <c r="BO223" t="s">
        <v>297</v>
      </c>
      <c r="BP223" t="s">
        <v>297</v>
      </c>
      <c r="BQ223" t="s">
        <v>297</v>
      </c>
      <c r="BR223" t="s">
        <v>297</v>
      </c>
      <c r="BS223" t="s">
        <v>297</v>
      </c>
      <c r="BT223" t="s">
        <v>297</v>
      </c>
      <c r="BU223" t="s">
        <v>297</v>
      </c>
      <c r="BV223" t="s">
        <v>297</v>
      </c>
      <c r="BW223" t="s">
        <v>297</v>
      </c>
      <c r="BX223" t="s">
        <v>297</v>
      </c>
      <c r="BY223" t="s">
        <v>297</v>
      </c>
      <c r="BZ223" t="s">
        <v>297</v>
      </c>
      <c r="CA223" t="s">
        <v>297</v>
      </c>
      <c r="CB223" t="s">
        <v>297</v>
      </c>
      <c r="CC223" t="s">
        <v>297</v>
      </c>
      <c r="CD223" t="s">
        <v>297</v>
      </c>
      <c r="CE223" t="s">
        <v>297</v>
      </c>
      <c r="CF223" t="s">
        <v>400</v>
      </c>
      <c r="CG223" t="s">
        <v>297</v>
      </c>
      <c r="CH223" t="s">
        <v>297</v>
      </c>
      <c r="CI223">
        <v>0</v>
      </c>
      <c r="CJ223">
        <v>30</v>
      </c>
      <c r="CK223" t="s">
        <v>1625</v>
      </c>
      <c r="CL223" t="s">
        <v>1626</v>
      </c>
      <c r="CM223" t="s">
        <v>297</v>
      </c>
      <c r="CN223" t="s">
        <v>297</v>
      </c>
      <c r="CO223" t="s">
        <v>297</v>
      </c>
      <c r="CP223" t="s">
        <v>297</v>
      </c>
      <c r="CQ223" t="s">
        <v>297</v>
      </c>
      <c r="CR223" t="s">
        <v>297</v>
      </c>
      <c r="CS223" t="s">
        <v>297</v>
      </c>
      <c r="CT223" t="s">
        <v>297</v>
      </c>
      <c r="CU223" t="s">
        <v>297</v>
      </c>
      <c r="CV223" t="s">
        <v>297</v>
      </c>
      <c r="CW223" t="s">
        <v>297</v>
      </c>
      <c r="CX223" t="s">
        <v>297</v>
      </c>
      <c r="CY223" t="s">
        <v>390</v>
      </c>
      <c r="CZ223" t="s">
        <v>351</v>
      </c>
      <c r="DA223" t="s">
        <v>847</v>
      </c>
      <c r="DB223" t="s">
        <v>1627</v>
      </c>
      <c r="DC223" t="s">
        <v>297</v>
      </c>
    </row>
    <row r="224" spans="1:107" ht="20" hidden="1" customHeight="1" x14ac:dyDescent="0.2">
      <c r="A224" t="s">
        <v>1628</v>
      </c>
      <c r="B224" s="199" t="s">
        <v>1629</v>
      </c>
      <c r="C224" t="s">
        <v>1202</v>
      </c>
      <c r="D224" s="70" t="s">
        <v>297</v>
      </c>
      <c r="E224" s="70" t="s">
        <v>1630</v>
      </c>
      <c r="F224" s="160" t="s">
        <v>1631</v>
      </c>
      <c r="G224" t="s">
        <v>339</v>
      </c>
      <c r="H224" t="s">
        <v>299</v>
      </c>
      <c r="I224" t="s">
        <v>375</v>
      </c>
      <c r="J224" t="s">
        <v>342</v>
      </c>
      <c r="K224" t="s">
        <v>343</v>
      </c>
      <c r="L224" t="s">
        <v>303</v>
      </c>
      <c r="M224" t="s">
        <v>297</v>
      </c>
      <c r="N224" t="s">
        <v>297</v>
      </c>
      <c r="O224" t="s">
        <v>297</v>
      </c>
      <c r="Q224" t="s">
        <v>344</v>
      </c>
      <c r="R224" t="s">
        <v>297</v>
      </c>
      <c r="S224" t="s">
        <v>306</v>
      </c>
      <c r="T224" t="s">
        <v>297</v>
      </c>
      <c r="U224" t="s">
        <v>297</v>
      </c>
      <c r="V224" t="s">
        <v>309</v>
      </c>
      <c r="W224" t="s">
        <v>310</v>
      </c>
      <c r="X224" t="s">
        <v>310</v>
      </c>
      <c r="Y224" t="s">
        <v>311</v>
      </c>
      <c r="Z224" t="s">
        <v>297</v>
      </c>
      <c r="AA224" t="s">
        <v>297</v>
      </c>
      <c r="AB224" t="s">
        <v>297</v>
      </c>
      <c r="AC224" t="s">
        <v>297</v>
      </c>
      <c r="AD224" t="s">
        <v>297</v>
      </c>
      <c r="AE224" t="s">
        <v>297</v>
      </c>
      <c r="AF224" t="s">
        <v>297</v>
      </c>
      <c r="AG224" t="s">
        <v>297</v>
      </c>
      <c r="AH224" t="s">
        <v>297</v>
      </c>
      <c r="AI224" t="s">
        <v>297</v>
      </c>
      <c r="AJ224" t="s">
        <v>297</v>
      </c>
      <c r="AK224" t="s">
        <v>297</v>
      </c>
      <c r="AL224" t="s">
        <v>297</v>
      </c>
      <c r="AM224" t="s">
        <v>297</v>
      </c>
      <c r="AN224" t="s">
        <v>297</v>
      </c>
      <c r="AO224" t="s">
        <v>297</v>
      </c>
      <c r="AP224" t="s">
        <v>297</v>
      </c>
      <c r="AQ224" t="s">
        <v>297</v>
      </c>
      <c r="AR224" t="s">
        <v>297</v>
      </c>
      <c r="AS224" t="s">
        <v>297</v>
      </c>
      <c r="AT224" t="s">
        <v>297</v>
      </c>
      <c r="AU224" t="s">
        <v>297</v>
      </c>
      <c r="AV224" t="s">
        <v>297</v>
      </c>
      <c r="AW224" t="s">
        <v>297</v>
      </c>
      <c r="AX224" t="s">
        <v>297</v>
      </c>
      <c r="AY224" t="s">
        <v>297</v>
      </c>
      <c r="AZ224" t="s">
        <v>297</v>
      </c>
      <c r="BA224" t="s">
        <v>297</v>
      </c>
      <c r="BB224" t="s">
        <v>297</v>
      </c>
      <c r="BC224" t="s">
        <v>297</v>
      </c>
      <c r="BD224" t="s">
        <v>297</v>
      </c>
      <c r="BE224" t="s">
        <v>297</v>
      </c>
      <c r="BF224" t="s">
        <v>297</v>
      </c>
      <c r="BG224" t="s">
        <v>297</v>
      </c>
      <c r="BH224" t="s">
        <v>297</v>
      </c>
      <c r="BI224" t="s">
        <v>297</v>
      </c>
      <c r="BJ224" t="s">
        <v>297</v>
      </c>
      <c r="BK224" t="s">
        <v>297</v>
      </c>
      <c r="BL224" t="s">
        <v>297</v>
      </c>
      <c r="BM224" t="s">
        <v>297</v>
      </c>
      <c r="BN224" t="s">
        <v>297</v>
      </c>
      <c r="BO224" t="s">
        <v>297</v>
      </c>
      <c r="BP224" t="s">
        <v>297</v>
      </c>
      <c r="BQ224" t="s">
        <v>297</v>
      </c>
      <c r="BR224" t="s">
        <v>297</v>
      </c>
      <c r="BS224" t="s">
        <v>297</v>
      </c>
      <c r="BT224" t="s">
        <v>297</v>
      </c>
      <c r="BU224" t="s">
        <v>297</v>
      </c>
      <c r="BV224" t="s">
        <v>297</v>
      </c>
      <c r="BW224" t="s">
        <v>297</v>
      </c>
      <c r="BX224" t="s">
        <v>297</v>
      </c>
      <c r="BY224" t="s">
        <v>297</v>
      </c>
      <c r="BZ224" t="s">
        <v>297</v>
      </c>
      <c r="CA224" t="s">
        <v>297</v>
      </c>
      <c r="CB224" t="s">
        <v>297</v>
      </c>
      <c r="CC224" t="s">
        <v>297</v>
      </c>
      <c r="CD224" t="s">
        <v>297</v>
      </c>
      <c r="CE224" t="s">
        <v>297</v>
      </c>
      <c r="CF224" t="s">
        <v>347</v>
      </c>
      <c r="CG224" t="s">
        <v>297</v>
      </c>
      <c r="CH224" t="s">
        <v>297</v>
      </c>
      <c r="CI224" t="s">
        <v>297</v>
      </c>
      <c r="CJ224" t="s">
        <v>297</v>
      </c>
      <c r="CM224" t="s">
        <v>297</v>
      </c>
      <c r="CN224" t="s">
        <v>297</v>
      </c>
      <c r="CO224" t="s">
        <v>297</v>
      </c>
      <c r="CP224" t="s">
        <v>297</v>
      </c>
      <c r="CQ224" t="s">
        <v>297</v>
      </c>
      <c r="CR224" t="s">
        <v>297</v>
      </c>
      <c r="CS224" t="s">
        <v>297</v>
      </c>
      <c r="CT224" t="s">
        <v>297</v>
      </c>
      <c r="CU224" t="s">
        <v>297</v>
      </c>
      <c r="CV224" t="s">
        <v>297</v>
      </c>
      <c r="CW224" t="s">
        <v>297</v>
      </c>
      <c r="CX224" t="s">
        <v>297</v>
      </c>
      <c r="CY224" t="s">
        <v>297</v>
      </c>
      <c r="CZ224" t="s">
        <v>297</v>
      </c>
      <c r="DA224" t="s">
        <v>297</v>
      </c>
      <c r="DB224" t="s">
        <v>297</v>
      </c>
      <c r="DC224" t="s">
        <v>297</v>
      </c>
    </row>
    <row r="225" spans="1:107" hidden="1" thickTop="1" x14ac:dyDescent="0.2">
      <c r="A225" t="s">
        <v>1632</v>
      </c>
      <c r="B225" s="14" t="s">
        <v>1633</v>
      </c>
      <c r="C225" t="s">
        <v>6289</v>
      </c>
      <c r="D225" t="s">
        <v>297</v>
      </c>
      <c r="E225" t="s">
        <v>1633</v>
      </c>
      <c r="F225" t="s">
        <v>297</v>
      </c>
      <c r="G225" t="s">
        <v>298</v>
      </c>
      <c r="H225" t="s">
        <v>299</v>
      </c>
      <c r="I225" t="s">
        <v>300</v>
      </c>
      <c r="J225" t="s">
        <v>301</v>
      </c>
      <c r="K225" t="s">
        <v>302</v>
      </c>
      <c r="L225" t="s">
        <v>303</v>
      </c>
      <c r="M225" t="s">
        <v>297</v>
      </c>
      <c r="N225" t="s">
        <v>297</v>
      </c>
      <c r="O225" t="s">
        <v>297</v>
      </c>
      <c r="Q225" t="s">
        <v>304</v>
      </c>
      <c r="R225" t="s">
        <v>319</v>
      </c>
      <c r="S225" t="s">
        <v>306</v>
      </c>
      <c r="T225" t="s">
        <v>307</v>
      </c>
      <c r="U225" t="s">
        <v>308</v>
      </c>
      <c r="V225" t="s">
        <v>309</v>
      </c>
      <c r="W225" t="s">
        <v>310</v>
      </c>
      <c r="X225" t="s">
        <v>310</v>
      </c>
      <c r="Y225" t="s">
        <v>311</v>
      </c>
      <c r="Z225" t="s">
        <v>297</v>
      </c>
      <c r="AA225" t="s">
        <v>297</v>
      </c>
      <c r="AB225" t="s">
        <v>297</v>
      </c>
      <c r="AC225" t="s">
        <v>297</v>
      </c>
      <c r="AD225" t="s">
        <v>297</v>
      </c>
      <c r="AE225" t="s">
        <v>297</v>
      </c>
      <c r="AF225" t="s">
        <v>312</v>
      </c>
      <c r="AG225" t="s">
        <v>297</v>
      </c>
      <c r="AH225" t="s">
        <v>297</v>
      </c>
      <c r="AI225" t="s">
        <v>297</v>
      </c>
      <c r="AJ225" t="s">
        <v>297</v>
      </c>
      <c r="AK225" t="s">
        <v>297</v>
      </c>
      <c r="AL225" t="s">
        <v>297</v>
      </c>
      <c r="AM225" t="s">
        <v>297</v>
      </c>
      <c r="AN225" t="s">
        <v>297</v>
      </c>
      <c r="AO225" t="s">
        <v>297</v>
      </c>
      <c r="AP225" t="s">
        <v>297</v>
      </c>
      <c r="AQ225" t="s">
        <v>297</v>
      </c>
      <c r="AR225" t="s">
        <v>297</v>
      </c>
      <c r="AS225" t="s">
        <v>297</v>
      </c>
      <c r="AT225" t="s">
        <v>297</v>
      </c>
      <c r="AU225" t="s">
        <v>297</v>
      </c>
      <c r="AV225" t="s">
        <v>297</v>
      </c>
      <c r="AW225" t="s">
        <v>297</v>
      </c>
      <c r="AX225" t="s">
        <v>297</v>
      </c>
      <c r="AY225" t="s">
        <v>297</v>
      </c>
      <c r="AZ225" t="s">
        <v>297</v>
      </c>
      <c r="BA225" t="s">
        <v>297</v>
      </c>
      <c r="BB225" t="s">
        <v>297</v>
      </c>
      <c r="BC225" t="s">
        <v>297</v>
      </c>
      <c r="BD225" t="s">
        <v>297</v>
      </c>
      <c r="BE225" t="s">
        <v>297</v>
      </c>
      <c r="BF225" t="s">
        <v>297</v>
      </c>
      <c r="BG225" t="s">
        <v>297</v>
      </c>
      <c r="BH225" t="s">
        <v>297</v>
      </c>
      <c r="BI225" t="s">
        <v>297</v>
      </c>
      <c r="BJ225" t="s">
        <v>297</v>
      </c>
      <c r="BK225" t="s">
        <v>297</v>
      </c>
      <c r="BL225" t="s">
        <v>297</v>
      </c>
      <c r="BM225" t="s">
        <v>297</v>
      </c>
      <c r="BN225" t="s">
        <v>297</v>
      </c>
      <c r="BO225" t="s">
        <v>297</v>
      </c>
      <c r="BP225" t="s">
        <v>297</v>
      </c>
      <c r="BQ225" t="s">
        <v>297</v>
      </c>
      <c r="BR225" t="s">
        <v>297</v>
      </c>
      <c r="BS225" t="s">
        <v>297</v>
      </c>
      <c r="BT225" t="s">
        <v>297</v>
      </c>
      <c r="BU225" t="s">
        <v>297</v>
      </c>
      <c r="BV225" t="s">
        <v>297</v>
      </c>
      <c r="BW225" t="s">
        <v>297</v>
      </c>
      <c r="BX225" t="s">
        <v>297</v>
      </c>
      <c r="BY225" t="s">
        <v>297</v>
      </c>
      <c r="BZ225" t="s">
        <v>297</v>
      </c>
      <c r="CA225" t="s">
        <v>297</v>
      </c>
      <c r="CB225" t="s">
        <v>297</v>
      </c>
      <c r="CC225" t="s">
        <v>297</v>
      </c>
      <c r="CD225" t="s">
        <v>297</v>
      </c>
      <c r="CE225" t="s">
        <v>297</v>
      </c>
      <c r="CF225" t="s">
        <v>313</v>
      </c>
      <c r="CG225" t="s">
        <v>314</v>
      </c>
      <c r="CH225" t="s">
        <v>314</v>
      </c>
      <c r="CI225" t="s">
        <v>297</v>
      </c>
      <c r="CJ225" t="s">
        <v>297</v>
      </c>
      <c r="CK225" t="s">
        <v>1634</v>
      </c>
      <c r="CL225" t="s">
        <v>1635</v>
      </c>
      <c r="CM225" t="s">
        <v>297</v>
      </c>
      <c r="CN225" t="s">
        <v>297</v>
      </c>
      <c r="CO225" t="s">
        <v>297</v>
      </c>
      <c r="CP225" t="s">
        <v>297</v>
      </c>
      <c r="CQ225" t="s">
        <v>297</v>
      </c>
      <c r="CR225" t="s">
        <v>297</v>
      </c>
      <c r="CS225" t="s">
        <v>297</v>
      </c>
      <c r="CT225" t="s">
        <v>297</v>
      </c>
      <c r="CU225" t="s">
        <v>297</v>
      </c>
      <c r="CV225" t="s">
        <v>297</v>
      </c>
      <c r="CW225" t="s">
        <v>297</v>
      </c>
      <c r="CX225" t="s">
        <v>297</v>
      </c>
      <c r="CY225" t="s">
        <v>297</v>
      </c>
      <c r="CZ225" t="s">
        <v>297</v>
      </c>
      <c r="DA225" t="s">
        <v>297</v>
      </c>
      <c r="DB225" t="s">
        <v>297</v>
      </c>
      <c r="DC225" t="s">
        <v>297</v>
      </c>
    </row>
    <row r="226" spans="1:107" hidden="1" thickTop="1" x14ac:dyDescent="0.2">
      <c r="A226" t="s">
        <v>1636</v>
      </c>
      <c r="B226" s="199" t="s">
        <v>1637</v>
      </c>
      <c r="C226" t="s">
        <v>6289</v>
      </c>
      <c r="D226" s="70" t="s">
        <v>297</v>
      </c>
      <c r="E226" s="70" t="s">
        <v>1638</v>
      </c>
      <c r="F226" t="s">
        <v>297</v>
      </c>
      <c r="G226" t="s">
        <v>298</v>
      </c>
      <c r="H226" t="s">
        <v>299</v>
      </c>
      <c r="I226" t="s">
        <v>300</v>
      </c>
      <c r="J226" t="s">
        <v>1639</v>
      </c>
      <c r="K226" t="s">
        <v>1640</v>
      </c>
      <c r="L226" t="s">
        <v>303</v>
      </c>
      <c r="M226" t="s">
        <v>297</v>
      </c>
      <c r="N226" t="s">
        <v>297</v>
      </c>
      <c r="O226" t="s">
        <v>297</v>
      </c>
      <c r="Q226" t="s">
        <v>304</v>
      </c>
      <c r="R226" t="s">
        <v>319</v>
      </c>
      <c r="S226" t="s">
        <v>306</v>
      </c>
      <c r="T226" t="s">
        <v>747</v>
      </c>
      <c r="U226" t="s">
        <v>308</v>
      </c>
      <c r="V226" t="s">
        <v>309</v>
      </c>
      <c r="W226" t="s">
        <v>310</v>
      </c>
      <c r="X226" t="s">
        <v>310</v>
      </c>
      <c r="Y226" t="s">
        <v>311</v>
      </c>
      <c r="Z226" t="s">
        <v>312</v>
      </c>
      <c r="AA226" t="s">
        <v>297</v>
      </c>
      <c r="AB226" t="s">
        <v>297</v>
      </c>
      <c r="AC226" t="s">
        <v>297</v>
      </c>
      <c r="AD226" t="s">
        <v>297</v>
      </c>
      <c r="AE226" t="s">
        <v>297</v>
      </c>
      <c r="AF226" t="s">
        <v>312</v>
      </c>
      <c r="AG226" t="s">
        <v>297</v>
      </c>
      <c r="AH226" t="s">
        <v>297</v>
      </c>
      <c r="AI226" t="s">
        <v>297</v>
      </c>
      <c r="AJ226" t="s">
        <v>297</v>
      </c>
      <c r="AK226" t="s">
        <v>297</v>
      </c>
      <c r="AL226" t="s">
        <v>297</v>
      </c>
      <c r="AM226" t="s">
        <v>297</v>
      </c>
      <c r="AN226" t="s">
        <v>297</v>
      </c>
      <c r="AO226" t="s">
        <v>297</v>
      </c>
      <c r="AP226" t="s">
        <v>297</v>
      </c>
      <c r="AQ226" t="s">
        <v>297</v>
      </c>
      <c r="AR226" t="s">
        <v>297</v>
      </c>
      <c r="AS226" t="s">
        <v>297</v>
      </c>
      <c r="AT226" t="s">
        <v>297</v>
      </c>
      <c r="AU226" t="s">
        <v>297</v>
      </c>
      <c r="AV226" t="s">
        <v>297</v>
      </c>
      <c r="AW226" t="s">
        <v>297</v>
      </c>
      <c r="AX226" t="s">
        <v>297</v>
      </c>
      <c r="AY226" t="s">
        <v>297</v>
      </c>
      <c r="AZ226" t="s">
        <v>297</v>
      </c>
      <c r="BA226" t="s">
        <v>297</v>
      </c>
      <c r="BB226" t="s">
        <v>297</v>
      </c>
      <c r="BC226" t="s">
        <v>297</v>
      </c>
      <c r="BD226" t="s">
        <v>297</v>
      </c>
      <c r="BE226" t="s">
        <v>297</v>
      </c>
      <c r="BF226" t="s">
        <v>297</v>
      </c>
      <c r="BG226" t="s">
        <v>297</v>
      </c>
      <c r="BH226" t="s">
        <v>297</v>
      </c>
      <c r="BI226" t="s">
        <v>297</v>
      </c>
      <c r="BJ226" t="s">
        <v>297</v>
      </c>
      <c r="BK226" t="s">
        <v>297</v>
      </c>
      <c r="BL226" t="s">
        <v>297</v>
      </c>
      <c r="BM226" t="s">
        <v>297</v>
      </c>
      <c r="BN226" t="s">
        <v>297</v>
      </c>
      <c r="BO226" t="s">
        <v>297</v>
      </c>
      <c r="BP226" t="s">
        <v>297</v>
      </c>
      <c r="BQ226" t="s">
        <v>297</v>
      </c>
      <c r="BR226" t="s">
        <v>297</v>
      </c>
      <c r="BS226" t="s">
        <v>297</v>
      </c>
      <c r="BT226" t="s">
        <v>297</v>
      </c>
      <c r="BU226" t="s">
        <v>297</v>
      </c>
      <c r="BV226" t="s">
        <v>297</v>
      </c>
      <c r="BW226" t="s">
        <v>297</v>
      </c>
      <c r="BX226" t="s">
        <v>297</v>
      </c>
      <c r="BY226" t="s">
        <v>297</v>
      </c>
      <c r="BZ226" t="s">
        <v>297</v>
      </c>
      <c r="CA226" t="s">
        <v>297</v>
      </c>
      <c r="CB226" t="s">
        <v>297</v>
      </c>
      <c r="CC226" t="s">
        <v>297</v>
      </c>
      <c r="CD226" t="s">
        <v>297</v>
      </c>
      <c r="CE226" t="s">
        <v>297</v>
      </c>
      <c r="CF226" t="s">
        <v>313</v>
      </c>
      <c r="CG226" t="s">
        <v>314</v>
      </c>
      <c r="CH226" t="s">
        <v>314</v>
      </c>
      <c r="CI226" t="s">
        <v>297</v>
      </c>
      <c r="CJ226" t="s">
        <v>297</v>
      </c>
      <c r="CK226" s="70" t="s">
        <v>1641</v>
      </c>
      <c r="CL226" s="70" t="s">
        <v>1642</v>
      </c>
      <c r="CM226" t="s">
        <v>297</v>
      </c>
      <c r="CN226" t="s">
        <v>297</v>
      </c>
      <c r="CO226" t="s">
        <v>297</v>
      </c>
      <c r="CP226" t="s">
        <v>297</v>
      </c>
      <c r="CQ226" t="s">
        <v>297</v>
      </c>
      <c r="CR226" t="s">
        <v>297</v>
      </c>
      <c r="CS226" t="s">
        <v>297</v>
      </c>
      <c r="CT226" t="s">
        <v>297</v>
      </c>
      <c r="CU226" t="s">
        <v>297</v>
      </c>
      <c r="CV226" t="s">
        <v>297</v>
      </c>
      <c r="CW226" t="s">
        <v>297</v>
      </c>
      <c r="CX226" t="s">
        <v>297</v>
      </c>
      <c r="CY226" t="s">
        <v>297</v>
      </c>
      <c r="CZ226" t="s">
        <v>297</v>
      </c>
      <c r="DA226" t="s">
        <v>297</v>
      </c>
      <c r="DB226" t="s">
        <v>297</v>
      </c>
      <c r="DC226" t="s">
        <v>297</v>
      </c>
    </row>
    <row r="227" spans="1:107" hidden="1" thickTop="1" x14ac:dyDescent="0.2">
      <c r="A227" t="s">
        <v>1643</v>
      </c>
      <c r="B227" s="14" t="s">
        <v>1644</v>
      </c>
      <c r="C227" t="s">
        <v>6285</v>
      </c>
      <c r="D227" t="s">
        <v>297</v>
      </c>
      <c r="E227" t="s">
        <v>1644</v>
      </c>
      <c r="F227" t="s">
        <v>297</v>
      </c>
      <c r="G227" t="s">
        <v>339</v>
      </c>
      <c r="H227" t="s">
        <v>340</v>
      </c>
      <c r="I227" t="s">
        <v>341</v>
      </c>
      <c r="J227" t="s">
        <v>479</v>
      </c>
      <c r="K227" t="s">
        <v>343</v>
      </c>
      <c r="L227" t="s">
        <v>303</v>
      </c>
      <c r="M227" t="s">
        <v>297</v>
      </c>
      <c r="N227" t="s">
        <v>297</v>
      </c>
      <c r="O227" t="s">
        <v>297</v>
      </c>
      <c r="Q227" t="s">
        <v>344</v>
      </c>
      <c r="R227" t="s">
        <v>297</v>
      </c>
      <c r="S227" t="s">
        <v>306</v>
      </c>
      <c r="T227" t="s">
        <v>297</v>
      </c>
      <c r="U227" t="s">
        <v>297</v>
      </c>
      <c r="V227" t="s">
        <v>309</v>
      </c>
      <c r="W227" t="s">
        <v>345</v>
      </c>
      <c r="X227" t="s">
        <v>310</v>
      </c>
      <c r="Y227" t="s">
        <v>346</v>
      </c>
      <c r="Z227" t="s">
        <v>297</v>
      </c>
      <c r="AA227" t="s">
        <v>297</v>
      </c>
      <c r="AB227" t="s">
        <v>297</v>
      </c>
      <c r="AC227" t="s">
        <v>297</v>
      </c>
      <c r="AD227" t="s">
        <v>297</v>
      </c>
      <c r="AE227" t="s">
        <v>297</v>
      </c>
      <c r="AF227" t="s">
        <v>312</v>
      </c>
      <c r="AG227" t="s">
        <v>297</v>
      </c>
      <c r="AH227" t="s">
        <v>297</v>
      </c>
      <c r="AI227" t="s">
        <v>297</v>
      </c>
      <c r="AJ227" t="s">
        <v>297</v>
      </c>
      <c r="AK227" t="s">
        <v>297</v>
      </c>
      <c r="AL227" t="s">
        <v>297</v>
      </c>
      <c r="AM227" t="s">
        <v>297</v>
      </c>
      <c r="AN227" t="s">
        <v>297</v>
      </c>
      <c r="AO227" t="s">
        <v>312</v>
      </c>
      <c r="AP227" t="s">
        <v>297</v>
      </c>
      <c r="AQ227" t="s">
        <v>297</v>
      </c>
      <c r="AR227" t="s">
        <v>297</v>
      </c>
      <c r="AS227" t="s">
        <v>297</v>
      </c>
      <c r="AT227" t="s">
        <v>297</v>
      </c>
      <c r="AU227" t="s">
        <v>297</v>
      </c>
      <c r="AV227" t="s">
        <v>297</v>
      </c>
      <c r="AW227" t="s">
        <v>297</v>
      </c>
      <c r="AX227" t="s">
        <v>297</v>
      </c>
      <c r="AY227" t="s">
        <v>297</v>
      </c>
      <c r="AZ227" t="s">
        <v>297</v>
      </c>
      <c r="BA227" t="s">
        <v>297</v>
      </c>
      <c r="BB227" t="s">
        <v>297</v>
      </c>
      <c r="BC227" t="s">
        <v>297</v>
      </c>
      <c r="BD227" t="s">
        <v>297</v>
      </c>
      <c r="BE227" t="s">
        <v>297</v>
      </c>
      <c r="BF227" t="s">
        <v>297</v>
      </c>
      <c r="BG227" t="s">
        <v>297</v>
      </c>
      <c r="BH227" t="s">
        <v>297</v>
      </c>
      <c r="BI227" t="s">
        <v>297</v>
      </c>
      <c r="BJ227" t="s">
        <v>297</v>
      </c>
      <c r="BK227" t="s">
        <v>297</v>
      </c>
      <c r="BL227" t="s">
        <v>297</v>
      </c>
      <c r="BM227" t="s">
        <v>297</v>
      </c>
      <c r="BN227" t="s">
        <v>297</v>
      </c>
      <c r="BO227" t="s">
        <v>297</v>
      </c>
      <c r="BP227" t="s">
        <v>297</v>
      </c>
      <c r="BQ227" t="s">
        <v>297</v>
      </c>
      <c r="BR227" t="s">
        <v>297</v>
      </c>
      <c r="BS227" t="s">
        <v>297</v>
      </c>
      <c r="BT227" t="s">
        <v>297</v>
      </c>
      <c r="BU227" t="s">
        <v>297</v>
      </c>
      <c r="BV227" t="s">
        <v>297</v>
      </c>
      <c r="BW227" t="s">
        <v>297</v>
      </c>
      <c r="BX227" t="s">
        <v>297</v>
      </c>
      <c r="BY227" t="s">
        <v>297</v>
      </c>
      <c r="BZ227" t="s">
        <v>297</v>
      </c>
      <c r="CA227" t="s">
        <v>297</v>
      </c>
      <c r="CB227" t="s">
        <v>297</v>
      </c>
      <c r="CC227" t="s">
        <v>297</v>
      </c>
      <c r="CD227" t="s">
        <v>297</v>
      </c>
      <c r="CE227" t="s">
        <v>297</v>
      </c>
      <c r="CF227" t="s">
        <v>347</v>
      </c>
      <c r="CG227" t="s">
        <v>297</v>
      </c>
      <c r="CH227" t="s">
        <v>297</v>
      </c>
      <c r="CI227">
        <v>0</v>
      </c>
      <c r="CJ227">
        <v>30</v>
      </c>
      <c r="CK227" t="s">
        <v>1645</v>
      </c>
      <c r="CL227" t="s">
        <v>1646</v>
      </c>
      <c r="CM227" t="s">
        <v>297</v>
      </c>
      <c r="CN227" t="s">
        <v>297</v>
      </c>
      <c r="CO227" t="s">
        <v>297</v>
      </c>
      <c r="CP227" t="s">
        <v>533</v>
      </c>
      <c r="CQ227" t="s">
        <v>297</v>
      </c>
      <c r="CR227" t="s">
        <v>297</v>
      </c>
      <c r="CS227" t="s">
        <v>297</v>
      </c>
      <c r="CT227" t="s">
        <v>297</v>
      </c>
      <c r="CU227" t="s">
        <v>297</v>
      </c>
      <c r="CV227" t="s">
        <v>297</v>
      </c>
      <c r="CW227" t="s">
        <v>297</v>
      </c>
      <c r="CX227" t="s">
        <v>297</v>
      </c>
      <c r="CY227" t="s">
        <v>534</v>
      </c>
      <c r="CZ227" t="s">
        <v>351</v>
      </c>
      <c r="DA227" t="s">
        <v>352</v>
      </c>
      <c r="DB227" t="s">
        <v>1643</v>
      </c>
      <c r="DC227" t="s">
        <v>1647</v>
      </c>
    </row>
    <row r="228" spans="1:107" hidden="1" thickTop="1" x14ac:dyDescent="0.2">
      <c r="A228" t="s">
        <v>1648</v>
      </c>
      <c r="B228" s="196" t="s">
        <v>1649</v>
      </c>
      <c r="C228" t="s">
        <v>6279</v>
      </c>
      <c r="D228" t="s">
        <v>297</v>
      </c>
      <c r="E228" t="s">
        <v>1651</v>
      </c>
      <c r="F228" t="s">
        <v>1652</v>
      </c>
      <c r="G228" t="s">
        <v>298</v>
      </c>
      <c r="H228" t="s">
        <v>299</v>
      </c>
      <c r="I228" t="s">
        <v>300</v>
      </c>
      <c r="J228" t="s">
        <v>342</v>
      </c>
      <c r="K228" t="s">
        <v>343</v>
      </c>
      <c r="L228" t="s">
        <v>303</v>
      </c>
      <c r="M228" t="s">
        <v>297</v>
      </c>
      <c r="N228" t="s">
        <v>297</v>
      </c>
      <c r="O228" t="s">
        <v>297</v>
      </c>
      <c r="Q228" t="s">
        <v>344</v>
      </c>
      <c r="R228" t="s">
        <v>297</v>
      </c>
      <c r="S228" t="s">
        <v>306</v>
      </c>
      <c r="T228" t="s">
        <v>307</v>
      </c>
      <c r="U228" t="s">
        <v>297</v>
      </c>
      <c r="V228" t="s">
        <v>309</v>
      </c>
      <c r="W228" t="s">
        <v>310</v>
      </c>
      <c r="X228" t="s">
        <v>310</v>
      </c>
      <c r="Y228" t="s">
        <v>311</v>
      </c>
      <c r="Z228" t="s">
        <v>297</v>
      </c>
      <c r="AA228" t="s">
        <v>297</v>
      </c>
      <c r="AB228" t="s">
        <v>297</v>
      </c>
      <c r="AC228" t="s">
        <v>297</v>
      </c>
      <c r="AD228" t="s">
        <v>297</v>
      </c>
      <c r="AE228" t="s">
        <v>297</v>
      </c>
      <c r="AF228" t="s">
        <v>312</v>
      </c>
      <c r="AG228" t="s">
        <v>297</v>
      </c>
      <c r="AH228" t="s">
        <v>297</v>
      </c>
      <c r="AI228" t="s">
        <v>297</v>
      </c>
      <c r="AJ228" t="s">
        <v>297</v>
      </c>
      <c r="AK228" t="s">
        <v>297</v>
      </c>
      <c r="AL228" t="s">
        <v>297</v>
      </c>
      <c r="AM228" t="s">
        <v>297</v>
      </c>
      <c r="AN228" t="s">
        <v>297</v>
      </c>
      <c r="AO228" t="s">
        <v>297</v>
      </c>
      <c r="AP228" t="s">
        <v>297</v>
      </c>
      <c r="AQ228" t="s">
        <v>297</v>
      </c>
      <c r="AR228" t="s">
        <v>297</v>
      </c>
      <c r="AS228" t="s">
        <v>297</v>
      </c>
      <c r="AT228" t="s">
        <v>297</v>
      </c>
      <c r="AU228" t="s">
        <v>297</v>
      </c>
      <c r="AV228" t="s">
        <v>297</v>
      </c>
      <c r="AW228" t="s">
        <v>297</v>
      </c>
      <c r="AX228" t="s">
        <v>297</v>
      </c>
      <c r="AY228" t="s">
        <v>297</v>
      </c>
      <c r="AZ228" t="s">
        <v>297</v>
      </c>
      <c r="BA228" t="s">
        <v>297</v>
      </c>
      <c r="BB228" t="s">
        <v>297</v>
      </c>
      <c r="BC228" t="s">
        <v>297</v>
      </c>
      <c r="BD228" t="s">
        <v>297</v>
      </c>
      <c r="BE228" t="s">
        <v>297</v>
      </c>
      <c r="BF228" t="s">
        <v>297</v>
      </c>
      <c r="BG228" t="s">
        <v>297</v>
      </c>
      <c r="BH228" t="s">
        <v>297</v>
      </c>
      <c r="BI228" t="s">
        <v>297</v>
      </c>
      <c r="BJ228" t="s">
        <v>297</v>
      </c>
      <c r="BK228" t="s">
        <v>297</v>
      </c>
      <c r="BL228" t="s">
        <v>297</v>
      </c>
      <c r="BM228" t="s">
        <v>297</v>
      </c>
      <c r="BN228" t="s">
        <v>297</v>
      </c>
      <c r="BO228" t="s">
        <v>297</v>
      </c>
      <c r="BP228" t="s">
        <v>297</v>
      </c>
      <c r="BQ228" t="s">
        <v>297</v>
      </c>
      <c r="BR228" t="s">
        <v>297</v>
      </c>
      <c r="BS228" t="s">
        <v>297</v>
      </c>
      <c r="BT228" t="s">
        <v>297</v>
      </c>
      <c r="BU228" t="s">
        <v>297</v>
      </c>
      <c r="BV228" t="s">
        <v>312</v>
      </c>
      <c r="BW228" t="s">
        <v>297</v>
      </c>
      <c r="BX228" t="s">
        <v>297</v>
      </c>
      <c r="BY228" t="s">
        <v>297</v>
      </c>
      <c r="BZ228" t="s">
        <v>297</v>
      </c>
      <c r="CA228" t="s">
        <v>297</v>
      </c>
      <c r="CB228" t="s">
        <v>297</v>
      </c>
      <c r="CC228" t="s">
        <v>297</v>
      </c>
      <c r="CD228" t="s">
        <v>297</v>
      </c>
      <c r="CE228" t="s">
        <v>297</v>
      </c>
      <c r="CF228" t="s">
        <v>347</v>
      </c>
      <c r="CG228" t="s">
        <v>297</v>
      </c>
      <c r="CH228" t="s">
        <v>297</v>
      </c>
      <c r="CI228">
        <v>0</v>
      </c>
      <c r="CJ228">
        <v>30</v>
      </c>
      <c r="CK228" t="s">
        <v>1653</v>
      </c>
      <c r="CL228" t="s">
        <v>1654</v>
      </c>
      <c r="CM228" t="s">
        <v>297</v>
      </c>
      <c r="CN228" t="s">
        <v>297</v>
      </c>
      <c r="CO228" t="s">
        <v>297</v>
      </c>
      <c r="CP228" t="s">
        <v>297</v>
      </c>
      <c r="CQ228" t="s">
        <v>297</v>
      </c>
      <c r="CR228" t="s">
        <v>297</v>
      </c>
      <c r="CS228" t="s">
        <v>297</v>
      </c>
      <c r="CT228" t="s">
        <v>297</v>
      </c>
      <c r="CU228" t="s">
        <v>297</v>
      </c>
      <c r="CV228" t="s">
        <v>297</v>
      </c>
      <c r="CW228" t="s">
        <v>297</v>
      </c>
      <c r="CX228" t="s">
        <v>297</v>
      </c>
      <c r="CY228" t="s">
        <v>297</v>
      </c>
      <c r="CZ228" t="s">
        <v>297</v>
      </c>
      <c r="DA228" t="s">
        <v>297</v>
      </c>
      <c r="DB228" t="s">
        <v>297</v>
      </c>
      <c r="DC228" t="s">
        <v>297</v>
      </c>
    </row>
    <row r="229" spans="1:107" hidden="1" thickTop="1" x14ac:dyDescent="0.2">
      <c r="A229" t="s">
        <v>1655</v>
      </c>
      <c r="B229" s="14" t="s">
        <v>1656</v>
      </c>
      <c r="C229" t="s">
        <v>6285</v>
      </c>
      <c r="D229" t="s">
        <v>297</v>
      </c>
      <c r="E229" t="s">
        <v>1657</v>
      </c>
      <c r="F229" t="s">
        <v>297</v>
      </c>
      <c r="G229" t="s">
        <v>298</v>
      </c>
      <c r="H229" t="s">
        <v>299</v>
      </c>
      <c r="I229" t="s">
        <v>300</v>
      </c>
      <c r="J229" t="s">
        <v>611</v>
      </c>
      <c r="K229" t="s">
        <v>343</v>
      </c>
      <c r="L229" t="s">
        <v>303</v>
      </c>
      <c r="M229" t="s">
        <v>297</v>
      </c>
      <c r="N229" t="s">
        <v>297</v>
      </c>
      <c r="O229" t="s">
        <v>297</v>
      </c>
      <c r="Q229" t="s">
        <v>344</v>
      </c>
      <c r="R229" t="s">
        <v>297</v>
      </c>
      <c r="S229" t="s">
        <v>306</v>
      </c>
      <c r="T229" t="s">
        <v>297</v>
      </c>
      <c r="U229" t="s">
        <v>297</v>
      </c>
      <c r="V229" t="s">
        <v>309</v>
      </c>
      <c r="W229" t="s">
        <v>310</v>
      </c>
      <c r="X229" t="s">
        <v>310</v>
      </c>
      <c r="Y229" t="s">
        <v>311</v>
      </c>
      <c r="Z229" t="s">
        <v>297</v>
      </c>
      <c r="AA229" t="s">
        <v>297</v>
      </c>
      <c r="AB229" t="s">
        <v>297</v>
      </c>
      <c r="AC229" t="s">
        <v>297</v>
      </c>
      <c r="AD229" t="s">
        <v>297</v>
      </c>
      <c r="AE229" t="s">
        <v>297</v>
      </c>
      <c r="AF229" t="s">
        <v>312</v>
      </c>
      <c r="AG229" t="s">
        <v>297</v>
      </c>
      <c r="AH229" t="s">
        <v>297</v>
      </c>
      <c r="AI229" t="s">
        <v>297</v>
      </c>
      <c r="AJ229" t="s">
        <v>297</v>
      </c>
      <c r="AK229" t="s">
        <v>297</v>
      </c>
      <c r="AL229" t="s">
        <v>297</v>
      </c>
      <c r="AM229" t="s">
        <v>297</v>
      </c>
      <c r="AN229" t="s">
        <v>297</v>
      </c>
      <c r="AO229" t="s">
        <v>297</v>
      </c>
      <c r="AP229" t="s">
        <v>297</v>
      </c>
      <c r="AQ229" t="s">
        <v>297</v>
      </c>
      <c r="AR229" t="s">
        <v>297</v>
      </c>
      <c r="AS229" t="s">
        <v>297</v>
      </c>
      <c r="AT229" t="s">
        <v>297</v>
      </c>
      <c r="AU229" t="s">
        <v>297</v>
      </c>
      <c r="AV229" t="s">
        <v>297</v>
      </c>
      <c r="AW229" t="s">
        <v>297</v>
      </c>
      <c r="AX229" t="s">
        <v>297</v>
      </c>
      <c r="AY229" t="s">
        <v>297</v>
      </c>
      <c r="AZ229" t="s">
        <v>297</v>
      </c>
      <c r="BA229" t="s">
        <v>297</v>
      </c>
      <c r="BB229" t="s">
        <v>297</v>
      </c>
      <c r="BC229" t="s">
        <v>297</v>
      </c>
      <c r="BD229" t="s">
        <v>297</v>
      </c>
      <c r="BE229" t="s">
        <v>297</v>
      </c>
      <c r="BF229" t="s">
        <v>297</v>
      </c>
      <c r="BG229" t="s">
        <v>297</v>
      </c>
      <c r="BH229" t="s">
        <v>297</v>
      </c>
      <c r="BI229" t="s">
        <v>297</v>
      </c>
      <c r="BJ229" t="s">
        <v>297</v>
      </c>
      <c r="BK229" t="s">
        <v>297</v>
      </c>
      <c r="BL229" t="s">
        <v>297</v>
      </c>
      <c r="BM229" t="s">
        <v>297</v>
      </c>
      <c r="BN229" t="s">
        <v>297</v>
      </c>
      <c r="BO229" t="s">
        <v>297</v>
      </c>
      <c r="BP229" t="s">
        <v>297</v>
      </c>
      <c r="BQ229" t="s">
        <v>297</v>
      </c>
      <c r="BR229" t="s">
        <v>297</v>
      </c>
      <c r="BS229" t="s">
        <v>297</v>
      </c>
      <c r="BT229" t="s">
        <v>297</v>
      </c>
      <c r="BU229" t="s">
        <v>297</v>
      </c>
      <c r="BV229" t="s">
        <v>297</v>
      </c>
      <c r="BW229" t="s">
        <v>297</v>
      </c>
      <c r="BX229" t="s">
        <v>297</v>
      </c>
      <c r="BY229" t="s">
        <v>297</v>
      </c>
      <c r="BZ229" t="s">
        <v>297</v>
      </c>
      <c r="CA229" t="s">
        <v>297</v>
      </c>
      <c r="CB229" t="s">
        <v>297</v>
      </c>
      <c r="CC229" t="s">
        <v>297</v>
      </c>
      <c r="CD229" t="s">
        <v>297</v>
      </c>
      <c r="CE229" t="s">
        <v>1658</v>
      </c>
      <c r="CF229" t="s">
        <v>347</v>
      </c>
      <c r="CG229" t="s">
        <v>297</v>
      </c>
      <c r="CH229" t="s">
        <v>297</v>
      </c>
      <c r="CI229">
        <v>0</v>
      </c>
      <c r="CJ229">
        <v>30</v>
      </c>
      <c r="CK229" t="s">
        <v>1659</v>
      </c>
      <c r="CL229" t="s">
        <v>1660</v>
      </c>
      <c r="CM229" t="s">
        <v>297</v>
      </c>
      <c r="CN229" t="s">
        <v>297</v>
      </c>
      <c r="CO229" t="s">
        <v>297</v>
      </c>
      <c r="CP229" t="s">
        <v>297</v>
      </c>
      <c r="CQ229" t="s">
        <v>297</v>
      </c>
      <c r="CR229" t="s">
        <v>297</v>
      </c>
      <c r="CS229" t="s">
        <v>297</v>
      </c>
      <c r="CT229" t="s">
        <v>297</v>
      </c>
      <c r="CU229" t="s">
        <v>297</v>
      </c>
      <c r="CV229" t="s">
        <v>297</v>
      </c>
      <c r="CW229" t="s">
        <v>297</v>
      </c>
      <c r="CX229" t="s">
        <v>297</v>
      </c>
      <c r="CY229" t="s">
        <v>297</v>
      </c>
      <c r="CZ229" t="s">
        <v>297</v>
      </c>
      <c r="DA229" t="s">
        <v>297</v>
      </c>
      <c r="DB229" t="s">
        <v>297</v>
      </c>
      <c r="DC229" t="s">
        <v>297</v>
      </c>
    </row>
    <row r="230" spans="1:107" hidden="1" thickTop="1" x14ac:dyDescent="0.2">
      <c r="A230" t="s">
        <v>6250</v>
      </c>
      <c r="B230" s="196" t="s">
        <v>1662</v>
      </c>
      <c r="C230" t="s">
        <v>6286</v>
      </c>
      <c r="D230" t="s">
        <v>297</v>
      </c>
      <c r="E230" t="s">
        <v>1663</v>
      </c>
      <c r="F230" t="s">
        <v>297</v>
      </c>
      <c r="G230" t="s">
        <v>298</v>
      </c>
      <c r="H230" t="s">
        <v>299</v>
      </c>
      <c r="I230" t="s">
        <v>300</v>
      </c>
      <c r="J230" t="s">
        <v>342</v>
      </c>
      <c r="K230" t="s">
        <v>343</v>
      </c>
      <c r="L230" t="s">
        <v>303</v>
      </c>
      <c r="M230" t="s">
        <v>297</v>
      </c>
      <c r="N230" t="s">
        <v>297</v>
      </c>
      <c r="O230" t="s">
        <v>1661</v>
      </c>
      <c r="Q230" t="s">
        <v>344</v>
      </c>
      <c r="R230" t="s">
        <v>297</v>
      </c>
      <c r="S230" t="s">
        <v>306</v>
      </c>
      <c r="T230" t="s">
        <v>297</v>
      </c>
      <c r="U230" t="s">
        <v>297</v>
      </c>
      <c r="V230" t="s">
        <v>309</v>
      </c>
      <c r="W230" t="s">
        <v>310</v>
      </c>
      <c r="X230" t="s">
        <v>310</v>
      </c>
      <c r="Y230" t="s">
        <v>311</v>
      </c>
      <c r="Z230" t="s">
        <v>297</v>
      </c>
      <c r="AA230" t="s">
        <v>297</v>
      </c>
      <c r="AB230" t="s">
        <v>297</v>
      </c>
      <c r="AC230" t="s">
        <v>297</v>
      </c>
      <c r="AD230" t="s">
        <v>297</v>
      </c>
      <c r="AE230" t="s">
        <v>297</v>
      </c>
      <c r="AF230" t="s">
        <v>297</v>
      </c>
      <c r="AG230" t="s">
        <v>297</v>
      </c>
      <c r="AH230" t="s">
        <v>297</v>
      </c>
      <c r="AI230" t="s">
        <v>297</v>
      </c>
      <c r="AJ230" t="s">
        <v>297</v>
      </c>
      <c r="AK230" t="s">
        <v>297</v>
      </c>
      <c r="AL230" t="s">
        <v>297</v>
      </c>
      <c r="AM230" t="s">
        <v>297</v>
      </c>
      <c r="AN230" t="s">
        <v>297</v>
      </c>
      <c r="AO230" t="s">
        <v>297</v>
      </c>
      <c r="AP230" t="s">
        <v>297</v>
      </c>
      <c r="AQ230" t="s">
        <v>297</v>
      </c>
      <c r="AR230" t="s">
        <v>297</v>
      </c>
      <c r="AS230" t="s">
        <v>297</v>
      </c>
      <c r="AT230" t="s">
        <v>297</v>
      </c>
      <c r="AU230" t="s">
        <v>297</v>
      </c>
      <c r="AV230" t="s">
        <v>297</v>
      </c>
      <c r="AW230" t="s">
        <v>297</v>
      </c>
      <c r="AX230" t="s">
        <v>297</v>
      </c>
      <c r="AY230" t="s">
        <v>297</v>
      </c>
      <c r="AZ230" t="s">
        <v>297</v>
      </c>
      <c r="BA230" t="s">
        <v>297</v>
      </c>
      <c r="BB230" t="s">
        <v>297</v>
      </c>
      <c r="BC230" t="s">
        <v>297</v>
      </c>
      <c r="BD230" t="s">
        <v>297</v>
      </c>
      <c r="BE230" t="s">
        <v>297</v>
      </c>
      <c r="BF230" t="s">
        <v>297</v>
      </c>
      <c r="BG230" t="s">
        <v>297</v>
      </c>
      <c r="BH230" t="s">
        <v>297</v>
      </c>
      <c r="BI230" t="s">
        <v>297</v>
      </c>
      <c r="BJ230" t="s">
        <v>297</v>
      </c>
      <c r="BK230" t="s">
        <v>297</v>
      </c>
      <c r="BL230" t="s">
        <v>297</v>
      </c>
      <c r="BM230" t="s">
        <v>297</v>
      </c>
      <c r="BN230" t="s">
        <v>297</v>
      </c>
      <c r="BO230" t="s">
        <v>297</v>
      </c>
      <c r="BP230" t="s">
        <v>312</v>
      </c>
      <c r="BQ230" t="s">
        <v>297</v>
      </c>
      <c r="BR230" t="s">
        <v>297</v>
      </c>
      <c r="BS230" t="s">
        <v>297</v>
      </c>
      <c r="BT230" t="s">
        <v>297</v>
      </c>
      <c r="BU230" t="s">
        <v>297</v>
      </c>
      <c r="BV230" t="s">
        <v>297</v>
      </c>
      <c r="BW230" t="s">
        <v>297</v>
      </c>
      <c r="BX230" t="s">
        <v>297</v>
      </c>
      <c r="BY230" t="s">
        <v>297</v>
      </c>
      <c r="BZ230" t="s">
        <v>297</v>
      </c>
      <c r="CA230" t="s">
        <v>297</v>
      </c>
      <c r="CB230" t="s">
        <v>297</v>
      </c>
      <c r="CC230" t="s">
        <v>297</v>
      </c>
      <c r="CD230" t="s">
        <v>297</v>
      </c>
      <c r="CE230" t="s">
        <v>297</v>
      </c>
      <c r="CF230" t="s">
        <v>369</v>
      </c>
      <c r="CG230" t="s">
        <v>297</v>
      </c>
      <c r="CH230" t="s">
        <v>297</v>
      </c>
      <c r="CI230">
        <v>0</v>
      </c>
      <c r="CJ230">
        <v>30</v>
      </c>
      <c r="CK230" t="s">
        <v>1664</v>
      </c>
      <c r="CL230" t="s">
        <v>1665</v>
      </c>
      <c r="CM230" t="s">
        <v>297</v>
      </c>
      <c r="CN230" t="s">
        <v>297</v>
      </c>
      <c r="CO230" t="s">
        <v>297</v>
      </c>
      <c r="CP230" t="s">
        <v>297</v>
      </c>
      <c r="CQ230" t="s">
        <v>297</v>
      </c>
      <c r="CR230" t="s">
        <v>297</v>
      </c>
      <c r="CS230" t="s">
        <v>297</v>
      </c>
      <c r="CT230" t="s">
        <v>297</v>
      </c>
      <c r="CU230" t="s">
        <v>297</v>
      </c>
      <c r="CV230" t="s">
        <v>297</v>
      </c>
      <c r="CW230" t="s">
        <v>297</v>
      </c>
      <c r="CX230" t="s">
        <v>297</v>
      </c>
      <c r="CY230" t="s">
        <v>297</v>
      </c>
      <c r="CZ230" t="s">
        <v>297</v>
      </c>
      <c r="DA230" t="s">
        <v>297</v>
      </c>
      <c r="DB230" t="s">
        <v>297</v>
      </c>
      <c r="DC230" t="s">
        <v>297</v>
      </c>
    </row>
    <row r="231" spans="1:107" hidden="1" thickTop="1" x14ac:dyDescent="0.2">
      <c r="A231" t="s">
        <v>1666</v>
      </c>
      <c r="B231" s="14" t="s">
        <v>1667</v>
      </c>
      <c r="C231" t="s">
        <v>6202</v>
      </c>
      <c r="D231" t="s">
        <v>297</v>
      </c>
      <c r="E231" t="s">
        <v>1669</v>
      </c>
      <c r="F231" t="s">
        <v>1670</v>
      </c>
      <c r="G231" t="s">
        <v>298</v>
      </c>
      <c r="H231" t="s">
        <v>299</v>
      </c>
      <c r="I231" t="s">
        <v>300</v>
      </c>
      <c r="J231" t="s">
        <v>611</v>
      </c>
      <c r="K231" t="s">
        <v>343</v>
      </c>
      <c r="L231" t="s">
        <v>303</v>
      </c>
      <c r="M231" t="s">
        <v>297</v>
      </c>
      <c r="N231" t="s">
        <v>297</v>
      </c>
      <c r="O231" t="s">
        <v>1661</v>
      </c>
      <c r="Q231" t="s">
        <v>344</v>
      </c>
      <c r="R231" t="s">
        <v>297</v>
      </c>
      <c r="S231" t="s">
        <v>306</v>
      </c>
      <c r="T231" t="s">
        <v>297</v>
      </c>
      <c r="U231" t="s">
        <v>308</v>
      </c>
      <c r="V231" t="s">
        <v>309</v>
      </c>
      <c r="W231" t="s">
        <v>345</v>
      </c>
      <c r="X231" t="s">
        <v>310</v>
      </c>
      <c r="Y231" t="s">
        <v>1671</v>
      </c>
      <c r="Z231" t="s">
        <v>312</v>
      </c>
      <c r="AA231" t="s">
        <v>297</v>
      </c>
      <c r="AB231" t="s">
        <v>297</v>
      </c>
      <c r="AC231" t="s">
        <v>297</v>
      </c>
      <c r="AD231" t="s">
        <v>297</v>
      </c>
      <c r="AE231" t="s">
        <v>297</v>
      </c>
      <c r="AF231" t="s">
        <v>297</v>
      </c>
      <c r="AG231" t="s">
        <v>297</v>
      </c>
      <c r="AH231" t="s">
        <v>297</v>
      </c>
      <c r="AI231" t="s">
        <v>297</v>
      </c>
      <c r="AJ231" t="s">
        <v>297</v>
      </c>
      <c r="AK231" t="s">
        <v>297</v>
      </c>
      <c r="AL231" t="s">
        <v>297</v>
      </c>
      <c r="AM231" t="s">
        <v>297</v>
      </c>
      <c r="AN231" t="s">
        <v>297</v>
      </c>
      <c r="AO231" t="s">
        <v>297</v>
      </c>
      <c r="AP231" t="s">
        <v>297</v>
      </c>
      <c r="AQ231" t="s">
        <v>297</v>
      </c>
      <c r="AR231" t="s">
        <v>297</v>
      </c>
      <c r="AS231" t="s">
        <v>297</v>
      </c>
      <c r="AT231" t="s">
        <v>297</v>
      </c>
      <c r="AU231" t="s">
        <v>297</v>
      </c>
      <c r="AV231" t="s">
        <v>297</v>
      </c>
      <c r="AW231" t="s">
        <v>297</v>
      </c>
      <c r="AX231" t="s">
        <v>297</v>
      </c>
      <c r="AY231" t="s">
        <v>297</v>
      </c>
      <c r="AZ231" t="s">
        <v>297</v>
      </c>
      <c r="BA231" t="s">
        <v>297</v>
      </c>
      <c r="BB231" t="s">
        <v>297</v>
      </c>
      <c r="BC231" t="s">
        <v>297</v>
      </c>
      <c r="BD231" t="s">
        <v>297</v>
      </c>
      <c r="BE231" t="s">
        <v>297</v>
      </c>
      <c r="BF231" t="s">
        <v>297</v>
      </c>
      <c r="BG231" t="s">
        <v>297</v>
      </c>
      <c r="BH231" t="s">
        <v>297</v>
      </c>
      <c r="BI231" t="s">
        <v>297</v>
      </c>
      <c r="BJ231" t="s">
        <v>297</v>
      </c>
      <c r="BK231" t="s">
        <v>297</v>
      </c>
      <c r="BL231" t="s">
        <v>297</v>
      </c>
      <c r="BM231" t="s">
        <v>297</v>
      </c>
      <c r="BN231" t="s">
        <v>297</v>
      </c>
      <c r="BO231" t="s">
        <v>297</v>
      </c>
      <c r="BP231" t="s">
        <v>297</v>
      </c>
      <c r="BQ231" t="s">
        <v>297</v>
      </c>
      <c r="BR231" t="s">
        <v>297</v>
      </c>
      <c r="BS231" t="s">
        <v>297</v>
      </c>
      <c r="BT231" t="s">
        <v>297</v>
      </c>
      <c r="BU231" t="s">
        <v>297</v>
      </c>
      <c r="BV231" t="s">
        <v>297</v>
      </c>
      <c r="BW231" t="s">
        <v>297</v>
      </c>
      <c r="BX231" t="s">
        <v>297</v>
      </c>
      <c r="BY231" t="s">
        <v>297</v>
      </c>
      <c r="BZ231" t="s">
        <v>297</v>
      </c>
      <c r="CA231" t="s">
        <v>297</v>
      </c>
      <c r="CB231" t="s">
        <v>297</v>
      </c>
      <c r="CC231" t="s">
        <v>297</v>
      </c>
      <c r="CD231" t="s">
        <v>297</v>
      </c>
      <c r="CE231" t="s">
        <v>297</v>
      </c>
      <c r="CF231" t="s">
        <v>369</v>
      </c>
      <c r="CG231" t="s">
        <v>297</v>
      </c>
      <c r="CH231" t="s">
        <v>297</v>
      </c>
      <c r="CI231">
        <v>0</v>
      </c>
      <c r="CJ231">
        <v>100</v>
      </c>
      <c r="CK231" t="s">
        <v>1672</v>
      </c>
      <c r="CL231" t="s">
        <v>1673</v>
      </c>
      <c r="CM231" t="s">
        <v>1674</v>
      </c>
      <c r="CN231" t="s">
        <v>1675</v>
      </c>
      <c r="CO231" t="s">
        <v>297</v>
      </c>
      <c r="CP231" t="s">
        <v>297</v>
      </c>
      <c r="CQ231" t="s">
        <v>297</v>
      </c>
      <c r="CR231" t="s">
        <v>297</v>
      </c>
      <c r="CS231" t="s">
        <v>297</v>
      </c>
      <c r="CT231" t="s">
        <v>297</v>
      </c>
      <c r="CU231" t="s">
        <v>1676</v>
      </c>
      <c r="CV231" t="s">
        <v>1677</v>
      </c>
      <c r="CW231" t="s">
        <v>297</v>
      </c>
      <c r="CX231" t="s">
        <v>297</v>
      </c>
      <c r="CY231" t="s">
        <v>579</v>
      </c>
      <c r="CZ231" t="s">
        <v>404</v>
      </c>
      <c r="DA231" t="s">
        <v>1678</v>
      </c>
      <c r="DB231" t="s">
        <v>297</v>
      </c>
      <c r="DC231" t="s">
        <v>1679</v>
      </c>
    </row>
    <row r="232" spans="1:107" hidden="1" thickTop="1" x14ac:dyDescent="0.2">
      <c r="A232" t="s">
        <v>1680</v>
      </c>
      <c r="B232" s="196" t="s">
        <v>1681</v>
      </c>
      <c r="C232" t="s">
        <v>6289</v>
      </c>
      <c r="D232" t="s">
        <v>297</v>
      </c>
      <c r="E232" t="s">
        <v>1682</v>
      </c>
      <c r="F232" t="s">
        <v>1683</v>
      </c>
      <c r="G232" t="s">
        <v>357</v>
      </c>
      <c r="H232" t="s">
        <v>299</v>
      </c>
      <c r="I232" t="s">
        <v>300</v>
      </c>
      <c r="J232" t="s">
        <v>611</v>
      </c>
      <c r="K232" t="s">
        <v>1684</v>
      </c>
      <c r="L232" t="s">
        <v>303</v>
      </c>
      <c r="M232" t="s">
        <v>297</v>
      </c>
      <c r="N232" t="s">
        <v>297</v>
      </c>
      <c r="O232" t="s">
        <v>297</v>
      </c>
      <c r="Q232" t="s">
        <v>1685</v>
      </c>
      <c r="R232" t="s">
        <v>319</v>
      </c>
      <c r="S232" t="s">
        <v>384</v>
      </c>
      <c r="T232" t="s">
        <v>362</v>
      </c>
      <c r="U232" t="s">
        <v>308</v>
      </c>
      <c r="V232" t="s">
        <v>309</v>
      </c>
      <c r="W232" t="s">
        <v>345</v>
      </c>
      <c r="X232" t="s">
        <v>310</v>
      </c>
      <c r="Y232" t="s">
        <v>1686</v>
      </c>
      <c r="Z232" t="s">
        <v>297</v>
      </c>
      <c r="AA232" t="s">
        <v>297</v>
      </c>
      <c r="AB232" t="s">
        <v>297</v>
      </c>
      <c r="AC232" t="s">
        <v>297</v>
      </c>
      <c r="AD232" t="s">
        <v>297</v>
      </c>
      <c r="AE232" t="s">
        <v>297</v>
      </c>
      <c r="AF232" t="s">
        <v>312</v>
      </c>
      <c r="AG232" t="s">
        <v>297</v>
      </c>
      <c r="AH232" t="s">
        <v>297</v>
      </c>
      <c r="AI232" t="s">
        <v>297</v>
      </c>
      <c r="AJ232" t="s">
        <v>297</v>
      </c>
      <c r="AK232" t="s">
        <v>297</v>
      </c>
      <c r="AL232" t="s">
        <v>297</v>
      </c>
      <c r="AM232" t="s">
        <v>297</v>
      </c>
      <c r="AN232" t="s">
        <v>297</v>
      </c>
      <c r="AO232" t="s">
        <v>297</v>
      </c>
      <c r="AP232" t="s">
        <v>297</v>
      </c>
      <c r="AQ232" t="s">
        <v>297</v>
      </c>
      <c r="AR232" t="s">
        <v>297</v>
      </c>
      <c r="AS232" t="s">
        <v>297</v>
      </c>
      <c r="AT232" t="s">
        <v>297</v>
      </c>
      <c r="AU232" t="s">
        <v>297</v>
      </c>
      <c r="AV232" t="s">
        <v>297</v>
      </c>
      <c r="AW232" t="s">
        <v>297</v>
      </c>
      <c r="AX232" t="s">
        <v>297</v>
      </c>
      <c r="AY232" t="s">
        <v>297</v>
      </c>
      <c r="AZ232" t="s">
        <v>297</v>
      </c>
      <c r="BA232" t="s">
        <v>297</v>
      </c>
      <c r="BB232" t="s">
        <v>297</v>
      </c>
      <c r="BC232" t="s">
        <v>297</v>
      </c>
      <c r="BD232" t="s">
        <v>297</v>
      </c>
      <c r="BE232" t="s">
        <v>297</v>
      </c>
      <c r="BF232" t="s">
        <v>297</v>
      </c>
      <c r="BG232" t="s">
        <v>297</v>
      </c>
      <c r="BH232" t="s">
        <v>297</v>
      </c>
      <c r="BI232" t="s">
        <v>297</v>
      </c>
      <c r="BJ232" t="s">
        <v>297</v>
      </c>
      <c r="BK232" t="s">
        <v>297</v>
      </c>
      <c r="BL232" t="s">
        <v>297</v>
      </c>
      <c r="BM232" t="s">
        <v>297</v>
      </c>
      <c r="BN232" t="s">
        <v>297</v>
      </c>
      <c r="BO232" t="s">
        <v>297</v>
      </c>
      <c r="BP232" t="s">
        <v>297</v>
      </c>
      <c r="BQ232" t="s">
        <v>297</v>
      </c>
      <c r="BR232" t="s">
        <v>297</v>
      </c>
      <c r="BS232" t="s">
        <v>297</v>
      </c>
      <c r="BT232" t="s">
        <v>297</v>
      </c>
      <c r="BU232" t="s">
        <v>297</v>
      </c>
      <c r="BV232" t="s">
        <v>297</v>
      </c>
      <c r="BW232" t="s">
        <v>297</v>
      </c>
      <c r="BX232" t="s">
        <v>297</v>
      </c>
      <c r="BY232" t="s">
        <v>297</v>
      </c>
      <c r="BZ232" t="s">
        <v>297</v>
      </c>
      <c r="CA232" t="s">
        <v>297</v>
      </c>
      <c r="CB232" t="s">
        <v>297</v>
      </c>
      <c r="CC232" t="s">
        <v>297</v>
      </c>
      <c r="CD232" t="s">
        <v>297</v>
      </c>
      <c r="CE232" t="s">
        <v>297</v>
      </c>
      <c r="CF232" t="s">
        <v>553</v>
      </c>
      <c r="CG232" t="s">
        <v>314</v>
      </c>
      <c r="CH232" t="s">
        <v>314</v>
      </c>
      <c r="CI232" t="s">
        <v>297</v>
      </c>
      <c r="CJ232" t="s">
        <v>297</v>
      </c>
      <c r="CK232" t="s">
        <v>1687</v>
      </c>
      <c r="CL232" t="s">
        <v>1688</v>
      </c>
      <c r="CM232" t="s">
        <v>1689</v>
      </c>
      <c r="CN232" t="s">
        <v>1690</v>
      </c>
      <c r="CO232" t="s">
        <v>1691</v>
      </c>
      <c r="CP232" t="s">
        <v>297</v>
      </c>
      <c r="CQ232" t="s">
        <v>1692</v>
      </c>
      <c r="CR232" t="s">
        <v>297</v>
      </c>
      <c r="CS232" t="s">
        <v>1693</v>
      </c>
      <c r="CT232" t="s">
        <v>1694</v>
      </c>
      <c r="CU232" t="s">
        <v>297</v>
      </c>
      <c r="CV232" t="s">
        <v>297</v>
      </c>
      <c r="CW232" t="s">
        <v>297</v>
      </c>
      <c r="CX232" t="s">
        <v>297</v>
      </c>
      <c r="CY232" t="s">
        <v>579</v>
      </c>
      <c r="CZ232" t="s">
        <v>404</v>
      </c>
      <c r="DA232" t="s">
        <v>1695</v>
      </c>
      <c r="DB232" t="s">
        <v>297</v>
      </c>
      <c r="DC232" t="s">
        <v>1679</v>
      </c>
    </row>
    <row r="233" spans="1:107" hidden="1" thickTop="1" x14ac:dyDescent="0.2">
      <c r="A233" t="s">
        <v>1696</v>
      </c>
      <c r="B233" s="14" t="s">
        <v>1697</v>
      </c>
      <c r="C233" t="s">
        <v>6285</v>
      </c>
      <c r="D233" t="s">
        <v>297</v>
      </c>
      <c r="E233" t="s">
        <v>1698</v>
      </c>
      <c r="F233" t="s">
        <v>297</v>
      </c>
      <c r="G233" t="s">
        <v>339</v>
      </c>
      <c r="H233" t="s">
        <v>340</v>
      </c>
      <c r="I233" t="s">
        <v>341</v>
      </c>
      <c r="J233" t="s">
        <v>479</v>
      </c>
      <c r="K233" t="s">
        <v>343</v>
      </c>
      <c r="L233" t="s">
        <v>303</v>
      </c>
      <c r="M233" t="s">
        <v>297</v>
      </c>
      <c r="N233" t="s">
        <v>297</v>
      </c>
      <c r="O233" t="s">
        <v>297</v>
      </c>
      <c r="Q233" t="s">
        <v>344</v>
      </c>
      <c r="R233" t="s">
        <v>297</v>
      </c>
      <c r="S233" t="s">
        <v>306</v>
      </c>
      <c r="T233" t="s">
        <v>297</v>
      </c>
      <c r="U233" t="s">
        <v>297</v>
      </c>
      <c r="V233" t="s">
        <v>309</v>
      </c>
      <c r="W233" t="s">
        <v>345</v>
      </c>
      <c r="X233" t="s">
        <v>310</v>
      </c>
      <c r="Y233" t="s">
        <v>297</v>
      </c>
      <c r="Z233" t="s">
        <v>297</v>
      </c>
      <c r="AA233" t="s">
        <v>297</v>
      </c>
      <c r="AB233" t="s">
        <v>297</v>
      </c>
      <c r="AC233" t="s">
        <v>297</v>
      </c>
      <c r="AD233" t="s">
        <v>297</v>
      </c>
      <c r="AE233" t="s">
        <v>297</v>
      </c>
      <c r="AF233" t="s">
        <v>312</v>
      </c>
      <c r="AG233" t="s">
        <v>297</v>
      </c>
      <c r="AH233" t="s">
        <v>297</v>
      </c>
      <c r="AI233" t="s">
        <v>297</v>
      </c>
      <c r="AJ233" t="s">
        <v>297</v>
      </c>
      <c r="AK233" t="s">
        <v>297</v>
      </c>
      <c r="AL233" t="s">
        <v>297</v>
      </c>
      <c r="AM233" t="s">
        <v>297</v>
      </c>
      <c r="AN233" t="s">
        <v>297</v>
      </c>
      <c r="AO233" t="s">
        <v>297</v>
      </c>
      <c r="AP233" t="s">
        <v>297</v>
      </c>
      <c r="AQ233" t="s">
        <v>297</v>
      </c>
      <c r="AR233" t="s">
        <v>312</v>
      </c>
      <c r="AS233" t="s">
        <v>297</v>
      </c>
      <c r="AT233" t="s">
        <v>297</v>
      </c>
      <c r="AU233" t="s">
        <v>297</v>
      </c>
      <c r="AV233" t="s">
        <v>297</v>
      </c>
      <c r="AW233" t="s">
        <v>297</v>
      </c>
      <c r="AX233" t="s">
        <v>297</v>
      </c>
      <c r="AY233" t="s">
        <v>297</v>
      </c>
      <c r="AZ233" t="s">
        <v>297</v>
      </c>
      <c r="BA233" t="s">
        <v>297</v>
      </c>
      <c r="BB233" t="s">
        <v>297</v>
      </c>
      <c r="BC233" t="s">
        <v>297</v>
      </c>
      <c r="BD233" t="s">
        <v>297</v>
      </c>
      <c r="BE233" t="s">
        <v>297</v>
      </c>
      <c r="BF233" t="s">
        <v>297</v>
      </c>
      <c r="BG233" t="s">
        <v>297</v>
      </c>
      <c r="BH233" t="s">
        <v>297</v>
      </c>
      <c r="BI233" t="s">
        <v>297</v>
      </c>
      <c r="BJ233" t="s">
        <v>297</v>
      </c>
      <c r="BK233" t="s">
        <v>297</v>
      </c>
      <c r="BL233" t="s">
        <v>297</v>
      </c>
      <c r="BM233" t="s">
        <v>297</v>
      </c>
      <c r="BN233" t="s">
        <v>297</v>
      </c>
      <c r="BO233" t="s">
        <v>297</v>
      </c>
      <c r="BP233" t="s">
        <v>297</v>
      </c>
      <c r="BQ233" t="s">
        <v>297</v>
      </c>
      <c r="BR233" t="s">
        <v>297</v>
      </c>
      <c r="BS233" t="s">
        <v>297</v>
      </c>
      <c r="BT233" t="s">
        <v>297</v>
      </c>
      <c r="BU233" t="s">
        <v>297</v>
      </c>
      <c r="BV233" t="s">
        <v>297</v>
      </c>
      <c r="BW233" t="s">
        <v>297</v>
      </c>
      <c r="BX233" t="s">
        <v>297</v>
      </c>
      <c r="BY233" t="s">
        <v>297</v>
      </c>
      <c r="BZ233" t="s">
        <v>297</v>
      </c>
      <c r="CA233" t="s">
        <v>297</v>
      </c>
      <c r="CB233" t="s">
        <v>297</v>
      </c>
      <c r="CC233" t="s">
        <v>297</v>
      </c>
      <c r="CD233" t="s">
        <v>297</v>
      </c>
      <c r="CE233" t="s">
        <v>297</v>
      </c>
      <c r="CF233" t="s">
        <v>347</v>
      </c>
      <c r="CG233" t="s">
        <v>297</v>
      </c>
      <c r="CH233" t="s">
        <v>297</v>
      </c>
      <c r="CI233">
        <v>0</v>
      </c>
      <c r="CJ233">
        <v>30</v>
      </c>
      <c r="CK233" t="s">
        <v>1699</v>
      </c>
      <c r="CL233" t="s">
        <v>1700</v>
      </c>
      <c r="CM233" t="s">
        <v>297</v>
      </c>
      <c r="CN233" t="s">
        <v>297</v>
      </c>
      <c r="CO233" t="s">
        <v>297</v>
      </c>
      <c r="CP233" t="s">
        <v>1701</v>
      </c>
      <c r="CQ233" t="s">
        <v>297</v>
      </c>
      <c r="CR233" t="s">
        <v>297</v>
      </c>
      <c r="CS233" t="s">
        <v>297</v>
      </c>
      <c r="CT233" t="s">
        <v>297</v>
      </c>
      <c r="CU233" t="s">
        <v>297</v>
      </c>
      <c r="CV233" t="s">
        <v>297</v>
      </c>
      <c r="CW233" t="s">
        <v>297</v>
      </c>
      <c r="CX233" t="s">
        <v>297</v>
      </c>
      <c r="CY233" t="s">
        <v>534</v>
      </c>
      <c r="CZ233" t="s">
        <v>351</v>
      </c>
      <c r="DA233" t="s">
        <v>352</v>
      </c>
      <c r="DB233" t="s">
        <v>1696</v>
      </c>
      <c r="DC233" t="s">
        <v>297</v>
      </c>
    </row>
    <row r="234" spans="1:107" hidden="1" thickTop="1" x14ac:dyDescent="0.2">
      <c r="A234" t="s">
        <v>1702</v>
      </c>
      <c r="B234" s="196" t="b">
        <v>0</v>
      </c>
      <c r="C234" t="s">
        <v>6285</v>
      </c>
      <c r="D234" t="s">
        <v>297</v>
      </c>
      <c r="E234" t="s">
        <v>1704</v>
      </c>
      <c r="F234" t="s">
        <v>1705</v>
      </c>
      <c r="G234" t="s">
        <v>339</v>
      </c>
      <c r="H234" t="s">
        <v>340</v>
      </c>
      <c r="I234" t="s">
        <v>375</v>
      </c>
      <c r="J234" t="s">
        <v>342</v>
      </c>
      <c r="K234" t="s">
        <v>343</v>
      </c>
      <c r="L234" t="s">
        <v>303</v>
      </c>
      <c r="M234" t="s">
        <v>297</v>
      </c>
      <c r="N234" t="s">
        <v>297</v>
      </c>
      <c r="O234" t="s">
        <v>297</v>
      </c>
      <c r="Q234" t="s">
        <v>344</v>
      </c>
      <c r="R234" t="s">
        <v>297</v>
      </c>
      <c r="S234" t="s">
        <v>306</v>
      </c>
      <c r="T234" t="s">
        <v>297</v>
      </c>
      <c r="U234" t="s">
        <v>297</v>
      </c>
      <c r="V234" t="s">
        <v>309</v>
      </c>
      <c r="W234" t="s">
        <v>777</v>
      </c>
      <c r="X234" t="s">
        <v>310</v>
      </c>
      <c r="Y234" t="s">
        <v>311</v>
      </c>
      <c r="Z234" t="s">
        <v>297</v>
      </c>
      <c r="AA234" t="s">
        <v>297</v>
      </c>
      <c r="AB234" t="s">
        <v>297</v>
      </c>
      <c r="AC234" t="s">
        <v>297</v>
      </c>
      <c r="AD234" t="s">
        <v>297</v>
      </c>
      <c r="AE234" t="s">
        <v>297</v>
      </c>
      <c r="AF234" t="s">
        <v>297</v>
      </c>
      <c r="AG234" t="s">
        <v>297</v>
      </c>
      <c r="AH234" t="s">
        <v>297</v>
      </c>
      <c r="AI234" t="s">
        <v>297</v>
      </c>
      <c r="AJ234" t="s">
        <v>297</v>
      </c>
      <c r="AK234" t="s">
        <v>297</v>
      </c>
      <c r="AL234" t="s">
        <v>297</v>
      </c>
      <c r="AM234" t="s">
        <v>297</v>
      </c>
      <c r="AN234" t="s">
        <v>297</v>
      </c>
      <c r="AO234" t="s">
        <v>297</v>
      </c>
      <c r="AP234" t="s">
        <v>297</v>
      </c>
      <c r="AQ234" t="s">
        <v>297</v>
      </c>
      <c r="AR234" t="s">
        <v>297</v>
      </c>
      <c r="AS234" t="s">
        <v>297</v>
      </c>
      <c r="AT234" t="s">
        <v>297</v>
      </c>
      <c r="AU234" t="s">
        <v>297</v>
      </c>
      <c r="AV234" t="s">
        <v>297</v>
      </c>
      <c r="AW234" t="s">
        <v>297</v>
      </c>
      <c r="AX234" t="s">
        <v>297</v>
      </c>
      <c r="AY234" t="s">
        <v>297</v>
      </c>
      <c r="AZ234" t="s">
        <v>297</v>
      </c>
      <c r="BA234" t="s">
        <v>297</v>
      </c>
      <c r="BB234" t="s">
        <v>297</v>
      </c>
      <c r="BC234" t="s">
        <v>297</v>
      </c>
      <c r="BD234" t="s">
        <v>297</v>
      </c>
      <c r="BE234" t="s">
        <v>297</v>
      </c>
      <c r="BF234" t="s">
        <v>297</v>
      </c>
      <c r="BG234" t="s">
        <v>297</v>
      </c>
      <c r="BH234" t="s">
        <v>297</v>
      </c>
      <c r="BI234" t="s">
        <v>297</v>
      </c>
      <c r="BJ234" t="s">
        <v>297</v>
      </c>
      <c r="BK234" t="s">
        <v>297</v>
      </c>
      <c r="BL234" t="s">
        <v>297</v>
      </c>
      <c r="BM234" t="s">
        <v>297</v>
      </c>
      <c r="BN234" t="s">
        <v>297</v>
      </c>
      <c r="BO234" t="s">
        <v>297</v>
      </c>
      <c r="BP234" t="s">
        <v>297</v>
      </c>
      <c r="BQ234" t="s">
        <v>297</v>
      </c>
      <c r="BR234" t="s">
        <v>297</v>
      </c>
      <c r="BS234" t="s">
        <v>297</v>
      </c>
      <c r="BT234" t="s">
        <v>297</v>
      </c>
      <c r="BU234" t="s">
        <v>297</v>
      </c>
      <c r="BV234" t="s">
        <v>312</v>
      </c>
      <c r="BW234" t="s">
        <v>297</v>
      </c>
      <c r="BX234" t="s">
        <v>297</v>
      </c>
      <c r="BY234" t="s">
        <v>297</v>
      </c>
      <c r="BZ234" t="s">
        <v>297</v>
      </c>
      <c r="CA234" t="s">
        <v>297</v>
      </c>
      <c r="CB234" t="s">
        <v>297</v>
      </c>
      <c r="CC234" t="s">
        <v>297</v>
      </c>
      <c r="CD234" t="s">
        <v>297</v>
      </c>
      <c r="CE234" t="s">
        <v>297</v>
      </c>
      <c r="CF234" t="s">
        <v>601</v>
      </c>
      <c r="CG234" t="s">
        <v>297</v>
      </c>
      <c r="CH234" t="s">
        <v>297</v>
      </c>
      <c r="CI234">
        <v>5</v>
      </c>
      <c r="CJ234">
        <v>5</v>
      </c>
      <c r="CK234" t="s">
        <v>1706</v>
      </c>
      <c r="CL234" t="s">
        <v>1707</v>
      </c>
      <c r="CM234" t="s">
        <v>1708</v>
      </c>
      <c r="CN234" t="s">
        <v>297</v>
      </c>
      <c r="CO234" t="s">
        <v>297</v>
      </c>
      <c r="CP234" t="s">
        <v>297</v>
      </c>
      <c r="CQ234" t="s">
        <v>297</v>
      </c>
      <c r="CR234" t="s">
        <v>297</v>
      </c>
      <c r="CS234" t="s">
        <v>297</v>
      </c>
      <c r="CT234" t="s">
        <v>297</v>
      </c>
      <c r="CU234" t="s">
        <v>297</v>
      </c>
      <c r="CV234" t="s">
        <v>297</v>
      </c>
      <c r="CW234" t="s">
        <v>297</v>
      </c>
      <c r="CX234" t="s">
        <v>297</v>
      </c>
      <c r="CY234" t="s">
        <v>297</v>
      </c>
      <c r="CZ234" t="s">
        <v>297</v>
      </c>
      <c r="DA234" t="s">
        <v>297</v>
      </c>
      <c r="DB234" t="s">
        <v>297</v>
      </c>
      <c r="DC234" t="s">
        <v>297</v>
      </c>
    </row>
    <row r="235" spans="1:107" hidden="1" thickTop="1" x14ac:dyDescent="0.2">
      <c r="A235" t="s">
        <v>1709</v>
      </c>
      <c r="B235" s="14" t="s">
        <v>1710</v>
      </c>
      <c r="C235" t="s">
        <v>6285</v>
      </c>
      <c r="D235" t="s">
        <v>297</v>
      </c>
      <c r="E235" t="s">
        <v>1711</v>
      </c>
      <c r="F235" t="s">
        <v>297</v>
      </c>
      <c r="G235" t="s">
        <v>339</v>
      </c>
      <c r="H235" t="s">
        <v>340</v>
      </c>
      <c r="I235" t="s">
        <v>375</v>
      </c>
      <c r="J235" t="s">
        <v>342</v>
      </c>
      <c r="K235" t="s">
        <v>343</v>
      </c>
      <c r="L235" t="s">
        <v>303</v>
      </c>
      <c r="M235" t="s">
        <v>297</v>
      </c>
      <c r="N235" t="s">
        <v>297</v>
      </c>
      <c r="O235" t="s">
        <v>297</v>
      </c>
      <c r="Q235" t="s">
        <v>344</v>
      </c>
      <c r="R235" t="s">
        <v>297</v>
      </c>
      <c r="S235" t="s">
        <v>306</v>
      </c>
      <c r="T235" t="s">
        <v>297</v>
      </c>
      <c r="U235" t="s">
        <v>297</v>
      </c>
      <c r="V235" t="s">
        <v>309</v>
      </c>
      <c r="W235" t="s">
        <v>310</v>
      </c>
      <c r="X235" t="s">
        <v>310</v>
      </c>
      <c r="Y235" t="s">
        <v>1043</v>
      </c>
      <c r="Z235" t="s">
        <v>297</v>
      </c>
      <c r="AA235" t="s">
        <v>297</v>
      </c>
      <c r="AB235" t="s">
        <v>297</v>
      </c>
      <c r="AC235" t="s">
        <v>297</v>
      </c>
      <c r="AD235" t="s">
        <v>297</v>
      </c>
      <c r="AE235" t="s">
        <v>297</v>
      </c>
      <c r="AF235" t="s">
        <v>312</v>
      </c>
      <c r="AG235" t="s">
        <v>297</v>
      </c>
      <c r="AH235" t="s">
        <v>297</v>
      </c>
      <c r="AI235" t="s">
        <v>297</v>
      </c>
      <c r="AJ235" t="s">
        <v>297</v>
      </c>
      <c r="AK235" t="s">
        <v>297</v>
      </c>
      <c r="AL235" t="s">
        <v>297</v>
      </c>
      <c r="AM235" t="s">
        <v>297</v>
      </c>
      <c r="AN235" t="s">
        <v>297</v>
      </c>
      <c r="AO235" t="s">
        <v>297</v>
      </c>
      <c r="AP235" t="s">
        <v>297</v>
      </c>
      <c r="AQ235" t="s">
        <v>297</v>
      </c>
      <c r="AR235" t="s">
        <v>312</v>
      </c>
      <c r="AS235" t="s">
        <v>297</v>
      </c>
      <c r="AT235" t="s">
        <v>297</v>
      </c>
      <c r="AU235" t="s">
        <v>297</v>
      </c>
      <c r="AV235" t="s">
        <v>297</v>
      </c>
      <c r="AW235" t="s">
        <v>297</v>
      </c>
      <c r="AX235" t="s">
        <v>297</v>
      </c>
      <c r="AY235" t="s">
        <v>297</v>
      </c>
      <c r="AZ235" t="s">
        <v>297</v>
      </c>
      <c r="BA235" t="s">
        <v>297</v>
      </c>
      <c r="BB235" t="s">
        <v>297</v>
      </c>
      <c r="BC235" t="s">
        <v>297</v>
      </c>
      <c r="BD235" t="s">
        <v>297</v>
      </c>
      <c r="BE235" t="s">
        <v>297</v>
      </c>
      <c r="BF235" t="s">
        <v>297</v>
      </c>
      <c r="BG235" t="s">
        <v>297</v>
      </c>
      <c r="BH235" t="s">
        <v>297</v>
      </c>
      <c r="BI235" t="s">
        <v>297</v>
      </c>
      <c r="BJ235" t="s">
        <v>297</v>
      </c>
      <c r="BK235" t="s">
        <v>297</v>
      </c>
      <c r="BL235" t="s">
        <v>297</v>
      </c>
      <c r="BM235" t="s">
        <v>297</v>
      </c>
      <c r="BN235" t="s">
        <v>297</v>
      </c>
      <c r="BO235" t="s">
        <v>297</v>
      </c>
      <c r="BP235" t="s">
        <v>297</v>
      </c>
      <c r="BQ235" t="s">
        <v>297</v>
      </c>
      <c r="BR235" t="s">
        <v>297</v>
      </c>
      <c r="BS235" t="s">
        <v>297</v>
      </c>
      <c r="BT235" t="s">
        <v>297</v>
      </c>
      <c r="BU235" t="s">
        <v>297</v>
      </c>
      <c r="BV235" t="s">
        <v>297</v>
      </c>
      <c r="BW235" t="s">
        <v>297</v>
      </c>
      <c r="BX235" t="s">
        <v>297</v>
      </c>
      <c r="BY235" t="s">
        <v>297</v>
      </c>
      <c r="BZ235" t="s">
        <v>297</v>
      </c>
      <c r="CA235" t="s">
        <v>297</v>
      </c>
      <c r="CB235" t="s">
        <v>297</v>
      </c>
      <c r="CC235" t="s">
        <v>297</v>
      </c>
      <c r="CD235" t="s">
        <v>297</v>
      </c>
      <c r="CE235" t="s">
        <v>297</v>
      </c>
      <c r="CF235" t="s">
        <v>347</v>
      </c>
      <c r="CG235" t="s">
        <v>297</v>
      </c>
      <c r="CH235" t="s">
        <v>297</v>
      </c>
      <c r="CI235">
        <v>0</v>
      </c>
      <c r="CJ235">
        <v>30</v>
      </c>
      <c r="CK235" t="s">
        <v>1712</v>
      </c>
      <c r="CL235" t="s">
        <v>1713</v>
      </c>
      <c r="CM235" t="s">
        <v>297</v>
      </c>
      <c r="CN235" t="s">
        <v>297</v>
      </c>
      <c r="CO235" t="s">
        <v>297</v>
      </c>
      <c r="CP235" t="s">
        <v>297</v>
      </c>
      <c r="CQ235" t="s">
        <v>297</v>
      </c>
      <c r="CR235" t="s">
        <v>297</v>
      </c>
      <c r="CS235" t="s">
        <v>297</v>
      </c>
      <c r="CT235" t="s">
        <v>297</v>
      </c>
      <c r="CU235" t="s">
        <v>297</v>
      </c>
      <c r="CV235" t="s">
        <v>297</v>
      </c>
      <c r="CW235" t="s">
        <v>297</v>
      </c>
      <c r="CX235" t="s">
        <v>297</v>
      </c>
      <c r="CY235" t="s">
        <v>297</v>
      </c>
      <c r="CZ235" t="s">
        <v>297</v>
      </c>
      <c r="DA235" t="s">
        <v>297</v>
      </c>
      <c r="DB235" t="s">
        <v>297</v>
      </c>
      <c r="DC235" t="s">
        <v>297</v>
      </c>
    </row>
    <row r="236" spans="1:107" hidden="1" thickTop="1" x14ac:dyDescent="0.2">
      <c r="A236" t="s">
        <v>1714</v>
      </c>
      <c r="B236" s="196" t="s">
        <v>1715</v>
      </c>
      <c r="C236" t="s">
        <v>6285</v>
      </c>
      <c r="D236" t="s">
        <v>297</v>
      </c>
      <c r="E236" t="s">
        <v>1716</v>
      </c>
      <c r="F236" t="s">
        <v>297</v>
      </c>
      <c r="G236" t="s">
        <v>339</v>
      </c>
      <c r="H236" t="s">
        <v>340</v>
      </c>
      <c r="I236" t="s">
        <v>375</v>
      </c>
      <c r="J236" t="s">
        <v>342</v>
      </c>
      <c r="K236" t="s">
        <v>343</v>
      </c>
      <c r="L236" t="s">
        <v>303</v>
      </c>
      <c r="M236" t="s">
        <v>297</v>
      </c>
      <c r="N236" t="s">
        <v>297</v>
      </c>
      <c r="O236" t="s">
        <v>297</v>
      </c>
      <c r="Q236" t="s">
        <v>344</v>
      </c>
      <c r="R236" t="s">
        <v>297</v>
      </c>
      <c r="S236" t="s">
        <v>306</v>
      </c>
      <c r="T236" t="s">
        <v>297</v>
      </c>
      <c r="U236" t="s">
        <v>297</v>
      </c>
      <c r="V236" t="s">
        <v>309</v>
      </c>
      <c r="W236" t="s">
        <v>310</v>
      </c>
      <c r="X236" t="s">
        <v>310</v>
      </c>
      <c r="Y236" t="s">
        <v>1043</v>
      </c>
      <c r="Z236" t="s">
        <v>297</v>
      </c>
      <c r="AA236" t="s">
        <v>297</v>
      </c>
      <c r="AB236" t="s">
        <v>297</v>
      </c>
      <c r="AC236" t="s">
        <v>297</v>
      </c>
      <c r="AD236" t="s">
        <v>297</v>
      </c>
      <c r="AE236" t="s">
        <v>297</v>
      </c>
      <c r="AF236" t="s">
        <v>312</v>
      </c>
      <c r="AG236" t="s">
        <v>297</v>
      </c>
      <c r="AH236" t="s">
        <v>297</v>
      </c>
      <c r="AI236" t="s">
        <v>297</v>
      </c>
      <c r="AJ236" t="s">
        <v>297</v>
      </c>
      <c r="AK236" t="s">
        <v>297</v>
      </c>
      <c r="AL236" t="s">
        <v>297</v>
      </c>
      <c r="AM236" t="s">
        <v>297</v>
      </c>
      <c r="AN236" t="s">
        <v>297</v>
      </c>
      <c r="AO236" t="s">
        <v>297</v>
      </c>
      <c r="AP236" t="s">
        <v>297</v>
      </c>
      <c r="AQ236" t="s">
        <v>297</v>
      </c>
      <c r="AR236" t="s">
        <v>312</v>
      </c>
      <c r="AS236" t="s">
        <v>297</v>
      </c>
      <c r="AT236" t="s">
        <v>297</v>
      </c>
      <c r="AU236" t="s">
        <v>297</v>
      </c>
      <c r="AV236" t="s">
        <v>297</v>
      </c>
      <c r="AW236" t="s">
        <v>297</v>
      </c>
      <c r="AX236" t="s">
        <v>297</v>
      </c>
      <c r="AY236" t="s">
        <v>297</v>
      </c>
      <c r="AZ236" t="s">
        <v>297</v>
      </c>
      <c r="BA236" t="s">
        <v>297</v>
      </c>
      <c r="BB236" t="s">
        <v>297</v>
      </c>
      <c r="BC236" t="s">
        <v>297</v>
      </c>
      <c r="BD236" t="s">
        <v>297</v>
      </c>
      <c r="BE236" t="s">
        <v>297</v>
      </c>
      <c r="BF236" t="s">
        <v>297</v>
      </c>
      <c r="BG236" t="s">
        <v>297</v>
      </c>
      <c r="BH236" t="s">
        <v>297</v>
      </c>
      <c r="BI236" t="s">
        <v>297</v>
      </c>
      <c r="BJ236" t="s">
        <v>297</v>
      </c>
      <c r="BK236" t="s">
        <v>297</v>
      </c>
      <c r="BL236" t="s">
        <v>297</v>
      </c>
      <c r="BM236" t="s">
        <v>297</v>
      </c>
      <c r="BN236" t="s">
        <v>297</v>
      </c>
      <c r="BO236" t="s">
        <v>297</v>
      </c>
      <c r="BP236" t="s">
        <v>297</v>
      </c>
      <c r="BQ236" t="s">
        <v>297</v>
      </c>
      <c r="BR236" t="s">
        <v>297</v>
      </c>
      <c r="BS236" t="s">
        <v>297</v>
      </c>
      <c r="BT236" t="s">
        <v>297</v>
      </c>
      <c r="BU236" t="s">
        <v>297</v>
      </c>
      <c r="BV236" t="s">
        <v>297</v>
      </c>
      <c r="BW236" t="s">
        <v>297</v>
      </c>
      <c r="BX236" t="s">
        <v>297</v>
      </c>
      <c r="BY236" t="s">
        <v>312</v>
      </c>
      <c r="BZ236" t="s">
        <v>297</v>
      </c>
      <c r="CA236" t="s">
        <v>297</v>
      </c>
      <c r="CB236" t="s">
        <v>297</v>
      </c>
      <c r="CC236" t="s">
        <v>297</v>
      </c>
      <c r="CD236" t="s">
        <v>297</v>
      </c>
      <c r="CE236" t="s">
        <v>297</v>
      </c>
      <c r="CF236" t="s">
        <v>347</v>
      </c>
      <c r="CG236" t="s">
        <v>297</v>
      </c>
      <c r="CH236" t="s">
        <v>297</v>
      </c>
      <c r="CI236">
        <v>0</v>
      </c>
      <c r="CJ236">
        <v>30</v>
      </c>
      <c r="CK236" t="s">
        <v>1717</v>
      </c>
      <c r="CL236" t="s">
        <v>1718</v>
      </c>
      <c r="CM236" t="s">
        <v>297</v>
      </c>
      <c r="CN236" t="s">
        <v>297</v>
      </c>
      <c r="CO236" t="s">
        <v>297</v>
      </c>
      <c r="CP236" t="s">
        <v>297</v>
      </c>
      <c r="CQ236" t="s">
        <v>297</v>
      </c>
      <c r="CR236" t="s">
        <v>297</v>
      </c>
      <c r="CS236" t="s">
        <v>297</v>
      </c>
      <c r="CT236" t="s">
        <v>297</v>
      </c>
      <c r="CU236" t="s">
        <v>297</v>
      </c>
      <c r="CV236" t="s">
        <v>297</v>
      </c>
      <c r="CW236" t="s">
        <v>297</v>
      </c>
      <c r="CX236" t="s">
        <v>297</v>
      </c>
      <c r="CY236" t="s">
        <v>297</v>
      </c>
      <c r="CZ236" t="s">
        <v>297</v>
      </c>
      <c r="DA236" t="s">
        <v>297</v>
      </c>
      <c r="DB236" t="s">
        <v>297</v>
      </c>
      <c r="DC236" t="s">
        <v>297</v>
      </c>
    </row>
    <row r="237" spans="1:107" hidden="1" thickTop="1" x14ac:dyDescent="0.2">
      <c r="A237" t="s">
        <v>1719</v>
      </c>
      <c r="B237" s="14" t="s">
        <v>1720</v>
      </c>
      <c r="C237" t="s">
        <v>6204</v>
      </c>
      <c r="D237" t="s">
        <v>297</v>
      </c>
      <c r="E237" t="s">
        <v>1721</v>
      </c>
      <c r="F237" t="s">
        <v>1722</v>
      </c>
      <c r="G237" t="s">
        <v>339</v>
      </c>
      <c r="H237" t="s">
        <v>340</v>
      </c>
      <c r="I237" t="s">
        <v>375</v>
      </c>
      <c r="J237" t="s">
        <v>342</v>
      </c>
      <c r="K237" t="s">
        <v>343</v>
      </c>
      <c r="L237" t="s">
        <v>303</v>
      </c>
      <c r="M237" t="s">
        <v>297</v>
      </c>
      <c r="N237" t="s">
        <v>297</v>
      </c>
      <c r="O237" t="s">
        <v>297</v>
      </c>
      <c r="Q237" t="s">
        <v>344</v>
      </c>
      <c r="R237" t="s">
        <v>297</v>
      </c>
      <c r="S237" t="s">
        <v>306</v>
      </c>
      <c r="T237" t="s">
        <v>297</v>
      </c>
      <c r="U237" t="s">
        <v>308</v>
      </c>
      <c r="V237" t="s">
        <v>309</v>
      </c>
      <c r="W237" t="s">
        <v>345</v>
      </c>
      <c r="X237" t="s">
        <v>310</v>
      </c>
      <c r="Y237" t="s">
        <v>1723</v>
      </c>
      <c r="Z237" t="s">
        <v>297</v>
      </c>
      <c r="AA237" t="s">
        <v>297</v>
      </c>
      <c r="AB237" t="s">
        <v>297</v>
      </c>
      <c r="AC237" t="s">
        <v>297</v>
      </c>
      <c r="AD237" t="s">
        <v>297</v>
      </c>
      <c r="AE237" t="s">
        <v>297</v>
      </c>
      <c r="AF237" t="s">
        <v>297</v>
      </c>
      <c r="AG237" t="s">
        <v>297</v>
      </c>
      <c r="AH237" t="s">
        <v>297</v>
      </c>
      <c r="AI237" t="s">
        <v>297</v>
      </c>
      <c r="AJ237" t="s">
        <v>297</v>
      </c>
      <c r="AK237" t="s">
        <v>297</v>
      </c>
      <c r="AL237" t="s">
        <v>297</v>
      </c>
      <c r="AM237" t="s">
        <v>297</v>
      </c>
      <c r="AN237" t="s">
        <v>297</v>
      </c>
      <c r="AO237" t="s">
        <v>297</v>
      </c>
      <c r="AP237" t="s">
        <v>297</v>
      </c>
      <c r="AQ237" t="s">
        <v>297</v>
      </c>
      <c r="AR237" t="s">
        <v>297</v>
      </c>
      <c r="AS237" t="s">
        <v>297</v>
      </c>
      <c r="AT237" t="s">
        <v>297</v>
      </c>
      <c r="AU237" t="s">
        <v>297</v>
      </c>
      <c r="AV237" t="s">
        <v>297</v>
      </c>
      <c r="AW237" t="s">
        <v>297</v>
      </c>
      <c r="AX237" t="s">
        <v>297</v>
      </c>
      <c r="AY237" t="s">
        <v>297</v>
      </c>
      <c r="AZ237" t="s">
        <v>297</v>
      </c>
      <c r="BA237" t="s">
        <v>297</v>
      </c>
      <c r="BB237" t="s">
        <v>297</v>
      </c>
      <c r="BC237" t="s">
        <v>297</v>
      </c>
      <c r="BD237" t="s">
        <v>297</v>
      </c>
      <c r="BE237" t="s">
        <v>297</v>
      </c>
      <c r="BF237" t="s">
        <v>297</v>
      </c>
      <c r="BG237" t="s">
        <v>411</v>
      </c>
      <c r="BH237" t="s">
        <v>424</v>
      </c>
      <c r="BI237">
        <v>9</v>
      </c>
      <c r="BJ237" t="s">
        <v>297</v>
      </c>
      <c r="BK237" t="s">
        <v>297</v>
      </c>
      <c r="BL237" t="s">
        <v>297</v>
      </c>
      <c r="BM237" t="s">
        <v>297</v>
      </c>
      <c r="BN237" t="s">
        <v>297</v>
      </c>
      <c r="BO237" t="s">
        <v>297</v>
      </c>
      <c r="BP237" t="s">
        <v>297</v>
      </c>
      <c r="BQ237" t="s">
        <v>297</v>
      </c>
      <c r="BR237" t="s">
        <v>297</v>
      </c>
      <c r="BS237" t="s">
        <v>297</v>
      </c>
      <c r="BT237" t="s">
        <v>297</v>
      </c>
      <c r="BU237" t="s">
        <v>297</v>
      </c>
      <c r="BV237" t="s">
        <v>297</v>
      </c>
      <c r="BW237" t="s">
        <v>297</v>
      </c>
      <c r="BX237" t="s">
        <v>297</v>
      </c>
      <c r="BY237" t="s">
        <v>297</v>
      </c>
      <c r="BZ237" t="s">
        <v>297</v>
      </c>
      <c r="CA237" t="s">
        <v>297</v>
      </c>
      <c r="CB237" t="s">
        <v>297</v>
      </c>
      <c r="CC237" t="s">
        <v>297</v>
      </c>
      <c r="CD237" t="s">
        <v>297</v>
      </c>
      <c r="CE237" t="s">
        <v>297</v>
      </c>
      <c r="CF237" t="s">
        <v>758</v>
      </c>
      <c r="CG237" t="s">
        <v>297</v>
      </c>
      <c r="CH237" t="s">
        <v>297</v>
      </c>
      <c r="CI237">
        <v>0</v>
      </c>
      <c r="CJ237">
        <v>65535</v>
      </c>
      <c r="CK237" t="s">
        <v>1724</v>
      </c>
      <c r="CL237" t="s">
        <v>1725</v>
      </c>
      <c r="CM237" t="s">
        <v>297</v>
      </c>
      <c r="CN237" t="s">
        <v>297</v>
      </c>
      <c r="CO237" t="s">
        <v>297</v>
      </c>
      <c r="CP237" t="s">
        <v>297</v>
      </c>
      <c r="CQ237" t="s">
        <v>297</v>
      </c>
      <c r="CR237" t="s">
        <v>297</v>
      </c>
      <c r="CS237" t="s">
        <v>297</v>
      </c>
      <c r="CT237" t="s">
        <v>297</v>
      </c>
      <c r="CU237" t="s">
        <v>297</v>
      </c>
      <c r="CV237" t="s">
        <v>297</v>
      </c>
      <c r="CW237" t="s">
        <v>297</v>
      </c>
      <c r="CX237" t="s">
        <v>297</v>
      </c>
      <c r="CY237" t="s">
        <v>1726</v>
      </c>
      <c r="CZ237" t="s">
        <v>404</v>
      </c>
      <c r="DA237" t="s">
        <v>1727</v>
      </c>
      <c r="DB237" t="s">
        <v>297</v>
      </c>
      <c r="DC237" t="s">
        <v>297</v>
      </c>
    </row>
    <row r="238" spans="1:107" hidden="1" thickTop="1" x14ac:dyDescent="0.2">
      <c r="A238" t="s">
        <v>1728</v>
      </c>
      <c r="B238" s="196" t="s">
        <v>1729</v>
      </c>
      <c r="C238" t="s">
        <v>6285</v>
      </c>
      <c r="D238" t="s">
        <v>297</v>
      </c>
      <c r="E238" t="s">
        <v>1730</v>
      </c>
      <c r="F238" t="s">
        <v>297</v>
      </c>
      <c r="G238" t="s">
        <v>519</v>
      </c>
      <c r="H238" t="s">
        <v>299</v>
      </c>
      <c r="I238" t="s">
        <v>341</v>
      </c>
      <c r="J238" t="s">
        <v>611</v>
      </c>
      <c r="K238" t="s">
        <v>343</v>
      </c>
      <c r="L238" t="s">
        <v>303</v>
      </c>
      <c r="M238" t="s">
        <v>297</v>
      </c>
      <c r="N238" t="s">
        <v>297</v>
      </c>
      <c r="O238" t="s">
        <v>297</v>
      </c>
      <c r="Q238" t="s">
        <v>344</v>
      </c>
      <c r="R238" t="s">
        <v>297</v>
      </c>
      <c r="S238" t="s">
        <v>306</v>
      </c>
      <c r="T238" t="s">
        <v>297</v>
      </c>
      <c r="U238" t="s">
        <v>297</v>
      </c>
      <c r="V238" t="s">
        <v>309</v>
      </c>
      <c r="W238" t="s">
        <v>310</v>
      </c>
      <c r="X238" t="s">
        <v>310</v>
      </c>
      <c r="Y238" t="s">
        <v>311</v>
      </c>
      <c r="Z238" t="s">
        <v>297</v>
      </c>
      <c r="AA238" t="s">
        <v>297</v>
      </c>
      <c r="AB238" t="s">
        <v>297</v>
      </c>
      <c r="AC238" t="s">
        <v>297</v>
      </c>
      <c r="AD238" t="s">
        <v>297</v>
      </c>
      <c r="AE238" t="s">
        <v>297</v>
      </c>
      <c r="AF238" t="s">
        <v>312</v>
      </c>
      <c r="AG238" t="s">
        <v>297</v>
      </c>
      <c r="AH238" t="s">
        <v>297</v>
      </c>
      <c r="AI238" t="s">
        <v>297</v>
      </c>
      <c r="AJ238" t="s">
        <v>297</v>
      </c>
      <c r="AK238" t="s">
        <v>297</v>
      </c>
      <c r="AL238" t="s">
        <v>297</v>
      </c>
      <c r="AM238" t="s">
        <v>297</v>
      </c>
      <c r="AN238" t="s">
        <v>297</v>
      </c>
      <c r="AO238" t="s">
        <v>297</v>
      </c>
      <c r="AP238" t="s">
        <v>297</v>
      </c>
      <c r="AQ238" t="s">
        <v>297</v>
      </c>
      <c r="AR238" t="s">
        <v>297</v>
      </c>
      <c r="AS238" t="s">
        <v>297</v>
      </c>
      <c r="AT238" t="s">
        <v>297</v>
      </c>
      <c r="AU238" t="s">
        <v>297</v>
      </c>
      <c r="AV238" t="s">
        <v>297</v>
      </c>
      <c r="AW238" t="s">
        <v>297</v>
      </c>
      <c r="AX238" t="s">
        <v>297</v>
      </c>
      <c r="AY238" t="s">
        <v>297</v>
      </c>
      <c r="AZ238" t="s">
        <v>297</v>
      </c>
      <c r="BA238" t="s">
        <v>297</v>
      </c>
      <c r="BB238" t="s">
        <v>297</v>
      </c>
      <c r="BC238" t="s">
        <v>297</v>
      </c>
      <c r="BD238" t="s">
        <v>297</v>
      </c>
      <c r="BE238" t="s">
        <v>297</v>
      </c>
      <c r="BF238" t="s">
        <v>297</v>
      </c>
      <c r="BG238" t="s">
        <v>297</v>
      </c>
      <c r="BH238" t="s">
        <v>297</v>
      </c>
      <c r="BI238" t="s">
        <v>297</v>
      </c>
      <c r="BJ238" t="s">
        <v>297</v>
      </c>
      <c r="BK238" t="s">
        <v>297</v>
      </c>
      <c r="BL238" t="s">
        <v>297</v>
      </c>
      <c r="BM238" t="s">
        <v>297</v>
      </c>
      <c r="BN238" t="s">
        <v>297</v>
      </c>
      <c r="BO238" t="s">
        <v>297</v>
      </c>
      <c r="BP238" t="s">
        <v>297</v>
      </c>
      <c r="BQ238" t="s">
        <v>297</v>
      </c>
      <c r="BR238" t="s">
        <v>297</v>
      </c>
      <c r="BS238" t="s">
        <v>297</v>
      </c>
      <c r="BT238" t="s">
        <v>297</v>
      </c>
      <c r="BU238" t="s">
        <v>297</v>
      </c>
      <c r="BV238" t="s">
        <v>297</v>
      </c>
      <c r="BW238" t="s">
        <v>297</v>
      </c>
      <c r="BX238" t="s">
        <v>297</v>
      </c>
      <c r="BY238" t="s">
        <v>297</v>
      </c>
      <c r="BZ238" t="s">
        <v>297</v>
      </c>
      <c r="CA238" t="s">
        <v>297</v>
      </c>
      <c r="CB238" t="s">
        <v>297</v>
      </c>
      <c r="CC238" t="s">
        <v>297</v>
      </c>
      <c r="CD238" t="s">
        <v>297</v>
      </c>
      <c r="CE238" t="s">
        <v>297</v>
      </c>
      <c r="CF238" t="s">
        <v>347</v>
      </c>
      <c r="CG238" t="s">
        <v>297</v>
      </c>
      <c r="CH238" t="s">
        <v>297</v>
      </c>
      <c r="CI238">
        <v>0</v>
      </c>
      <c r="CJ238">
        <v>30</v>
      </c>
      <c r="CK238" t="s">
        <v>1729</v>
      </c>
      <c r="CL238" t="s">
        <v>1731</v>
      </c>
      <c r="CM238" t="s">
        <v>297</v>
      </c>
      <c r="CN238" t="s">
        <v>297</v>
      </c>
      <c r="CO238" t="s">
        <v>297</v>
      </c>
      <c r="CP238" t="s">
        <v>297</v>
      </c>
      <c r="CQ238" t="s">
        <v>297</v>
      </c>
      <c r="CR238" t="s">
        <v>297</v>
      </c>
      <c r="CS238" t="s">
        <v>297</v>
      </c>
      <c r="CT238" t="s">
        <v>297</v>
      </c>
      <c r="CU238" t="s">
        <v>297</v>
      </c>
      <c r="CV238" t="s">
        <v>297</v>
      </c>
      <c r="CW238" t="s">
        <v>297</v>
      </c>
      <c r="CX238" t="s">
        <v>297</v>
      </c>
      <c r="CY238" t="s">
        <v>297</v>
      </c>
      <c r="CZ238" t="s">
        <v>297</v>
      </c>
      <c r="DA238" t="s">
        <v>297</v>
      </c>
      <c r="DB238" t="s">
        <v>297</v>
      </c>
      <c r="DC238" t="s">
        <v>297</v>
      </c>
    </row>
    <row r="239" spans="1:107" hidden="1" thickTop="1" x14ac:dyDescent="0.2">
      <c r="A239" t="s">
        <v>1732</v>
      </c>
      <c r="B239" s="14" t="s">
        <v>1733</v>
      </c>
      <c r="C239" t="s">
        <v>6285</v>
      </c>
      <c r="D239" t="s">
        <v>297</v>
      </c>
      <c r="E239" t="s">
        <v>1734</v>
      </c>
      <c r="F239" t="s">
        <v>1735</v>
      </c>
      <c r="G239" t="s">
        <v>339</v>
      </c>
      <c r="H239" t="s">
        <v>340</v>
      </c>
      <c r="I239" t="s">
        <v>375</v>
      </c>
      <c r="J239" t="s">
        <v>479</v>
      </c>
      <c r="K239" t="s">
        <v>343</v>
      </c>
      <c r="L239" t="s">
        <v>303</v>
      </c>
      <c r="M239" t="s">
        <v>297</v>
      </c>
      <c r="N239" t="s">
        <v>297</v>
      </c>
      <c r="O239" t="s">
        <v>297</v>
      </c>
      <c r="Q239" t="s">
        <v>344</v>
      </c>
      <c r="R239" t="s">
        <v>297</v>
      </c>
      <c r="S239" t="s">
        <v>306</v>
      </c>
      <c r="T239" t="s">
        <v>297</v>
      </c>
      <c r="U239" t="s">
        <v>297</v>
      </c>
      <c r="V239" t="s">
        <v>309</v>
      </c>
      <c r="W239" t="s">
        <v>310</v>
      </c>
      <c r="X239" t="s">
        <v>310</v>
      </c>
      <c r="Y239" t="s">
        <v>311</v>
      </c>
      <c r="Z239" t="s">
        <v>297</v>
      </c>
      <c r="AA239" t="s">
        <v>297</v>
      </c>
      <c r="AB239" t="s">
        <v>297</v>
      </c>
      <c r="AC239" t="s">
        <v>297</v>
      </c>
      <c r="AD239" t="s">
        <v>297</v>
      </c>
      <c r="AE239" t="s">
        <v>297</v>
      </c>
      <c r="AF239" t="s">
        <v>297</v>
      </c>
      <c r="AG239" t="s">
        <v>297</v>
      </c>
      <c r="AH239" t="s">
        <v>297</v>
      </c>
      <c r="AI239" t="s">
        <v>297</v>
      </c>
      <c r="AJ239" t="s">
        <v>297</v>
      </c>
      <c r="AK239" t="s">
        <v>297</v>
      </c>
      <c r="AL239" t="s">
        <v>297</v>
      </c>
      <c r="AM239" t="s">
        <v>297</v>
      </c>
      <c r="AN239" t="s">
        <v>297</v>
      </c>
      <c r="AO239" t="s">
        <v>312</v>
      </c>
      <c r="AP239" t="s">
        <v>297</v>
      </c>
      <c r="AQ239" t="s">
        <v>297</v>
      </c>
      <c r="AR239" t="s">
        <v>297</v>
      </c>
      <c r="AS239" t="s">
        <v>297</v>
      </c>
      <c r="AT239" t="s">
        <v>297</v>
      </c>
      <c r="AU239" t="s">
        <v>297</v>
      </c>
      <c r="AV239" t="s">
        <v>297</v>
      </c>
      <c r="AW239" t="s">
        <v>297</v>
      </c>
      <c r="AX239" t="s">
        <v>297</v>
      </c>
      <c r="AY239" t="s">
        <v>297</v>
      </c>
      <c r="AZ239" t="s">
        <v>297</v>
      </c>
      <c r="BA239" t="s">
        <v>297</v>
      </c>
      <c r="BB239" t="s">
        <v>297</v>
      </c>
      <c r="BC239" t="s">
        <v>297</v>
      </c>
      <c r="BD239" t="s">
        <v>297</v>
      </c>
      <c r="BE239" t="s">
        <v>297</v>
      </c>
      <c r="BF239" t="s">
        <v>297</v>
      </c>
      <c r="BG239" t="s">
        <v>297</v>
      </c>
      <c r="BH239" t="s">
        <v>297</v>
      </c>
      <c r="BI239" t="s">
        <v>297</v>
      </c>
      <c r="BJ239" t="s">
        <v>297</v>
      </c>
      <c r="BK239" t="s">
        <v>297</v>
      </c>
      <c r="BL239" t="s">
        <v>297</v>
      </c>
      <c r="BM239" t="s">
        <v>297</v>
      </c>
      <c r="BN239" t="s">
        <v>297</v>
      </c>
      <c r="BO239" t="s">
        <v>297</v>
      </c>
      <c r="BP239" t="s">
        <v>297</v>
      </c>
      <c r="BQ239" t="s">
        <v>297</v>
      </c>
      <c r="BR239" t="s">
        <v>297</v>
      </c>
      <c r="BS239" t="s">
        <v>297</v>
      </c>
      <c r="BT239" t="s">
        <v>297</v>
      </c>
      <c r="BU239" t="s">
        <v>297</v>
      </c>
      <c r="BV239" t="s">
        <v>297</v>
      </c>
      <c r="BW239" t="s">
        <v>297</v>
      </c>
      <c r="BX239" t="s">
        <v>297</v>
      </c>
      <c r="BY239" t="s">
        <v>297</v>
      </c>
      <c r="BZ239" t="s">
        <v>297</v>
      </c>
      <c r="CA239" t="s">
        <v>297</v>
      </c>
      <c r="CB239" t="s">
        <v>297</v>
      </c>
      <c r="CC239" t="s">
        <v>297</v>
      </c>
      <c r="CD239" t="s">
        <v>297</v>
      </c>
      <c r="CE239" t="s">
        <v>297</v>
      </c>
      <c r="CF239" t="s">
        <v>347</v>
      </c>
      <c r="CG239" t="s">
        <v>297</v>
      </c>
      <c r="CH239" t="s">
        <v>297</v>
      </c>
      <c r="CI239">
        <v>0</v>
      </c>
      <c r="CJ239">
        <v>10</v>
      </c>
      <c r="CK239" t="s">
        <v>1736</v>
      </c>
      <c r="CL239" t="s">
        <v>1737</v>
      </c>
      <c r="CM239" t="s">
        <v>1738</v>
      </c>
      <c r="CN239" t="s">
        <v>297</v>
      </c>
      <c r="CO239" t="s">
        <v>297</v>
      </c>
      <c r="CP239" t="s">
        <v>297</v>
      </c>
      <c r="CQ239" t="s">
        <v>297</v>
      </c>
      <c r="CR239" t="s">
        <v>297</v>
      </c>
      <c r="CS239" t="s">
        <v>297</v>
      </c>
      <c r="CT239" t="s">
        <v>297</v>
      </c>
      <c r="CU239" t="s">
        <v>297</v>
      </c>
      <c r="CV239" t="s">
        <v>297</v>
      </c>
      <c r="CW239" t="s">
        <v>297</v>
      </c>
      <c r="CX239" t="s">
        <v>297</v>
      </c>
      <c r="CY239" t="s">
        <v>297</v>
      </c>
      <c r="CZ239" t="s">
        <v>297</v>
      </c>
      <c r="DA239" t="s">
        <v>297</v>
      </c>
      <c r="DB239" t="s">
        <v>297</v>
      </c>
      <c r="DC239" t="s">
        <v>297</v>
      </c>
    </row>
    <row r="240" spans="1:107" hidden="1" thickTop="1" x14ac:dyDescent="0.2">
      <c r="A240" t="s">
        <v>1739</v>
      </c>
      <c r="B240" s="196" t="s">
        <v>1740</v>
      </c>
      <c r="C240" t="s">
        <v>6204</v>
      </c>
      <c r="D240" t="s">
        <v>297</v>
      </c>
      <c r="E240" t="s">
        <v>1741</v>
      </c>
      <c r="F240" t="s">
        <v>297</v>
      </c>
      <c r="G240" t="s">
        <v>339</v>
      </c>
      <c r="H240" t="s">
        <v>340</v>
      </c>
      <c r="I240" t="s">
        <v>375</v>
      </c>
      <c r="J240" t="s">
        <v>342</v>
      </c>
      <c r="K240" t="s">
        <v>343</v>
      </c>
      <c r="L240" t="s">
        <v>303</v>
      </c>
      <c r="M240" t="s">
        <v>297</v>
      </c>
      <c r="N240" t="s">
        <v>297</v>
      </c>
      <c r="O240" t="s">
        <v>297</v>
      </c>
      <c r="Q240" t="s">
        <v>344</v>
      </c>
      <c r="R240" t="s">
        <v>297</v>
      </c>
      <c r="S240" t="s">
        <v>306</v>
      </c>
      <c r="T240" t="s">
        <v>297</v>
      </c>
      <c r="U240" t="s">
        <v>308</v>
      </c>
      <c r="V240" t="s">
        <v>309</v>
      </c>
      <c r="W240" t="s">
        <v>310</v>
      </c>
      <c r="X240" t="s">
        <v>310</v>
      </c>
      <c r="Y240" t="s">
        <v>311</v>
      </c>
      <c r="Z240" t="s">
        <v>297</v>
      </c>
      <c r="AA240" t="s">
        <v>297</v>
      </c>
      <c r="AB240" t="s">
        <v>297</v>
      </c>
      <c r="AC240" t="s">
        <v>297</v>
      </c>
      <c r="AD240" t="s">
        <v>297</v>
      </c>
      <c r="AE240" t="s">
        <v>297</v>
      </c>
      <c r="AF240" t="s">
        <v>297</v>
      </c>
      <c r="AG240" t="s">
        <v>297</v>
      </c>
      <c r="AH240" t="s">
        <v>297</v>
      </c>
      <c r="AI240" t="s">
        <v>297</v>
      </c>
      <c r="AJ240" t="s">
        <v>297</v>
      </c>
      <c r="AK240" t="s">
        <v>297</v>
      </c>
      <c r="AL240" t="s">
        <v>297</v>
      </c>
      <c r="AM240" t="s">
        <v>297</v>
      </c>
      <c r="AN240" t="s">
        <v>297</v>
      </c>
      <c r="AO240" t="s">
        <v>297</v>
      </c>
      <c r="AP240" t="s">
        <v>297</v>
      </c>
      <c r="AQ240" t="s">
        <v>297</v>
      </c>
      <c r="AR240" t="s">
        <v>297</v>
      </c>
      <c r="AS240" t="s">
        <v>297</v>
      </c>
      <c r="AT240" t="s">
        <v>297</v>
      </c>
      <c r="AU240" t="s">
        <v>297</v>
      </c>
      <c r="AV240" t="s">
        <v>297</v>
      </c>
      <c r="AW240" t="s">
        <v>297</v>
      </c>
      <c r="AX240" t="s">
        <v>411</v>
      </c>
      <c r="AY240" t="s">
        <v>424</v>
      </c>
      <c r="AZ240">
        <v>4</v>
      </c>
      <c r="BA240" t="s">
        <v>297</v>
      </c>
      <c r="BB240" t="s">
        <v>297</v>
      </c>
      <c r="BC240" t="s">
        <v>297</v>
      </c>
      <c r="BD240" t="s">
        <v>297</v>
      </c>
      <c r="BE240" t="s">
        <v>297</v>
      </c>
      <c r="BF240" t="s">
        <v>297</v>
      </c>
      <c r="BG240" t="s">
        <v>297</v>
      </c>
      <c r="BH240" t="s">
        <v>297</v>
      </c>
      <c r="BI240" t="s">
        <v>297</v>
      </c>
      <c r="BJ240" t="s">
        <v>297</v>
      </c>
      <c r="BK240" t="s">
        <v>297</v>
      </c>
      <c r="BL240" t="s">
        <v>297</v>
      </c>
      <c r="BM240" t="s">
        <v>297</v>
      </c>
      <c r="BN240" t="s">
        <v>297</v>
      </c>
      <c r="BO240" t="s">
        <v>297</v>
      </c>
      <c r="BP240" t="s">
        <v>297</v>
      </c>
      <c r="BQ240" t="s">
        <v>297</v>
      </c>
      <c r="BR240" t="s">
        <v>297</v>
      </c>
      <c r="BS240" t="s">
        <v>297</v>
      </c>
      <c r="BT240" t="s">
        <v>297</v>
      </c>
      <c r="BU240" t="s">
        <v>297</v>
      </c>
      <c r="BV240" t="s">
        <v>297</v>
      </c>
      <c r="BW240" t="s">
        <v>297</v>
      </c>
      <c r="BX240" t="s">
        <v>297</v>
      </c>
      <c r="BY240" t="s">
        <v>297</v>
      </c>
      <c r="BZ240" t="s">
        <v>297</v>
      </c>
      <c r="CA240" t="s">
        <v>297</v>
      </c>
      <c r="CB240" t="s">
        <v>297</v>
      </c>
      <c r="CC240" t="s">
        <v>297</v>
      </c>
      <c r="CD240" t="s">
        <v>297</v>
      </c>
      <c r="CE240" t="s">
        <v>297</v>
      </c>
      <c r="CF240" t="s">
        <v>347</v>
      </c>
      <c r="CG240" t="s">
        <v>297</v>
      </c>
      <c r="CH240" t="s">
        <v>297</v>
      </c>
      <c r="CI240">
        <v>0</v>
      </c>
      <c r="CJ240">
        <v>30</v>
      </c>
      <c r="CK240" t="s">
        <v>1742</v>
      </c>
      <c r="CL240" t="s">
        <v>1743</v>
      </c>
      <c r="CM240" t="s">
        <v>297</v>
      </c>
      <c r="CN240" t="s">
        <v>297</v>
      </c>
      <c r="CO240" t="s">
        <v>297</v>
      </c>
      <c r="CP240" t="s">
        <v>297</v>
      </c>
      <c r="CQ240" t="s">
        <v>297</v>
      </c>
      <c r="CR240" t="s">
        <v>297</v>
      </c>
      <c r="CS240" t="s">
        <v>297</v>
      </c>
      <c r="CT240" t="s">
        <v>297</v>
      </c>
      <c r="CU240" t="s">
        <v>297</v>
      </c>
      <c r="CV240" t="s">
        <v>297</v>
      </c>
      <c r="CW240" t="s">
        <v>297</v>
      </c>
      <c r="CX240" t="s">
        <v>297</v>
      </c>
      <c r="CY240" t="s">
        <v>297</v>
      </c>
      <c r="CZ240" t="s">
        <v>297</v>
      </c>
      <c r="DA240" t="s">
        <v>297</v>
      </c>
      <c r="DB240" t="s">
        <v>297</v>
      </c>
      <c r="DC240" t="s">
        <v>297</v>
      </c>
    </row>
    <row r="241" spans="1:107" hidden="1" thickTop="1" x14ac:dyDescent="0.2">
      <c r="A241" t="s">
        <v>209</v>
      </c>
      <c r="B241" s="14" t="s">
        <v>1744</v>
      </c>
      <c r="C241" t="s">
        <v>1745</v>
      </c>
      <c r="D241" t="s">
        <v>297</v>
      </c>
      <c r="E241" t="s">
        <v>1746</v>
      </c>
      <c r="F241" t="s">
        <v>297</v>
      </c>
      <c r="G241" t="s">
        <v>339</v>
      </c>
      <c r="H241" t="s">
        <v>340</v>
      </c>
      <c r="I241" t="s">
        <v>375</v>
      </c>
      <c r="J241" t="s">
        <v>342</v>
      </c>
      <c r="K241" t="s">
        <v>343</v>
      </c>
      <c r="L241" t="s">
        <v>303</v>
      </c>
      <c r="M241" t="s">
        <v>297</v>
      </c>
      <c r="N241" t="s">
        <v>297</v>
      </c>
      <c r="O241" t="s">
        <v>297</v>
      </c>
      <c r="Q241" t="s">
        <v>344</v>
      </c>
      <c r="R241" t="s">
        <v>297</v>
      </c>
      <c r="S241" t="s">
        <v>306</v>
      </c>
      <c r="T241" t="s">
        <v>297</v>
      </c>
      <c r="U241" t="s">
        <v>297</v>
      </c>
      <c r="V241" t="s">
        <v>309</v>
      </c>
      <c r="W241" t="s">
        <v>310</v>
      </c>
      <c r="X241" t="s">
        <v>310</v>
      </c>
      <c r="Y241" t="s">
        <v>311</v>
      </c>
      <c r="Z241" t="s">
        <v>297</v>
      </c>
      <c r="AA241" t="s">
        <v>297</v>
      </c>
      <c r="AB241" t="s">
        <v>297</v>
      </c>
      <c r="AC241" t="s">
        <v>297</v>
      </c>
      <c r="AD241" t="s">
        <v>297</v>
      </c>
      <c r="AE241" t="s">
        <v>297</v>
      </c>
      <c r="AF241" t="s">
        <v>297</v>
      </c>
      <c r="AG241" t="s">
        <v>297</v>
      </c>
      <c r="AH241" t="s">
        <v>297</v>
      </c>
      <c r="AI241" t="s">
        <v>297</v>
      </c>
      <c r="AJ241" t="s">
        <v>297</v>
      </c>
      <c r="AK241" t="s">
        <v>297</v>
      </c>
      <c r="AL241" t="s">
        <v>297</v>
      </c>
      <c r="AM241" t="s">
        <v>297</v>
      </c>
      <c r="AN241" t="s">
        <v>297</v>
      </c>
      <c r="AO241" t="s">
        <v>297</v>
      </c>
      <c r="AP241" t="s">
        <v>297</v>
      </c>
      <c r="AQ241" t="s">
        <v>297</v>
      </c>
      <c r="AR241" t="s">
        <v>297</v>
      </c>
      <c r="AS241" t="s">
        <v>297</v>
      </c>
      <c r="AT241" t="s">
        <v>297</v>
      </c>
      <c r="AU241" t="s">
        <v>297</v>
      </c>
      <c r="AV241" t="s">
        <v>297</v>
      </c>
      <c r="AW241" t="s">
        <v>297</v>
      </c>
      <c r="AX241" t="s">
        <v>297</v>
      </c>
      <c r="AY241" t="s">
        <v>297</v>
      </c>
      <c r="AZ241" t="s">
        <v>297</v>
      </c>
      <c r="BA241" t="s">
        <v>297</v>
      </c>
      <c r="BB241" t="s">
        <v>297</v>
      </c>
      <c r="BC241" t="s">
        <v>297</v>
      </c>
      <c r="BD241" t="s">
        <v>297</v>
      </c>
      <c r="BE241" t="s">
        <v>297</v>
      </c>
      <c r="BF241" t="s">
        <v>297</v>
      </c>
      <c r="BG241" t="s">
        <v>297</v>
      </c>
      <c r="BH241" t="s">
        <v>297</v>
      </c>
      <c r="BI241" t="s">
        <v>297</v>
      </c>
      <c r="BJ241" t="s">
        <v>411</v>
      </c>
      <c r="BK241" t="s">
        <v>412</v>
      </c>
      <c r="BL241">
        <v>10</v>
      </c>
      <c r="BM241" t="s">
        <v>411</v>
      </c>
      <c r="BN241" t="s">
        <v>412</v>
      </c>
      <c r="BO241">
        <v>6</v>
      </c>
      <c r="BP241" t="s">
        <v>411</v>
      </c>
      <c r="BQ241" t="s">
        <v>412</v>
      </c>
      <c r="BR241">
        <v>21</v>
      </c>
      <c r="BS241" t="s">
        <v>411</v>
      </c>
      <c r="BT241" t="s">
        <v>412</v>
      </c>
      <c r="BU241">
        <v>7</v>
      </c>
      <c r="BV241" t="s">
        <v>297</v>
      </c>
      <c r="BW241" t="s">
        <v>297</v>
      </c>
      <c r="BX241" t="s">
        <v>297</v>
      </c>
      <c r="BY241" t="s">
        <v>297</v>
      </c>
      <c r="BZ241" t="s">
        <v>297</v>
      </c>
      <c r="CA241" t="s">
        <v>297</v>
      </c>
      <c r="CB241" t="s">
        <v>297</v>
      </c>
      <c r="CC241" t="s">
        <v>297</v>
      </c>
      <c r="CD241" t="s">
        <v>297</v>
      </c>
      <c r="CE241" t="s">
        <v>297</v>
      </c>
      <c r="CF241" t="s">
        <v>347</v>
      </c>
      <c r="CG241" t="s">
        <v>297</v>
      </c>
      <c r="CH241" t="s">
        <v>297</v>
      </c>
      <c r="CI241">
        <v>0</v>
      </c>
      <c r="CJ241">
        <v>30</v>
      </c>
      <c r="CK241" t="s">
        <v>1747</v>
      </c>
      <c r="CL241" t="s">
        <v>1748</v>
      </c>
      <c r="CM241" t="s">
        <v>297</v>
      </c>
      <c r="CN241" t="s">
        <v>297</v>
      </c>
      <c r="CO241" t="s">
        <v>297</v>
      </c>
      <c r="CP241" t="s">
        <v>297</v>
      </c>
      <c r="CQ241" t="s">
        <v>297</v>
      </c>
      <c r="CR241" t="s">
        <v>297</v>
      </c>
      <c r="CS241" t="s">
        <v>297</v>
      </c>
      <c r="CT241" t="s">
        <v>297</v>
      </c>
      <c r="CU241" t="s">
        <v>297</v>
      </c>
      <c r="CV241" t="s">
        <v>297</v>
      </c>
      <c r="CW241" t="s">
        <v>297</v>
      </c>
      <c r="CX241" t="s">
        <v>297</v>
      </c>
      <c r="CY241" t="s">
        <v>297</v>
      </c>
      <c r="CZ241" t="s">
        <v>297</v>
      </c>
      <c r="DA241" t="s">
        <v>297</v>
      </c>
      <c r="DB241" t="s">
        <v>297</v>
      </c>
      <c r="DC241" t="s">
        <v>297</v>
      </c>
    </row>
    <row r="242" spans="1:107" hidden="1" thickTop="1" x14ac:dyDescent="0.2">
      <c r="A242" t="s">
        <v>466</v>
      </c>
      <c r="B242" s="196" t="s">
        <v>1749</v>
      </c>
      <c r="C242" t="s">
        <v>6285</v>
      </c>
      <c r="D242" t="s">
        <v>297</v>
      </c>
      <c r="E242" t="s">
        <v>1750</v>
      </c>
      <c r="F242" t="s">
        <v>297</v>
      </c>
      <c r="G242" t="s">
        <v>339</v>
      </c>
      <c r="H242" t="s">
        <v>340</v>
      </c>
      <c r="I242" t="s">
        <v>375</v>
      </c>
      <c r="J242" t="s">
        <v>342</v>
      </c>
      <c r="K242" t="s">
        <v>343</v>
      </c>
      <c r="L242" t="s">
        <v>303</v>
      </c>
      <c r="M242" t="s">
        <v>297</v>
      </c>
      <c r="N242" t="s">
        <v>297</v>
      </c>
      <c r="O242" t="s">
        <v>297</v>
      </c>
      <c r="Q242" t="s">
        <v>344</v>
      </c>
      <c r="R242" t="s">
        <v>297</v>
      </c>
      <c r="S242" t="s">
        <v>306</v>
      </c>
      <c r="T242" t="s">
        <v>297</v>
      </c>
      <c r="U242" t="s">
        <v>297</v>
      </c>
      <c r="V242" t="s">
        <v>309</v>
      </c>
      <c r="W242" t="s">
        <v>310</v>
      </c>
      <c r="X242" t="s">
        <v>310</v>
      </c>
      <c r="Y242" t="s">
        <v>311</v>
      </c>
      <c r="Z242" t="s">
        <v>297</v>
      </c>
      <c r="AA242" t="s">
        <v>297</v>
      </c>
      <c r="AB242" t="s">
        <v>297</v>
      </c>
      <c r="AC242" t="s">
        <v>297</v>
      </c>
      <c r="AD242" t="s">
        <v>297</v>
      </c>
      <c r="AE242" t="s">
        <v>297</v>
      </c>
      <c r="AF242" t="s">
        <v>297</v>
      </c>
      <c r="AG242" t="s">
        <v>297</v>
      </c>
      <c r="AH242" t="s">
        <v>297</v>
      </c>
      <c r="AI242" t="s">
        <v>297</v>
      </c>
      <c r="AJ242" t="s">
        <v>297</v>
      </c>
      <c r="AK242" t="s">
        <v>297</v>
      </c>
      <c r="AL242" t="s">
        <v>297</v>
      </c>
      <c r="AM242" t="s">
        <v>297</v>
      </c>
      <c r="AN242" t="s">
        <v>297</v>
      </c>
      <c r="AO242" t="s">
        <v>297</v>
      </c>
      <c r="AP242" t="s">
        <v>297</v>
      </c>
      <c r="AQ242" t="s">
        <v>297</v>
      </c>
      <c r="AR242" t="s">
        <v>297</v>
      </c>
      <c r="AS242" t="s">
        <v>297</v>
      </c>
      <c r="AT242" t="s">
        <v>297</v>
      </c>
      <c r="AU242" t="s">
        <v>297</v>
      </c>
      <c r="AV242" t="s">
        <v>297</v>
      </c>
      <c r="AW242" t="s">
        <v>297</v>
      </c>
      <c r="AX242" t="s">
        <v>297</v>
      </c>
      <c r="AY242" t="s">
        <v>297</v>
      </c>
      <c r="AZ242" t="s">
        <v>297</v>
      </c>
      <c r="BA242" t="s">
        <v>297</v>
      </c>
      <c r="BB242" t="s">
        <v>297</v>
      </c>
      <c r="BC242" t="s">
        <v>297</v>
      </c>
      <c r="BD242" t="s">
        <v>297</v>
      </c>
      <c r="BE242" t="s">
        <v>297</v>
      </c>
      <c r="BF242" t="s">
        <v>297</v>
      </c>
      <c r="BG242" t="s">
        <v>297</v>
      </c>
      <c r="BH242" t="s">
        <v>297</v>
      </c>
      <c r="BI242" t="s">
        <v>297</v>
      </c>
      <c r="BJ242" t="s">
        <v>297</v>
      </c>
      <c r="BK242" t="s">
        <v>297</v>
      </c>
      <c r="BL242" t="s">
        <v>297</v>
      </c>
      <c r="BM242" t="s">
        <v>297</v>
      </c>
      <c r="BN242" t="s">
        <v>297</v>
      </c>
      <c r="BO242" t="s">
        <v>297</v>
      </c>
      <c r="BP242" t="s">
        <v>297</v>
      </c>
      <c r="BQ242" t="s">
        <v>297</v>
      </c>
      <c r="BR242" t="s">
        <v>297</v>
      </c>
      <c r="BS242" t="s">
        <v>297</v>
      </c>
      <c r="BT242" t="s">
        <v>297</v>
      </c>
      <c r="BU242" t="s">
        <v>297</v>
      </c>
      <c r="BV242" t="s">
        <v>297</v>
      </c>
      <c r="BW242" t="s">
        <v>297</v>
      </c>
      <c r="BX242" t="s">
        <v>297</v>
      </c>
      <c r="BY242" t="s">
        <v>297</v>
      </c>
      <c r="BZ242" t="s">
        <v>297</v>
      </c>
      <c r="CA242" t="s">
        <v>297</v>
      </c>
      <c r="CB242" t="s">
        <v>297</v>
      </c>
      <c r="CC242" t="s">
        <v>297</v>
      </c>
      <c r="CD242" t="s">
        <v>297</v>
      </c>
      <c r="CE242" t="s">
        <v>297</v>
      </c>
      <c r="CF242" t="s">
        <v>347</v>
      </c>
      <c r="CG242" t="s">
        <v>297</v>
      </c>
      <c r="CH242" t="s">
        <v>297</v>
      </c>
      <c r="CI242">
        <v>0</v>
      </c>
      <c r="CJ242">
        <v>30</v>
      </c>
      <c r="CK242" t="s">
        <v>1751</v>
      </c>
      <c r="CL242" t="s">
        <v>1752</v>
      </c>
      <c r="CM242" t="s">
        <v>297</v>
      </c>
      <c r="CN242" t="s">
        <v>297</v>
      </c>
      <c r="CO242" t="s">
        <v>297</v>
      </c>
      <c r="CP242" t="s">
        <v>297</v>
      </c>
      <c r="CQ242" t="s">
        <v>297</v>
      </c>
      <c r="CR242" t="s">
        <v>297</v>
      </c>
      <c r="CS242" t="s">
        <v>297</v>
      </c>
      <c r="CT242" t="s">
        <v>297</v>
      </c>
      <c r="CU242" t="s">
        <v>297</v>
      </c>
      <c r="CV242" t="s">
        <v>297</v>
      </c>
      <c r="CW242" t="s">
        <v>297</v>
      </c>
      <c r="CX242" t="s">
        <v>297</v>
      </c>
      <c r="CY242" t="s">
        <v>297</v>
      </c>
      <c r="CZ242" t="s">
        <v>297</v>
      </c>
      <c r="DA242" t="s">
        <v>297</v>
      </c>
      <c r="DB242" t="s">
        <v>297</v>
      </c>
      <c r="DC242" t="s">
        <v>297</v>
      </c>
    </row>
    <row r="243" spans="1:107" hidden="1" thickTop="1" x14ac:dyDescent="0.2">
      <c r="A243" t="s">
        <v>1753</v>
      </c>
      <c r="B243" s="14" t="s">
        <v>1754</v>
      </c>
      <c r="C243" t="s">
        <v>6279</v>
      </c>
      <c r="D243" t="s">
        <v>297</v>
      </c>
      <c r="E243" t="s">
        <v>1755</v>
      </c>
      <c r="F243" t="s">
        <v>297</v>
      </c>
      <c r="G243" t="s">
        <v>298</v>
      </c>
      <c r="H243" t="s">
        <v>299</v>
      </c>
      <c r="I243" t="s">
        <v>300</v>
      </c>
      <c r="J243" t="s">
        <v>342</v>
      </c>
      <c r="K243" t="s">
        <v>343</v>
      </c>
      <c r="L243" t="s">
        <v>303</v>
      </c>
      <c r="M243" t="s">
        <v>297</v>
      </c>
      <c r="N243" t="s">
        <v>297</v>
      </c>
      <c r="O243" t="s">
        <v>297</v>
      </c>
      <c r="Q243" t="s">
        <v>344</v>
      </c>
      <c r="R243" t="s">
        <v>297</v>
      </c>
      <c r="S243" t="s">
        <v>306</v>
      </c>
      <c r="T243" t="s">
        <v>307</v>
      </c>
      <c r="U243" t="s">
        <v>297</v>
      </c>
      <c r="V243" t="s">
        <v>309</v>
      </c>
      <c r="W243" t="s">
        <v>310</v>
      </c>
      <c r="X243" t="s">
        <v>310</v>
      </c>
      <c r="Y243" t="s">
        <v>311</v>
      </c>
      <c r="Z243" t="s">
        <v>297</v>
      </c>
      <c r="AA243" t="s">
        <v>297</v>
      </c>
      <c r="AB243" t="s">
        <v>297</v>
      </c>
      <c r="AC243" t="s">
        <v>297</v>
      </c>
      <c r="AD243" t="s">
        <v>297</v>
      </c>
      <c r="AE243" t="s">
        <v>297</v>
      </c>
      <c r="AF243" t="s">
        <v>312</v>
      </c>
      <c r="AG243" t="s">
        <v>297</v>
      </c>
      <c r="AH243" t="s">
        <v>297</v>
      </c>
      <c r="AI243" t="s">
        <v>297</v>
      </c>
      <c r="AJ243" t="s">
        <v>297</v>
      </c>
      <c r="AK243" t="s">
        <v>297</v>
      </c>
      <c r="AL243" t="s">
        <v>297</v>
      </c>
      <c r="AM243" t="s">
        <v>297</v>
      </c>
      <c r="AN243" t="s">
        <v>297</v>
      </c>
      <c r="AO243" t="s">
        <v>297</v>
      </c>
      <c r="AP243" t="s">
        <v>297</v>
      </c>
      <c r="AQ243" t="s">
        <v>297</v>
      </c>
      <c r="AR243" t="s">
        <v>297</v>
      </c>
      <c r="AS243" t="s">
        <v>297</v>
      </c>
      <c r="AT243" t="s">
        <v>297</v>
      </c>
      <c r="AU243" t="s">
        <v>297</v>
      </c>
      <c r="AV243" t="s">
        <v>297</v>
      </c>
      <c r="AW243" t="s">
        <v>297</v>
      </c>
      <c r="AX243" t="s">
        <v>297</v>
      </c>
      <c r="AY243" t="s">
        <v>297</v>
      </c>
      <c r="AZ243" t="s">
        <v>297</v>
      </c>
      <c r="BA243" t="s">
        <v>297</v>
      </c>
      <c r="BB243" t="s">
        <v>297</v>
      </c>
      <c r="BC243" t="s">
        <v>297</v>
      </c>
      <c r="BD243" t="s">
        <v>297</v>
      </c>
      <c r="BE243" t="s">
        <v>297</v>
      </c>
      <c r="BF243" t="s">
        <v>297</v>
      </c>
      <c r="BG243" t="s">
        <v>297</v>
      </c>
      <c r="BH243" t="s">
        <v>297</v>
      </c>
      <c r="BI243" t="s">
        <v>297</v>
      </c>
      <c r="BJ243" t="s">
        <v>297</v>
      </c>
      <c r="BK243" t="s">
        <v>297</v>
      </c>
      <c r="BL243" t="s">
        <v>297</v>
      </c>
      <c r="BM243" t="s">
        <v>297</v>
      </c>
      <c r="BN243" t="s">
        <v>297</v>
      </c>
      <c r="BO243" t="s">
        <v>297</v>
      </c>
      <c r="BP243" t="s">
        <v>297</v>
      </c>
      <c r="BQ243" t="s">
        <v>297</v>
      </c>
      <c r="BR243" t="s">
        <v>297</v>
      </c>
      <c r="BS243" t="s">
        <v>297</v>
      </c>
      <c r="BT243" t="s">
        <v>297</v>
      </c>
      <c r="BU243" t="s">
        <v>297</v>
      </c>
      <c r="BV243" t="s">
        <v>312</v>
      </c>
      <c r="BW243" t="s">
        <v>297</v>
      </c>
      <c r="BX243" t="s">
        <v>297</v>
      </c>
      <c r="BY243" t="s">
        <v>297</v>
      </c>
      <c r="BZ243" t="s">
        <v>297</v>
      </c>
      <c r="CA243" t="s">
        <v>297</v>
      </c>
      <c r="CB243" t="s">
        <v>297</v>
      </c>
      <c r="CC243" t="s">
        <v>297</v>
      </c>
      <c r="CD243" t="s">
        <v>297</v>
      </c>
      <c r="CE243" t="s">
        <v>297</v>
      </c>
      <c r="CF243" t="s">
        <v>347</v>
      </c>
      <c r="CG243" t="s">
        <v>297</v>
      </c>
      <c r="CH243" t="s">
        <v>297</v>
      </c>
      <c r="CI243">
        <v>0</v>
      </c>
      <c r="CJ243">
        <v>30</v>
      </c>
      <c r="CK243" t="s">
        <v>1756</v>
      </c>
      <c r="CL243" t="s">
        <v>1757</v>
      </c>
      <c r="CM243" t="s">
        <v>297</v>
      </c>
      <c r="CN243" t="s">
        <v>297</v>
      </c>
      <c r="CO243" t="s">
        <v>297</v>
      </c>
      <c r="CP243" t="s">
        <v>297</v>
      </c>
      <c r="CQ243" t="s">
        <v>297</v>
      </c>
      <c r="CR243" t="s">
        <v>297</v>
      </c>
      <c r="CS243" t="s">
        <v>297</v>
      </c>
      <c r="CT243" t="s">
        <v>297</v>
      </c>
      <c r="CU243" t="s">
        <v>297</v>
      </c>
      <c r="CV243" t="s">
        <v>297</v>
      </c>
      <c r="CW243" t="s">
        <v>297</v>
      </c>
      <c r="CX243" t="s">
        <v>297</v>
      </c>
      <c r="CY243" t="s">
        <v>297</v>
      </c>
      <c r="CZ243" t="s">
        <v>297</v>
      </c>
      <c r="DA243" t="s">
        <v>297</v>
      </c>
      <c r="DB243" t="s">
        <v>297</v>
      </c>
      <c r="DC243" t="s">
        <v>297</v>
      </c>
    </row>
    <row r="244" spans="1:107" hidden="1" thickTop="1" x14ac:dyDescent="0.2">
      <c r="A244" t="s">
        <v>1758</v>
      </c>
      <c r="B244" s="196" t="s">
        <v>1759</v>
      </c>
      <c r="C244" t="s">
        <v>6279</v>
      </c>
      <c r="D244" t="s">
        <v>297</v>
      </c>
      <c r="E244" t="s">
        <v>1760</v>
      </c>
      <c r="F244" t="s">
        <v>297</v>
      </c>
      <c r="G244" t="s">
        <v>298</v>
      </c>
      <c r="H244" t="s">
        <v>299</v>
      </c>
      <c r="I244" t="s">
        <v>300</v>
      </c>
      <c r="J244" t="s">
        <v>342</v>
      </c>
      <c r="K244" t="s">
        <v>343</v>
      </c>
      <c r="L244" t="s">
        <v>303</v>
      </c>
      <c r="M244" t="s">
        <v>297</v>
      </c>
      <c r="N244" t="s">
        <v>297</v>
      </c>
      <c r="O244" t="s">
        <v>297</v>
      </c>
      <c r="Q244" t="s">
        <v>344</v>
      </c>
      <c r="R244" t="s">
        <v>297</v>
      </c>
      <c r="S244" t="s">
        <v>306</v>
      </c>
      <c r="T244" t="s">
        <v>307</v>
      </c>
      <c r="U244" t="s">
        <v>297</v>
      </c>
      <c r="V244" t="s">
        <v>309</v>
      </c>
      <c r="W244" t="s">
        <v>310</v>
      </c>
      <c r="X244" t="s">
        <v>310</v>
      </c>
      <c r="Y244" t="s">
        <v>311</v>
      </c>
      <c r="Z244" t="s">
        <v>297</v>
      </c>
      <c r="AA244" t="s">
        <v>297</v>
      </c>
      <c r="AB244" t="s">
        <v>297</v>
      </c>
      <c r="AC244" t="s">
        <v>297</v>
      </c>
      <c r="AD244" t="s">
        <v>297</v>
      </c>
      <c r="AE244" t="s">
        <v>297</v>
      </c>
      <c r="AF244" t="s">
        <v>312</v>
      </c>
      <c r="AG244" t="s">
        <v>297</v>
      </c>
      <c r="AH244" t="s">
        <v>297</v>
      </c>
      <c r="AI244" t="s">
        <v>297</v>
      </c>
      <c r="AJ244" t="s">
        <v>297</v>
      </c>
      <c r="AK244" t="s">
        <v>297</v>
      </c>
      <c r="AL244" t="s">
        <v>297</v>
      </c>
      <c r="AM244" t="s">
        <v>297</v>
      </c>
      <c r="AN244" t="s">
        <v>297</v>
      </c>
      <c r="AO244" t="s">
        <v>297</v>
      </c>
      <c r="AP244" t="s">
        <v>297</v>
      </c>
      <c r="AQ244" t="s">
        <v>297</v>
      </c>
      <c r="AR244" t="s">
        <v>297</v>
      </c>
      <c r="AS244" t="s">
        <v>297</v>
      </c>
      <c r="AT244" t="s">
        <v>297</v>
      </c>
      <c r="AU244" t="s">
        <v>297</v>
      </c>
      <c r="AV244" t="s">
        <v>297</v>
      </c>
      <c r="AW244" t="s">
        <v>297</v>
      </c>
      <c r="AX244" t="s">
        <v>297</v>
      </c>
      <c r="AY244" t="s">
        <v>297</v>
      </c>
      <c r="AZ244" t="s">
        <v>297</v>
      </c>
      <c r="BA244" t="s">
        <v>297</v>
      </c>
      <c r="BB244" t="s">
        <v>297</v>
      </c>
      <c r="BC244" t="s">
        <v>297</v>
      </c>
      <c r="BD244" t="s">
        <v>297</v>
      </c>
      <c r="BE244" t="s">
        <v>297</v>
      </c>
      <c r="BF244" t="s">
        <v>297</v>
      </c>
      <c r="BG244" t="s">
        <v>297</v>
      </c>
      <c r="BH244" t="s">
        <v>297</v>
      </c>
      <c r="BI244" t="s">
        <v>297</v>
      </c>
      <c r="BJ244" t="s">
        <v>297</v>
      </c>
      <c r="BK244" t="s">
        <v>297</v>
      </c>
      <c r="BL244" t="s">
        <v>297</v>
      </c>
      <c r="BM244" t="s">
        <v>297</v>
      </c>
      <c r="BN244" t="s">
        <v>297</v>
      </c>
      <c r="BO244" t="s">
        <v>297</v>
      </c>
      <c r="BP244" t="s">
        <v>297</v>
      </c>
      <c r="BQ244" t="s">
        <v>297</v>
      </c>
      <c r="BR244" t="s">
        <v>297</v>
      </c>
      <c r="BS244" t="s">
        <v>297</v>
      </c>
      <c r="BT244" t="s">
        <v>297</v>
      </c>
      <c r="BU244" t="s">
        <v>297</v>
      </c>
      <c r="BV244" t="s">
        <v>312</v>
      </c>
      <c r="BW244" t="s">
        <v>297</v>
      </c>
      <c r="BX244" t="s">
        <v>297</v>
      </c>
      <c r="BY244" t="s">
        <v>297</v>
      </c>
      <c r="BZ244" t="s">
        <v>297</v>
      </c>
      <c r="CA244" t="s">
        <v>297</v>
      </c>
      <c r="CB244" t="s">
        <v>297</v>
      </c>
      <c r="CC244" t="s">
        <v>297</v>
      </c>
      <c r="CD244" t="s">
        <v>297</v>
      </c>
      <c r="CE244" t="s">
        <v>297</v>
      </c>
      <c r="CF244" t="s">
        <v>347</v>
      </c>
      <c r="CG244" t="s">
        <v>297</v>
      </c>
      <c r="CH244" t="s">
        <v>297</v>
      </c>
      <c r="CI244">
        <v>0</v>
      </c>
      <c r="CJ244">
        <v>30</v>
      </c>
      <c r="CK244" t="s">
        <v>1761</v>
      </c>
      <c r="CL244" t="s">
        <v>1762</v>
      </c>
      <c r="CM244" t="s">
        <v>297</v>
      </c>
      <c r="CN244" t="s">
        <v>297</v>
      </c>
      <c r="CO244" t="s">
        <v>297</v>
      </c>
      <c r="CP244" t="s">
        <v>297</v>
      </c>
      <c r="CQ244" t="s">
        <v>297</v>
      </c>
      <c r="CR244" t="s">
        <v>297</v>
      </c>
      <c r="CS244" t="s">
        <v>297</v>
      </c>
      <c r="CT244" t="s">
        <v>297</v>
      </c>
      <c r="CU244" t="s">
        <v>297</v>
      </c>
      <c r="CV244" t="s">
        <v>297</v>
      </c>
      <c r="CW244" t="s">
        <v>297</v>
      </c>
      <c r="CX244" t="s">
        <v>297</v>
      </c>
      <c r="CY244" t="s">
        <v>297</v>
      </c>
      <c r="CZ244" t="s">
        <v>297</v>
      </c>
      <c r="DA244" t="s">
        <v>297</v>
      </c>
      <c r="DB244" t="s">
        <v>297</v>
      </c>
      <c r="DC244" t="s">
        <v>297</v>
      </c>
    </row>
    <row r="245" spans="1:107" hidden="1" thickTop="1" x14ac:dyDescent="0.2">
      <c r="A245" t="s">
        <v>1763</v>
      </c>
      <c r="B245" s="14" t="s">
        <v>1764</v>
      </c>
      <c r="C245" t="s">
        <v>6279</v>
      </c>
      <c r="D245" t="s">
        <v>297</v>
      </c>
      <c r="E245" t="s">
        <v>1765</v>
      </c>
      <c r="F245" t="s">
        <v>297</v>
      </c>
      <c r="G245" t="s">
        <v>298</v>
      </c>
      <c r="H245" t="s">
        <v>299</v>
      </c>
      <c r="I245" t="s">
        <v>300</v>
      </c>
      <c r="J245" t="s">
        <v>342</v>
      </c>
      <c r="K245" t="s">
        <v>343</v>
      </c>
      <c r="L245" t="s">
        <v>303</v>
      </c>
      <c r="M245" t="s">
        <v>297</v>
      </c>
      <c r="N245" t="s">
        <v>297</v>
      </c>
      <c r="O245" t="s">
        <v>297</v>
      </c>
      <c r="Q245" t="s">
        <v>344</v>
      </c>
      <c r="R245" t="s">
        <v>297</v>
      </c>
      <c r="S245" t="s">
        <v>306</v>
      </c>
      <c r="T245" t="s">
        <v>307</v>
      </c>
      <c r="U245" t="s">
        <v>297</v>
      </c>
      <c r="V245" t="s">
        <v>309</v>
      </c>
      <c r="W245" t="s">
        <v>310</v>
      </c>
      <c r="X245" t="s">
        <v>310</v>
      </c>
      <c r="Y245" t="s">
        <v>311</v>
      </c>
      <c r="Z245" t="s">
        <v>297</v>
      </c>
      <c r="AA245" t="s">
        <v>297</v>
      </c>
      <c r="AB245" t="s">
        <v>297</v>
      </c>
      <c r="AC245" t="s">
        <v>297</v>
      </c>
      <c r="AD245" t="s">
        <v>297</v>
      </c>
      <c r="AE245" t="s">
        <v>297</v>
      </c>
      <c r="AF245" t="s">
        <v>312</v>
      </c>
      <c r="AG245" t="s">
        <v>297</v>
      </c>
      <c r="AH245" t="s">
        <v>297</v>
      </c>
      <c r="AI245" t="s">
        <v>297</v>
      </c>
      <c r="AJ245" t="s">
        <v>297</v>
      </c>
      <c r="AK245" t="s">
        <v>297</v>
      </c>
      <c r="AL245" t="s">
        <v>297</v>
      </c>
      <c r="AM245" t="s">
        <v>297</v>
      </c>
      <c r="AN245" t="s">
        <v>297</v>
      </c>
      <c r="AO245" t="s">
        <v>297</v>
      </c>
      <c r="AP245" t="s">
        <v>297</v>
      </c>
      <c r="AQ245" t="s">
        <v>297</v>
      </c>
      <c r="AR245" t="s">
        <v>297</v>
      </c>
      <c r="AS245" t="s">
        <v>297</v>
      </c>
      <c r="AT245" t="s">
        <v>297</v>
      </c>
      <c r="AU245" t="s">
        <v>297</v>
      </c>
      <c r="AV245" t="s">
        <v>297</v>
      </c>
      <c r="AW245" t="s">
        <v>297</v>
      </c>
      <c r="AX245" t="s">
        <v>297</v>
      </c>
      <c r="AY245" t="s">
        <v>297</v>
      </c>
      <c r="AZ245" t="s">
        <v>297</v>
      </c>
      <c r="BA245" t="s">
        <v>297</v>
      </c>
      <c r="BB245" t="s">
        <v>297</v>
      </c>
      <c r="BC245" t="s">
        <v>297</v>
      </c>
      <c r="BD245" t="s">
        <v>297</v>
      </c>
      <c r="BE245" t="s">
        <v>297</v>
      </c>
      <c r="BF245" t="s">
        <v>297</v>
      </c>
      <c r="BG245" t="s">
        <v>297</v>
      </c>
      <c r="BH245" t="s">
        <v>297</v>
      </c>
      <c r="BI245" t="s">
        <v>297</v>
      </c>
      <c r="BJ245" t="s">
        <v>297</v>
      </c>
      <c r="BK245" t="s">
        <v>297</v>
      </c>
      <c r="BL245" t="s">
        <v>297</v>
      </c>
      <c r="BM245" t="s">
        <v>297</v>
      </c>
      <c r="BN245" t="s">
        <v>297</v>
      </c>
      <c r="BO245" t="s">
        <v>297</v>
      </c>
      <c r="BP245" t="s">
        <v>297</v>
      </c>
      <c r="BQ245" t="s">
        <v>297</v>
      </c>
      <c r="BR245" t="s">
        <v>297</v>
      </c>
      <c r="BS245" t="s">
        <v>297</v>
      </c>
      <c r="BT245" t="s">
        <v>297</v>
      </c>
      <c r="BU245" t="s">
        <v>297</v>
      </c>
      <c r="BV245" t="s">
        <v>312</v>
      </c>
      <c r="BW245" t="s">
        <v>297</v>
      </c>
      <c r="BX245" t="s">
        <v>297</v>
      </c>
      <c r="BY245" t="s">
        <v>297</v>
      </c>
      <c r="BZ245" t="s">
        <v>297</v>
      </c>
      <c r="CA245" t="s">
        <v>297</v>
      </c>
      <c r="CB245" t="s">
        <v>297</v>
      </c>
      <c r="CC245" t="s">
        <v>297</v>
      </c>
      <c r="CD245" t="s">
        <v>297</v>
      </c>
      <c r="CE245" t="s">
        <v>297</v>
      </c>
      <c r="CF245" t="s">
        <v>347</v>
      </c>
      <c r="CG245" t="s">
        <v>297</v>
      </c>
      <c r="CH245" t="s">
        <v>297</v>
      </c>
      <c r="CI245">
        <v>0</v>
      </c>
      <c r="CJ245">
        <v>30</v>
      </c>
      <c r="CK245" t="s">
        <v>1766</v>
      </c>
      <c r="CL245" t="s">
        <v>1767</v>
      </c>
      <c r="CM245" t="s">
        <v>297</v>
      </c>
      <c r="CN245" t="s">
        <v>297</v>
      </c>
      <c r="CO245" t="s">
        <v>297</v>
      </c>
      <c r="CP245" t="s">
        <v>297</v>
      </c>
      <c r="CQ245" t="s">
        <v>297</v>
      </c>
      <c r="CR245" t="s">
        <v>297</v>
      </c>
      <c r="CS245" t="s">
        <v>297</v>
      </c>
      <c r="CT245" t="s">
        <v>297</v>
      </c>
      <c r="CU245" t="s">
        <v>297</v>
      </c>
      <c r="CV245" t="s">
        <v>297</v>
      </c>
      <c r="CW245" t="s">
        <v>297</v>
      </c>
      <c r="CX245" t="s">
        <v>297</v>
      </c>
      <c r="CY245" t="s">
        <v>297</v>
      </c>
      <c r="CZ245" t="s">
        <v>297</v>
      </c>
      <c r="DA245" t="s">
        <v>297</v>
      </c>
      <c r="DB245" t="s">
        <v>297</v>
      </c>
      <c r="DC245" t="s">
        <v>297</v>
      </c>
    </row>
    <row r="246" spans="1:107" hidden="1" thickTop="1" x14ac:dyDescent="0.2">
      <c r="A246" t="s">
        <v>1768</v>
      </c>
      <c r="B246" s="196" t="s">
        <v>1769</v>
      </c>
      <c r="C246" t="s">
        <v>6279</v>
      </c>
      <c r="D246" t="s">
        <v>297</v>
      </c>
      <c r="E246" t="s">
        <v>1770</v>
      </c>
      <c r="F246" t="s">
        <v>297</v>
      </c>
      <c r="G246" t="s">
        <v>298</v>
      </c>
      <c r="H246" t="s">
        <v>299</v>
      </c>
      <c r="I246" t="s">
        <v>300</v>
      </c>
      <c r="J246" t="s">
        <v>342</v>
      </c>
      <c r="K246" t="s">
        <v>343</v>
      </c>
      <c r="L246" t="s">
        <v>303</v>
      </c>
      <c r="M246" t="s">
        <v>297</v>
      </c>
      <c r="N246" t="s">
        <v>297</v>
      </c>
      <c r="O246" t="s">
        <v>297</v>
      </c>
      <c r="Q246" t="s">
        <v>344</v>
      </c>
      <c r="R246" t="s">
        <v>297</v>
      </c>
      <c r="S246" t="s">
        <v>306</v>
      </c>
      <c r="T246" t="s">
        <v>307</v>
      </c>
      <c r="U246" t="s">
        <v>297</v>
      </c>
      <c r="V246" t="s">
        <v>309</v>
      </c>
      <c r="W246" t="s">
        <v>310</v>
      </c>
      <c r="X246" t="s">
        <v>310</v>
      </c>
      <c r="Y246" t="s">
        <v>311</v>
      </c>
      <c r="Z246" t="s">
        <v>297</v>
      </c>
      <c r="AA246" t="s">
        <v>297</v>
      </c>
      <c r="AB246" t="s">
        <v>297</v>
      </c>
      <c r="AC246" t="s">
        <v>297</v>
      </c>
      <c r="AD246" t="s">
        <v>297</v>
      </c>
      <c r="AE246" t="s">
        <v>297</v>
      </c>
      <c r="AF246" t="s">
        <v>312</v>
      </c>
      <c r="AG246" t="s">
        <v>297</v>
      </c>
      <c r="AH246" t="s">
        <v>297</v>
      </c>
      <c r="AI246" t="s">
        <v>297</v>
      </c>
      <c r="AJ246" t="s">
        <v>297</v>
      </c>
      <c r="AK246" t="s">
        <v>297</v>
      </c>
      <c r="AL246" t="s">
        <v>297</v>
      </c>
      <c r="AM246" t="s">
        <v>297</v>
      </c>
      <c r="AN246" t="s">
        <v>297</v>
      </c>
      <c r="AO246" t="s">
        <v>297</v>
      </c>
      <c r="AP246" t="s">
        <v>297</v>
      </c>
      <c r="AQ246" t="s">
        <v>297</v>
      </c>
      <c r="AR246" t="s">
        <v>297</v>
      </c>
      <c r="AS246" t="s">
        <v>297</v>
      </c>
      <c r="AT246" t="s">
        <v>297</v>
      </c>
      <c r="AU246" t="s">
        <v>297</v>
      </c>
      <c r="AV246" t="s">
        <v>297</v>
      </c>
      <c r="AW246" t="s">
        <v>297</v>
      </c>
      <c r="AX246" t="s">
        <v>297</v>
      </c>
      <c r="AY246" t="s">
        <v>297</v>
      </c>
      <c r="AZ246" t="s">
        <v>297</v>
      </c>
      <c r="BA246" t="s">
        <v>297</v>
      </c>
      <c r="BB246" t="s">
        <v>297</v>
      </c>
      <c r="BC246" t="s">
        <v>297</v>
      </c>
      <c r="BD246" t="s">
        <v>297</v>
      </c>
      <c r="BE246" t="s">
        <v>297</v>
      </c>
      <c r="BF246" t="s">
        <v>297</v>
      </c>
      <c r="BG246" t="s">
        <v>297</v>
      </c>
      <c r="BH246" t="s">
        <v>297</v>
      </c>
      <c r="BI246" t="s">
        <v>297</v>
      </c>
      <c r="BJ246" t="s">
        <v>297</v>
      </c>
      <c r="BK246" t="s">
        <v>297</v>
      </c>
      <c r="BL246" t="s">
        <v>297</v>
      </c>
      <c r="BM246" t="s">
        <v>297</v>
      </c>
      <c r="BN246" t="s">
        <v>297</v>
      </c>
      <c r="BO246" t="s">
        <v>297</v>
      </c>
      <c r="BP246" t="s">
        <v>297</v>
      </c>
      <c r="BQ246" t="s">
        <v>297</v>
      </c>
      <c r="BR246" t="s">
        <v>297</v>
      </c>
      <c r="BS246" t="s">
        <v>297</v>
      </c>
      <c r="BT246" t="s">
        <v>297</v>
      </c>
      <c r="BU246" t="s">
        <v>297</v>
      </c>
      <c r="BV246" t="s">
        <v>312</v>
      </c>
      <c r="BW246" t="s">
        <v>297</v>
      </c>
      <c r="BX246" t="s">
        <v>297</v>
      </c>
      <c r="BY246" t="s">
        <v>297</v>
      </c>
      <c r="BZ246" t="s">
        <v>297</v>
      </c>
      <c r="CA246" t="s">
        <v>297</v>
      </c>
      <c r="CB246" t="s">
        <v>297</v>
      </c>
      <c r="CC246" t="s">
        <v>297</v>
      </c>
      <c r="CD246" t="s">
        <v>297</v>
      </c>
      <c r="CE246" t="s">
        <v>297</v>
      </c>
      <c r="CF246" t="s">
        <v>347</v>
      </c>
      <c r="CG246" t="s">
        <v>297</v>
      </c>
      <c r="CH246" t="s">
        <v>297</v>
      </c>
      <c r="CI246">
        <v>0</v>
      </c>
      <c r="CJ246">
        <v>30</v>
      </c>
      <c r="CK246" t="s">
        <v>1771</v>
      </c>
      <c r="CL246" t="s">
        <v>1772</v>
      </c>
      <c r="CM246" t="s">
        <v>297</v>
      </c>
      <c r="CN246" t="s">
        <v>297</v>
      </c>
      <c r="CO246" t="s">
        <v>297</v>
      </c>
      <c r="CP246" t="s">
        <v>297</v>
      </c>
      <c r="CQ246" t="s">
        <v>297</v>
      </c>
      <c r="CR246" t="s">
        <v>297</v>
      </c>
      <c r="CS246" t="s">
        <v>297</v>
      </c>
      <c r="CT246" t="s">
        <v>297</v>
      </c>
      <c r="CU246" t="s">
        <v>297</v>
      </c>
      <c r="CV246" t="s">
        <v>297</v>
      </c>
      <c r="CW246" t="s">
        <v>297</v>
      </c>
      <c r="CX246" t="s">
        <v>297</v>
      </c>
      <c r="CY246" t="s">
        <v>297</v>
      </c>
      <c r="CZ246" t="s">
        <v>297</v>
      </c>
      <c r="DA246" t="s">
        <v>297</v>
      </c>
      <c r="DB246" t="s">
        <v>297</v>
      </c>
      <c r="DC246" t="s">
        <v>297</v>
      </c>
    </row>
    <row r="247" spans="1:107" hidden="1" thickTop="1" x14ac:dyDescent="0.2">
      <c r="A247" t="s">
        <v>1773</v>
      </c>
      <c r="B247" s="14" t="s">
        <v>1774</v>
      </c>
      <c r="C247" t="s">
        <v>6279</v>
      </c>
      <c r="D247" t="s">
        <v>297</v>
      </c>
      <c r="E247" t="s">
        <v>1775</v>
      </c>
      <c r="F247" t="s">
        <v>1776</v>
      </c>
      <c r="G247" t="s">
        <v>339</v>
      </c>
      <c r="H247" t="s">
        <v>340</v>
      </c>
      <c r="I247" t="s">
        <v>375</v>
      </c>
      <c r="J247" t="s">
        <v>342</v>
      </c>
      <c r="K247" t="s">
        <v>343</v>
      </c>
      <c r="L247" t="s">
        <v>303</v>
      </c>
      <c r="M247" t="s">
        <v>297</v>
      </c>
      <c r="N247" t="s">
        <v>297</v>
      </c>
      <c r="O247" t="s">
        <v>297</v>
      </c>
      <c r="Q247" t="s">
        <v>344</v>
      </c>
      <c r="R247" t="s">
        <v>297</v>
      </c>
      <c r="S247" t="s">
        <v>306</v>
      </c>
      <c r="T247" t="s">
        <v>297</v>
      </c>
      <c r="U247" t="s">
        <v>297</v>
      </c>
      <c r="V247" t="s">
        <v>309</v>
      </c>
      <c r="W247" t="s">
        <v>310</v>
      </c>
      <c r="X247" t="s">
        <v>310</v>
      </c>
      <c r="Y247" t="s">
        <v>311</v>
      </c>
      <c r="Z247" t="s">
        <v>297</v>
      </c>
      <c r="AA247" t="s">
        <v>297</v>
      </c>
      <c r="AB247" t="s">
        <v>297</v>
      </c>
      <c r="AC247" t="s">
        <v>297</v>
      </c>
      <c r="AD247" t="s">
        <v>297</v>
      </c>
      <c r="AE247" t="s">
        <v>297</v>
      </c>
      <c r="AF247" t="s">
        <v>297</v>
      </c>
      <c r="AG247" t="s">
        <v>297</v>
      </c>
      <c r="AH247" t="s">
        <v>297</v>
      </c>
      <c r="AI247" t="s">
        <v>297</v>
      </c>
      <c r="AJ247" t="s">
        <v>297</v>
      </c>
      <c r="AK247" t="s">
        <v>297</v>
      </c>
      <c r="AL247" t="s">
        <v>297</v>
      </c>
      <c r="AM247" t="s">
        <v>297</v>
      </c>
      <c r="AN247" t="s">
        <v>297</v>
      </c>
      <c r="AO247" t="s">
        <v>297</v>
      </c>
      <c r="AP247" t="s">
        <v>297</v>
      </c>
      <c r="AQ247" t="s">
        <v>297</v>
      </c>
      <c r="AR247" t="s">
        <v>297</v>
      </c>
      <c r="AS247" t="s">
        <v>297</v>
      </c>
      <c r="AT247" t="s">
        <v>297</v>
      </c>
      <c r="AU247" t="s">
        <v>297</v>
      </c>
      <c r="AV247" t="s">
        <v>297</v>
      </c>
      <c r="AW247" t="s">
        <v>297</v>
      </c>
      <c r="AX247" t="s">
        <v>297</v>
      </c>
      <c r="AY247" t="s">
        <v>297</v>
      </c>
      <c r="AZ247" t="s">
        <v>297</v>
      </c>
      <c r="BA247" t="s">
        <v>297</v>
      </c>
      <c r="BB247" t="s">
        <v>297</v>
      </c>
      <c r="BC247" t="s">
        <v>297</v>
      </c>
      <c r="BD247" t="s">
        <v>297</v>
      </c>
      <c r="BE247" t="s">
        <v>297</v>
      </c>
      <c r="BF247" t="s">
        <v>297</v>
      </c>
      <c r="BG247" t="s">
        <v>297</v>
      </c>
      <c r="BH247" t="s">
        <v>297</v>
      </c>
      <c r="BI247" t="s">
        <v>297</v>
      </c>
      <c r="BJ247" t="s">
        <v>297</v>
      </c>
      <c r="BK247" t="s">
        <v>297</v>
      </c>
      <c r="BL247" t="s">
        <v>297</v>
      </c>
      <c r="BM247" t="s">
        <v>297</v>
      </c>
      <c r="BN247" t="s">
        <v>297</v>
      </c>
      <c r="BO247" t="s">
        <v>297</v>
      </c>
      <c r="BP247" t="s">
        <v>297</v>
      </c>
      <c r="BQ247" t="s">
        <v>297</v>
      </c>
      <c r="BR247" t="s">
        <v>297</v>
      </c>
      <c r="BS247" t="s">
        <v>297</v>
      </c>
      <c r="BT247" t="s">
        <v>297</v>
      </c>
      <c r="BU247" t="s">
        <v>297</v>
      </c>
      <c r="BV247" t="s">
        <v>312</v>
      </c>
      <c r="BW247" t="s">
        <v>297</v>
      </c>
      <c r="BX247" t="s">
        <v>297</v>
      </c>
      <c r="BY247" t="s">
        <v>297</v>
      </c>
      <c r="BZ247" t="s">
        <v>297</v>
      </c>
      <c r="CA247" t="s">
        <v>297</v>
      </c>
      <c r="CB247" t="s">
        <v>297</v>
      </c>
      <c r="CC247" t="s">
        <v>297</v>
      </c>
      <c r="CD247" t="s">
        <v>297</v>
      </c>
      <c r="CE247" t="s">
        <v>297</v>
      </c>
      <c r="CF247" t="s">
        <v>347</v>
      </c>
      <c r="CG247" t="s">
        <v>297</v>
      </c>
      <c r="CH247" t="s">
        <v>297</v>
      </c>
      <c r="CI247">
        <v>0</v>
      </c>
      <c r="CJ247">
        <v>30</v>
      </c>
      <c r="CK247" t="s">
        <v>1777</v>
      </c>
      <c r="CL247" t="s">
        <v>1778</v>
      </c>
      <c r="CM247" t="s">
        <v>1779</v>
      </c>
      <c r="CN247" t="s">
        <v>297</v>
      </c>
      <c r="CO247" t="s">
        <v>297</v>
      </c>
      <c r="CP247" t="s">
        <v>297</v>
      </c>
      <c r="CQ247" t="s">
        <v>297</v>
      </c>
      <c r="CR247" t="s">
        <v>297</v>
      </c>
      <c r="CS247" t="s">
        <v>297</v>
      </c>
      <c r="CT247" t="s">
        <v>297</v>
      </c>
      <c r="CU247" t="s">
        <v>297</v>
      </c>
      <c r="CV247" t="s">
        <v>297</v>
      </c>
      <c r="CW247" t="s">
        <v>297</v>
      </c>
      <c r="CX247" t="s">
        <v>297</v>
      </c>
      <c r="CY247" t="s">
        <v>297</v>
      </c>
      <c r="CZ247" t="s">
        <v>297</v>
      </c>
      <c r="DA247" t="s">
        <v>297</v>
      </c>
      <c r="DB247" t="s">
        <v>297</v>
      </c>
      <c r="DC247" t="s">
        <v>297</v>
      </c>
    </row>
    <row r="248" spans="1:107" hidden="1" thickTop="1" x14ac:dyDescent="0.2">
      <c r="A248" t="s">
        <v>1780</v>
      </c>
      <c r="B248" s="196" t="s">
        <v>1781</v>
      </c>
      <c r="C248" t="s">
        <v>6279</v>
      </c>
      <c r="D248" t="s">
        <v>297</v>
      </c>
      <c r="E248" t="s">
        <v>1782</v>
      </c>
      <c r="F248" t="s">
        <v>297</v>
      </c>
      <c r="G248" t="s">
        <v>298</v>
      </c>
      <c r="H248" t="s">
        <v>299</v>
      </c>
      <c r="I248" t="s">
        <v>300</v>
      </c>
      <c r="J248" t="s">
        <v>342</v>
      </c>
      <c r="K248" t="s">
        <v>343</v>
      </c>
      <c r="L248" t="s">
        <v>303</v>
      </c>
      <c r="M248" t="s">
        <v>297</v>
      </c>
      <c r="N248" t="s">
        <v>297</v>
      </c>
      <c r="O248" t="s">
        <v>297</v>
      </c>
      <c r="Q248" t="s">
        <v>344</v>
      </c>
      <c r="R248" t="s">
        <v>297</v>
      </c>
      <c r="S248" t="s">
        <v>306</v>
      </c>
      <c r="T248" t="s">
        <v>307</v>
      </c>
      <c r="U248" t="s">
        <v>297</v>
      </c>
      <c r="V248" t="s">
        <v>309</v>
      </c>
      <c r="W248" t="s">
        <v>310</v>
      </c>
      <c r="X248" t="s">
        <v>310</v>
      </c>
      <c r="Y248" t="s">
        <v>311</v>
      </c>
      <c r="Z248" t="s">
        <v>297</v>
      </c>
      <c r="AA248" t="s">
        <v>297</v>
      </c>
      <c r="AB248" t="s">
        <v>297</v>
      </c>
      <c r="AC248" t="s">
        <v>297</v>
      </c>
      <c r="AD248" t="s">
        <v>297</v>
      </c>
      <c r="AE248" t="s">
        <v>297</v>
      </c>
      <c r="AF248" t="s">
        <v>312</v>
      </c>
      <c r="AG248" t="s">
        <v>297</v>
      </c>
      <c r="AH248" t="s">
        <v>297</v>
      </c>
      <c r="AI248" t="s">
        <v>297</v>
      </c>
      <c r="AJ248" t="s">
        <v>297</v>
      </c>
      <c r="AK248" t="s">
        <v>297</v>
      </c>
      <c r="AL248" t="s">
        <v>297</v>
      </c>
      <c r="AM248" t="s">
        <v>297</v>
      </c>
      <c r="AN248" t="s">
        <v>297</v>
      </c>
      <c r="AO248" t="s">
        <v>297</v>
      </c>
      <c r="AP248" t="s">
        <v>297</v>
      </c>
      <c r="AQ248" t="s">
        <v>297</v>
      </c>
      <c r="AR248" t="s">
        <v>297</v>
      </c>
      <c r="AS248" t="s">
        <v>297</v>
      </c>
      <c r="AT248" t="s">
        <v>297</v>
      </c>
      <c r="AU248" t="s">
        <v>297</v>
      </c>
      <c r="AV248" t="s">
        <v>297</v>
      </c>
      <c r="AW248" t="s">
        <v>297</v>
      </c>
      <c r="AX248" t="s">
        <v>297</v>
      </c>
      <c r="AY248" t="s">
        <v>297</v>
      </c>
      <c r="AZ248" t="s">
        <v>297</v>
      </c>
      <c r="BA248" t="s">
        <v>297</v>
      </c>
      <c r="BB248" t="s">
        <v>297</v>
      </c>
      <c r="BC248" t="s">
        <v>297</v>
      </c>
      <c r="BD248" t="s">
        <v>297</v>
      </c>
      <c r="BE248" t="s">
        <v>297</v>
      </c>
      <c r="BF248" t="s">
        <v>297</v>
      </c>
      <c r="BG248" t="s">
        <v>297</v>
      </c>
      <c r="BH248" t="s">
        <v>297</v>
      </c>
      <c r="BI248" t="s">
        <v>297</v>
      </c>
      <c r="BJ248" t="s">
        <v>297</v>
      </c>
      <c r="BK248" t="s">
        <v>297</v>
      </c>
      <c r="BL248" t="s">
        <v>297</v>
      </c>
      <c r="BM248" t="s">
        <v>297</v>
      </c>
      <c r="BN248" t="s">
        <v>297</v>
      </c>
      <c r="BO248" t="s">
        <v>297</v>
      </c>
      <c r="BP248" t="s">
        <v>297</v>
      </c>
      <c r="BQ248" t="s">
        <v>297</v>
      </c>
      <c r="BR248" t="s">
        <v>297</v>
      </c>
      <c r="BS248" t="s">
        <v>297</v>
      </c>
      <c r="BT248" t="s">
        <v>297</v>
      </c>
      <c r="BU248" t="s">
        <v>297</v>
      </c>
      <c r="BV248" t="s">
        <v>312</v>
      </c>
      <c r="BW248" t="s">
        <v>297</v>
      </c>
      <c r="BX248" t="s">
        <v>297</v>
      </c>
      <c r="BY248" t="s">
        <v>297</v>
      </c>
      <c r="BZ248" t="s">
        <v>297</v>
      </c>
      <c r="CA248" t="s">
        <v>297</v>
      </c>
      <c r="CB248" t="s">
        <v>297</v>
      </c>
      <c r="CC248" t="s">
        <v>297</v>
      </c>
      <c r="CD248" t="s">
        <v>297</v>
      </c>
      <c r="CE248" t="s">
        <v>297</v>
      </c>
      <c r="CF248" t="s">
        <v>347</v>
      </c>
      <c r="CG248" t="s">
        <v>297</v>
      </c>
      <c r="CH248" t="s">
        <v>297</v>
      </c>
      <c r="CI248">
        <v>0</v>
      </c>
      <c r="CJ248">
        <v>30</v>
      </c>
      <c r="CK248" t="s">
        <v>1783</v>
      </c>
      <c r="CL248" t="s">
        <v>1784</v>
      </c>
      <c r="CM248" t="s">
        <v>297</v>
      </c>
      <c r="CN248" t="s">
        <v>297</v>
      </c>
      <c r="CO248" t="s">
        <v>297</v>
      </c>
      <c r="CP248" t="s">
        <v>297</v>
      </c>
      <c r="CQ248" t="s">
        <v>297</v>
      </c>
      <c r="CR248" t="s">
        <v>297</v>
      </c>
      <c r="CS248" t="s">
        <v>297</v>
      </c>
      <c r="CT248" t="s">
        <v>297</v>
      </c>
      <c r="CU248" t="s">
        <v>297</v>
      </c>
      <c r="CV248" t="s">
        <v>297</v>
      </c>
      <c r="CW248" t="s">
        <v>297</v>
      </c>
      <c r="CX248" t="s">
        <v>297</v>
      </c>
      <c r="CY248" t="s">
        <v>297</v>
      </c>
      <c r="CZ248" t="s">
        <v>297</v>
      </c>
      <c r="DA248" t="s">
        <v>297</v>
      </c>
      <c r="DB248" t="s">
        <v>297</v>
      </c>
      <c r="DC248" t="s">
        <v>297</v>
      </c>
    </row>
    <row r="249" spans="1:107" ht="15" hidden="1" customHeight="1" x14ac:dyDescent="0.2">
      <c r="A249" t="s">
        <v>1785</v>
      </c>
      <c r="B249" s="14" t="s">
        <v>1786</v>
      </c>
      <c r="C249" t="s">
        <v>6279</v>
      </c>
      <c r="D249" t="s">
        <v>297</v>
      </c>
      <c r="E249" t="s">
        <v>1787</v>
      </c>
      <c r="F249" t="s">
        <v>297</v>
      </c>
      <c r="G249" t="s">
        <v>298</v>
      </c>
      <c r="H249" t="s">
        <v>299</v>
      </c>
      <c r="I249" t="s">
        <v>300</v>
      </c>
      <c r="J249" t="s">
        <v>342</v>
      </c>
      <c r="K249" t="s">
        <v>343</v>
      </c>
      <c r="L249" t="s">
        <v>303</v>
      </c>
      <c r="M249" t="s">
        <v>297</v>
      </c>
      <c r="N249" t="s">
        <v>297</v>
      </c>
      <c r="O249" t="s">
        <v>297</v>
      </c>
      <c r="Q249" t="s">
        <v>344</v>
      </c>
      <c r="R249" t="s">
        <v>297</v>
      </c>
      <c r="S249" t="s">
        <v>306</v>
      </c>
      <c r="T249" t="s">
        <v>307</v>
      </c>
      <c r="U249" t="s">
        <v>297</v>
      </c>
      <c r="V249" t="s">
        <v>309</v>
      </c>
      <c r="W249" t="s">
        <v>310</v>
      </c>
      <c r="X249" t="s">
        <v>310</v>
      </c>
      <c r="Y249" t="s">
        <v>311</v>
      </c>
      <c r="Z249" t="s">
        <v>297</v>
      </c>
      <c r="AA249" t="s">
        <v>297</v>
      </c>
      <c r="AB249" t="s">
        <v>297</v>
      </c>
      <c r="AC249" t="s">
        <v>297</v>
      </c>
      <c r="AD249" t="s">
        <v>297</v>
      </c>
      <c r="AE249" t="s">
        <v>297</v>
      </c>
      <c r="AF249" t="s">
        <v>312</v>
      </c>
      <c r="AG249" t="s">
        <v>297</v>
      </c>
      <c r="AH249" t="s">
        <v>297</v>
      </c>
      <c r="AI249" t="s">
        <v>297</v>
      </c>
      <c r="AJ249" t="s">
        <v>297</v>
      </c>
      <c r="AK249" t="s">
        <v>297</v>
      </c>
      <c r="AL249" t="s">
        <v>297</v>
      </c>
      <c r="AM249" t="s">
        <v>297</v>
      </c>
      <c r="AN249" t="s">
        <v>297</v>
      </c>
      <c r="AO249" t="s">
        <v>297</v>
      </c>
      <c r="AP249" t="s">
        <v>297</v>
      </c>
      <c r="AQ249" t="s">
        <v>297</v>
      </c>
      <c r="AR249" t="s">
        <v>297</v>
      </c>
      <c r="AS249" t="s">
        <v>297</v>
      </c>
      <c r="AT249" t="s">
        <v>297</v>
      </c>
      <c r="AU249" t="s">
        <v>297</v>
      </c>
      <c r="AV249" t="s">
        <v>297</v>
      </c>
      <c r="AW249" t="s">
        <v>297</v>
      </c>
      <c r="AX249" t="s">
        <v>297</v>
      </c>
      <c r="AY249" t="s">
        <v>297</v>
      </c>
      <c r="AZ249" t="s">
        <v>297</v>
      </c>
      <c r="BA249" t="s">
        <v>297</v>
      </c>
      <c r="BB249" t="s">
        <v>297</v>
      </c>
      <c r="BC249" t="s">
        <v>297</v>
      </c>
      <c r="BD249" t="s">
        <v>297</v>
      </c>
      <c r="BE249" t="s">
        <v>297</v>
      </c>
      <c r="BF249" t="s">
        <v>297</v>
      </c>
      <c r="BG249" t="s">
        <v>297</v>
      </c>
      <c r="BH249" t="s">
        <v>297</v>
      </c>
      <c r="BI249" t="s">
        <v>297</v>
      </c>
      <c r="BJ249" t="s">
        <v>297</v>
      </c>
      <c r="BK249" t="s">
        <v>297</v>
      </c>
      <c r="BL249" t="s">
        <v>297</v>
      </c>
      <c r="BM249" t="s">
        <v>297</v>
      </c>
      <c r="BN249" t="s">
        <v>297</v>
      </c>
      <c r="BO249" t="s">
        <v>297</v>
      </c>
      <c r="BP249" t="s">
        <v>297</v>
      </c>
      <c r="BQ249" t="s">
        <v>297</v>
      </c>
      <c r="BR249" t="s">
        <v>297</v>
      </c>
      <c r="BS249" t="s">
        <v>297</v>
      </c>
      <c r="BT249" t="s">
        <v>297</v>
      </c>
      <c r="BU249" t="s">
        <v>297</v>
      </c>
      <c r="BV249" t="s">
        <v>312</v>
      </c>
      <c r="BW249" t="s">
        <v>297</v>
      </c>
      <c r="BX249" t="s">
        <v>297</v>
      </c>
      <c r="BY249" t="s">
        <v>297</v>
      </c>
      <c r="BZ249" t="s">
        <v>297</v>
      </c>
      <c r="CA249" t="s">
        <v>297</v>
      </c>
      <c r="CB249" t="s">
        <v>297</v>
      </c>
      <c r="CC249" t="s">
        <v>297</v>
      </c>
      <c r="CD249" t="s">
        <v>297</v>
      </c>
      <c r="CE249" t="s">
        <v>297</v>
      </c>
      <c r="CF249" t="s">
        <v>347</v>
      </c>
      <c r="CG249" t="s">
        <v>297</v>
      </c>
      <c r="CH249" t="s">
        <v>297</v>
      </c>
      <c r="CI249">
        <v>0</v>
      </c>
      <c r="CJ249">
        <v>30</v>
      </c>
      <c r="CK249" t="s">
        <v>1788</v>
      </c>
      <c r="CL249" t="s">
        <v>1789</v>
      </c>
      <c r="CM249" t="s">
        <v>297</v>
      </c>
      <c r="CN249" t="s">
        <v>297</v>
      </c>
      <c r="CO249" t="s">
        <v>297</v>
      </c>
      <c r="CP249" t="s">
        <v>297</v>
      </c>
      <c r="CQ249" t="s">
        <v>297</v>
      </c>
      <c r="CR249" t="s">
        <v>297</v>
      </c>
      <c r="CS249" t="s">
        <v>297</v>
      </c>
      <c r="CT249" t="s">
        <v>297</v>
      </c>
      <c r="CU249" t="s">
        <v>297</v>
      </c>
      <c r="CV249" t="s">
        <v>297</v>
      </c>
      <c r="CW249" t="s">
        <v>297</v>
      </c>
      <c r="CX249" t="s">
        <v>297</v>
      </c>
      <c r="CY249" t="s">
        <v>297</v>
      </c>
      <c r="CZ249" t="s">
        <v>297</v>
      </c>
      <c r="DA249" t="s">
        <v>297</v>
      </c>
      <c r="DB249" t="s">
        <v>297</v>
      </c>
      <c r="DC249" t="s">
        <v>297</v>
      </c>
    </row>
    <row r="250" spans="1:107" hidden="1" thickTop="1" x14ac:dyDescent="0.2">
      <c r="A250" t="s">
        <v>553</v>
      </c>
      <c r="B250" s="196" t="s">
        <v>1790</v>
      </c>
      <c r="C250" t="s">
        <v>6277</v>
      </c>
      <c r="D250" t="s">
        <v>297</v>
      </c>
      <c r="E250" t="s">
        <v>1791</v>
      </c>
      <c r="F250" t="s">
        <v>761</v>
      </c>
      <c r="G250" t="s">
        <v>339</v>
      </c>
      <c r="H250" t="s">
        <v>340</v>
      </c>
      <c r="I250" t="s">
        <v>300</v>
      </c>
      <c r="J250" t="s">
        <v>342</v>
      </c>
      <c r="K250" t="s">
        <v>343</v>
      </c>
      <c r="L250" t="s">
        <v>303</v>
      </c>
      <c r="M250" t="s">
        <v>297</v>
      </c>
      <c r="N250" t="s">
        <v>297</v>
      </c>
      <c r="O250" t="s">
        <v>297</v>
      </c>
      <c r="Q250" t="s">
        <v>344</v>
      </c>
      <c r="R250" t="s">
        <v>297</v>
      </c>
      <c r="S250" t="s">
        <v>306</v>
      </c>
      <c r="T250" t="s">
        <v>297</v>
      </c>
      <c r="U250" t="s">
        <v>297</v>
      </c>
      <c r="V250" t="s">
        <v>309</v>
      </c>
      <c r="W250" t="s">
        <v>310</v>
      </c>
      <c r="X250" t="s">
        <v>310</v>
      </c>
      <c r="Y250" t="s">
        <v>311</v>
      </c>
      <c r="Z250" t="s">
        <v>297</v>
      </c>
      <c r="AA250" t="s">
        <v>297</v>
      </c>
      <c r="AB250" t="s">
        <v>297</v>
      </c>
      <c r="AC250" t="s">
        <v>297</v>
      </c>
      <c r="AD250" t="s">
        <v>297</v>
      </c>
      <c r="AE250" t="s">
        <v>297</v>
      </c>
      <c r="AF250" t="s">
        <v>297</v>
      </c>
      <c r="AG250" t="s">
        <v>297</v>
      </c>
      <c r="AH250" t="s">
        <v>297</v>
      </c>
      <c r="AI250" t="s">
        <v>297</v>
      </c>
      <c r="AJ250" t="s">
        <v>297</v>
      </c>
      <c r="AK250" t="s">
        <v>297</v>
      </c>
      <c r="AL250" t="s">
        <v>297</v>
      </c>
      <c r="AM250" t="s">
        <v>297</v>
      </c>
      <c r="AN250" t="s">
        <v>297</v>
      </c>
      <c r="AO250" t="s">
        <v>297</v>
      </c>
      <c r="AP250" t="s">
        <v>297</v>
      </c>
      <c r="AQ250" t="s">
        <v>297</v>
      </c>
      <c r="AR250" t="s">
        <v>297</v>
      </c>
      <c r="AS250" t="s">
        <v>297</v>
      </c>
      <c r="AT250" t="s">
        <v>297</v>
      </c>
      <c r="AU250" t="s">
        <v>297</v>
      </c>
      <c r="AV250" t="s">
        <v>297</v>
      </c>
      <c r="AW250" t="s">
        <v>297</v>
      </c>
      <c r="AX250" t="s">
        <v>297</v>
      </c>
      <c r="AY250" t="s">
        <v>297</v>
      </c>
      <c r="AZ250" t="s">
        <v>297</v>
      </c>
      <c r="BA250" t="s">
        <v>297</v>
      </c>
      <c r="BB250" t="s">
        <v>297</v>
      </c>
      <c r="BC250" t="s">
        <v>297</v>
      </c>
      <c r="BD250" t="s">
        <v>297</v>
      </c>
      <c r="BE250" t="s">
        <v>297</v>
      </c>
      <c r="BF250" t="s">
        <v>297</v>
      </c>
      <c r="BG250" t="s">
        <v>297</v>
      </c>
      <c r="BH250" t="s">
        <v>297</v>
      </c>
      <c r="BI250" t="s">
        <v>297</v>
      </c>
      <c r="BJ250" t="s">
        <v>297</v>
      </c>
      <c r="BK250" t="s">
        <v>297</v>
      </c>
      <c r="BL250" t="s">
        <v>297</v>
      </c>
      <c r="BM250" t="s">
        <v>297</v>
      </c>
      <c r="BN250" t="s">
        <v>297</v>
      </c>
      <c r="BO250" t="s">
        <v>297</v>
      </c>
      <c r="BP250" t="s">
        <v>312</v>
      </c>
      <c r="BQ250" t="s">
        <v>297</v>
      </c>
      <c r="BR250" t="s">
        <v>297</v>
      </c>
      <c r="BS250" t="s">
        <v>297</v>
      </c>
      <c r="BT250" t="s">
        <v>297</v>
      </c>
      <c r="BU250" t="s">
        <v>297</v>
      </c>
      <c r="BV250" t="s">
        <v>297</v>
      </c>
      <c r="BW250" t="s">
        <v>297</v>
      </c>
      <c r="BX250" t="s">
        <v>297</v>
      </c>
      <c r="BY250" t="s">
        <v>297</v>
      </c>
      <c r="BZ250" t="s">
        <v>297</v>
      </c>
      <c r="CA250" t="s">
        <v>297</v>
      </c>
      <c r="CB250" t="s">
        <v>297</v>
      </c>
      <c r="CC250" t="s">
        <v>297</v>
      </c>
      <c r="CD250" t="s">
        <v>297</v>
      </c>
      <c r="CE250" t="s">
        <v>297</v>
      </c>
      <c r="CF250" t="s">
        <v>347</v>
      </c>
      <c r="CG250" t="s">
        <v>297</v>
      </c>
      <c r="CH250" t="s">
        <v>297</v>
      </c>
      <c r="CI250">
        <v>0</v>
      </c>
      <c r="CJ250">
        <v>15</v>
      </c>
      <c r="CK250" t="s">
        <v>1792</v>
      </c>
      <c r="CL250" t="s">
        <v>1793</v>
      </c>
      <c r="CM250" t="s">
        <v>764</v>
      </c>
      <c r="CN250" t="s">
        <v>297</v>
      </c>
      <c r="CO250" t="s">
        <v>297</v>
      </c>
      <c r="CP250" t="s">
        <v>297</v>
      </c>
      <c r="CQ250" t="s">
        <v>297</v>
      </c>
      <c r="CR250" t="s">
        <v>297</v>
      </c>
      <c r="CS250" t="s">
        <v>297</v>
      </c>
      <c r="CT250" t="s">
        <v>297</v>
      </c>
      <c r="CU250" t="s">
        <v>297</v>
      </c>
      <c r="CV250" t="s">
        <v>297</v>
      </c>
      <c r="CW250" t="s">
        <v>297</v>
      </c>
      <c r="CX250" t="s">
        <v>297</v>
      </c>
      <c r="CY250" t="s">
        <v>297</v>
      </c>
      <c r="CZ250" t="s">
        <v>297</v>
      </c>
      <c r="DA250" t="s">
        <v>297</v>
      </c>
      <c r="DB250" t="s">
        <v>297</v>
      </c>
      <c r="DC250" t="s">
        <v>297</v>
      </c>
    </row>
    <row r="251" spans="1:107" hidden="1" thickTop="1" x14ac:dyDescent="0.2">
      <c r="A251" t="s">
        <v>1794</v>
      </c>
      <c r="B251" s="14" t="s">
        <v>1795</v>
      </c>
      <c r="C251" t="s">
        <v>6180</v>
      </c>
      <c r="D251" t="s">
        <v>297</v>
      </c>
      <c r="E251" t="s">
        <v>1796</v>
      </c>
      <c r="F251" t="s">
        <v>1797</v>
      </c>
      <c r="G251" t="s">
        <v>339</v>
      </c>
      <c r="H251" t="s">
        <v>340</v>
      </c>
      <c r="I251" t="s">
        <v>375</v>
      </c>
      <c r="J251" t="s">
        <v>342</v>
      </c>
      <c r="K251" t="s">
        <v>343</v>
      </c>
      <c r="L251" t="s">
        <v>303</v>
      </c>
      <c r="M251" t="s">
        <v>297</v>
      </c>
      <c r="N251" t="s">
        <v>297</v>
      </c>
      <c r="O251" t="s">
        <v>297</v>
      </c>
      <c r="Q251" t="s">
        <v>344</v>
      </c>
      <c r="R251" t="s">
        <v>368</v>
      </c>
      <c r="S251" t="s">
        <v>306</v>
      </c>
      <c r="T251" t="s">
        <v>307</v>
      </c>
      <c r="U251" t="s">
        <v>297</v>
      </c>
      <c r="V251" t="s">
        <v>309</v>
      </c>
      <c r="W251" t="s">
        <v>310</v>
      </c>
      <c r="X251" t="s">
        <v>310</v>
      </c>
      <c r="Y251" t="s">
        <v>311</v>
      </c>
      <c r="Z251" t="s">
        <v>312</v>
      </c>
      <c r="AA251" t="s">
        <v>297</v>
      </c>
      <c r="AB251" t="s">
        <v>297</v>
      </c>
      <c r="AC251" t="s">
        <v>297</v>
      </c>
      <c r="AD251" t="s">
        <v>297</v>
      </c>
      <c r="AE251" t="s">
        <v>297</v>
      </c>
      <c r="AF251" t="s">
        <v>312</v>
      </c>
      <c r="AG251" t="s">
        <v>297</v>
      </c>
      <c r="AH251" t="s">
        <v>297</v>
      </c>
      <c r="AI251" t="s">
        <v>297</v>
      </c>
      <c r="AJ251" t="s">
        <v>297</v>
      </c>
      <c r="AK251" t="s">
        <v>297</v>
      </c>
      <c r="AL251" t="s">
        <v>297</v>
      </c>
      <c r="AM251" t="s">
        <v>297</v>
      </c>
      <c r="AN251" t="s">
        <v>297</v>
      </c>
      <c r="AO251" t="s">
        <v>297</v>
      </c>
      <c r="AP251" t="s">
        <v>297</v>
      </c>
      <c r="AQ251" t="s">
        <v>297</v>
      </c>
      <c r="AR251" t="s">
        <v>297</v>
      </c>
      <c r="AS251" t="s">
        <v>297</v>
      </c>
      <c r="AT251" t="s">
        <v>297</v>
      </c>
      <c r="AU251" t="s">
        <v>297</v>
      </c>
      <c r="AV251" t="s">
        <v>297</v>
      </c>
      <c r="AW251" t="s">
        <v>297</v>
      </c>
      <c r="AX251" t="s">
        <v>297</v>
      </c>
      <c r="AY251" t="s">
        <v>297</v>
      </c>
      <c r="AZ251" t="s">
        <v>297</v>
      </c>
      <c r="BA251" t="s">
        <v>297</v>
      </c>
      <c r="BB251" t="s">
        <v>297</v>
      </c>
      <c r="BC251" t="s">
        <v>297</v>
      </c>
      <c r="BD251" t="s">
        <v>297</v>
      </c>
      <c r="BE251" t="s">
        <v>297</v>
      </c>
      <c r="BF251" t="s">
        <v>297</v>
      </c>
      <c r="BG251" t="s">
        <v>297</v>
      </c>
      <c r="BH251" t="s">
        <v>297</v>
      </c>
      <c r="BI251" t="s">
        <v>297</v>
      </c>
      <c r="BJ251" t="s">
        <v>297</v>
      </c>
      <c r="BK251" t="s">
        <v>297</v>
      </c>
      <c r="BL251" t="s">
        <v>297</v>
      </c>
      <c r="BM251" t="s">
        <v>297</v>
      </c>
      <c r="BN251" t="s">
        <v>297</v>
      </c>
      <c r="BO251" t="s">
        <v>297</v>
      </c>
      <c r="BP251" t="s">
        <v>297</v>
      </c>
      <c r="BQ251" t="s">
        <v>297</v>
      </c>
      <c r="BR251" t="s">
        <v>297</v>
      </c>
      <c r="BS251" t="s">
        <v>297</v>
      </c>
      <c r="BT251" t="s">
        <v>297</v>
      </c>
      <c r="BU251" t="s">
        <v>297</v>
      </c>
      <c r="BV251" t="s">
        <v>297</v>
      </c>
      <c r="BW251" t="s">
        <v>297</v>
      </c>
      <c r="BX251" t="s">
        <v>297</v>
      </c>
      <c r="BY251" t="s">
        <v>297</v>
      </c>
      <c r="BZ251" t="s">
        <v>297</v>
      </c>
      <c r="CA251" t="s">
        <v>297</v>
      </c>
      <c r="CB251" t="s">
        <v>297</v>
      </c>
      <c r="CC251" t="s">
        <v>297</v>
      </c>
      <c r="CD251" t="s">
        <v>297</v>
      </c>
      <c r="CE251" t="s">
        <v>297</v>
      </c>
      <c r="CF251" t="s">
        <v>347</v>
      </c>
      <c r="CG251" t="s">
        <v>314</v>
      </c>
      <c r="CH251" t="s">
        <v>314</v>
      </c>
      <c r="CI251" t="s">
        <v>297</v>
      </c>
      <c r="CJ251" t="s">
        <v>297</v>
      </c>
      <c r="CK251" t="s">
        <v>1798</v>
      </c>
      <c r="CL251" t="s">
        <v>1799</v>
      </c>
      <c r="CM251" t="s">
        <v>1800</v>
      </c>
      <c r="CN251" t="s">
        <v>297</v>
      </c>
      <c r="CO251" t="s">
        <v>297</v>
      </c>
      <c r="CP251" t="s">
        <v>297</v>
      </c>
      <c r="CQ251" t="s">
        <v>297</v>
      </c>
      <c r="CR251" t="s">
        <v>297</v>
      </c>
      <c r="CS251" t="s">
        <v>297</v>
      </c>
      <c r="CT251" t="s">
        <v>297</v>
      </c>
      <c r="CU251" t="s">
        <v>297</v>
      </c>
      <c r="CV251" t="s">
        <v>297</v>
      </c>
      <c r="CW251" t="s">
        <v>297</v>
      </c>
      <c r="CX251" t="s">
        <v>297</v>
      </c>
      <c r="CY251" t="s">
        <v>297</v>
      </c>
      <c r="CZ251" t="s">
        <v>297</v>
      </c>
      <c r="DA251" t="s">
        <v>297</v>
      </c>
      <c r="DB251" t="s">
        <v>297</v>
      </c>
      <c r="DC251" t="s">
        <v>297</v>
      </c>
    </row>
    <row r="252" spans="1:107" hidden="1" thickTop="1" x14ac:dyDescent="0.2">
      <c r="A252" t="s">
        <v>1801</v>
      </c>
      <c r="B252" s="196" t="s">
        <v>1802</v>
      </c>
      <c r="C252" t="s">
        <v>6285</v>
      </c>
      <c r="D252" t="s">
        <v>297</v>
      </c>
      <c r="E252" t="s">
        <v>1803</v>
      </c>
      <c r="F252" t="s">
        <v>297</v>
      </c>
      <c r="G252" t="s">
        <v>339</v>
      </c>
      <c r="H252" t="s">
        <v>340</v>
      </c>
      <c r="I252" t="s">
        <v>658</v>
      </c>
      <c r="J252" t="s">
        <v>479</v>
      </c>
      <c r="K252" t="s">
        <v>343</v>
      </c>
      <c r="L252" t="s">
        <v>303</v>
      </c>
      <c r="M252" t="s">
        <v>297</v>
      </c>
      <c r="N252" t="s">
        <v>297</v>
      </c>
      <c r="O252" t="s">
        <v>297</v>
      </c>
      <c r="Q252" t="s">
        <v>344</v>
      </c>
      <c r="R252" t="s">
        <v>297</v>
      </c>
      <c r="S252" t="s">
        <v>306</v>
      </c>
      <c r="T252" t="s">
        <v>297</v>
      </c>
      <c r="U252" t="s">
        <v>297</v>
      </c>
      <c r="V252" t="s">
        <v>309</v>
      </c>
      <c r="W252" t="s">
        <v>310</v>
      </c>
      <c r="X252" t="s">
        <v>310</v>
      </c>
      <c r="Y252" t="s">
        <v>311</v>
      </c>
      <c r="Z252" t="s">
        <v>297</v>
      </c>
      <c r="AA252" t="s">
        <v>297</v>
      </c>
      <c r="AB252" t="s">
        <v>297</v>
      </c>
      <c r="AC252" t="s">
        <v>297</v>
      </c>
      <c r="AD252" t="s">
        <v>297</v>
      </c>
      <c r="AE252" t="s">
        <v>297</v>
      </c>
      <c r="AF252" t="s">
        <v>312</v>
      </c>
      <c r="AG252" t="s">
        <v>297</v>
      </c>
      <c r="AH252" t="s">
        <v>297</v>
      </c>
      <c r="AI252" t="s">
        <v>297</v>
      </c>
      <c r="AJ252" t="s">
        <v>297</v>
      </c>
      <c r="AK252" t="s">
        <v>297</v>
      </c>
      <c r="AL252" t="s">
        <v>297</v>
      </c>
      <c r="AM252" t="s">
        <v>297</v>
      </c>
      <c r="AN252" t="s">
        <v>297</v>
      </c>
      <c r="AO252" t="s">
        <v>297</v>
      </c>
      <c r="AP252" t="s">
        <v>297</v>
      </c>
      <c r="AQ252" t="s">
        <v>297</v>
      </c>
      <c r="AR252" t="s">
        <v>312</v>
      </c>
      <c r="AS252" t="s">
        <v>297</v>
      </c>
      <c r="AT252" t="s">
        <v>297</v>
      </c>
      <c r="AU252" t="s">
        <v>297</v>
      </c>
      <c r="AV252" t="s">
        <v>297</v>
      </c>
      <c r="AW252" t="s">
        <v>297</v>
      </c>
      <c r="AX252" t="s">
        <v>297</v>
      </c>
      <c r="AY252" t="s">
        <v>297</v>
      </c>
      <c r="AZ252" t="s">
        <v>297</v>
      </c>
      <c r="BA252" t="s">
        <v>297</v>
      </c>
      <c r="BB252" t="s">
        <v>297</v>
      </c>
      <c r="BC252" t="s">
        <v>297</v>
      </c>
      <c r="BD252" t="s">
        <v>297</v>
      </c>
      <c r="BE252" t="s">
        <v>297</v>
      </c>
      <c r="BF252" t="s">
        <v>297</v>
      </c>
      <c r="BG252" t="s">
        <v>297</v>
      </c>
      <c r="BH252" t="s">
        <v>297</v>
      </c>
      <c r="BI252" t="s">
        <v>297</v>
      </c>
      <c r="BJ252" t="s">
        <v>297</v>
      </c>
      <c r="BK252" t="s">
        <v>297</v>
      </c>
      <c r="BL252" t="s">
        <v>297</v>
      </c>
      <c r="BM252" t="s">
        <v>297</v>
      </c>
      <c r="BN252" t="s">
        <v>297</v>
      </c>
      <c r="BO252" t="s">
        <v>297</v>
      </c>
      <c r="BP252" t="s">
        <v>297</v>
      </c>
      <c r="BQ252" t="s">
        <v>297</v>
      </c>
      <c r="BR252" t="s">
        <v>297</v>
      </c>
      <c r="BS252" t="s">
        <v>297</v>
      </c>
      <c r="BT252" t="s">
        <v>297</v>
      </c>
      <c r="BU252" t="s">
        <v>297</v>
      </c>
      <c r="BV252" t="s">
        <v>297</v>
      </c>
      <c r="BW252" t="s">
        <v>297</v>
      </c>
      <c r="BX252" t="s">
        <v>297</v>
      </c>
      <c r="BY252" t="s">
        <v>297</v>
      </c>
      <c r="BZ252" t="s">
        <v>297</v>
      </c>
      <c r="CA252" t="s">
        <v>297</v>
      </c>
      <c r="CB252" t="s">
        <v>297</v>
      </c>
      <c r="CC252" t="s">
        <v>297</v>
      </c>
      <c r="CD252" t="s">
        <v>297</v>
      </c>
      <c r="CE252" t="s">
        <v>297</v>
      </c>
      <c r="CF252" t="s">
        <v>347</v>
      </c>
      <c r="CG252" t="s">
        <v>297</v>
      </c>
      <c r="CH252" t="s">
        <v>297</v>
      </c>
      <c r="CI252">
        <v>0</v>
      </c>
      <c r="CJ252">
        <v>30</v>
      </c>
      <c r="CK252" t="s">
        <v>1804</v>
      </c>
      <c r="CL252" t="s">
        <v>1805</v>
      </c>
      <c r="CM252" t="s">
        <v>297</v>
      </c>
      <c r="CN252" t="s">
        <v>297</v>
      </c>
      <c r="CO252" t="s">
        <v>297</v>
      </c>
      <c r="CP252" t="s">
        <v>297</v>
      </c>
      <c r="CQ252" t="s">
        <v>297</v>
      </c>
      <c r="CR252" t="s">
        <v>297</v>
      </c>
      <c r="CS252" t="s">
        <v>297</v>
      </c>
      <c r="CT252" t="s">
        <v>297</v>
      </c>
      <c r="CU252" t="s">
        <v>297</v>
      </c>
      <c r="CV252" t="s">
        <v>297</v>
      </c>
      <c r="CW252" t="s">
        <v>297</v>
      </c>
      <c r="CX252" t="s">
        <v>297</v>
      </c>
      <c r="CY252" t="s">
        <v>297</v>
      </c>
      <c r="CZ252" t="s">
        <v>297</v>
      </c>
      <c r="DA252" t="s">
        <v>297</v>
      </c>
      <c r="DB252" t="s">
        <v>297</v>
      </c>
      <c r="DC252" t="s">
        <v>297</v>
      </c>
    </row>
    <row r="253" spans="1:107" hidden="1" thickTop="1" x14ac:dyDescent="0.2">
      <c r="A253" t="s">
        <v>1806</v>
      </c>
      <c r="B253" s="14" t="s">
        <v>1807</v>
      </c>
      <c r="C253" t="s">
        <v>6289</v>
      </c>
      <c r="D253" t="s">
        <v>297</v>
      </c>
      <c r="E253" t="s">
        <v>1808</v>
      </c>
      <c r="F253" t="s">
        <v>1809</v>
      </c>
      <c r="G253" t="s">
        <v>357</v>
      </c>
      <c r="H253" t="s">
        <v>358</v>
      </c>
      <c r="I253" t="s">
        <v>341</v>
      </c>
      <c r="J253" t="s">
        <v>359</v>
      </c>
      <c r="K253" t="s">
        <v>1810</v>
      </c>
      <c r="L253" t="s">
        <v>303</v>
      </c>
      <c r="M253" t="s">
        <v>297</v>
      </c>
      <c r="N253" t="s">
        <v>297</v>
      </c>
      <c r="O253" t="s">
        <v>297</v>
      </c>
      <c r="Q253" t="s">
        <v>1811</v>
      </c>
      <c r="R253" t="s">
        <v>319</v>
      </c>
      <c r="S253" t="s">
        <v>306</v>
      </c>
      <c r="T253" t="s">
        <v>362</v>
      </c>
      <c r="U253" t="s">
        <v>308</v>
      </c>
      <c r="V253" t="s">
        <v>309</v>
      </c>
      <c r="W253" t="s">
        <v>345</v>
      </c>
      <c r="X253" t="s">
        <v>310</v>
      </c>
      <c r="Y253" t="s">
        <v>346</v>
      </c>
      <c r="Z253" t="s">
        <v>297</v>
      </c>
      <c r="AA253" t="s">
        <v>297</v>
      </c>
      <c r="AB253" t="s">
        <v>297</v>
      </c>
      <c r="AC253" t="s">
        <v>297</v>
      </c>
      <c r="AD253" t="s">
        <v>297</v>
      </c>
      <c r="AE253" t="s">
        <v>297</v>
      </c>
      <c r="AF253" t="s">
        <v>312</v>
      </c>
      <c r="AG253" t="s">
        <v>297</v>
      </c>
      <c r="AH253" t="s">
        <v>297</v>
      </c>
      <c r="AI253" t="s">
        <v>297</v>
      </c>
      <c r="AJ253" t="s">
        <v>297</v>
      </c>
      <c r="AK253" t="s">
        <v>297</v>
      </c>
      <c r="AL253" t="s">
        <v>297</v>
      </c>
      <c r="AM253" t="s">
        <v>297</v>
      </c>
      <c r="AN253" t="s">
        <v>297</v>
      </c>
      <c r="AO253" t="s">
        <v>297</v>
      </c>
      <c r="AP253" t="s">
        <v>297</v>
      </c>
      <c r="AQ253" t="s">
        <v>297</v>
      </c>
      <c r="AR253" t="s">
        <v>297</v>
      </c>
      <c r="AS253" t="s">
        <v>297</v>
      </c>
      <c r="AT253" t="s">
        <v>297</v>
      </c>
      <c r="AU253" t="s">
        <v>297</v>
      </c>
      <c r="AV253" t="s">
        <v>297</v>
      </c>
      <c r="AW253" t="s">
        <v>297</v>
      </c>
      <c r="AX253" t="s">
        <v>297</v>
      </c>
      <c r="AY253" t="s">
        <v>297</v>
      </c>
      <c r="AZ253" t="s">
        <v>297</v>
      </c>
      <c r="BA253" t="s">
        <v>297</v>
      </c>
      <c r="BB253" t="s">
        <v>297</v>
      </c>
      <c r="BC253" t="s">
        <v>297</v>
      </c>
      <c r="BD253" t="s">
        <v>297</v>
      </c>
      <c r="BE253" t="s">
        <v>297</v>
      </c>
      <c r="BF253" t="s">
        <v>297</v>
      </c>
      <c r="BG253" t="s">
        <v>297</v>
      </c>
      <c r="BH253" t="s">
        <v>297</v>
      </c>
      <c r="BI253" t="s">
        <v>297</v>
      </c>
      <c r="BJ253" t="s">
        <v>297</v>
      </c>
      <c r="BK253" t="s">
        <v>297</v>
      </c>
      <c r="BL253" t="s">
        <v>297</v>
      </c>
      <c r="BM253" t="s">
        <v>297</v>
      </c>
      <c r="BN253" t="s">
        <v>297</v>
      </c>
      <c r="BO253" t="s">
        <v>297</v>
      </c>
      <c r="BP253" t="s">
        <v>297</v>
      </c>
      <c r="BQ253" t="s">
        <v>297</v>
      </c>
      <c r="BR253" t="s">
        <v>297</v>
      </c>
      <c r="BS253" t="s">
        <v>297</v>
      </c>
      <c r="BT253" t="s">
        <v>297</v>
      </c>
      <c r="BU253" t="s">
        <v>297</v>
      </c>
      <c r="BV253" t="s">
        <v>297</v>
      </c>
      <c r="BW253" t="s">
        <v>297</v>
      </c>
      <c r="BX253" t="s">
        <v>297</v>
      </c>
      <c r="BY253" t="s">
        <v>297</v>
      </c>
      <c r="BZ253" t="s">
        <v>297</v>
      </c>
      <c r="CA253" t="s">
        <v>297</v>
      </c>
      <c r="CB253" t="s">
        <v>297</v>
      </c>
      <c r="CC253" t="s">
        <v>297</v>
      </c>
      <c r="CD253" t="s">
        <v>297</v>
      </c>
      <c r="CE253" t="s">
        <v>297</v>
      </c>
      <c r="CF253" t="s">
        <v>313</v>
      </c>
      <c r="CG253" t="s">
        <v>314</v>
      </c>
      <c r="CH253" t="s">
        <v>314</v>
      </c>
      <c r="CI253" t="s">
        <v>297</v>
      </c>
      <c r="CJ253" t="s">
        <v>297</v>
      </c>
      <c r="CK253" t="s">
        <v>1812</v>
      </c>
      <c r="CL253" t="s">
        <v>1813</v>
      </c>
      <c r="CM253" t="s">
        <v>297</v>
      </c>
      <c r="CN253" t="s">
        <v>1814</v>
      </c>
      <c r="CO253" t="s">
        <v>297</v>
      </c>
      <c r="CP253" t="s">
        <v>297</v>
      </c>
      <c r="CQ253" t="s">
        <v>297</v>
      </c>
      <c r="CR253" t="s">
        <v>297</v>
      </c>
      <c r="CS253" t="s">
        <v>1815</v>
      </c>
      <c r="CT253" t="s">
        <v>976</v>
      </c>
      <c r="CU253" t="s">
        <v>1815</v>
      </c>
      <c r="CV253" t="s">
        <v>419</v>
      </c>
      <c r="CW253" t="s">
        <v>1816</v>
      </c>
      <c r="CX253" t="s">
        <v>297</v>
      </c>
      <c r="CY253" t="s">
        <v>430</v>
      </c>
      <c r="CZ253" t="s">
        <v>351</v>
      </c>
      <c r="DA253" t="s">
        <v>352</v>
      </c>
      <c r="DB253" t="s">
        <v>1817</v>
      </c>
      <c r="DC253" t="s">
        <v>297</v>
      </c>
    </row>
    <row r="254" spans="1:107" hidden="1" thickTop="1" x14ac:dyDescent="0.2">
      <c r="A254" t="s">
        <v>1818</v>
      </c>
      <c r="B254" s="196" t="s">
        <v>1819</v>
      </c>
      <c r="C254" t="s">
        <v>6285</v>
      </c>
      <c r="D254" t="s">
        <v>297</v>
      </c>
      <c r="E254" t="s">
        <v>1820</v>
      </c>
      <c r="F254" t="s">
        <v>297</v>
      </c>
      <c r="G254" t="s">
        <v>339</v>
      </c>
      <c r="H254" t="s">
        <v>340</v>
      </c>
      <c r="I254" t="s">
        <v>341</v>
      </c>
      <c r="J254" t="s">
        <v>479</v>
      </c>
      <c r="K254" t="s">
        <v>343</v>
      </c>
      <c r="L254" t="s">
        <v>303</v>
      </c>
      <c r="M254" t="s">
        <v>297</v>
      </c>
      <c r="N254" t="s">
        <v>297</v>
      </c>
      <c r="O254" t="s">
        <v>297</v>
      </c>
      <c r="Q254" t="s">
        <v>344</v>
      </c>
      <c r="R254" t="s">
        <v>297</v>
      </c>
      <c r="S254" t="s">
        <v>306</v>
      </c>
      <c r="T254" t="s">
        <v>938</v>
      </c>
      <c r="U254" t="s">
        <v>297</v>
      </c>
      <c r="V254" t="s">
        <v>568</v>
      </c>
      <c r="W254" t="s">
        <v>345</v>
      </c>
      <c r="X254" t="s">
        <v>310</v>
      </c>
      <c r="Y254" t="s">
        <v>568</v>
      </c>
      <c r="Z254" t="s">
        <v>297</v>
      </c>
      <c r="AA254" t="s">
        <v>297</v>
      </c>
      <c r="AB254" t="s">
        <v>297</v>
      </c>
      <c r="AC254" t="s">
        <v>297</v>
      </c>
      <c r="AD254" t="s">
        <v>297</v>
      </c>
      <c r="AE254" t="s">
        <v>297</v>
      </c>
      <c r="AF254" t="s">
        <v>297</v>
      </c>
      <c r="AG254" t="s">
        <v>297</v>
      </c>
      <c r="AH254" t="s">
        <v>297</v>
      </c>
      <c r="AI254" t="s">
        <v>297</v>
      </c>
      <c r="AJ254" t="s">
        <v>297</v>
      </c>
      <c r="AK254" t="s">
        <v>297</v>
      </c>
      <c r="AL254" t="s">
        <v>297</v>
      </c>
      <c r="AM254" t="s">
        <v>297</v>
      </c>
      <c r="AN254" t="s">
        <v>297</v>
      </c>
      <c r="AO254" t="s">
        <v>297</v>
      </c>
      <c r="AP254" t="s">
        <v>297</v>
      </c>
      <c r="AQ254" t="s">
        <v>297</v>
      </c>
      <c r="AR254" t="s">
        <v>297</v>
      </c>
      <c r="AS254" t="s">
        <v>297</v>
      </c>
      <c r="AT254" t="s">
        <v>297</v>
      </c>
      <c r="AU254" t="s">
        <v>297</v>
      </c>
      <c r="AV254" t="s">
        <v>297</v>
      </c>
      <c r="AW254" t="s">
        <v>297</v>
      </c>
      <c r="AX254" t="s">
        <v>297</v>
      </c>
      <c r="AY254" t="s">
        <v>297</v>
      </c>
      <c r="AZ254" t="s">
        <v>297</v>
      </c>
      <c r="BA254" t="s">
        <v>297</v>
      </c>
      <c r="BB254" t="s">
        <v>297</v>
      </c>
      <c r="BC254" t="s">
        <v>297</v>
      </c>
      <c r="BD254" t="s">
        <v>297</v>
      </c>
      <c r="BE254" t="s">
        <v>297</v>
      </c>
      <c r="BF254" t="s">
        <v>297</v>
      </c>
      <c r="BG254" t="s">
        <v>297</v>
      </c>
      <c r="BH254" t="s">
        <v>297</v>
      </c>
      <c r="BI254" t="s">
        <v>297</v>
      </c>
      <c r="BJ254" t="s">
        <v>297</v>
      </c>
      <c r="BK254" t="s">
        <v>297</v>
      </c>
      <c r="BL254" t="s">
        <v>297</v>
      </c>
      <c r="BM254" t="s">
        <v>297</v>
      </c>
      <c r="BN254" t="s">
        <v>297</v>
      </c>
      <c r="BO254" t="s">
        <v>297</v>
      </c>
      <c r="BP254" t="s">
        <v>297</v>
      </c>
      <c r="BQ254" t="s">
        <v>297</v>
      </c>
      <c r="BR254" t="s">
        <v>297</v>
      </c>
      <c r="BS254" t="s">
        <v>297</v>
      </c>
      <c r="BT254" t="s">
        <v>297</v>
      </c>
      <c r="BU254" t="s">
        <v>297</v>
      </c>
      <c r="BV254" t="s">
        <v>297</v>
      </c>
      <c r="BW254" t="s">
        <v>297</v>
      </c>
      <c r="BX254" t="s">
        <v>297</v>
      </c>
      <c r="BY254" t="s">
        <v>297</v>
      </c>
      <c r="BZ254" t="s">
        <v>297</v>
      </c>
      <c r="CA254" t="s">
        <v>297</v>
      </c>
      <c r="CB254" t="s">
        <v>297</v>
      </c>
      <c r="CC254" t="s">
        <v>297</v>
      </c>
      <c r="CD254" t="s">
        <v>297</v>
      </c>
      <c r="CE254" t="s">
        <v>297</v>
      </c>
      <c r="CF254" t="s">
        <v>297</v>
      </c>
      <c r="CG254" t="s">
        <v>297</v>
      </c>
      <c r="CH254" t="s">
        <v>297</v>
      </c>
      <c r="CI254">
        <v>0</v>
      </c>
      <c r="CJ254">
        <v>30</v>
      </c>
      <c r="CK254" t="s">
        <v>1821</v>
      </c>
      <c r="CL254" t="s">
        <v>1822</v>
      </c>
      <c r="CM254" t="s">
        <v>297</v>
      </c>
      <c r="CN254" t="s">
        <v>297</v>
      </c>
      <c r="CO254" t="s">
        <v>297</v>
      </c>
      <c r="CP254" t="s">
        <v>297</v>
      </c>
      <c r="CQ254" t="s">
        <v>297</v>
      </c>
      <c r="CR254" t="s">
        <v>297</v>
      </c>
      <c r="CS254" t="s">
        <v>297</v>
      </c>
      <c r="CT254" t="s">
        <v>297</v>
      </c>
      <c r="CU254" t="s">
        <v>297</v>
      </c>
      <c r="CV254" t="s">
        <v>297</v>
      </c>
      <c r="CW254" t="s">
        <v>297</v>
      </c>
      <c r="CX254" t="s">
        <v>297</v>
      </c>
      <c r="CY254" t="s">
        <v>534</v>
      </c>
      <c r="CZ254" t="s">
        <v>351</v>
      </c>
      <c r="DA254" t="s">
        <v>1078</v>
      </c>
      <c r="DB254" t="s">
        <v>1823</v>
      </c>
      <c r="DC254" t="s">
        <v>297</v>
      </c>
    </row>
    <row r="255" spans="1:107" hidden="1" thickTop="1" x14ac:dyDescent="0.2">
      <c r="A255" t="s">
        <v>1824</v>
      </c>
      <c r="B255" s="14" t="s">
        <v>1815</v>
      </c>
      <c r="C255" t="s">
        <v>941</v>
      </c>
      <c r="D255" t="s">
        <v>297</v>
      </c>
      <c r="E255" t="s">
        <v>1825</v>
      </c>
      <c r="F255" t="s">
        <v>297</v>
      </c>
      <c r="G255" t="s">
        <v>357</v>
      </c>
      <c r="H255" t="s">
        <v>358</v>
      </c>
      <c r="I255" t="s">
        <v>341</v>
      </c>
      <c r="J255" t="s">
        <v>342</v>
      </c>
      <c r="K255" t="s">
        <v>1810</v>
      </c>
      <c r="L255" t="s">
        <v>303</v>
      </c>
      <c r="M255" t="s">
        <v>297</v>
      </c>
      <c r="N255" t="s">
        <v>297</v>
      </c>
      <c r="O255" t="s">
        <v>297</v>
      </c>
      <c r="Q255" t="s">
        <v>344</v>
      </c>
      <c r="R255" t="s">
        <v>319</v>
      </c>
      <c r="S255" t="s">
        <v>306</v>
      </c>
      <c r="T255" t="s">
        <v>297</v>
      </c>
      <c r="U255" t="s">
        <v>297</v>
      </c>
      <c r="V255" t="s">
        <v>309</v>
      </c>
      <c r="W255" t="s">
        <v>310</v>
      </c>
      <c r="X255" t="s">
        <v>310</v>
      </c>
      <c r="Y255" t="s">
        <v>311</v>
      </c>
      <c r="Z255" t="s">
        <v>297</v>
      </c>
      <c r="AA255" t="s">
        <v>297</v>
      </c>
      <c r="AB255" t="s">
        <v>297</v>
      </c>
      <c r="AC255" t="s">
        <v>297</v>
      </c>
      <c r="AD255" t="s">
        <v>297</v>
      </c>
      <c r="AE255" t="s">
        <v>297</v>
      </c>
      <c r="AF255" t="s">
        <v>312</v>
      </c>
      <c r="AG255" t="s">
        <v>297</v>
      </c>
      <c r="AH255" t="s">
        <v>297</v>
      </c>
      <c r="AI255" t="s">
        <v>297</v>
      </c>
      <c r="AJ255" t="s">
        <v>297</v>
      </c>
      <c r="AK255" t="s">
        <v>297</v>
      </c>
      <c r="AL255" t="s">
        <v>297</v>
      </c>
      <c r="AM255" t="s">
        <v>297</v>
      </c>
      <c r="AN255" t="s">
        <v>297</v>
      </c>
      <c r="AO255" t="s">
        <v>297</v>
      </c>
      <c r="AP255" t="s">
        <v>297</v>
      </c>
      <c r="AQ255" t="s">
        <v>297</v>
      </c>
      <c r="AR255" t="s">
        <v>297</v>
      </c>
      <c r="AS255" t="s">
        <v>297</v>
      </c>
      <c r="AT255" t="s">
        <v>297</v>
      </c>
      <c r="AU255" t="s">
        <v>297</v>
      </c>
      <c r="AV255" t="s">
        <v>297</v>
      </c>
      <c r="AW255" t="s">
        <v>297</v>
      </c>
      <c r="AX255" t="s">
        <v>297</v>
      </c>
      <c r="AY255" t="s">
        <v>297</v>
      </c>
      <c r="AZ255" t="s">
        <v>297</v>
      </c>
      <c r="BA255" t="s">
        <v>297</v>
      </c>
      <c r="BB255" t="s">
        <v>297</v>
      </c>
      <c r="BC255" t="s">
        <v>297</v>
      </c>
      <c r="BD255" t="s">
        <v>297</v>
      </c>
      <c r="BE255" t="s">
        <v>297</v>
      </c>
      <c r="BF255" t="s">
        <v>297</v>
      </c>
      <c r="BG255" t="s">
        <v>297</v>
      </c>
      <c r="BH255" t="s">
        <v>297</v>
      </c>
      <c r="BI255" t="s">
        <v>297</v>
      </c>
      <c r="BJ255" t="s">
        <v>297</v>
      </c>
      <c r="BK255" t="s">
        <v>297</v>
      </c>
      <c r="BL255" t="s">
        <v>297</v>
      </c>
      <c r="BM255" t="s">
        <v>297</v>
      </c>
      <c r="BN255" t="s">
        <v>297</v>
      </c>
      <c r="BO255" t="s">
        <v>297</v>
      </c>
      <c r="BP255" t="s">
        <v>312</v>
      </c>
      <c r="BQ255" t="s">
        <v>297</v>
      </c>
      <c r="BR255" t="s">
        <v>297</v>
      </c>
      <c r="BS255" t="s">
        <v>297</v>
      </c>
      <c r="BT255" t="s">
        <v>297</v>
      </c>
      <c r="BU255" t="s">
        <v>297</v>
      </c>
      <c r="BV255" t="s">
        <v>297</v>
      </c>
      <c r="BW255" t="s">
        <v>297</v>
      </c>
      <c r="BX255" t="s">
        <v>297</v>
      </c>
      <c r="BY255" t="s">
        <v>297</v>
      </c>
      <c r="BZ255" t="s">
        <v>297</v>
      </c>
      <c r="CA255" t="s">
        <v>297</v>
      </c>
      <c r="CB255" t="s">
        <v>297</v>
      </c>
      <c r="CC255" t="s">
        <v>297</v>
      </c>
      <c r="CD255" t="s">
        <v>297</v>
      </c>
      <c r="CE255" t="s">
        <v>297</v>
      </c>
      <c r="CF255" t="s">
        <v>347</v>
      </c>
      <c r="CG255" t="s">
        <v>297</v>
      </c>
      <c r="CH255" t="s">
        <v>297</v>
      </c>
      <c r="CI255">
        <v>0</v>
      </c>
      <c r="CJ255">
        <v>30</v>
      </c>
      <c r="CK255" t="s">
        <v>1826</v>
      </c>
      <c r="CL255" t="s">
        <v>1827</v>
      </c>
      <c r="CM255" t="s">
        <v>297</v>
      </c>
      <c r="CN255" t="s">
        <v>297</v>
      </c>
      <c r="CO255" t="s">
        <v>297</v>
      </c>
      <c r="CP255" t="s">
        <v>297</v>
      </c>
      <c r="CQ255" t="s">
        <v>297</v>
      </c>
      <c r="CR255" t="s">
        <v>297</v>
      </c>
      <c r="CS255" t="s">
        <v>297</v>
      </c>
      <c r="CT255" t="s">
        <v>297</v>
      </c>
      <c r="CU255" t="s">
        <v>297</v>
      </c>
      <c r="CV255" t="s">
        <v>297</v>
      </c>
      <c r="CW255" t="s">
        <v>297</v>
      </c>
      <c r="CX255" t="s">
        <v>297</v>
      </c>
      <c r="CY255" t="s">
        <v>297</v>
      </c>
      <c r="CZ255" t="s">
        <v>297</v>
      </c>
      <c r="DA255" t="s">
        <v>297</v>
      </c>
      <c r="DB255" t="s">
        <v>297</v>
      </c>
      <c r="DC255" t="s">
        <v>297</v>
      </c>
    </row>
    <row r="256" spans="1:107" hidden="1" thickTop="1" x14ac:dyDescent="0.2">
      <c r="A256" t="s">
        <v>1828</v>
      </c>
      <c r="B256" s="196" t="s">
        <v>1829</v>
      </c>
      <c r="C256" t="s">
        <v>6285</v>
      </c>
      <c r="D256" t="s">
        <v>297</v>
      </c>
      <c r="E256" t="s">
        <v>1830</v>
      </c>
      <c r="F256" t="s">
        <v>1831</v>
      </c>
      <c r="G256" t="s">
        <v>339</v>
      </c>
      <c r="H256" t="s">
        <v>340</v>
      </c>
      <c r="I256" t="s">
        <v>341</v>
      </c>
      <c r="J256" t="s">
        <v>479</v>
      </c>
      <c r="K256" t="s">
        <v>343</v>
      </c>
      <c r="L256" t="s">
        <v>303</v>
      </c>
      <c r="M256" t="s">
        <v>297</v>
      </c>
      <c r="N256" t="s">
        <v>297</v>
      </c>
      <c r="O256" t="s">
        <v>297</v>
      </c>
      <c r="Q256" t="s">
        <v>344</v>
      </c>
      <c r="R256" t="s">
        <v>297</v>
      </c>
      <c r="S256" t="s">
        <v>306</v>
      </c>
      <c r="T256" t="s">
        <v>938</v>
      </c>
      <c r="U256" t="s">
        <v>297</v>
      </c>
      <c r="V256" t="s">
        <v>309</v>
      </c>
      <c r="W256" t="s">
        <v>345</v>
      </c>
      <c r="X256" t="s">
        <v>310</v>
      </c>
      <c r="Y256" t="s">
        <v>1832</v>
      </c>
      <c r="Z256" t="s">
        <v>297</v>
      </c>
      <c r="AA256" t="s">
        <v>297</v>
      </c>
      <c r="AB256" t="s">
        <v>297</v>
      </c>
      <c r="AC256" t="s">
        <v>297</v>
      </c>
      <c r="AD256" t="s">
        <v>297</v>
      </c>
      <c r="AE256" t="s">
        <v>297</v>
      </c>
      <c r="AF256" t="s">
        <v>312</v>
      </c>
      <c r="AG256" t="s">
        <v>297</v>
      </c>
      <c r="AH256" t="s">
        <v>297</v>
      </c>
      <c r="AI256" t="s">
        <v>297</v>
      </c>
      <c r="AJ256" t="s">
        <v>297</v>
      </c>
      <c r="AK256" t="s">
        <v>297</v>
      </c>
      <c r="AL256" t="s">
        <v>297</v>
      </c>
      <c r="AM256" t="s">
        <v>297</v>
      </c>
      <c r="AN256" t="s">
        <v>297</v>
      </c>
      <c r="AO256" t="s">
        <v>297</v>
      </c>
      <c r="AP256" t="s">
        <v>297</v>
      </c>
      <c r="AQ256" t="s">
        <v>297</v>
      </c>
      <c r="AR256" t="s">
        <v>312</v>
      </c>
      <c r="AS256" t="s">
        <v>297</v>
      </c>
      <c r="AT256" t="s">
        <v>297</v>
      </c>
      <c r="AU256" t="s">
        <v>297</v>
      </c>
      <c r="AV256" t="s">
        <v>297</v>
      </c>
      <c r="AW256" t="s">
        <v>297</v>
      </c>
      <c r="AX256" t="s">
        <v>297</v>
      </c>
      <c r="AY256" t="s">
        <v>297</v>
      </c>
      <c r="AZ256" t="s">
        <v>297</v>
      </c>
      <c r="BA256" t="s">
        <v>297</v>
      </c>
      <c r="BB256" t="s">
        <v>297</v>
      </c>
      <c r="BC256" t="s">
        <v>297</v>
      </c>
      <c r="BD256" t="s">
        <v>297</v>
      </c>
      <c r="BE256" t="s">
        <v>297</v>
      </c>
      <c r="BF256" t="s">
        <v>297</v>
      </c>
      <c r="BG256" t="s">
        <v>297</v>
      </c>
      <c r="BH256" t="s">
        <v>297</v>
      </c>
      <c r="BI256" t="s">
        <v>297</v>
      </c>
      <c r="BJ256" t="s">
        <v>297</v>
      </c>
      <c r="BK256" t="s">
        <v>297</v>
      </c>
      <c r="BL256" t="s">
        <v>297</v>
      </c>
      <c r="BM256" t="s">
        <v>297</v>
      </c>
      <c r="BN256" t="s">
        <v>297</v>
      </c>
      <c r="BO256" t="s">
        <v>297</v>
      </c>
      <c r="BP256" t="s">
        <v>297</v>
      </c>
      <c r="BQ256" t="s">
        <v>297</v>
      </c>
      <c r="BR256" t="s">
        <v>297</v>
      </c>
      <c r="BS256" t="s">
        <v>297</v>
      </c>
      <c r="BT256" t="s">
        <v>297</v>
      </c>
      <c r="BU256" t="s">
        <v>297</v>
      </c>
      <c r="BV256" t="s">
        <v>297</v>
      </c>
      <c r="BW256" t="s">
        <v>297</v>
      </c>
      <c r="BX256" t="s">
        <v>297</v>
      </c>
      <c r="BY256" t="s">
        <v>297</v>
      </c>
      <c r="BZ256" t="s">
        <v>297</v>
      </c>
      <c r="CA256" t="s">
        <v>297</v>
      </c>
      <c r="CB256" t="s">
        <v>297</v>
      </c>
      <c r="CC256" t="s">
        <v>297</v>
      </c>
      <c r="CD256" t="s">
        <v>297</v>
      </c>
      <c r="CE256" t="s">
        <v>297</v>
      </c>
      <c r="CF256" t="s">
        <v>347</v>
      </c>
      <c r="CG256" t="s">
        <v>297</v>
      </c>
      <c r="CH256" t="s">
        <v>297</v>
      </c>
      <c r="CI256">
        <v>0</v>
      </c>
      <c r="CJ256">
        <v>30</v>
      </c>
      <c r="CK256" t="s">
        <v>1833</v>
      </c>
      <c r="CL256" t="s">
        <v>1834</v>
      </c>
      <c r="CM256" t="s">
        <v>297</v>
      </c>
      <c r="CN256" t="s">
        <v>1104</v>
      </c>
      <c r="CO256" t="s">
        <v>1037</v>
      </c>
      <c r="CP256" t="s">
        <v>1086</v>
      </c>
      <c r="CQ256" t="s">
        <v>297</v>
      </c>
      <c r="CR256" t="s">
        <v>297</v>
      </c>
      <c r="CS256" t="s">
        <v>297</v>
      </c>
      <c r="CT256" t="s">
        <v>297</v>
      </c>
      <c r="CU256" t="s">
        <v>297</v>
      </c>
      <c r="CV256" t="s">
        <v>297</v>
      </c>
      <c r="CW256" t="s">
        <v>297</v>
      </c>
      <c r="CX256" t="s">
        <v>297</v>
      </c>
      <c r="CY256" t="s">
        <v>926</v>
      </c>
      <c r="CZ256" t="s">
        <v>351</v>
      </c>
      <c r="DA256" t="s">
        <v>1037</v>
      </c>
      <c r="DB256" t="s">
        <v>1823</v>
      </c>
      <c r="DC256" t="s">
        <v>297</v>
      </c>
    </row>
    <row r="257" spans="1:107" hidden="1" thickTop="1" x14ac:dyDescent="0.2">
      <c r="A257" t="s">
        <v>1811</v>
      </c>
      <c r="B257" s="14" t="s">
        <v>1835</v>
      </c>
      <c r="C257" t="s">
        <v>366</v>
      </c>
      <c r="D257" t="s">
        <v>297</v>
      </c>
      <c r="E257" t="s">
        <v>1836</v>
      </c>
      <c r="F257" t="s">
        <v>297</v>
      </c>
      <c r="G257" t="s">
        <v>339</v>
      </c>
      <c r="H257" t="s">
        <v>340</v>
      </c>
      <c r="I257" t="s">
        <v>341</v>
      </c>
      <c r="J257" t="s">
        <v>342</v>
      </c>
      <c r="K257" t="s">
        <v>343</v>
      </c>
      <c r="L257" t="s">
        <v>303</v>
      </c>
      <c r="M257" t="s">
        <v>297</v>
      </c>
      <c r="N257" t="s">
        <v>297</v>
      </c>
      <c r="O257" t="s">
        <v>297</v>
      </c>
      <c r="Q257" t="s">
        <v>1811</v>
      </c>
      <c r="R257" t="s">
        <v>368</v>
      </c>
      <c r="S257" t="s">
        <v>306</v>
      </c>
      <c r="T257" t="s">
        <v>297</v>
      </c>
      <c r="U257" t="s">
        <v>297</v>
      </c>
      <c r="V257" t="s">
        <v>309</v>
      </c>
      <c r="W257" t="s">
        <v>310</v>
      </c>
      <c r="X257" t="s">
        <v>310</v>
      </c>
      <c r="Y257" t="s">
        <v>311</v>
      </c>
      <c r="Z257" t="s">
        <v>297</v>
      </c>
      <c r="AA257" t="s">
        <v>297</v>
      </c>
      <c r="AB257" t="s">
        <v>297</v>
      </c>
      <c r="AC257" t="s">
        <v>297</v>
      </c>
      <c r="AD257" t="s">
        <v>297</v>
      </c>
      <c r="AE257" t="s">
        <v>297</v>
      </c>
      <c r="AF257" t="s">
        <v>297</v>
      </c>
      <c r="AG257" t="s">
        <v>297</v>
      </c>
      <c r="AH257" t="s">
        <v>297</v>
      </c>
      <c r="AI257" t="s">
        <v>297</v>
      </c>
      <c r="AJ257" t="s">
        <v>297</v>
      </c>
      <c r="AK257" t="s">
        <v>297</v>
      </c>
      <c r="AL257" t="s">
        <v>297</v>
      </c>
      <c r="AM257" t="s">
        <v>297</v>
      </c>
      <c r="AN257" t="s">
        <v>297</v>
      </c>
      <c r="AO257" t="s">
        <v>297</v>
      </c>
      <c r="AP257" t="s">
        <v>297</v>
      </c>
      <c r="AQ257" t="s">
        <v>297</v>
      </c>
      <c r="AR257" t="s">
        <v>297</v>
      </c>
      <c r="AS257" t="s">
        <v>297</v>
      </c>
      <c r="AT257" t="s">
        <v>297</v>
      </c>
      <c r="AU257" t="s">
        <v>297</v>
      </c>
      <c r="AV257" t="s">
        <v>297</v>
      </c>
      <c r="AW257" t="s">
        <v>297</v>
      </c>
      <c r="AX257" t="s">
        <v>297</v>
      </c>
      <c r="AY257" t="s">
        <v>297</v>
      </c>
      <c r="AZ257" t="s">
        <v>297</v>
      </c>
      <c r="BA257" t="s">
        <v>297</v>
      </c>
      <c r="BB257" t="s">
        <v>297</v>
      </c>
      <c r="BC257" t="s">
        <v>297</v>
      </c>
      <c r="BD257" t="s">
        <v>297</v>
      </c>
      <c r="BE257" t="s">
        <v>297</v>
      </c>
      <c r="BF257" t="s">
        <v>297</v>
      </c>
      <c r="BG257" t="s">
        <v>297</v>
      </c>
      <c r="BH257" t="s">
        <v>297</v>
      </c>
      <c r="BI257" t="s">
        <v>297</v>
      </c>
      <c r="BJ257" t="s">
        <v>297</v>
      </c>
      <c r="BK257" t="s">
        <v>297</v>
      </c>
      <c r="BL257" t="s">
        <v>297</v>
      </c>
      <c r="BM257" t="s">
        <v>297</v>
      </c>
      <c r="BN257" t="s">
        <v>297</v>
      </c>
      <c r="BO257" t="s">
        <v>297</v>
      </c>
      <c r="BP257" t="s">
        <v>312</v>
      </c>
      <c r="BQ257" t="s">
        <v>297</v>
      </c>
      <c r="BR257" t="s">
        <v>297</v>
      </c>
      <c r="BS257" t="s">
        <v>297</v>
      </c>
      <c r="BT257" t="s">
        <v>297</v>
      </c>
      <c r="BU257" t="s">
        <v>297</v>
      </c>
      <c r="BV257" t="s">
        <v>297</v>
      </c>
      <c r="BW257" t="s">
        <v>297</v>
      </c>
      <c r="BX257" t="s">
        <v>297</v>
      </c>
      <c r="BY257" t="s">
        <v>297</v>
      </c>
      <c r="BZ257" t="s">
        <v>297</v>
      </c>
      <c r="CA257" t="s">
        <v>297</v>
      </c>
      <c r="CB257" t="s">
        <v>297</v>
      </c>
      <c r="CC257" t="s">
        <v>297</v>
      </c>
      <c r="CD257" t="s">
        <v>297</v>
      </c>
      <c r="CE257" t="s">
        <v>297</v>
      </c>
      <c r="CF257" t="s">
        <v>369</v>
      </c>
      <c r="CG257" t="s">
        <v>297</v>
      </c>
      <c r="CH257" t="s">
        <v>297</v>
      </c>
      <c r="CI257">
        <v>0</v>
      </c>
      <c r="CJ257">
        <v>30</v>
      </c>
      <c r="CK257" t="s">
        <v>1837</v>
      </c>
      <c r="CL257" t="s">
        <v>1838</v>
      </c>
      <c r="CM257" t="s">
        <v>297</v>
      </c>
      <c r="CN257" t="s">
        <v>297</v>
      </c>
      <c r="CO257" t="s">
        <v>297</v>
      </c>
      <c r="CP257" t="s">
        <v>297</v>
      </c>
      <c r="CQ257" t="s">
        <v>297</v>
      </c>
      <c r="CR257" t="s">
        <v>297</v>
      </c>
      <c r="CS257" t="s">
        <v>297</v>
      </c>
      <c r="CT257" t="s">
        <v>297</v>
      </c>
      <c r="CU257" t="s">
        <v>297</v>
      </c>
      <c r="CV257" t="s">
        <v>297</v>
      </c>
      <c r="CW257" t="s">
        <v>297</v>
      </c>
      <c r="CX257" t="s">
        <v>297</v>
      </c>
      <c r="CY257" t="s">
        <v>297</v>
      </c>
      <c r="CZ257" t="s">
        <v>297</v>
      </c>
      <c r="DA257" t="s">
        <v>297</v>
      </c>
      <c r="DB257" t="s">
        <v>297</v>
      </c>
      <c r="DC257" t="s">
        <v>297</v>
      </c>
    </row>
    <row r="258" spans="1:107" hidden="1" thickTop="1" x14ac:dyDescent="0.2">
      <c r="A258" t="s">
        <v>1839</v>
      </c>
      <c r="B258" s="196" t="s">
        <v>1840</v>
      </c>
      <c r="C258" t="s">
        <v>6289</v>
      </c>
      <c r="D258" t="s">
        <v>297</v>
      </c>
      <c r="E258" t="s">
        <v>1841</v>
      </c>
      <c r="F258" t="s">
        <v>297</v>
      </c>
      <c r="G258" t="s">
        <v>357</v>
      </c>
      <c r="H258" t="s">
        <v>358</v>
      </c>
      <c r="I258" t="s">
        <v>341</v>
      </c>
      <c r="J258" t="s">
        <v>359</v>
      </c>
      <c r="K258" t="s">
        <v>1810</v>
      </c>
      <c r="L258" t="s">
        <v>303</v>
      </c>
      <c r="M258" t="s">
        <v>297</v>
      </c>
      <c r="N258" t="s">
        <v>297</v>
      </c>
      <c r="O258" t="s">
        <v>297</v>
      </c>
      <c r="Q258" t="s">
        <v>1811</v>
      </c>
      <c r="R258" t="s">
        <v>319</v>
      </c>
      <c r="S258" t="s">
        <v>306</v>
      </c>
      <c r="T258" t="s">
        <v>362</v>
      </c>
      <c r="U258" t="s">
        <v>308</v>
      </c>
      <c r="V258" t="s">
        <v>309</v>
      </c>
      <c r="W258" t="s">
        <v>310</v>
      </c>
      <c r="X258" t="s">
        <v>310</v>
      </c>
      <c r="Y258" t="s">
        <v>311</v>
      </c>
      <c r="Z258" t="s">
        <v>297</v>
      </c>
      <c r="AA258" t="s">
        <v>297</v>
      </c>
      <c r="AB258" t="s">
        <v>297</v>
      </c>
      <c r="AC258" t="s">
        <v>297</v>
      </c>
      <c r="AD258" t="s">
        <v>297</v>
      </c>
      <c r="AE258" t="s">
        <v>297</v>
      </c>
      <c r="AF258" t="s">
        <v>312</v>
      </c>
      <c r="AG258" t="s">
        <v>297</v>
      </c>
      <c r="AH258" t="s">
        <v>297</v>
      </c>
      <c r="AI258" t="s">
        <v>297</v>
      </c>
      <c r="AJ258" t="s">
        <v>297</v>
      </c>
      <c r="AK258" t="s">
        <v>297</v>
      </c>
      <c r="AL258" t="s">
        <v>297</v>
      </c>
      <c r="AM258" t="s">
        <v>297</v>
      </c>
      <c r="AN258" t="s">
        <v>297</v>
      </c>
      <c r="AO258" t="s">
        <v>297</v>
      </c>
      <c r="AP258" t="s">
        <v>297</v>
      </c>
      <c r="AQ258" t="s">
        <v>297</v>
      </c>
      <c r="AR258" t="s">
        <v>297</v>
      </c>
      <c r="AS258" t="s">
        <v>297</v>
      </c>
      <c r="AT258" t="s">
        <v>297</v>
      </c>
      <c r="AU258" t="s">
        <v>297</v>
      </c>
      <c r="AV258" t="s">
        <v>297</v>
      </c>
      <c r="AW258" t="s">
        <v>297</v>
      </c>
      <c r="AX258" t="s">
        <v>297</v>
      </c>
      <c r="AY258" t="s">
        <v>297</v>
      </c>
      <c r="AZ258" t="s">
        <v>297</v>
      </c>
      <c r="BA258" t="s">
        <v>297</v>
      </c>
      <c r="BB258" t="s">
        <v>297</v>
      </c>
      <c r="BC258" t="s">
        <v>297</v>
      </c>
      <c r="BD258" t="s">
        <v>297</v>
      </c>
      <c r="BE258" t="s">
        <v>297</v>
      </c>
      <c r="BF258" t="s">
        <v>297</v>
      </c>
      <c r="BG258" t="s">
        <v>297</v>
      </c>
      <c r="BH258" t="s">
        <v>297</v>
      </c>
      <c r="BI258" t="s">
        <v>297</v>
      </c>
      <c r="BJ258" t="s">
        <v>297</v>
      </c>
      <c r="BK258" t="s">
        <v>297</v>
      </c>
      <c r="BL258" t="s">
        <v>297</v>
      </c>
      <c r="BM258" t="s">
        <v>297</v>
      </c>
      <c r="BN258" t="s">
        <v>297</v>
      </c>
      <c r="BO258" t="s">
        <v>297</v>
      </c>
      <c r="BP258" t="s">
        <v>297</v>
      </c>
      <c r="BQ258" t="s">
        <v>297</v>
      </c>
      <c r="BR258" t="s">
        <v>297</v>
      </c>
      <c r="BS258" t="s">
        <v>297</v>
      </c>
      <c r="BT258" t="s">
        <v>297</v>
      </c>
      <c r="BU258" t="s">
        <v>297</v>
      </c>
      <c r="BV258" t="s">
        <v>297</v>
      </c>
      <c r="BW258" t="s">
        <v>297</v>
      </c>
      <c r="BX258" t="s">
        <v>297</v>
      </c>
      <c r="BY258" t="s">
        <v>297</v>
      </c>
      <c r="BZ258" t="s">
        <v>297</v>
      </c>
      <c r="CA258" t="s">
        <v>297</v>
      </c>
      <c r="CB258" t="s">
        <v>297</v>
      </c>
      <c r="CC258" t="s">
        <v>297</v>
      </c>
      <c r="CD258" t="s">
        <v>297</v>
      </c>
      <c r="CE258" t="s">
        <v>297</v>
      </c>
      <c r="CF258" t="s">
        <v>553</v>
      </c>
      <c r="CG258" t="s">
        <v>314</v>
      </c>
      <c r="CH258" t="s">
        <v>314</v>
      </c>
      <c r="CI258" t="s">
        <v>297</v>
      </c>
      <c r="CJ258" t="s">
        <v>297</v>
      </c>
      <c r="CK258" t="s">
        <v>1842</v>
      </c>
      <c r="CL258" t="s">
        <v>1843</v>
      </c>
      <c r="CM258" t="s">
        <v>297</v>
      </c>
      <c r="CN258" t="s">
        <v>297</v>
      </c>
      <c r="CO258" t="s">
        <v>297</v>
      </c>
      <c r="CP258" t="s">
        <v>297</v>
      </c>
      <c r="CQ258" t="s">
        <v>297</v>
      </c>
      <c r="CR258" t="s">
        <v>297</v>
      </c>
      <c r="CS258" t="s">
        <v>297</v>
      </c>
      <c r="CT258" t="s">
        <v>297</v>
      </c>
      <c r="CU258" t="s">
        <v>297</v>
      </c>
      <c r="CV258" t="s">
        <v>297</v>
      </c>
      <c r="CW258" t="s">
        <v>297</v>
      </c>
      <c r="CX258" t="s">
        <v>297</v>
      </c>
      <c r="CY258" t="s">
        <v>297</v>
      </c>
      <c r="CZ258" t="s">
        <v>297</v>
      </c>
      <c r="DA258" t="s">
        <v>297</v>
      </c>
      <c r="DB258" t="s">
        <v>297</v>
      </c>
      <c r="DC258" t="s">
        <v>297</v>
      </c>
    </row>
    <row r="259" spans="1:107" hidden="1" thickTop="1" x14ac:dyDescent="0.2">
      <c r="A259" t="s">
        <v>2518</v>
      </c>
      <c r="B259" s="14" t="s">
        <v>2519</v>
      </c>
      <c r="C259" t="s">
        <v>6289</v>
      </c>
      <c r="D259" t="s">
        <v>297</v>
      </c>
      <c r="E259" t="s">
        <v>2520</v>
      </c>
      <c r="F259" t="s">
        <v>2521</v>
      </c>
      <c r="G259" t="s">
        <v>298</v>
      </c>
      <c r="H259" t="s">
        <v>340</v>
      </c>
      <c r="I259" t="s">
        <v>300</v>
      </c>
      <c r="J259" t="s">
        <v>809</v>
      </c>
      <c r="K259" t="s">
        <v>587</v>
      </c>
      <c r="L259" t="s">
        <v>303</v>
      </c>
      <c r="M259" t="s">
        <v>2522</v>
      </c>
      <c r="N259" t="s">
        <v>297</v>
      </c>
      <c r="O259" t="s">
        <v>297</v>
      </c>
      <c r="Q259" t="s">
        <v>304</v>
      </c>
      <c r="R259" t="s">
        <v>319</v>
      </c>
      <c r="S259" t="s">
        <v>306</v>
      </c>
      <c r="T259" t="s">
        <v>362</v>
      </c>
      <c r="U259" t="s">
        <v>308</v>
      </c>
      <c r="V259" t="s">
        <v>309</v>
      </c>
      <c r="W259" t="s">
        <v>310</v>
      </c>
      <c r="X259" t="s">
        <v>310</v>
      </c>
      <c r="Y259" t="s">
        <v>311</v>
      </c>
      <c r="Z259" t="s">
        <v>297</v>
      </c>
      <c r="AA259" t="s">
        <v>297</v>
      </c>
      <c r="AB259" t="s">
        <v>297</v>
      </c>
      <c r="AC259" t="s">
        <v>297</v>
      </c>
      <c r="AD259" t="s">
        <v>297</v>
      </c>
      <c r="AE259" t="s">
        <v>297</v>
      </c>
      <c r="AF259" t="s">
        <v>312</v>
      </c>
      <c r="AG259" t="s">
        <v>297</v>
      </c>
      <c r="AH259" t="s">
        <v>297</v>
      </c>
      <c r="AI259" t="s">
        <v>297</v>
      </c>
      <c r="AJ259" t="s">
        <v>297</v>
      </c>
      <c r="AK259" t="s">
        <v>297</v>
      </c>
      <c r="AL259" t="s">
        <v>297</v>
      </c>
      <c r="AM259" t="s">
        <v>297</v>
      </c>
      <c r="AN259" t="s">
        <v>297</v>
      </c>
      <c r="AO259" t="s">
        <v>297</v>
      </c>
      <c r="AP259" t="s">
        <v>297</v>
      </c>
      <c r="AQ259" t="s">
        <v>297</v>
      </c>
      <c r="AR259" t="s">
        <v>297</v>
      </c>
      <c r="AS259" t="s">
        <v>297</v>
      </c>
      <c r="AT259" t="s">
        <v>297</v>
      </c>
      <c r="AU259" t="s">
        <v>297</v>
      </c>
      <c r="AV259" t="s">
        <v>297</v>
      </c>
      <c r="AW259" t="s">
        <v>297</v>
      </c>
      <c r="AX259" t="s">
        <v>297</v>
      </c>
      <c r="AY259" t="s">
        <v>297</v>
      </c>
      <c r="AZ259" t="s">
        <v>297</v>
      </c>
      <c r="BA259" t="s">
        <v>297</v>
      </c>
      <c r="BB259" t="s">
        <v>297</v>
      </c>
      <c r="BC259" t="s">
        <v>297</v>
      </c>
      <c r="BD259" t="s">
        <v>297</v>
      </c>
      <c r="BE259" t="s">
        <v>297</v>
      </c>
      <c r="BF259" t="s">
        <v>297</v>
      </c>
      <c r="BG259" t="s">
        <v>297</v>
      </c>
      <c r="BH259" t="s">
        <v>297</v>
      </c>
      <c r="BI259" t="s">
        <v>297</v>
      </c>
      <c r="BJ259" t="s">
        <v>297</v>
      </c>
      <c r="BK259" t="s">
        <v>297</v>
      </c>
      <c r="BL259" t="s">
        <v>297</v>
      </c>
      <c r="BM259" t="s">
        <v>297</v>
      </c>
      <c r="BN259" t="s">
        <v>297</v>
      </c>
      <c r="BO259" t="s">
        <v>297</v>
      </c>
      <c r="BP259" t="s">
        <v>297</v>
      </c>
      <c r="BQ259" t="s">
        <v>297</v>
      </c>
      <c r="BR259" t="s">
        <v>297</v>
      </c>
      <c r="BS259" t="s">
        <v>297</v>
      </c>
      <c r="BT259" t="s">
        <v>297</v>
      </c>
      <c r="BU259" t="s">
        <v>297</v>
      </c>
      <c r="BV259" t="s">
        <v>297</v>
      </c>
      <c r="BW259" t="s">
        <v>297</v>
      </c>
      <c r="BX259" t="s">
        <v>297</v>
      </c>
      <c r="BY259" t="s">
        <v>297</v>
      </c>
      <c r="BZ259" t="s">
        <v>297</v>
      </c>
      <c r="CA259" t="s">
        <v>297</v>
      </c>
      <c r="CB259" t="s">
        <v>297</v>
      </c>
      <c r="CC259" t="s">
        <v>297</v>
      </c>
      <c r="CD259" t="s">
        <v>297</v>
      </c>
      <c r="CE259" t="s">
        <v>297</v>
      </c>
      <c r="CF259" t="s">
        <v>347</v>
      </c>
      <c r="CG259" t="s">
        <v>314</v>
      </c>
      <c r="CH259" t="s">
        <v>314</v>
      </c>
      <c r="CI259" t="s">
        <v>297</v>
      </c>
      <c r="CJ259" t="s">
        <v>297</v>
      </c>
      <c r="CK259" t="s">
        <v>2523</v>
      </c>
      <c r="CL259" t="s">
        <v>2524</v>
      </c>
      <c r="CM259" t="s">
        <v>297</v>
      </c>
      <c r="CN259" t="s">
        <v>297</v>
      </c>
      <c r="CO259" t="s">
        <v>297</v>
      </c>
      <c r="CP259" t="s">
        <v>297</v>
      </c>
      <c r="CQ259" t="s">
        <v>297</v>
      </c>
      <c r="CR259" t="s">
        <v>297</v>
      </c>
      <c r="CS259" t="s">
        <v>297</v>
      </c>
      <c r="CT259" t="s">
        <v>297</v>
      </c>
      <c r="CU259" t="s">
        <v>297</v>
      </c>
      <c r="CV259" t="s">
        <v>297</v>
      </c>
      <c r="CW259" t="s">
        <v>297</v>
      </c>
      <c r="CX259" t="s">
        <v>297</v>
      </c>
      <c r="CY259" t="s">
        <v>297</v>
      </c>
      <c r="CZ259" t="s">
        <v>297</v>
      </c>
      <c r="DA259" t="s">
        <v>297</v>
      </c>
      <c r="DB259" t="s">
        <v>297</v>
      </c>
      <c r="DC259" t="s">
        <v>297</v>
      </c>
    </row>
    <row r="260" spans="1:107" hidden="1" thickTop="1" x14ac:dyDescent="0.2">
      <c r="A260" s="70" t="s">
        <v>1853</v>
      </c>
      <c r="B260" s="199" t="s">
        <v>1854</v>
      </c>
      <c r="C260" t="s">
        <v>6289</v>
      </c>
      <c r="D260" t="s">
        <v>297</v>
      </c>
      <c r="E260" s="70" t="s">
        <v>1855</v>
      </c>
      <c r="F260" t="s">
        <v>297</v>
      </c>
      <c r="G260" t="s">
        <v>298</v>
      </c>
      <c r="H260" t="s">
        <v>299</v>
      </c>
      <c r="I260" t="s">
        <v>300</v>
      </c>
      <c r="J260" t="s">
        <v>809</v>
      </c>
      <c r="K260" t="s">
        <v>587</v>
      </c>
      <c r="L260" t="s">
        <v>303</v>
      </c>
      <c r="M260" t="s">
        <v>297</v>
      </c>
      <c r="N260" t="s">
        <v>297</v>
      </c>
      <c r="O260" t="s">
        <v>297</v>
      </c>
      <c r="Q260" t="s">
        <v>304</v>
      </c>
      <c r="R260" t="s">
        <v>319</v>
      </c>
      <c r="S260" t="s">
        <v>306</v>
      </c>
      <c r="T260" t="s">
        <v>362</v>
      </c>
      <c r="U260" t="s">
        <v>308</v>
      </c>
      <c r="V260" t="s">
        <v>309</v>
      </c>
      <c r="W260" t="s">
        <v>310</v>
      </c>
      <c r="X260" t="s">
        <v>310</v>
      </c>
      <c r="Y260" t="s">
        <v>311</v>
      </c>
      <c r="Z260" t="s">
        <v>297</v>
      </c>
      <c r="AA260" t="s">
        <v>297</v>
      </c>
      <c r="AB260" t="s">
        <v>297</v>
      </c>
      <c r="AC260" t="s">
        <v>297</v>
      </c>
      <c r="AD260" t="s">
        <v>297</v>
      </c>
      <c r="AE260" t="s">
        <v>297</v>
      </c>
      <c r="AF260" t="s">
        <v>312</v>
      </c>
      <c r="AG260" t="s">
        <v>297</v>
      </c>
      <c r="AH260" t="s">
        <v>297</v>
      </c>
      <c r="AI260" t="s">
        <v>297</v>
      </c>
      <c r="AJ260" t="s">
        <v>297</v>
      </c>
      <c r="AK260" t="s">
        <v>297</v>
      </c>
      <c r="AL260" t="s">
        <v>297</v>
      </c>
      <c r="AM260" t="s">
        <v>297</v>
      </c>
      <c r="AN260" t="s">
        <v>297</v>
      </c>
      <c r="AO260" t="s">
        <v>297</v>
      </c>
      <c r="AP260" t="s">
        <v>297</v>
      </c>
      <c r="AQ260" t="s">
        <v>297</v>
      </c>
      <c r="AR260" t="s">
        <v>297</v>
      </c>
      <c r="AS260" t="s">
        <v>297</v>
      </c>
      <c r="AT260" t="s">
        <v>297</v>
      </c>
      <c r="AU260" t="s">
        <v>297</v>
      </c>
      <c r="AV260" t="s">
        <v>297</v>
      </c>
      <c r="AW260" t="s">
        <v>297</v>
      </c>
      <c r="AX260" t="s">
        <v>297</v>
      </c>
      <c r="AY260" t="s">
        <v>297</v>
      </c>
      <c r="AZ260" t="s">
        <v>297</v>
      </c>
      <c r="BA260" t="s">
        <v>297</v>
      </c>
      <c r="BB260" t="s">
        <v>297</v>
      </c>
      <c r="BC260" t="s">
        <v>297</v>
      </c>
      <c r="BD260" t="s">
        <v>297</v>
      </c>
      <c r="BE260" t="s">
        <v>297</v>
      </c>
      <c r="BF260" t="s">
        <v>297</v>
      </c>
      <c r="BG260" t="s">
        <v>297</v>
      </c>
      <c r="BH260" t="s">
        <v>297</v>
      </c>
      <c r="BI260" t="s">
        <v>297</v>
      </c>
      <c r="BJ260" t="s">
        <v>297</v>
      </c>
      <c r="BK260" t="s">
        <v>297</v>
      </c>
      <c r="BL260" t="s">
        <v>297</v>
      </c>
      <c r="BM260" t="s">
        <v>297</v>
      </c>
      <c r="BN260" t="s">
        <v>297</v>
      </c>
      <c r="BO260" t="s">
        <v>297</v>
      </c>
      <c r="BP260" t="s">
        <v>297</v>
      </c>
      <c r="BQ260" t="s">
        <v>297</v>
      </c>
      <c r="BR260" t="s">
        <v>297</v>
      </c>
      <c r="BS260" t="s">
        <v>297</v>
      </c>
      <c r="BT260" t="s">
        <v>297</v>
      </c>
      <c r="BU260" t="s">
        <v>297</v>
      </c>
      <c r="BV260" t="s">
        <v>297</v>
      </c>
      <c r="BW260" t="s">
        <v>297</v>
      </c>
      <c r="BX260" t="s">
        <v>297</v>
      </c>
      <c r="BY260" t="s">
        <v>297</v>
      </c>
      <c r="BZ260" t="s">
        <v>297</v>
      </c>
      <c r="CA260" t="s">
        <v>297</v>
      </c>
      <c r="CB260" t="s">
        <v>297</v>
      </c>
      <c r="CC260" t="s">
        <v>297</v>
      </c>
      <c r="CD260" t="s">
        <v>297</v>
      </c>
      <c r="CE260" t="s">
        <v>297</v>
      </c>
      <c r="CF260" t="s">
        <v>313</v>
      </c>
      <c r="CG260" t="s">
        <v>314</v>
      </c>
      <c r="CH260" t="s">
        <v>314</v>
      </c>
      <c r="CI260" t="s">
        <v>297</v>
      </c>
      <c r="CJ260" t="s">
        <v>297</v>
      </c>
      <c r="CK260" s="70" t="s">
        <v>1856</v>
      </c>
      <c r="CL260" s="70" t="s">
        <v>1857</v>
      </c>
      <c r="CM260" t="s">
        <v>297</v>
      </c>
      <c r="CN260" t="s">
        <v>297</v>
      </c>
      <c r="CO260" t="s">
        <v>297</v>
      </c>
      <c r="CP260" t="s">
        <v>297</v>
      </c>
      <c r="CQ260" t="s">
        <v>297</v>
      </c>
      <c r="CR260" t="s">
        <v>297</v>
      </c>
      <c r="CS260" t="s">
        <v>297</v>
      </c>
      <c r="CT260" t="s">
        <v>297</v>
      </c>
      <c r="CU260" t="s">
        <v>297</v>
      </c>
      <c r="CV260" t="s">
        <v>297</v>
      </c>
      <c r="CW260" t="s">
        <v>297</v>
      </c>
      <c r="CX260" t="s">
        <v>297</v>
      </c>
      <c r="CY260" t="s">
        <v>297</v>
      </c>
      <c r="CZ260" t="s">
        <v>297</v>
      </c>
      <c r="DA260" t="s">
        <v>297</v>
      </c>
      <c r="DB260" t="s">
        <v>297</v>
      </c>
      <c r="DC260" t="s">
        <v>297</v>
      </c>
    </row>
    <row r="261" spans="1:107" hidden="1" thickTop="1" x14ac:dyDescent="0.2">
      <c r="A261" s="70" t="s">
        <v>1858</v>
      </c>
      <c r="B261" s="198" t="s">
        <v>1859</v>
      </c>
      <c r="C261" t="s">
        <v>6289</v>
      </c>
      <c r="D261" t="s">
        <v>297</v>
      </c>
      <c r="E261" s="70" t="s">
        <v>1860</v>
      </c>
      <c r="F261" t="s">
        <v>297</v>
      </c>
      <c r="G261" t="s">
        <v>298</v>
      </c>
      <c r="H261" t="s">
        <v>299</v>
      </c>
      <c r="I261" t="s">
        <v>300</v>
      </c>
      <c r="J261" t="s">
        <v>809</v>
      </c>
      <c r="K261" t="s">
        <v>587</v>
      </c>
      <c r="L261" t="s">
        <v>303</v>
      </c>
      <c r="M261" t="s">
        <v>297</v>
      </c>
      <c r="N261" t="s">
        <v>297</v>
      </c>
      <c r="O261" t="s">
        <v>297</v>
      </c>
      <c r="Q261" t="s">
        <v>304</v>
      </c>
      <c r="R261" t="s">
        <v>319</v>
      </c>
      <c r="S261" t="s">
        <v>306</v>
      </c>
      <c r="T261" t="s">
        <v>362</v>
      </c>
      <c r="U261" t="s">
        <v>308</v>
      </c>
      <c r="V261" t="s">
        <v>309</v>
      </c>
      <c r="W261" t="s">
        <v>310</v>
      </c>
      <c r="X261" t="s">
        <v>310</v>
      </c>
      <c r="Y261" t="s">
        <v>311</v>
      </c>
      <c r="Z261" t="s">
        <v>297</v>
      </c>
      <c r="AA261" t="s">
        <v>297</v>
      </c>
      <c r="AB261" t="s">
        <v>297</v>
      </c>
      <c r="AC261" t="s">
        <v>297</v>
      </c>
      <c r="AD261" t="s">
        <v>297</v>
      </c>
      <c r="AE261" t="s">
        <v>297</v>
      </c>
      <c r="AF261" t="s">
        <v>312</v>
      </c>
      <c r="AG261" t="s">
        <v>297</v>
      </c>
      <c r="AH261" t="s">
        <v>297</v>
      </c>
      <c r="AI261" t="s">
        <v>297</v>
      </c>
      <c r="AJ261" t="s">
        <v>297</v>
      </c>
      <c r="AK261" t="s">
        <v>297</v>
      </c>
      <c r="AL261" t="s">
        <v>297</v>
      </c>
      <c r="AM261" t="s">
        <v>297</v>
      </c>
      <c r="AN261" t="s">
        <v>297</v>
      </c>
      <c r="AO261" t="s">
        <v>297</v>
      </c>
      <c r="AP261" t="s">
        <v>297</v>
      </c>
      <c r="AQ261" t="s">
        <v>297</v>
      </c>
      <c r="AR261" t="s">
        <v>297</v>
      </c>
      <c r="AS261" t="s">
        <v>297</v>
      </c>
      <c r="AT261" t="s">
        <v>297</v>
      </c>
      <c r="AU261" t="s">
        <v>297</v>
      </c>
      <c r="AV261" t="s">
        <v>297</v>
      </c>
      <c r="AW261" t="s">
        <v>297</v>
      </c>
      <c r="AX261" t="s">
        <v>297</v>
      </c>
      <c r="AY261" t="s">
        <v>297</v>
      </c>
      <c r="AZ261" t="s">
        <v>297</v>
      </c>
      <c r="BA261" t="s">
        <v>297</v>
      </c>
      <c r="BB261" t="s">
        <v>297</v>
      </c>
      <c r="BC261" t="s">
        <v>297</v>
      </c>
      <c r="BD261" t="s">
        <v>297</v>
      </c>
      <c r="BE261" t="s">
        <v>297</v>
      </c>
      <c r="BF261" t="s">
        <v>297</v>
      </c>
      <c r="BG261" t="s">
        <v>297</v>
      </c>
      <c r="BH261" t="s">
        <v>297</v>
      </c>
      <c r="BI261" t="s">
        <v>297</v>
      </c>
      <c r="BJ261" t="s">
        <v>297</v>
      </c>
      <c r="BK261" t="s">
        <v>297</v>
      </c>
      <c r="BL261" t="s">
        <v>297</v>
      </c>
      <c r="BM261" t="s">
        <v>297</v>
      </c>
      <c r="BN261" t="s">
        <v>297</v>
      </c>
      <c r="BO261" t="s">
        <v>297</v>
      </c>
      <c r="BP261" t="s">
        <v>297</v>
      </c>
      <c r="BQ261" t="s">
        <v>297</v>
      </c>
      <c r="BR261" t="s">
        <v>297</v>
      </c>
      <c r="BS261" t="s">
        <v>297</v>
      </c>
      <c r="BT261" t="s">
        <v>297</v>
      </c>
      <c r="BU261" t="s">
        <v>297</v>
      </c>
      <c r="BV261" t="s">
        <v>297</v>
      </c>
      <c r="BW261" t="s">
        <v>297</v>
      </c>
      <c r="BX261" t="s">
        <v>297</v>
      </c>
      <c r="BY261" t="s">
        <v>297</v>
      </c>
      <c r="BZ261" t="s">
        <v>297</v>
      </c>
      <c r="CA261" t="s">
        <v>297</v>
      </c>
      <c r="CB261" t="s">
        <v>297</v>
      </c>
      <c r="CC261" t="s">
        <v>297</v>
      </c>
      <c r="CD261" t="s">
        <v>297</v>
      </c>
      <c r="CE261" t="s">
        <v>297</v>
      </c>
      <c r="CF261" t="s">
        <v>313</v>
      </c>
      <c r="CG261" t="s">
        <v>314</v>
      </c>
      <c r="CH261" t="s">
        <v>314</v>
      </c>
      <c r="CI261" t="s">
        <v>297</v>
      </c>
      <c r="CJ261" t="s">
        <v>297</v>
      </c>
      <c r="CK261" s="70" t="s">
        <v>1861</v>
      </c>
      <c r="CL261" s="70" t="s">
        <v>1862</v>
      </c>
      <c r="CM261" t="s">
        <v>297</v>
      </c>
      <c r="CN261" t="s">
        <v>297</v>
      </c>
      <c r="CO261" t="s">
        <v>297</v>
      </c>
      <c r="CP261" t="s">
        <v>297</v>
      </c>
      <c r="CQ261" t="s">
        <v>297</v>
      </c>
      <c r="CR261" t="s">
        <v>297</v>
      </c>
      <c r="CS261" t="s">
        <v>297</v>
      </c>
      <c r="CT261" t="s">
        <v>297</v>
      </c>
      <c r="CU261" t="s">
        <v>297</v>
      </c>
      <c r="CV261" t="s">
        <v>297</v>
      </c>
      <c r="CW261" t="s">
        <v>297</v>
      </c>
      <c r="CX261" t="s">
        <v>297</v>
      </c>
      <c r="CY261" t="s">
        <v>297</v>
      </c>
      <c r="CZ261" t="s">
        <v>297</v>
      </c>
      <c r="DA261" t="s">
        <v>297</v>
      </c>
      <c r="DB261" t="s">
        <v>297</v>
      </c>
      <c r="DC261" t="s">
        <v>297</v>
      </c>
    </row>
    <row r="262" spans="1:107" hidden="1" thickTop="1" x14ac:dyDescent="0.2">
      <c r="A262" s="70" t="s">
        <v>1863</v>
      </c>
      <c r="B262" s="199" t="s">
        <v>1864</v>
      </c>
      <c r="C262" t="s">
        <v>6289</v>
      </c>
      <c r="D262" t="s">
        <v>297</v>
      </c>
      <c r="E262" s="70" t="s">
        <v>1865</v>
      </c>
      <c r="F262" t="s">
        <v>297</v>
      </c>
      <c r="G262" t="s">
        <v>298</v>
      </c>
      <c r="H262" t="s">
        <v>299</v>
      </c>
      <c r="I262" t="s">
        <v>300</v>
      </c>
      <c r="J262" t="s">
        <v>809</v>
      </c>
      <c r="K262" t="s">
        <v>587</v>
      </c>
      <c r="L262" t="s">
        <v>303</v>
      </c>
      <c r="M262" t="s">
        <v>297</v>
      </c>
      <c r="N262" t="s">
        <v>297</v>
      </c>
      <c r="O262" t="s">
        <v>297</v>
      </c>
      <c r="Q262" t="s">
        <v>304</v>
      </c>
      <c r="R262" t="s">
        <v>319</v>
      </c>
      <c r="S262" t="s">
        <v>306</v>
      </c>
      <c r="T262" t="s">
        <v>362</v>
      </c>
      <c r="U262" t="s">
        <v>308</v>
      </c>
      <c r="V262" t="s">
        <v>309</v>
      </c>
      <c r="W262" t="s">
        <v>310</v>
      </c>
      <c r="X262" t="s">
        <v>310</v>
      </c>
      <c r="Y262" t="s">
        <v>311</v>
      </c>
      <c r="Z262" t="s">
        <v>297</v>
      </c>
      <c r="AA262" t="s">
        <v>297</v>
      </c>
      <c r="AB262" t="s">
        <v>297</v>
      </c>
      <c r="AC262" t="s">
        <v>297</v>
      </c>
      <c r="AD262" t="s">
        <v>297</v>
      </c>
      <c r="AE262" t="s">
        <v>297</v>
      </c>
      <c r="AF262" t="s">
        <v>312</v>
      </c>
      <c r="AG262" t="s">
        <v>297</v>
      </c>
      <c r="AH262" t="s">
        <v>297</v>
      </c>
      <c r="AI262" t="s">
        <v>297</v>
      </c>
      <c r="AJ262" t="s">
        <v>297</v>
      </c>
      <c r="AK262" t="s">
        <v>297</v>
      </c>
      <c r="AL262" t="s">
        <v>297</v>
      </c>
      <c r="AM262" t="s">
        <v>297</v>
      </c>
      <c r="AN262" t="s">
        <v>297</v>
      </c>
      <c r="AO262" t="s">
        <v>297</v>
      </c>
      <c r="AP262" t="s">
        <v>297</v>
      </c>
      <c r="AQ262" t="s">
        <v>297</v>
      </c>
      <c r="AR262" t="s">
        <v>297</v>
      </c>
      <c r="AS262" t="s">
        <v>297</v>
      </c>
      <c r="AT262" t="s">
        <v>297</v>
      </c>
      <c r="AU262" t="s">
        <v>297</v>
      </c>
      <c r="AV262" t="s">
        <v>297</v>
      </c>
      <c r="AW262" t="s">
        <v>297</v>
      </c>
      <c r="AX262" t="s">
        <v>297</v>
      </c>
      <c r="AY262" t="s">
        <v>297</v>
      </c>
      <c r="AZ262" t="s">
        <v>297</v>
      </c>
      <c r="BA262" t="s">
        <v>297</v>
      </c>
      <c r="BB262" t="s">
        <v>297</v>
      </c>
      <c r="BC262" t="s">
        <v>297</v>
      </c>
      <c r="BD262" t="s">
        <v>297</v>
      </c>
      <c r="BE262" t="s">
        <v>297</v>
      </c>
      <c r="BF262" t="s">
        <v>297</v>
      </c>
      <c r="BG262" t="s">
        <v>297</v>
      </c>
      <c r="BH262" t="s">
        <v>297</v>
      </c>
      <c r="BI262" t="s">
        <v>297</v>
      </c>
      <c r="BJ262" t="s">
        <v>297</v>
      </c>
      <c r="BK262" t="s">
        <v>297</v>
      </c>
      <c r="BL262" t="s">
        <v>297</v>
      </c>
      <c r="BM262" t="s">
        <v>297</v>
      </c>
      <c r="BN262" t="s">
        <v>297</v>
      </c>
      <c r="BO262" t="s">
        <v>297</v>
      </c>
      <c r="BP262" t="s">
        <v>297</v>
      </c>
      <c r="BQ262" t="s">
        <v>297</v>
      </c>
      <c r="BR262" t="s">
        <v>297</v>
      </c>
      <c r="BS262" t="s">
        <v>297</v>
      </c>
      <c r="BT262" t="s">
        <v>297</v>
      </c>
      <c r="BU262" t="s">
        <v>297</v>
      </c>
      <c r="BV262" t="s">
        <v>297</v>
      </c>
      <c r="BW262" t="s">
        <v>297</v>
      </c>
      <c r="BX262" t="s">
        <v>297</v>
      </c>
      <c r="BY262" t="s">
        <v>297</v>
      </c>
      <c r="BZ262" t="s">
        <v>297</v>
      </c>
      <c r="CA262" t="s">
        <v>297</v>
      </c>
      <c r="CB262" t="s">
        <v>297</v>
      </c>
      <c r="CC262" t="s">
        <v>297</v>
      </c>
      <c r="CD262" t="s">
        <v>297</v>
      </c>
      <c r="CE262" t="s">
        <v>297</v>
      </c>
      <c r="CF262" t="s">
        <v>313</v>
      </c>
      <c r="CG262" t="s">
        <v>314</v>
      </c>
      <c r="CH262" t="s">
        <v>314</v>
      </c>
      <c r="CI262" t="s">
        <v>297</v>
      </c>
      <c r="CJ262" t="s">
        <v>297</v>
      </c>
      <c r="CK262" s="70" t="s">
        <v>1866</v>
      </c>
      <c r="CL262" s="70" t="s">
        <v>1867</v>
      </c>
      <c r="CM262" t="s">
        <v>297</v>
      </c>
      <c r="CN262" t="s">
        <v>297</v>
      </c>
      <c r="CO262" t="s">
        <v>297</v>
      </c>
      <c r="CP262" t="s">
        <v>297</v>
      </c>
      <c r="CQ262" t="s">
        <v>297</v>
      </c>
      <c r="CR262" t="s">
        <v>297</v>
      </c>
      <c r="CS262" t="s">
        <v>297</v>
      </c>
      <c r="CT262" t="s">
        <v>297</v>
      </c>
      <c r="CU262" t="s">
        <v>297</v>
      </c>
      <c r="CV262" t="s">
        <v>297</v>
      </c>
      <c r="CW262" t="s">
        <v>297</v>
      </c>
      <c r="CX262" t="s">
        <v>297</v>
      </c>
      <c r="CY262" t="s">
        <v>297</v>
      </c>
      <c r="CZ262" t="s">
        <v>297</v>
      </c>
      <c r="DA262" t="s">
        <v>297</v>
      </c>
      <c r="DB262" t="s">
        <v>297</v>
      </c>
      <c r="DC262" t="s">
        <v>297</v>
      </c>
    </row>
    <row r="263" spans="1:107" hidden="1" thickTop="1" x14ac:dyDescent="0.2">
      <c r="A263" t="s">
        <v>1868</v>
      </c>
      <c r="B263" s="14" t="s">
        <v>1869</v>
      </c>
      <c r="C263" t="s">
        <v>6285</v>
      </c>
      <c r="D263" t="s">
        <v>297</v>
      </c>
      <c r="E263" t="s">
        <v>1870</v>
      </c>
      <c r="F263" t="s">
        <v>297</v>
      </c>
      <c r="G263" t="s">
        <v>298</v>
      </c>
      <c r="H263" t="s">
        <v>299</v>
      </c>
      <c r="I263" t="s">
        <v>300</v>
      </c>
      <c r="J263" t="s">
        <v>342</v>
      </c>
      <c r="K263" t="s">
        <v>343</v>
      </c>
      <c r="L263" t="s">
        <v>303</v>
      </c>
      <c r="M263" t="s">
        <v>297</v>
      </c>
      <c r="N263" t="s">
        <v>297</v>
      </c>
      <c r="O263" t="s">
        <v>297</v>
      </c>
      <c r="Q263" t="s">
        <v>344</v>
      </c>
      <c r="R263" t="s">
        <v>297</v>
      </c>
      <c r="S263" t="s">
        <v>306</v>
      </c>
      <c r="T263" t="s">
        <v>307</v>
      </c>
      <c r="U263" t="s">
        <v>297</v>
      </c>
      <c r="V263" t="s">
        <v>309</v>
      </c>
      <c r="W263" t="s">
        <v>310</v>
      </c>
      <c r="X263" t="s">
        <v>310</v>
      </c>
      <c r="Y263" t="s">
        <v>311</v>
      </c>
      <c r="Z263" t="s">
        <v>297</v>
      </c>
      <c r="AA263" t="s">
        <v>297</v>
      </c>
      <c r="AB263" t="s">
        <v>297</v>
      </c>
      <c r="AC263" t="s">
        <v>297</v>
      </c>
      <c r="AD263" t="s">
        <v>297</v>
      </c>
      <c r="AE263" t="s">
        <v>297</v>
      </c>
      <c r="AF263" t="s">
        <v>312</v>
      </c>
      <c r="AG263" t="s">
        <v>297</v>
      </c>
      <c r="AH263" t="s">
        <v>297</v>
      </c>
      <c r="AI263" t="s">
        <v>297</v>
      </c>
      <c r="AJ263" t="s">
        <v>297</v>
      </c>
      <c r="AK263" t="s">
        <v>297</v>
      </c>
      <c r="AL263" t="s">
        <v>297</v>
      </c>
      <c r="AM263" t="s">
        <v>297</v>
      </c>
      <c r="AN263" t="s">
        <v>297</v>
      </c>
      <c r="AO263" t="s">
        <v>297</v>
      </c>
      <c r="AP263" t="s">
        <v>297</v>
      </c>
      <c r="AQ263" t="s">
        <v>297</v>
      </c>
      <c r="AR263" t="s">
        <v>297</v>
      </c>
      <c r="AS263" t="s">
        <v>297</v>
      </c>
      <c r="AT263" t="s">
        <v>297</v>
      </c>
      <c r="AU263" t="s">
        <v>297</v>
      </c>
      <c r="AV263" t="s">
        <v>297</v>
      </c>
      <c r="AW263" t="s">
        <v>297</v>
      </c>
      <c r="AX263" t="s">
        <v>297</v>
      </c>
      <c r="AY263" t="s">
        <v>297</v>
      </c>
      <c r="AZ263" t="s">
        <v>297</v>
      </c>
      <c r="BA263" t="s">
        <v>297</v>
      </c>
      <c r="BB263" t="s">
        <v>297</v>
      </c>
      <c r="BC263" t="s">
        <v>297</v>
      </c>
      <c r="BD263" t="s">
        <v>297</v>
      </c>
      <c r="BE263" t="s">
        <v>297</v>
      </c>
      <c r="BF263" t="s">
        <v>297</v>
      </c>
      <c r="BG263" t="s">
        <v>297</v>
      </c>
      <c r="BH263" t="s">
        <v>297</v>
      </c>
      <c r="BI263" t="s">
        <v>297</v>
      </c>
      <c r="BJ263" t="s">
        <v>297</v>
      </c>
      <c r="BK263" t="s">
        <v>297</v>
      </c>
      <c r="BL263" t="s">
        <v>297</v>
      </c>
      <c r="BM263" t="s">
        <v>297</v>
      </c>
      <c r="BN263" t="s">
        <v>297</v>
      </c>
      <c r="BO263" t="s">
        <v>297</v>
      </c>
      <c r="BP263" t="s">
        <v>297</v>
      </c>
      <c r="BQ263" t="s">
        <v>297</v>
      </c>
      <c r="BR263" t="s">
        <v>297</v>
      </c>
      <c r="BS263" t="s">
        <v>297</v>
      </c>
      <c r="BT263" t="s">
        <v>297</v>
      </c>
      <c r="BU263" t="s">
        <v>297</v>
      </c>
      <c r="BV263" t="s">
        <v>297</v>
      </c>
      <c r="BW263" t="s">
        <v>297</v>
      </c>
      <c r="BX263" t="s">
        <v>297</v>
      </c>
      <c r="BY263" t="s">
        <v>297</v>
      </c>
      <c r="BZ263" t="s">
        <v>297</v>
      </c>
      <c r="CA263" t="s">
        <v>297</v>
      </c>
      <c r="CB263" t="s">
        <v>297</v>
      </c>
      <c r="CC263" t="s">
        <v>297</v>
      </c>
      <c r="CD263" t="s">
        <v>297</v>
      </c>
      <c r="CE263" t="s">
        <v>297</v>
      </c>
      <c r="CF263" t="s">
        <v>347</v>
      </c>
      <c r="CG263" t="s">
        <v>297</v>
      </c>
      <c r="CH263" t="s">
        <v>297</v>
      </c>
      <c r="CI263">
        <v>0</v>
      </c>
      <c r="CJ263">
        <v>30</v>
      </c>
      <c r="CK263" t="s">
        <v>1871</v>
      </c>
      <c r="CL263" t="s">
        <v>1872</v>
      </c>
      <c r="CM263" t="s">
        <v>297</v>
      </c>
      <c r="CN263" t="s">
        <v>297</v>
      </c>
      <c r="CO263" t="s">
        <v>297</v>
      </c>
      <c r="CP263" t="s">
        <v>297</v>
      </c>
      <c r="CQ263" t="s">
        <v>297</v>
      </c>
      <c r="CR263" t="s">
        <v>297</v>
      </c>
      <c r="CS263" t="s">
        <v>297</v>
      </c>
      <c r="CT263" t="s">
        <v>297</v>
      </c>
      <c r="CU263" t="s">
        <v>297</v>
      </c>
      <c r="CV263" t="s">
        <v>297</v>
      </c>
      <c r="CW263" t="s">
        <v>297</v>
      </c>
      <c r="CX263" t="s">
        <v>297</v>
      </c>
      <c r="CY263" t="s">
        <v>297</v>
      </c>
      <c r="CZ263" t="s">
        <v>297</v>
      </c>
      <c r="DA263" t="s">
        <v>297</v>
      </c>
      <c r="DB263" t="s">
        <v>297</v>
      </c>
      <c r="DC263" t="s">
        <v>297</v>
      </c>
    </row>
    <row r="264" spans="1:107" hidden="1" thickTop="1" x14ac:dyDescent="0.2">
      <c r="A264" t="s">
        <v>1873</v>
      </c>
      <c r="B264" s="196" t="s">
        <v>1874</v>
      </c>
      <c r="C264" t="s">
        <v>6285</v>
      </c>
      <c r="D264" t="s">
        <v>297</v>
      </c>
      <c r="E264" t="s">
        <v>1875</v>
      </c>
      <c r="F264" t="s">
        <v>297</v>
      </c>
      <c r="G264" t="s">
        <v>357</v>
      </c>
      <c r="H264" t="s">
        <v>358</v>
      </c>
      <c r="I264" t="s">
        <v>300</v>
      </c>
      <c r="J264" t="s">
        <v>359</v>
      </c>
      <c r="K264" t="s">
        <v>343</v>
      </c>
      <c r="L264" t="s">
        <v>303</v>
      </c>
      <c r="M264" t="s">
        <v>297</v>
      </c>
      <c r="N264" t="s">
        <v>297</v>
      </c>
      <c r="O264" t="s">
        <v>297</v>
      </c>
      <c r="Q264" t="s">
        <v>344</v>
      </c>
      <c r="R264" t="s">
        <v>297</v>
      </c>
      <c r="S264" t="s">
        <v>306</v>
      </c>
      <c r="T264" t="s">
        <v>297</v>
      </c>
      <c r="U264" t="s">
        <v>297</v>
      </c>
      <c r="V264" t="s">
        <v>309</v>
      </c>
      <c r="W264" t="s">
        <v>310</v>
      </c>
      <c r="X264" t="s">
        <v>310</v>
      </c>
      <c r="Y264" t="s">
        <v>955</v>
      </c>
      <c r="Z264" t="s">
        <v>297</v>
      </c>
      <c r="AA264" t="s">
        <v>297</v>
      </c>
      <c r="AB264" t="s">
        <v>297</v>
      </c>
      <c r="AC264" t="s">
        <v>297</v>
      </c>
      <c r="AD264" t="s">
        <v>297</v>
      </c>
      <c r="AE264" t="s">
        <v>297</v>
      </c>
      <c r="AF264" t="s">
        <v>312</v>
      </c>
      <c r="AG264" t="s">
        <v>297</v>
      </c>
      <c r="AH264" t="s">
        <v>297</v>
      </c>
      <c r="AI264" t="s">
        <v>297</v>
      </c>
      <c r="AJ264" t="s">
        <v>297</v>
      </c>
      <c r="AK264" t="s">
        <v>297</v>
      </c>
      <c r="AL264" t="s">
        <v>297</v>
      </c>
      <c r="AM264" t="s">
        <v>297</v>
      </c>
      <c r="AN264" t="s">
        <v>297</v>
      </c>
      <c r="AO264" t="s">
        <v>297</v>
      </c>
      <c r="AP264" t="s">
        <v>297</v>
      </c>
      <c r="AQ264" t="s">
        <v>297</v>
      </c>
      <c r="AR264" t="s">
        <v>297</v>
      </c>
      <c r="AS264" t="s">
        <v>297</v>
      </c>
      <c r="AT264" t="s">
        <v>297</v>
      </c>
      <c r="AU264" t="s">
        <v>297</v>
      </c>
      <c r="AV264" t="s">
        <v>297</v>
      </c>
      <c r="AW264" t="s">
        <v>297</v>
      </c>
      <c r="AX264" t="s">
        <v>297</v>
      </c>
      <c r="AY264" t="s">
        <v>297</v>
      </c>
      <c r="AZ264" t="s">
        <v>297</v>
      </c>
      <c r="BA264" t="s">
        <v>297</v>
      </c>
      <c r="BB264" t="s">
        <v>297</v>
      </c>
      <c r="BC264" t="s">
        <v>297</v>
      </c>
      <c r="BD264" t="s">
        <v>297</v>
      </c>
      <c r="BE264" t="s">
        <v>297</v>
      </c>
      <c r="BF264" t="s">
        <v>297</v>
      </c>
      <c r="BG264" t="s">
        <v>297</v>
      </c>
      <c r="BH264" t="s">
        <v>297</v>
      </c>
      <c r="BI264" t="s">
        <v>297</v>
      </c>
      <c r="BJ264" t="s">
        <v>297</v>
      </c>
      <c r="BK264" t="s">
        <v>297</v>
      </c>
      <c r="BL264" t="s">
        <v>297</v>
      </c>
      <c r="BM264" t="s">
        <v>297</v>
      </c>
      <c r="BN264" t="s">
        <v>297</v>
      </c>
      <c r="BO264" t="s">
        <v>297</v>
      </c>
      <c r="BP264" t="s">
        <v>297</v>
      </c>
      <c r="BQ264" t="s">
        <v>297</v>
      </c>
      <c r="BR264" t="s">
        <v>297</v>
      </c>
      <c r="BS264" t="s">
        <v>297</v>
      </c>
      <c r="BT264" t="s">
        <v>297</v>
      </c>
      <c r="BU264" t="s">
        <v>297</v>
      </c>
      <c r="BV264" t="s">
        <v>297</v>
      </c>
      <c r="BW264" t="s">
        <v>297</v>
      </c>
      <c r="BX264" t="s">
        <v>297</v>
      </c>
      <c r="BY264" t="s">
        <v>297</v>
      </c>
      <c r="BZ264" t="s">
        <v>297</v>
      </c>
      <c r="CA264" t="s">
        <v>297</v>
      </c>
      <c r="CB264" t="s">
        <v>297</v>
      </c>
      <c r="CC264" t="s">
        <v>297</v>
      </c>
      <c r="CD264" t="s">
        <v>297</v>
      </c>
      <c r="CE264" t="s">
        <v>297</v>
      </c>
      <c r="CF264" t="s">
        <v>347</v>
      </c>
      <c r="CG264" t="s">
        <v>297</v>
      </c>
      <c r="CH264" t="s">
        <v>297</v>
      </c>
      <c r="CI264">
        <v>0</v>
      </c>
      <c r="CJ264">
        <v>30</v>
      </c>
      <c r="CK264" t="s">
        <v>1876</v>
      </c>
      <c r="CL264" t="s">
        <v>1877</v>
      </c>
      <c r="CM264" t="s">
        <v>297</v>
      </c>
      <c r="CN264" t="s">
        <v>297</v>
      </c>
      <c r="CO264" t="s">
        <v>297</v>
      </c>
      <c r="CP264" t="s">
        <v>297</v>
      </c>
      <c r="CQ264" t="s">
        <v>297</v>
      </c>
      <c r="CR264" t="s">
        <v>297</v>
      </c>
      <c r="CS264" t="s">
        <v>297</v>
      </c>
      <c r="CT264" t="s">
        <v>297</v>
      </c>
      <c r="CU264" t="s">
        <v>297</v>
      </c>
      <c r="CV264" t="s">
        <v>297</v>
      </c>
      <c r="CW264" t="s">
        <v>297</v>
      </c>
      <c r="CX264" t="s">
        <v>297</v>
      </c>
      <c r="CY264" t="s">
        <v>297</v>
      </c>
      <c r="CZ264" t="s">
        <v>297</v>
      </c>
      <c r="DA264" t="s">
        <v>297</v>
      </c>
      <c r="DB264" t="s">
        <v>297</v>
      </c>
      <c r="DC264" t="s">
        <v>297</v>
      </c>
    </row>
    <row r="265" spans="1:107" hidden="1" thickTop="1" x14ac:dyDescent="0.2">
      <c r="A265" t="s">
        <v>6251</v>
      </c>
      <c r="B265" s="14" t="s">
        <v>1879</v>
      </c>
      <c r="C265" t="s">
        <v>6286</v>
      </c>
      <c r="D265" t="s">
        <v>297</v>
      </c>
      <c r="E265" t="s">
        <v>1880</v>
      </c>
      <c r="F265" t="s">
        <v>297</v>
      </c>
      <c r="G265" t="s">
        <v>339</v>
      </c>
      <c r="H265" t="s">
        <v>340</v>
      </c>
      <c r="I265" t="s">
        <v>375</v>
      </c>
      <c r="J265" t="s">
        <v>342</v>
      </c>
      <c r="K265" t="s">
        <v>343</v>
      </c>
      <c r="L265" t="s">
        <v>303</v>
      </c>
      <c r="M265" t="s">
        <v>297</v>
      </c>
      <c r="N265" t="s">
        <v>297</v>
      </c>
      <c r="O265" t="s">
        <v>1878</v>
      </c>
      <c r="Q265" t="s">
        <v>344</v>
      </c>
      <c r="R265" t="s">
        <v>297</v>
      </c>
      <c r="S265" t="s">
        <v>306</v>
      </c>
      <c r="T265" t="s">
        <v>297</v>
      </c>
      <c r="U265" t="s">
        <v>297</v>
      </c>
      <c r="V265" t="s">
        <v>309</v>
      </c>
      <c r="W265" t="s">
        <v>310</v>
      </c>
      <c r="X265" t="s">
        <v>310</v>
      </c>
      <c r="Y265" t="s">
        <v>311</v>
      </c>
      <c r="Z265" t="s">
        <v>297</v>
      </c>
      <c r="AA265" t="s">
        <v>297</v>
      </c>
      <c r="AB265" t="s">
        <v>297</v>
      </c>
      <c r="AC265" t="s">
        <v>297</v>
      </c>
      <c r="AD265" t="s">
        <v>297</v>
      </c>
      <c r="AE265" t="s">
        <v>297</v>
      </c>
      <c r="AF265" t="s">
        <v>297</v>
      </c>
      <c r="AG265" t="s">
        <v>297</v>
      </c>
      <c r="AH265" t="s">
        <v>297</v>
      </c>
      <c r="AI265" t="s">
        <v>297</v>
      </c>
      <c r="AJ265" t="s">
        <v>297</v>
      </c>
      <c r="AK265" t="s">
        <v>297</v>
      </c>
      <c r="AL265" t="s">
        <v>297</v>
      </c>
      <c r="AM265" t="s">
        <v>297</v>
      </c>
      <c r="AN265" t="s">
        <v>297</v>
      </c>
      <c r="AO265" t="s">
        <v>297</v>
      </c>
      <c r="AP265" t="s">
        <v>297</v>
      </c>
      <c r="AQ265" t="s">
        <v>297</v>
      </c>
      <c r="AR265" t="s">
        <v>297</v>
      </c>
      <c r="AS265" t="s">
        <v>297</v>
      </c>
      <c r="AT265" t="s">
        <v>297</v>
      </c>
      <c r="AU265" t="s">
        <v>297</v>
      </c>
      <c r="AV265" t="s">
        <v>297</v>
      </c>
      <c r="AW265" t="s">
        <v>297</v>
      </c>
      <c r="AX265" t="s">
        <v>297</v>
      </c>
      <c r="AY265" t="s">
        <v>297</v>
      </c>
      <c r="AZ265" t="s">
        <v>297</v>
      </c>
      <c r="BA265" t="s">
        <v>297</v>
      </c>
      <c r="BB265" t="s">
        <v>297</v>
      </c>
      <c r="BC265" t="s">
        <v>297</v>
      </c>
      <c r="BD265" t="s">
        <v>297</v>
      </c>
      <c r="BE265" t="s">
        <v>297</v>
      </c>
      <c r="BF265" t="s">
        <v>297</v>
      </c>
      <c r="BG265" t="s">
        <v>297</v>
      </c>
      <c r="BH265" t="s">
        <v>297</v>
      </c>
      <c r="BI265" t="s">
        <v>297</v>
      </c>
      <c r="BJ265" t="s">
        <v>297</v>
      </c>
      <c r="BK265" t="s">
        <v>297</v>
      </c>
      <c r="BL265" t="s">
        <v>297</v>
      </c>
      <c r="BM265" t="s">
        <v>297</v>
      </c>
      <c r="BN265" t="s">
        <v>297</v>
      </c>
      <c r="BO265" t="s">
        <v>297</v>
      </c>
      <c r="BP265" t="s">
        <v>312</v>
      </c>
      <c r="BQ265" t="s">
        <v>297</v>
      </c>
      <c r="BR265" t="s">
        <v>297</v>
      </c>
      <c r="BS265" t="s">
        <v>297</v>
      </c>
      <c r="BT265" t="s">
        <v>297</v>
      </c>
      <c r="BU265" t="s">
        <v>297</v>
      </c>
      <c r="BV265" t="s">
        <v>297</v>
      </c>
      <c r="BW265" t="s">
        <v>297</v>
      </c>
      <c r="BX265" t="s">
        <v>297</v>
      </c>
      <c r="BY265" t="s">
        <v>297</v>
      </c>
      <c r="BZ265" t="s">
        <v>297</v>
      </c>
      <c r="CA265" t="s">
        <v>297</v>
      </c>
      <c r="CB265" t="s">
        <v>297</v>
      </c>
      <c r="CC265" t="s">
        <v>297</v>
      </c>
      <c r="CD265" t="s">
        <v>297</v>
      </c>
      <c r="CE265" t="s">
        <v>297</v>
      </c>
      <c r="CF265" t="s">
        <v>369</v>
      </c>
      <c r="CG265" t="s">
        <v>297</v>
      </c>
      <c r="CH265" t="s">
        <v>297</v>
      </c>
      <c r="CI265">
        <v>0</v>
      </c>
      <c r="CJ265">
        <v>30</v>
      </c>
      <c r="CK265" t="s">
        <v>1881</v>
      </c>
      <c r="CL265" t="s">
        <v>1882</v>
      </c>
      <c r="CM265" t="s">
        <v>297</v>
      </c>
      <c r="CN265" t="s">
        <v>297</v>
      </c>
      <c r="CO265" t="s">
        <v>297</v>
      </c>
      <c r="CP265" t="s">
        <v>297</v>
      </c>
      <c r="CQ265" t="s">
        <v>297</v>
      </c>
      <c r="CR265" t="s">
        <v>297</v>
      </c>
      <c r="CS265" t="s">
        <v>297</v>
      </c>
      <c r="CT265" t="s">
        <v>297</v>
      </c>
      <c r="CU265" t="s">
        <v>297</v>
      </c>
      <c r="CV265" t="s">
        <v>297</v>
      </c>
      <c r="CW265" t="s">
        <v>297</v>
      </c>
      <c r="CX265" t="s">
        <v>297</v>
      </c>
      <c r="CY265" t="s">
        <v>297</v>
      </c>
      <c r="CZ265" t="s">
        <v>297</v>
      </c>
      <c r="DA265" t="s">
        <v>297</v>
      </c>
      <c r="DB265" t="s">
        <v>297</v>
      </c>
      <c r="DC265" t="s">
        <v>297</v>
      </c>
    </row>
    <row r="266" spans="1:107" hidden="1" thickTop="1" x14ac:dyDescent="0.2">
      <c r="A266" t="s">
        <v>6287</v>
      </c>
      <c r="B266" s="196" t="s">
        <v>1884</v>
      </c>
      <c r="C266" t="s">
        <v>6204</v>
      </c>
      <c r="D266" t="s">
        <v>297</v>
      </c>
      <c r="E266" t="s">
        <v>1885</v>
      </c>
      <c r="F266" t="s">
        <v>297</v>
      </c>
      <c r="G266" t="s">
        <v>339</v>
      </c>
      <c r="H266" t="s">
        <v>340</v>
      </c>
      <c r="I266" t="s">
        <v>375</v>
      </c>
      <c r="J266" t="s">
        <v>342</v>
      </c>
      <c r="K266" t="s">
        <v>343</v>
      </c>
      <c r="L266" t="s">
        <v>303</v>
      </c>
      <c r="M266" t="s">
        <v>297</v>
      </c>
      <c r="N266" t="s">
        <v>297</v>
      </c>
      <c r="O266" t="s">
        <v>1878</v>
      </c>
      <c r="Q266" t="s">
        <v>344</v>
      </c>
      <c r="R266" t="s">
        <v>297</v>
      </c>
      <c r="S266" t="s">
        <v>306</v>
      </c>
      <c r="T266" t="s">
        <v>297</v>
      </c>
      <c r="U266" t="s">
        <v>308</v>
      </c>
      <c r="V266" t="s">
        <v>309</v>
      </c>
      <c r="W266" t="s">
        <v>345</v>
      </c>
      <c r="X266" t="s">
        <v>310</v>
      </c>
      <c r="Y266" t="s">
        <v>346</v>
      </c>
      <c r="Z266" t="s">
        <v>297</v>
      </c>
      <c r="AA266" t="s">
        <v>297</v>
      </c>
      <c r="AB266" t="s">
        <v>297</v>
      </c>
      <c r="AC266" t="s">
        <v>297</v>
      </c>
      <c r="AD266" t="s">
        <v>297</v>
      </c>
      <c r="AE266" t="s">
        <v>297</v>
      </c>
      <c r="AF266" t="s">
        <v>466</v>
      </c>
      <c r="AG266" t="s">
        <v>1333</v>
      </c>
      <c r="AH266">
        <v>13</v>
      </c>
      <c r="AI266" t="s">
        <v>297</v>
      </c>
      <c r="AJ266" t="s">
        <v>297</v>
      </c>
      <c r="AK266" t="s">
        <v>297</v>
      </c>
      <c r="AL266" t="s">
        <v>297</v>
      </c>
      <c r="AM266" t="s">
        <v>297</v>
      </c>
      <c r="AN266" t="s">
        <v>297</v>
      </c>
      <c r="AO266" t="s">
        <v>297</v>
      </c>
      <c r="AP266" t="s">
        <v>297</v>
      </c>
      <c r="AQ266" t="s">
        <v>297</v>
      </c>
      <c r="AR266" t="s">
        <v>297</v>
      </c>
      <c r="AS266" t="s">
        <v>297</v>
      </c>
      <c r="AT266" t="s">
        <v>297</v>
      </c>
      <c r="AU266" t="s">
        <v>297</v>
      </c>
      <c r="AV266" t="s">
        <v>297</v>
      </c>
      <c r="AW266" t="s">
        <v>297</v>
      </c>
      <c r="AX266" t="s">
        <v>297</v>
      </c>
      <c r="AY266" t="s">
        <v>297</v>
      </c>
      <c r="AZ266" t="s">
        <v>297</v>
      </c>
      <c r="BA266" t="s">
        <v>297</v>
      </c>
      <c r="BB266" t="s">
        <v>297</v>
      </c>
      <c r="BC266" t="s">
        <v>297</v>
      </c>
      <c r="BD266" t="s">
        <v>297</v>
      </c>
      <c r="BE266" t="s">
        <v>297</v>
      </c>
      <c r="BF266" t="s">
        <v>297</v>
      </c>
      <c r="BG266" t="s">
        <v>297</v>
      </c>
      <c r="BH266" t="s">
        <v>297</v>
      </c>
      <c r="BI266" t="s">
        <v>297</v>
      </c>
      <c r="BJ266" t="s">
        <v>297</v>
      </c>
      <c r="BK266" t="s">
        <v>297</v>
      </c>
      <c r="BL266" t="s">
        <v>297</v>
      </c>
      <c r="BM266" t="s">
        <v>297</v>
      </c>
      <c r="BN266" t="s">
        <v>297</v>
      </c>
      <c r="BO266" t="s">
        <v>297</v>
      </c>
      <c r="BP266" t="s">
        <v>297</v>
      </c>
      <c r="BQ266" t="s">
        <v>297</v>
      </c>
      <c r="BR266" t="s">
        <v>297</v>
      </c>
      <c r="BS266" t="s">
        <v>297</v>
      </c>
      <c r="BT266" t="s">
        <v>297</v>
      </c>
      <c r="BU266" t="s">
        <v>297</v>
      </c>
      <c r="BV266" t="s">
        <v>297</v>
      </c>
      <c r="BW266" t="s">
        <v>297</v>
      </c>
      <c r="BX266" t="s">
        <v>297</v>
      </c>
      <c r="BY266" t="s">
        <v>297</v>
      </c>
      <c r="BZ266" t="s">
        <v>297</v>
      </c>
      <c r="CA266" t="s">
        <v>297</v>
      </c>
      <c r="CB266" t="s">
        <v>297</v>
      </c>
      <c r="CC266" t="s">
        <v>297</v>
      </c>
      <c r="CD266" t="s">
        <v>297</v>
      </c>
      <c r="CE266" t="s">
        <v>297</v>
      </c>
      <c r="CF266" t="s">
        <v>369</v>
      </c>
      <c r="CG266" t="s">
        <v>297</v>
      </c>
      <c r="CH266" t="s">
        <v>297</v>
      </c>
      <c r="CI266">
        <v>0</v>
      </c>
      <c r="CJ266">
        <v>30</v>
      </c>
      <c r="CK266" t="s">
        <v>1886</v>
      </c>
      <c r="CL266" t="s">
        <v>1887</v>
      </c>
      <c r="CM266" t="s">
        <v>297</v>
      </c>
      <c r="CN266" t="s">
        <v>1888</v>
      </c>
      <c r="CO266" t="s">
        <v>297</v>
      </c>
      <c r="CP266" t="s">
        <v>297</v>
      </c>
      <c r="CQ266" t="s">
        <v>297</v>
      </c>
      <c r="CR266" t="s">
        <v>297</v>
      </c>
      <c r="CS266" t="s">
        <v>297</v>
      </c>
      <c r="CT266" t="s">
        <v>297</v>
      </c>
      <c r="CU266" t="s">
        <v>297</v>
      </c>
      <c r="CV266" t="s">
        <v>297</v>
      </c>
      <c r="CW266" t="s">
        <v>297</v>
      </c>
      <c r="CX266" t="s">
        <v>297</v>
      </c>
      <c r="CY266" t="s">
        <v>403</v>
      </c>
      <c r="CZ266" t="s">
        <v>404</v>
      </c>
      <c r="DA266" t="s">
        <v>1889</v>
      </c>
      <c r="DB266" t="s">
        <v>297</v>
      </c>
      <c r="DC266" t="s">
        <v>1890</v>
      </c>
    </row>
    <row r="267" spans="1:107" hidden="1" thickTop="1" x14ac:dyDescent="0.2">
      <c r="A267" t="s">
        <v>1891</v>
      </c>
      <c r="B267" s="14" t="s">
        <v>1892</v>
      </c>
      <c r="C267" t="s">
        <v>6285</v>
      </c>
      <c r="D267" t="s">
        <v>297</v>
      </c>
      <c r="E267" t="s">
        <v>1893</v>
      </c>
      <c r="F267" t="s">
        <v>297</v>
      </c>
      <c r="G267" t="s">
        <v>298</v>
      </c>
      <c r="H267" t="s">
        <v>299</v>
      </c>
      <c r="I267" t="s">
        <v>300</v>
      </c>
      <c r="J267" t="s">
        <v>342</v>
      </c>
      <c r="K267" t="s">
        <v>343</v>
      </c>
      <c r="L267" t="s">
        <v>303</v>
      </c>
      <c r="M267" t="s">
        <v>297</v>
      </c>
      <c r="N267" t="s">
        <v>297</v>
      </c>
      <c r="O267" t="s">
        <v>297</v>
      </c>
      <c r="Q267" t="s">
        <v>344</v>
      </c>
      <c r="R267" t="s">
        <v>297</v>
      </c>
      <c r="S267" t="s">
        <v>306</v>
      </c>
      <c r="T267" t="s">
        <v>297</v>
      </c>
      <c r="U267" t="s">
        <v>297</v>
      </c>
      <c r="V267" t="s">
        <v>309</v>
      </c>
      <c r="W267" t="s">
        <v>310</v>
      </c>
      <c r="X267" t="s">
        <v>310</v>
      </c>
      <c r="Y267" t="s">
        <v>311</v>
      </c>
      <c r="Z267" t="s">
        <v>312</v>
      </c>
      <c r="AA267" t="s">
        <v>297</v>
      </c>
      <c r="AB267" t="s">
        <v>297</v>
      </c>
      <c r="AC267" t="s">
        <v>297</v>
      </c>
      <c r="AD267" t="s">
        <v>297</v>
      </c>
      <c r="AE267" t="s">
        <v>297</v>
      </c>
      <c r="AF267" t="s">
        <v>312</v>
      </c>
      <c r="AG267" t="s">
        <v>297</v>
      </c>
      <c r="AH267" t="s">
        <v>297</v>
      </c>
      <c r="AI267" t="s">
        <v>297</v>
      </c>
      <c r="AJ267" t="s">
        <v>297</v>
      </c>
      <c r="AK267" t="s">
        <v>297</v>
      </c>
      <c r="AL267" t="s">
        <v>297</v>
      </c>
      <c r="AM267" t="s">
        <v>297</v>
      </c>
      <c r="AN267" t="s">
        <v>297</v>
      </c>
      <c r="AO267" t="s">
        <v>297</v>
      </c>
      <c r="AP267" t="s">
        <v>297</v>
      </c>
      <c r="AQ267" t="s">
        <v>297</v>
      </c>
      <c r="AR267" t="s">
        <v>297</v>
      </c>
      <c r="AS267" t="s">
        <v>297</v>
      </c>
      <c r="AT267" t="s">
        <v>297</v>
      </c>
      <c r="AU267" t="s">
        <v>297</v>
      </c>
      <c r="AV267" t="s">
        <v>297</v>
      </c>
      <c r="AW267" t="s">
        <v>297</v>
      </c>
      <c r="AX267" t="s">
        <v>297</v>
      </c>
      <c r="AY267" t="s">
        <v>297</v>
      </c>
      <c r="AZ267" t="s">
        <v>297</v>
      </c>
      <c r="BA267" t="s">
        <v>297</v>
      </c>
      <c r="BB267" t="s">
        <v>297</v>
      </c>
      <c r="BC267" t="s">
        <v>297</v>
      </c>
      <c r="BD267" t="s">
        <v>297</v>
      </c>
      <c r="BE267" t="s">
        <v>297</v>
      </c>
      <c r="BF267" t="s">
        <v>297</v>
      </c>
      <c r="BG267" t="s">
        <v>297</v>
      </c>
      <c r="BH267" t="s">
        <v>297</v>
      </c>
      <c r="BI267" t="s">
        <v>297</v>
      </c>
      <c r="BJ267" t="s">
        <v>297</v>
      </c>
      <c r="BK267" t="s">
        <v>297</v>
      </c>
      <c r="BL267" t="s">
        <v>297</v>
      </c>
      <c r="BM267" t="s">
        <v>297</v>
      </c>
      <c r="BN267" t="s">
        <v>297</v>
      </c>
      <c r="BO267" t="s">
        <v>297</v>
      </c>
      <c r="BP267" t="s">
        <v>297</v>
      </c>
      <c r="BQ267" t="s">
        <v>297</v>
      </c>
      <c r="BR267" t="s">
        <v>297</v>
      </c>
      <c r="BS267" t="s">
        <v>297</v>
      </c>
      <c r="BT267" t="s">
        <v>297</v>
      </c>
      <c r="BU267" t="s">
        <v>297</v>
      </c>
      <c r="BV267" t="s">
        <v>297</v>
      </c>
      <c r="BW267" t="s">
        <v>297</v>
      </c>
      <c r="BX267" t="s">
        <v>297</v>
      </c>
      <c r="BY267" t="s">
        <v>297</v>
      </c>
      <c r="BZ267" t="s">
        <v>297</v>
      </c>
      <c r="CA267" t="s">
        <v>297</v>
      </c>
      <c r="CB267" t="s">
        <v>297</v>
      </c>
      <c r="CC267" t="s">
        <v>297</v>
      </c>
      <c r="CD267" t="s">
        <v>297</v>
      </c>
      <c r="CE267" s="20" t="s">
        <v>1894</v>
      </c>
      <c r="CF267" t="s">
        <v>313</v>
      </c>
      <c r="CG267" t="s">
        <v>314</v>
      </c>
      <c r="CH267" t="s">
        <v>314</v>
      </c>
      <c r="CI267" t="s">
        <v>297</v>
      </c>
      <c r="CJ267" t="s">
        <v>297</v>
      </c>
      <c r="CK267" t="s">
        <v>1895</v>
      </c>
      <c r="CL267" t="s">
        <v>1896</v>
      </c>
      <c r="CM267" t="s">
        <v>297</v>
      </c>
      <c r="CN267" t="s">
        <v>297</v>
      </c>
      <c r="CO267" t="s">
        <v>297</v>
      </c>
      <c r="CP267" t="s">
        <v>297</v>
      </c>
      <c r="CQ267" t="s">
        <v>297</v>
      </c>
      <c r="CR267" t="s">
        <v>297</v>
      </c>
      <c r="CS267" t="s">
        <v>297</v>
      </c>
      <c r="CT267" t="s">
        <v>297</v>
      </c>
      <c r="CU267" t="s">
        <v>297</v>
      </c>
      <c r="CV267" t="s">
        <v>297</v>
      </c>
      <c r="CW267" t="s">
        <v>297</v>
      </c>
      <c r="CX267" t="s">
        <v>297</v>
      </c>
      <c r="CY267" t="s">
        <v>297</v>
      </c>
      <c r="CZ267" t="s">
        <v>297</v>
      </c>
      <c r="DA267" t="s">
        <v>297</v>
      </c>
      <c r="DB267" t="s">
        <v>297</v>
      </c>
      <c r="DC267" t="s">
        <v>297</v>
      </c>
    </row>
    <row r="268" spans="1:107" hidden="1" thickTop="1" x14ac:dyDescent="0.2">
      <c r="A268" t="s">
        <v>1904</v>
      </c>
      <c r="B268" s="196" t="s">
        <v>1905</v>
      </c>
      <c r="C268" t="s">
        <v>6289</v>
      </c>
      <c r="D268" t="s">
        <v>297</v>
      </c>
      <c r="E268" t="s">
        <v>1906</v>
      </c>
      <c r="F268" t="s">
        <v>297</v>
      </c>
      <c r="G268" t="s">
        <v>298</v>
      </c>
      <c r="H268" t="s">
        <v>299</v>
      </c>
      <c r="I268" t="s">
        <v>300</v>
      </c>
      <c r="J268" t="s">
        <v>809</v>
      </c>
      <c r="K268" t="s">
        <v>587</v>
      </c>
      <c r="L268" t="s">
        <v>303</v>
      </c>
      <c r="M268" t="s">
        <v>297</v>
      </c>
      <c r="N268" t="s">
        <v>297</v>
      </c>
      <c r="O268" t="s">
        <v>297</v>
      </c>
      <c r="Q268" t="s">
        <v>304</v>
      </c>
      <c r="R268" t="s">
        <v>319</v>
      </c>
      <c r="S268" t="s">
        <v>306</v>
      </c>
      <c r="T268" t="s">
        <v>362</v>
      </c>
      <c r="U268" t="s">
        <v>308</v>
      </c>
      <c r="V268" t="s">
        <v>309</v>
      </c>
      <c r="W268" t="s">
        <v>310</v>
      </c>
      <c r="X268" t="s">
        <v>310</v>
      </c>
      <c r="Y268" t="s">
        <v>311</v>
      </c>
      <c r="Z268" t="s">
        <v>297</v>
      </c>
      <c r="AA268" t="s">
        <v>297</v>
      </c>
      <c r="AB268" t="s">
        <v>297</v>
      </c>
      <c r="AC268" t="s">
        <v>297</v>
      </c>
      <c r="AD268" t="s">
        <v>297</v>
      </c>
      <c r="AE268" t="s">
        <v>297</v>
      </c>
      <c r="AF268" t="s">
        <v>312</v>
      </c>
      <c r="AG268" t="s">
        <v>297</v>
      </c>
      <c r="AH268" t="s">
        <v>297</v>
      </c>
      <c r="AI268" t="s">
        <v>297</v>
      </c>
      <c r="AJ268" t="s">
        <v>297</v>
      </c>
      <c r="AK268" t="s">
        <v>297</v>
      </c>
      <c r="AL268" t="s">
        <v>297</v>
      </c>
      <c r="AM268" t="s">
        <v>297</v>
      </c>
      <c r="AN268" t="s">
        <v>297</v>
      </c>
      <c r="AO268" t="s">
        <v>297</v>
      </c>
      <c r="AP268" t="s">
        <v>297</v>
      </c>
      <c r="AQ268" t="s">
        <v>297</v>
      </c>
      <c r="AR268" t="s">
        <v>297</v>
      </c>
      <c r="AS268" t="s">
        <v>297</v>
      </c>
      <c r="AT268" t="s">
        <v>297</v>
      </c>
      <c r="AU268" t="s">
        <v>297</v>
      </c>
      <c r="AV268" t="s">
        <v>297</v>
      </c>
      <c r="AW268" t="s">
        <v>297</v>
      </c>
      <c r="AX268" t="s">
        <v>297</v>
      </c>
      <c r="AY268" t="s">
        <v>297</v>
      </c>
      <c r="AZ268" t="s">
        <v>297</v>
      </c>
      <c r="BA268" t="s">
        <v>297</v>
      </c>
      <c r="BB268" t="s">
        <v>297</v>
      </c>
      <c r="BC268" t="s">
        <v>297</v>
      </c>
      <c r="BD268" t="s">
        <v>297</v>
      </c>
      <c r="BE268" t="s">
        <v>297</v>
      </c>
      <c r="BF268" t="s">
        <v>297</v>
      </c>
      <c r="BG268" t="s">
        <v>297</v>
      </c>
      <c r="BH268" t="s">
        <v>297</v>
      </c>
      <c r="BI268" t="s">
        <v>297</v>
      </c>
      <c r="BJ268" t="s">
        <v>297</v>
      </c>
      <c r="BK268" t="s">
        <v>297</v>
      </c>
      <c r="BL268" t="s">
        <v>297</v>
      </c>
      <c r="BM268" t="s">
        <v>297</v>
      </c>
      <c r="BN268" t="s">
        <v>297</v>
      </c>
      <c r="BO268" t="s">
        <v>297</v>
      </c>
      <c r="BP268" t="s">
        <v>297</v>
      </c>
      <c r="BQ268" t="s">
        <v>297</v>
      </c>
      <c r="BR268" t="s">
        <v>297</v>
      </c>
      <c r="BS268" t="s">
        <v>297</v>
      </c>
      <c r="BT268" t="s">
        <v>297</v>
      </c>
      <c r="BU268" t="s">
        <v>297</v>
      </c>
      <c r="BV268" t="s">
        <v>297</v>
      </c>
      <c r="BW268" t="s">
        <v>297</v>
      </c>
      <c r="BX268" t="s">
        <v>297</v>
      </c>
      <c r="BY268" t="s">
        <v>297</v>
      </c>
      <c r="BZ268" t="s">
        <v>297</v>
      </c>
      <c r="CA268" t="s">
        <v>297</v>
      </c>
      <c r="CB268" t="s">
        <v>297</v>
      </c>
      <c r="CC268" t="s">
        <v>297</v>
      </c>
      <c r="CD268" t="s">
        <v>297</v>
      </c>
      <c r="CE268" t="s">
        <v>297</v>
      </c>
      <c r="CF268" t="s">
        <v>313</v>
      </c>
      <c r="CG268" t="s">
        <v>314</v>
      </c>
      <c r="CH268" t="s">
        <v>314</v>
      </c>
      <c r="CI268" t="s">
        <v>297</v>
      </c>
      <c r="CJ268" t="s">
        <v>297</v>
      </c>
      <c r="CK268" t="s">
        <v>1907</v>
      </c>
      <c r="CL268" t="s">
        <v>1908</v>
      </c>
      <c r="CM268" t="s">
        <v>297</v>
      </c>
      <c r="CN268" t="s">
        <v>297</v>
      </c>
      <c r="CO268" t="s">
        <v>297</v>
      </c>
      <c r="CP268" t="s">
        <v>297</v>
      </c>
      <c r="CQ268" t="s">
        <v>297</v>
      </c>
      <c r="CR268" t="s">
        <v>297</v>
      </c>
      <c r="CS268" t="s">
        <v>297</v>
      </c>
      <c r="CT268" t="s">
        <v>297</v>
      </c>
      <c r="CU268" t="s">
        <v>297</v>
      </c>
      <c r="CV268" t="s">
        <v>297</v>
      </c>
      <c r="CW268" t="s">
        <v>297</v>
      </c>
      <c r="CX268" t="s">
        <v>297</v>
      </c>
      <c r="CY268" t="s">
        <v>297</v>
      </c>
      <c r="CZ268" t="s">
        <v>297</v>
      </c>
      <c r="DA268" t="s">
        <v>297</v>
      </c>
      <c r="DB268" t="s">
        <v>297</v>
      </c>
      <c r="DC268" t="s">
        <v>297</v>
      </c>
    </row>
    <row r="269" spans="1:107" hidden="1" thickTop="1" x14ac:dyDescent="0.2">
      <c r="A269" t="s">
        <v>2111</v>
      </c>
      <c r="B269" s="14" t="s">
        <v>2112</v>
      </c>
      <c r="C269" t="s">
        <v>6289</v>
      </c>
      <c r="D269" t="s">
        <v>297</v>
      </c>
      <c r="E269" t="s">
        <v>2113</v>
      </c>
      <c r="F269" t="s">
        <v>297</v>
      </c>
      <c r="G269" t="s">
        <v>298</v>
      </c>
      <c r="H269" t="s">
        <v>299</v>
      </c>
      <c r="I269" t="s">
        <v>300</v>
      </c>
      <c r="J269" t="s">
        <v>809</v>
      </c>
      <c r="K269" t="s">
        <v>587</v>
      </c>
      <c r="L269" t="s">
        <v>303</v>
      </c>
      <c r="M269" t="s">
        <v>297</v>
      </c>
      <c r="N269" t="s">
        <v>297</v>
      </c>
      <c r="O269" t="s">
        <v>297</v>
      </c>
      <c r="Q269" t="s">
        <v>304</v>
      </c>
      <c r="R269" t="s">
        <v>319</v>
      </c>
      <c r="S269" t="s">
        <v>306</v>
      </c>
      <c r="T269" t="s">
        <v>362</v>
      </c>
      <c r="U269" t="s">
        <v>308</v>
      </c>
      <c r="V269" t="s">
        <v>309</v>
      </c>
      <c r="W269" t="s">
        <v>310</v>
      </c>
      <c r="X269" t="s">
        <v>310</v>
      </c>
      <c r="Y269" t="s">
        <v>311</v>
      </c>
      <c r="Z269" t="s">
        <v>297</v>
      </c>
      <c r="AA269" t="s">
        <v>297</v>
      </c>
      <c r="AB269" t="s">
        <v>297</v>
      </c>
      <c r="AC269" t="s">
        <v>297</v>
      </c>
      <c r="AD269" t="s">
        <v>297</v>
      </c>
      <c r="AE269" t="s">
        <v>297</v>
      </c>
      <c r="AF269" t="s">
        <v>312</v>
      </c>
      <c r="AG269" t="s">
        <v>297</v>
      </c>
      <c r="AH269" t="s">
        <v>297</v>
      </c>
      <c r="AI269" t="s">
        <v>297</v>
      </c>
      <c r="AJ269" t="s">
        <v>297</v>
      </c>
      <c r="AK269" t="s">
        <v>297</v>
      </c>
      <c r="AL269" t="s">
        <v>297</v>
      </c>
      <c r="AM269" t="s">
        <v>297</v>
      </c>
      <c r="AN269" t="s">
        <v>297</v>
      </c>
      <c r="AO269" t="s">
        <v>297</v>
      </c>
      <c r="AP269" t="s">
        <v>297</v>
      </c>
      <c r="AQ269" t="s">
        <v>297</v>
      </c>
      <c r="AR269" t="s">
        <v>297</v>
      </c>
      <c r="AS269" t="s">
        <v>297</v>
      </c>
      <c r="AT269" t="s">
        <v>297</v>
      </c>
      <c r="AU269" t="s">
        <v>297</v>
      </c>
      <c r="AV269" t="s">
        <v>297</v>
      </c>
      <c r="AW269" t="s">
        <v>297</v>
      </c>
      <c r="AX269" t="s">
        <v>297</v>
      </c>
      <c r="AY269" t="s">
        <v>297</v>
      </c>
      <c r="AZ269" t="s">
        <v>297</v>
      </c>
      <c r="BA269" t="s">
        <v>297</v>
      </c>
      <c r="BB269" t="s">
        <v>297</v>
      </c>
      <c r="BC269" t="s">
        <v>297</v>
      </c>
      <c r="BD269" t="s">
        <v>297</v>
      </c>
      <c r="BE269" t="s">
        <v>297</v>
      </c>
      <c r="BF269" t="s">
        <v>297</v>
      </c>
      <c r="BG269" t="s">
        <v>297</v>
      </c>
      <c r="BH269" t="s">
        <v>297</v>
      </c>
      <c r="BI269" t="s">
        <v>297</v>
      </c>
      <c r="BJ269" t="s">
        <v>297</v>
      </c>
      <c r="BK269" t="s">
        <v>297</v>
      </c>
      <c r="BL269" t="s">
        <v>297</v>
      </c>
      <c r="BM269" t="s">
        <v>297</v>
      </c>
      <c r="BN269" t="s">
        <v>297</v>
      </c>
      <c r="BO269" t="s">
        <v>297</v>
      </c>
      <c r="BP269" t="s">
        <v>297</v>
      </c>
      <c r="BQ269" t="s">
        <v>297</v>
      </c>
      <c r="BR269" t="s">
        <v>297</v>
      </c>
      <c r="BS269" t="s">
        <v>297</v>
      </c>
      <c r="BT269" t="s">
        <v>297</v>
      </c>
      <c r="BU269" t="s">
        <v>297</v>
      </c>
      <c r="BV269" t="s">
        <v>297</v>
      </c>
      <c r="BW269" t="s">
        <v>297</v>
      </c>
      <c r="BX269" t="s">
        <v>297</v>
      </c>
      <c r="BY269" t="s">
        <v>297</v>
      </c>
      <c r="BZ269" t="s">
        <v>297</v>
      </c>
      <c r="CA269" t="s">
        <v>297</v>
      </c>
      <c r="CB269" t="s">
        <v>297</v>
      </c>
      <c r="CC269" t="s">
        <v>297</v>
      </c>
      <c r="CD269" t="s">
        <v>297</v>
      </c>
      <c r="CE269" t="s">
        <v>297</v>
      </c>
      <c r="CF269" t="s">
        <v>313</v>
      </c>
      <c r="CG269" t="s">
        <v>314</v>
      </c>
      <c r="CH269" t="s">
        <v>314</v>
      </c>
      <c r="CI269" t="s">
        <v>297</v>
      </c>
      <c r="CJ269" t="s">
        <v>297</v>
      </c>
      <c r="CK269" t="s">
        <v>2114</v>
      </c>
      <c r="CL269" t="s">
        <v>2115</v>
      </c>
      <c r="CM269" t="s">
        <v>297</v>
      </c>
      <c r="CN269" t="s">
        <v>297</v>
      </c>
      <c r="CO269" t="s">
        <v>297</v>
      </c>
      <c r="CP269" t="s">
        <v>297</v>
      </c>
      <c r="CQ269" t="s">
        <v>297</v>
      </c>
      <c r="CR269" t="s">
        <v>297</v>
      </c>
      <c r="CS269" t="s">
        <v>297</v>
      </c>
      <c r="CT269" t="s">
        <v>297</v>
      </c>
      <c r="CU269" t="s">
        <v>297</v>
      </c>
      <c r="CV269" t="s">
        <v>297</v>
      </c>
      <c r="CW269" t="s">
        <v>297</v>
      </c>
      <c r="CX269" t="s">
        <v>297</v>
      </c>
      <c r="CY269" t="s">
        <v>297</v>
      </c>
      <c r="CZ269" t="s">
        <v>297</v>
      </c>
      <c r="DA269" t="s">
        <v>297</v>
      </c>
      <c r="DB269" t="s">
        <v>297</v>
      </c>
      <c r="DC269" t="s">
        <v>297</v>
      </c>
    </row>
    <row r="270" spans="1:107" hidden="1" thickTop="1" x14ac:dyDescent="0.2">
      <c r="A270" t="s">
        <v>1909</v>
      </c>
      <c r="B270" s="196" t="s">
        <v>1910</v>
      </c>
      <c r="C270" t="s">
        <v>6279</v>
      </c>
      <c r="D270" t="s">
        <v>297</v>
      </c>
      <c r="E270" t="s">
        <v>1911</v>
      </c>
      <c r="F270" t="s">
        <v>297</v>
      </c>
      <c r="G270" t="s">
        <v>339</v>
      </c>
      <c r="H270" t="s">
        <v>299</v>
      </c>
      <c r="I270" t="s">
        <v>300</v>
      </c>
      <c r="J270" t="s">
        <v>342</v>
      </c>
      <c r="K270" t="s">
        <v>343</v>
      </c>
      <c r="L270" t="s">
        <v>303</v>
      </c>
      <c r="M270" t="s">
        <v>297</v>
      </c>
      <c r="N270" t="s">
        <v>297</v>
      </c>
      <c r="O270" t="s">
        <v>297</v>
      </c>
      <c r="Q270" t="s">
        <v>344</v>
      </c>
      <c r="R270" t="s">
        <v>297</v>
      </c>
      <c r="S270" t="s">
        <v>306</v>
      </c>
      <c r="T270" t="s">
        <v>938</v>
      </c>
      <c r="U270" t="s">
        <v>297</v>
      </c>
      <c r="V270" t="s">
        <v>309</v>
      </c>
      <c r="W270" t="s">
        <v>310</v>
      </c>
      <c r="X270" t="s">
        <v>310</v>
      </c>
      <c r="Y270" t="s">
        <v>311</v>
      </c>
      <c r="Z270" t="s">
        <v>297</v>
      </c>
      <c r="AA270" t="s">
        <v>297</v>
      </c>
      <c r="AB270" t="s">
        <v>297</v>
      </c>
      <c r="AC270" t="s">
        <v>297</v>
      </c>
      <c r="AD270" t="s">
        <v>297</v>
      </c>
      <c r="AE270" t="s">
        <v>297</v>
      </c>
      <c r="AF270" t="s">
        <v>312</v>
      </c>
      <c r="AG270" t="s">
        <v>297</v>
      </c>
      <c r="AH270" t="s">
        <v>297</v>
      </c>
      <c r="AI270" t="s">
        <v>297</v>
      </c>
      <c r="AJ270" t="s">
        <v>297</v>
      </c>
      <c r="AK270" t="s">
        <v>297</v>
      </c>
      <c r="AL270" t="s">
        <v>297</v>
      </c>
      <c r="AM270" t="s">
        <v>297</v>
      </c>
      <c r="AN270" t="s">
        <v>297</v>
      </c>
      <c r="AO270" t="s">
        <v>297</v>
      </c>
      <c r="AP270" t="s">
        <v>297</v>
      </c>
      <c r="AQ270" t="s">
        <v>297</v>
      </c>
      <c r="AR270" t="s">
        <v>312</v>
      </c>
      <c r="AS270" t="s">
        <v>297</v>
      </c>
      <c r="AT270" t="s">
        <v>297</v>
      </c>
      <c r="AU270" t="s">
        <v>297</v>
      </c>
      <c r="AV270" t="s">
        <v>297</v>
      </c>
      <c r="AW270" t="s">
        <v>297</v>
      </c>
      <c r="AX270" t="s">
        <v>297</v>
      </c>
      <c r="AY270" t="s">
        <v>297</v>
      </c>
      <c r="AZ270" t="s">
        <v>297</v>
      </c>
      <c r="BA270" t="s">
        <v>297</v>
      </c>
      <c r="BB270" t="s">
        <v>297</v>
      </c>
      <c r="BC270" t="s">
        <v>297</v>
      </c>
      <c r="BD270" t="s">
        <v>297</v>
      </c>
      <c r="BE270" t="s">
        <v>297</v>
      </c>
      <c r="BF270" t="s">
        <v>297</v>
      </c>
      <c r="BG270" t="s">
        <v>297</v>
      </c>
      <c r="BH270" t="s">
        <v>297</v>
      </c>
      <c r="BI270" t="s">
        <v>297</v>
      </c>
      <c r="BJ270" t="s">
        <v>297</v>
      </c>
      <c r="BK270" t="s">
        <v>297</v>
      </c>
      <c r="BL270" t="s">
        <v>297</v>
      </c>
      <c r="BM270" t="s">
        <v>297</v>
      </c>
      <c r="BN270" t="s">
        <v>297</v>
      </c>
      <c r="BO270" t="s">
        <v>297</v>
      </c>
      <c r="BP270" t="s">
        <v>297</v>
      </c>
      <c r="BQ270" t="s">
        <v>297</v>
      </c>
      <c r="BR270" t="s">
        <v>297</v>
      </c>
      <c r="BS270" t="s">
        <v>297</v>
      </c>
      <c r="BT270" t="s">
        <v>297</v>
      </c>
      <c r="BU270" t="s">
        <v>297</v>
      </c>
      <c r="BV270" t="s">
        <v>312</v>
      </c>
      <c r="BW270" t="s">
        <v>297</v>
      </c>
      <c r="BX270" t="s">
        <v>297</v>
      </c>
      <c r="BY270" t="s">
        <v>297</v>
      </c>
      <c r="BZ270" t="s">
        <v>297</v>
      </c>
      <c r="CA270" t="s">
        <v>297</v>
      </c>
      <c r="CB270" t="s">
        <v>297</v>
      </c>
      <c r="CC270" t="s">
        <v>297</v>
      </c>
      <c r="CD270" t="s">
        <v>297</v>
      </c>
      <c r="CE270" t="s">
        <v>297</v>
      </c>
      <c r="CF270" t="s">
        <v>347</v>
      </c>
      <c r="CG270" t="s">
        <v>297</v>
      </c>
      <c r="CH270" t="s">
        <v>297</v>
      </c>
      <c r="CI270">
        <v>0</v>
      </c>
      <c r="CJ270">
        <v>30</v>
      </c>
      <c r="CK270" t="s">
        <v>1912</v>
      </c>
      <c r="CL270" t="s">
        <v>1913</v>
      </c>
      <c r="CM270" t="s">
        <v>297</v>
      </c>
      <c r="CN270" t="s">
        <v>297</v>
      </c>
      <c r="CO270" t="s">
        <v>297</v>
      </c>
      <c r="CP270" t="s">
        <v>297</v>
      </c>
      <c r="CQ270" t="s">
        <v>297</v>
      </c>
      <c r="CR270" t="s">
        <v>297</v>
      </c>
      <c r="CS270" t="s">
        <v>297</v>
      </c>
      <c r="CT270" t="s">
        <v>297</v>
      </c>
      <c r="CU270" t="s">
        <v>297</v>
      </c>
      <c r="CV270" t="s">
        <v>297</v>
      </c>
      <c r="CW270" t="s">
        <v>297</v>
      </c>
      <c r="CX270" t="s">
        <v>297</v>
      </c>
      <c r="CY270" t="s">
        <v>297</v>
      </c>
      <c r="CZ270" t="s">
        <v>297</v>
      </c>
      <c r="DA270" t="s">
        <v>297</v>
      </c>
      <c r="DB270" t="s">
        <v>297</v>
      </c>
      <c r="DC270" t="s">
        <v>297</v>
      </c>
    </row>
    <row r="271" spans="1:107" hidden="1" thickTop="1" x14ac:dyDescent="0.2">
      <c r="A271" t="s">
        <v>1914</v>
      </c>
      <c r="B271" s="14" t="s">
        <v>1915</v>
      </c>
      <c r="C271" t="s">
        <v>6289</v>
      </c>
      <c r="D271" t="s">
        <v>297</v>
      </c>
      <c r="E271" t="s">
        <v>1916</v>
      </c>
      <c r="F271" t="s">
        <v>297</v>
      </c>
      <c r="G271" t="s">
        <v>357</v>
      </c>
      <c r="H271" t="s">
        <v>299</v>
      </c>
      <c r="I271" t="s">
        <v>300</v>
      </c>
      <c r="J271" t="s">
        <v>611</v>
      </c>
      <c r="K271" t="s">
        <v>551</v>
      </c>
      <c r="L271" t="s">
        <v>303</v>
      </c>
      <c r="M271" t="s">
        <v>297</v>
      </c>
      <c r="N271" t="s">
        <v>297</v>
      </c>
      <c r="O271" t="s">
        <v>297</v>
      </c>
      <c r="Q271" t="s">
        <v>552</v>
      </c>
      <c r="R271" t="s">
        <v>319</v>
      </c>
      <c r="S271" t="s">
        <v>306</v>
      </c>
      <c r="T271" t="s">
        <v>362</v>
      </c>
      <c r="U271" t="s">
        <v>308</v>
      </c>
      <c r="V271" t="s">
        <v>309</v>
      </c>
      <c r="W271" t="s">
        <v>345</v>
      </c>
      <c r="X271" t="s">
        <v>310</v>
      </c>
      <c r="Y271" t="s">
        <v>297</v>
      </c>
      <c r="Z271" t="s">
        <v>297</v>
      </c>
      <c r="AA271" t="s">
        <v>297</v>
      </c>
      <c r="AB271" t="s">
        <v>297</v>
      </c>
      <c r="AC271" t="s">
        <v>297</v>
      </c>
      <c r="AD271" t="s">
        <v>297</v>
      </c>
      <c r="AE271" t="s">
        <v>297</v>
      </c>
      <c r="AF271" t="s">
        <v>312</v>
      </c>
      <c r="AG271" t="s">
        <v>297</v>
      </c>
      <c r="AH271" t="s">
        <v>297</v>
      </c>
      <c r="AI271" t="s">
        <v>297</v>
      </c>
      <c r="AJ271" t="s">
        <v>297</v>
      </c>
      <c r="AK271" t="s">
        <v>297</v>
      </c>
      <c r="AL271" t="s">
        <v>297</v>
      </c>
      <c r="AM271" t="s">
        <v>297</v>
      </c>
      <c r="AN271" t="s">
        <v>297</v>
      </c>
      <c r="AO271" t="s">
        <v>297</v>
      </c>
      <c r="AP271" t="s">
        <v>297</v>
      </c>
      <c r="AQ271" t="s">
        <v>297</v>
      </c>
      <c r="AR271" t="s">
        <v>297</v>
      </c>
      <c r="AS271" t="s">
        <v>297</v>
      </c>
      <c r="AT271" t="s">
        <v>297</v>
      </c>
      <c r="AU271" t="s">
        <v>297</v>
      </c>
      <c r="AV271" t="s">
        <v>297</v>
      </c>
      <c r="AW271" t="s">
        <v>297</v>
      </c>
      <c r="AX271" t="s">
        <v>297</v>
      </c>
      <c r="AY271" t="s">
        <v>297</v>
      </c>
      <c r="AZ271" t="s">
        <v>297</v>
      </c>
      <c r="BA271" t="s">
        <v>297</v>
      </c>
      <c r="BB271" t="s">
        <v>297</v>
      </c>
      <c r="BC271" t="s">
        <v>297</v>
      </c>
      <c r="BD271" t="s">
        <v>297</v>
      </c>
      <c r="BE271" t="s">
        <v>297</v>
      </c>
      <c r="BF271" t="s">
        <v>297</v>
      </c>
      <c r="BG271" t="s">
        <v>297</v>
      </c>
      <c r="BH271" t="s">
        <v>297</v>
      </c>
      <c r="BI271" t="s">
        <v>297</v>
      </c>
      <c r="BJ271" t="s">
        <v>297</v>
      </c>
      <c r="BK271" t="s">
        <v>297</v>
      </c>
      <c r="BL271" t="s">
        <v>297</v>
      </c>
      <c r="BM271" t="s">
        <v>297</v>
      </c>
      <c r="BN271" t="s">
        <v>297</v>
      </c>
      <c r="BO271" t="s">
        <v>297</v>
      </c>
      <c r="BP271" t="s">
        <v>297</v>
      </c>
      <c r="BQ271" t="s">
        <v>297</v>
      </c>
      <c r="BR271" t="s">
        <v>297</v>
      </c>
      <c r="BS271" t="s">
        <v>297</v>
      </c>
      <c r="BT271" t="s">
        <v>297</v>
      </c>
      <c r="BU271" t="s">
        <v>297</v>
      </c>
      <c r="BV271" t="s">
        <v>297</v>
      </c>
      <c r="BW271" t="s">
        <v>297</v>
      </c>
      <c r="BX271" t="s">
        <v>297</v>
      </c>
      <c r="BY271" t="s">
        <v>297</v>
      </c>
      <c r="BZ271" t="s">
        <v>297</v>
      </c>
      <c r="CA271" t="s">
        <v>297</v>
      </c>
      <c r="CB271" t="s">
        <v>297</v>
      </c>
      <c r="CC271" t="s">
        <v>297</v>
      </c>
      <c r="CD271" t="s">
        <v>297</v>
      </c>
      <c r="CE271" t="s">
        <v>297</v>
      </c>
      <c r="CF271" t="s">
        <v>553</v>
      </c>
      <c r="CG271" t="s">
        <v>314</v>
      </c>
      <c r="CH271" t="s">
        <v>314</v>
      </c>
      <c r="CI271" t="s">
        <v>297</v>
      </c>
      <c r="CJ271" t="s">
        <v>297</v>
      </c>
      <c r="CK271" t="s">
        <v>1917</v>
      </c>
      <c r="CL271" t="s">
        <v>1918</v>
      </c>
      <c r="CM271" t="s">
        <v>297</v>
      </c>
      <c r="CN271" t="s">
        <v>1919</v>
      </c>
      <c r="CO271" t="s">
        <v>428</v>
      </c>
      <c r="CP271" t="s">
        <v>297</v>
      </c>
      <c r="CQ271" t="s">
        <v>556</v>
      </c>
      <c r="CR271" t="s">
        <v>297</v>
      </c>
      <c r="CS271" t="s">
        <v>297</v>
      </c>
      <c r="CT271" t="s">
        <v>297</v>
      </c>
      <c r="CU271" t="s">
        <v>1920</v>
      </c>
      <c r="CV271" t="s">
        <v>419</v>
      </c>
      <c r="CW271" t="s">
        <v>297</v>
      </c>
      <c r="CX271" t="s">
        <v>297</v>
      </c>
      <c r="CY271" t="s">
        <v>926</v>
      </c>
      <c r="CZ271" t="s">
        <v>404</v>
      </c>
      <c r="DA271" t="s">
        <v>1921</v>
      </c>
      <c r="DB271" t="s">
        <v>297</v>
      </c>
      <c r="DC271" t="s">
        <v>297</v>
      </c>
    </row>
    <row r="272" spans="1:107" ht="35" hidden="1" thickTop="1" x14ac:dyDescent="0.2">
      <c r="A272" t="s">
        <v>1922</v>
      </c>
      <c r="B272" s="199" t="s">
        <v>1923</v>
      </c>
      <c r="C272" t="s">
        <v>1202</v>
      </c>
      <c r="D272" s="70" t="s">
        <v>297</v>
      </c>
      <c r="E272" s="70" t="s">
        <v>1924</v>
      </c>
      <c r="F272" s="160" t="s">
        <v>1925</v>
      </c>
      <c r="G272" t="s">
        <v>339</v>
      </c>
      <c r="H272" t="s">
        <v>299</v>
      </c>
      <c r="I272" t="s">
        <v>375</v>
      </c>
      <c r="J272" t="s">
        <v>342</v>
      </c>
      <c r="K272" t="s">
        <v>343</v>
      </c>
      <c r="L272" t="s">
        <v>303</v>
      </c>
      <c r="M272" t="s">
        <v>297</v>
      </c>
      <c r="N272" t="s">
        <v>297</v>
      </c>
      <c r="O272" t="s">
        <v>297</v>
      </c>
      <c r="Q272" t="s">
        <v>344</v>
      </c>
      <c r="R272" t="s">
        <v>297</v>
      </c>
      <c r="S272" t="s">
        <v>306</v>
      </c>
      <c r="T272" t="s">
        <v>297</v>
      </c>
      <c r="U272" t="s">
        <v>297</v>
      </c>
      <c r="V272" t="s">
        <v>309</v>
      </c>
      <c r="W272" t="s">
        <v>310</v>
      </c>
      <c r="X272" t="s">
        <v>310</v>
      </c>
      <c r="Y272" t="s">
        <v>311</v>
      </c>
      <c r="Z272" t="s">
        <v>297</v>
      </c>
      <c r="AA272" t="s">
        <v>297</v>
      </c>
      <c r="AB272" t="s">
        <v>297</v>
      </c>
      <c r="AC272" t="s">
        <v>297</v>
      </c>
      <c r="AD272" t="s">
        <v>297</v>
      </c>
      <c r="AE272" t="s">
        <v>297</v>
      </c>
      <c r="AF272" t="s">
        <v>297</v>
      </c>
      <c r="AG272" t="s">
        <v>297</v>
      </c>
      <c r="AH272" t="s">
        <v>297</v>
      </c>
      <c r="AI272" t="s">
        <v>297</v>
      </c>
      <c r="AJ272" t="s">
        <v>297</v>
      </c>
      <c r="AK272" t="s">
        <v>297</v>
      </c>
      <c r="AL272" t="s">
        <v>297</v>
      </c>
      <c r="AM272" t="s">
        <v>297</v>
      </c>
      <c r="AN272" t="s">
        <v>297</v>
      </c>
      <c r="AO272" t="s">
        <v>297</v>
      </c>
      <c r="AP272" t="s">
        <v>297</v>
      </c>
      <c r="AQ272" t="s">
        <v>297</v>
      </c>
      <c r="AR272" t="s">
        <v>297</v>
      </c>
      <c r="AS272" t="s">
        <v>297</v>
      </c>
      <c r="AT272" t="s">
        <v>297</v>
      </c>
      <c r="AU272" t="s">
        <v>297</v>
      </c>
      <c r="AV272" t="s">
        <v>297</v>
      </c>
      <c r="AW272" t="s">
        <v>297</v>
      </c>
      <c r="AX272" t="s">
        <v>297</v>
      </c>
      <c r="AY272" t="s">
        <v>297</v>
      </c>
      <c r="AZ272" t="s">
        <v>297</v>
      </c>
      <c r="BA272" t="s">
        <v>297</v>
      </c>
      <c r="BB272" t="s">
        <v>297</v>
      </c>
      <c r="BC272" t="s">
        <v>297</v>
      </c>
      <c r="BD272" t="s">
        <v>297</v>
      </c>
      <c r="BE272" t="s">
        <v>297</v>
      </c>
      <c r="BF272" t="s">
        <v>297</v>
      </c>
      <c r="BG272" t="s">
        <v>297</v>
      </c>
      <c r="BH272" t="s">
        <v>297</v>
      </c>
      <c r="BI272" t="s">
        <v>297</v>
      </c>
      <c r="BJ272" t="s">
        <v>297</v>
      </c>
      <c r="BK272" t="s">
        <v>297</v>
      </c>
      <c r="BL272" t="s">
        <v>297</v>
      </c>
      <c r="BM272" t="s">
        <v>297</v>
      </c>
      <c r="BN272" t="s">
        <v>297</v>
      </c>
      <c r="BO272" t="s">
        <v>297</v>
      </c>
      <c r="BP272" t="s">
        <v>297</v>
      </c>
      <c r="BQ272" t="s">
        <v>297</v>
      </c>
      <c r="BR272" t="s">
        <v>297</v>
      </c>
      <c r="BS272" t="s">
        <v>297</v>
      </c>
      <c r="BT272" t="s">
        <v>297</v>
      </c>
      <c r="BU272" t="s">
        <v>297</v>
      </c>
      <c r="BV272" t="s">
        <v>297</v>
      </c>
      <c r="BW272" t="s">
        <v>297</v>
      </c>
      <c r="BX272" t="s">
        <v>297</v>
      </c>
      <c r="BY272" t="s">
        <v>297</v>
      </c>
      <c r="BZ272" t="s">
        <v>297</v>
      </c>
      <c r="CA272" t="s">
        <v>297</v>
      </c>
      <c r="CB272" t="s">
        <v>297</v>
      </c>
      <c r="CC272" t="s">
        <v>297</v>
      </c>
      <c r="CD272" t="s">
        <v>297</v>
      </c>
      <c r="CE272" t="s">
        <v>297</v>
      </c>
      <c r="CF272" t="s">
        <v>347</v>
      </c>
      <c r="CG272" t="s">
        <v>297</v>
      </c>
      <c r="CH272" t="s">
        <v>297</v>
      </c>
      <c r="CI272" t="s">
        <v>297</v>
      </c>
      <c r="CJ272" t="s">
        <v>297</v>
      </c>
      <c r="CM272" t="s">
        <v>297</v>
      </c>
      <c r="CN272" t="s">
        <v>297</v>
      </c>
      <c r="CO272" t="s">
        <v>297</v>
      </c>
      <c r="CP272" t="s">
        <v>297</v>
      </c>
      <c r="CQ272" t="s">
        <v>297</v>
      </c>
      <c r="CR272" t="s">
        <v>297</v>
      </c>
      <c r="CS272" t="s">
        <v>297</v>
      </c>
      <c r="CT272" t="s">
        <v>297</v>
      </c>
      <c r="CU272" t="s">
        <v>297</v>
      </c>
      <c r="CV272" t="s">
        <v>297</v>
      </c>
      <c r="CW272" t="s">
        <v>297</v>
      </c>
      <c r="CX272" t="s">
        <v>297</v>
      </c>
      <c r="CY272" t="s">
        <v>297</v>
      </c>
      <c r="CZ272" t="s">
        <v>297</v>
      </c>
      <c r="DA272" t="s">
        <v>297</v>
      </c>
      <c r="DB272" t="s">
        <v>297</v>
      </c>
      <c r="DC272" t="s">
        <v>297</v>
      </c>
    </row>
    <row r="273" spans="1:107" hidden="1" thickTop="1" x14ac:dyDescent="0.2">
      <c r="A273" t="s">
        <v>1926</v>
      </c>
      <c r="B273" s="14" t="s">
        <v>1927</v>
      </c>
      <c r="C273" t="s">
        <v>6204</v>
      </c>
      <c r="D273" t="s">
        <v>297</v>
      </c>
      <c r="E273" t="s">
        <v>1928</v>
      </c>
      <c r="F273" t="s">
        <v>297</v>
      </c>
      <c r="G273" t="s">
        <v>339</v>
      </c>
      <c r="H273" t="s">
        <v>340</v>
      </c>
      <c r="I273" t="s">
        <v>375</v>
      </c>
      <c r="J273" t="s">
        <v>342</v>
      </c>
      <c r="K273" t="s">
        <v>343</v>
      </c>
      <c r="L273" t="s">
        <v>303</v>
      </c>
      <c r="M273" t="s">
        <v>297</v>
      </c>
      <c r="N273" t="s">
        <v>297</v>
      </c>
      <c r="O273" t="s">
        <v>297</v>
      </c>
      <c r="Q273" t="s">
        <v>344</v>
      </c>
      <c r="R273" t="s">
        <v>297</v>
      </c>
      <c r="S273" t="s">
        <v>306</v>
      </c>
      <c r="T273" t="s">
        <v>297</v>
      </c>
      <c r="U273" t="s">
        <v>308</v>
      </c>
      <c r="V273" t="s">
        <v>309</v>
      </c>
      <c r="W273" t="s">
        <v>310</v>
      </c>
      <c r="X273" t="s">
        <v>310</v>
      </c>
      <c r="Y273" t="s">
        <v>311</v>
      </c>
      <c r="Z273" t="s">
        <v>297</v>
      </c>
      <c r="AA273" t="s">
        <v>297</v>
      </c>
      <c r="AB273" t="s">
        <v>297</v>
      </c>
      <c r="AC273" t="s">
        <v>297</v>
      </c>
      <c r="AD273" t="s">
        <v>297</v>
      </c>
      <c r="AE273" t="s">
        <v>297</v>
      </c>
      <c r="AF273" t="s">
        <v>297</v>
      </c>
      <c r="AG273" t="s">
        <v>297</v>
      </c>
      <c r="AH273" t="s">
        <v>297</v>
      </c>
      <c r="AI273" t="s">
        <v>297</v>
      </c>
      <c r="AJ273" t="s">
        <v>297</v>
      </c>
      <c r="AK273" t="s">
        <v>297</v>
      </c>
      <c r="AL273" t="s">
        <v>466</v>
      </c>
      <c r="AM273" t="s">
        <v>1333</v>
      </c>
      <c r="AN273">
        <v>9</v>
      </c>
      <c r="AO273" t="s">
        <v>297</v>
      </c>
      <c r="AP273" t="s">
        <v>297</v>
      </c>
      <c r="AQ273" t="s">
        <v>297</v>
      </c>
      <c r="AR273" t="s">
        <v>297</v>
      </c>
      <c r="AS273" t="s">
        <v>297</v>
      </c>
      <c r="AT273" t="s">
        <v>297</v>
      </c>
      <c r="AU273" t="s">
        <v>297</v>
      </c>
      <c r="AV273" t="s">
        <v>297</v>
      </c>
      <c r="AW273" t="s">
        <v>297</v>
      </c>
      <c r="AX273" t="s">
        <v>297</v>
      </c>
      <c r="AY273" t="s">
        <v>297</v>
      </c>
      <c r="AZ273" t="s">
        <v>297</v>
      </c>
      <c r="BA273" t="s">
        <v>297</v>
      </c>
      <c r="BB273" t="s">
        <v>297</v>
      </c>
      <c r="BC273" t="s">
        <v>297</v>
      </c>
      <c r="BD273" t="s">
        <v>297</v>
      </c>
      <c r="BE273" t="s">
        <v>297</v>
      </c>
      <c r="BF273" t="s">
        <v>297</v>
      </c>
      <c r="BG273" t="s">
        <v>297</v>
      </c>
      <c r="BH273" t="s">
        <v>297</v>
      </c>
      <c r="BI273" t="s">
        <v>297</v>
      </c>
      <c r="BJ273" t="s">
        <v>297</v>
      </c>
      <c r="BK273" t="s">
        <v>297</v>
      </c>
      <c r="BL273" t="s">
        <v>297</v>
      </c>
      <c r="BM273" t="s">
        <v>297</v>
      </c>
      <c r="BN273" t="s">
        <v>297</v>
      </c>
      <c r="BO273" t="s">
        <v>297</v>
      </c>
      <c r="BP273" t="s">
        <v>297</v>
      </c>
      <c r="BQ273" t="s">
        <v>297</v>
      </c>
      <c r="BR273" t="s">
        <v>297</v>
      </c>
      <c r="BS273" t="s">
        <v>297</v>
      </c>
      <c r="BT273" t="s">
        <v>297</v>
      </c>
      <c r="BU273" t="s">
        <v>297</v>
      </c>
      <c r="BV273" t="s">
        <v>297</v>
      </c>
      <c r="BW273" t="s">
        <v>297</v>
      </c>
      <c r="BX273" t="s">
        <v>297</v>
      </c>
      <c r="BY273" t="s">
        <v>297</v>
      </c>
      <c r="BZ273" t="s">
        <v>297</v>
      </c>
      <c r="CA273" t="s">
        <v>297</v>
      </c>
      <c r="CB273" t="s">
        <v>297</v>
      </c>
      <c r="CC273" t="s">
        <v>297</v>
      </c>
      <c r="CD273" t="s">
        <v>297</v>
      </c>
      <c r="CE273" t="s">
        <v>297</v>
      </c>
      <c r="CF273" t="s">
        <v>347</v>
      </c>
      <c r="CG273" t="s">
        <v>297</v>
      </c>
      <c r="CH273" t="s">
        <v>297</v>
      </c>
      <c r="CI273">
        <v>0</v>
      </c>
      <c r="CJ273">
        <v>30</v>
      </c>
      <c r="CK273" t="s">
        <v>1929</v>
      </c>
      <c r="CL273" t="s">
        <v>1930</v>
      </c>
      <c r="CM273" t="s">
        <v>297</v>
      </c>
      <c r="CN273" t="s">
        <v>297</v>
      </c>
      <c r="CO273" t="s">
        <v>297</v>
      </c>
      <c r="CP273" t="s">
        <v>297</v>
      </c>
      <c r="CQ273" t="s">
        <v>297</v>
      </c>
      <c r="CR273" t="s">
        <v>297</v>
      </c>
      <c r="CS273" t="s">
        <v>297</v>
      </c>
      <c r="CT273" t="s">
        <v>297</v>
      </c>
      <c r="CU273" t="s">
        <v>297</v>
      </c>
      <c r="CV273" t="s">
        <v>297</v>
      </c>
      <c r="CW273" t="s">
        <v>297</v>
      </c>
      <c r="CX273" t="s">
        <v>297</v>
      </c>
      <c r="CY273" t="s">
        <v>297</v>
      </c>
      <c r="CZ273" t="s">
        <v>297</v>
      </c>
      <c r="DA273" t="s">
        <v>297</v>
      </c>
      <c r="DB273" t="s">
        <v>297</v>
      </c>
      <c r="DC273" t="s">
        <v>297</v>
      </c>
    </row>
    <row r="274" spans="1:107" hidden="1" thickTop="1" x14ac:dyDescent="0.2">
      <c r="A274" t="s">
        <v>1931</v>
      </c>
      <c r="B274" s="196" t="s">
        <v>1932</v>
      </c>
      <c r="C274" t="s">
        <v>6204</v>
      </c>
      <c r="D274" t="s">
        <v>297</v>
      </c>
      <c r="E274" t="s">
        <v>1933</v>
      </c>
      <c r="F274" t="s">
        <v>1934</v>
      </c>
      <c r="G274" t="s">
        <v>339</v>
      </c>
      <c r="H274" t="s">
        <v>340</v>
      </c>
      <c r="I274" t="s">
        <v>375</v>
      </c>
      <c r="J274" t="s">
        <v>342</v>
      </c>
      <c r="K274" t="s">
        <v>343</v>
      </c>
      <c r="L274" t="s">
        <v>303</v>
      </c>
      <c r="M274" t="s">
        <v>297</v>
      </c>
      <c r="N274" t="s">
        <v>297</v>
      </c>
      <c r="O274" t="s">
        <v>297</v>
      </c>
      <c r="Q274" t="s">
        <v>344</v>
      </c>
      <c r="R274" t="s">
        <v>297</v>
      </c>
      <c r="S274" t="s">
        <v>306</v>
      </c>
      <c r="T274" t="s">
        <v>297</v>
      </c>
      <c r="U274" t="s">
        <v>308</v>
      </c>
      <c r="V274" t="s">
        <v>309</v>
      </c>
      <c r="W274" t="s">
        <v>310</v>
      </c>
      <c r="X274" t="s">
        <v>310</v>
      </c>
      <c r="Y274" t="s">
        <v>1340</v>
      </c>
      <c r="Z274" t="s">
        <v>297</v>
      </c>
      <c r="AA274" t="s">
        <v>297</v>
      </c>
      <c r="AB274" t="s">
        <v>297</v>
      </c>
      <c r="AC274" t="s">
        <v>297</v>
      </c>
      <c r="AD274" t="s">
        <v>297</v>
      </c>
      <c r="AE274" t="s">
        <v>297</v>
      </c>
      <c r="AF274" t="s">
        <v>297</v>
      </c>
      <c r="AG274" t="s">
        <v>297</v>
      </c>
      <c r="AH274" t="s">
        <v>297</v>
      </c>
      <c r="AI274" t="s">
        <v>297</v>
      </c>
      <c r="AJ274" t="s">
        <v>297</v>
      </c>
      <c r="AK274" t="s">
        <v>297</v>
      </c>
      <c r="AL274" t="s">
        <v>466</v>
      </c>
      <c r="AM274" t="s">
        <v>424</v>
      </c>
      <c r="AN274">
        <v>11</v>
      </c>
      <c r="AO274" t="s">
        <v>297</v>
      </c>
      <c r="AP274" t="s">
        <v>297</v>
      </c>
      <c r="AQ274" t="s">
        <v>297</v>
      </c>
      <c r="AR274" t="s">
        <v>297</v>
      </c>
      <c r="AS274" t="s">
        <v>297</v>
      </c>
      <c r="AT274" t="s">
        <v>297</v>
      </c>
      <c r="AU274" t="s">
        <v>297</v>
      </c>
      <c r="AV274" t="s">
        <v>297</v>
      </c>
      <c r="AW274" t="s">
        <v>297</v>
      </c>
      <c r="AX274" t="s">
        <v>297</v>
      </c>
      <c r="AY274" t="s">
        <v>297</v>
      </c>
      <c r="AZ274" t="s">
        <v>297</v>
      </c>
      <c r="BA274" t="s">
        <v>297</v>
      </c>
      <c r="BB274" t="s">
        <v>297</v>
      </c>
      <c r="BC274" t="s">
        <v>297</v>
      </c>
      <c r="BD274" t="s">
        <v>297</v>
      </c>
      <c r="BE274" t="s">
        <v>297</v>
      </c>
      <c r="BF274" t="s">
        <v>297</v>
      </c>
      <c r="BG274" t="s">
        <v>297</v>
      </c>
      <c r="BH274" t="s">
        <v>297</v>
      </c>
      <c r="BI274" t="s">
        <v>297</v>
      </c>
      <c r="BJ274" t="s">
        <v>297</v>
      </c>
      <c r="BK274" t="s">
        <v>297</v>
      </c>
      <c r="BL274" t="s">
        <v>297</v>
      </c>
      <c r="BM274" t="s">
        <v>297</v>
      </c>
      <c r="BN274" t="s">
        <v>297</v>
      </c>
      <c r="BO274" t="s">
        <v>297</v>
      </c>
      <c r="BP274" t="s">
        <v>297</v>
      </c>
      <c r="BQ274" t="s">
        <v>297</v>
      </c>
      <c r="BR274" t="s">
        <v>297</v>
      </c>
      <c r="BS274" t="s">
        <v>297</v>
      </c>
      <c r="BT274" t="s">
        <v>297</v>
      </c>
      <c r="BU274" t="s">
        <v>297</v>
      </c>
      <c r="BV274" t="s">
        <v>297</v>
      </c>
      <c r="BW274" t="s">
        <v>297</v>
      </c>
      <c r="BX274" t="s">
        <v>297</v>
      </c>
      <c r="BY274" t="s">
        <v>297</v>
      </c>
      <c r="BZ274" t="s">
        <v>297</v>
      </c>
      <c r="CA274" t="s">
        <v>297</v>
      </c>
      <c r="CB274" t="s">
        <v>297</v>
      </c>
      <c r="CC274" t="s">
        <v>297</v>
      </c>
      <c r="CD274" t="s">
        <v>297</v>
      </c>
      <c r="CE274" t="s">
        <v>297</v>
      </c>
      <c r="CF274" t="s">
        <v>347</v>
      </c>
      <c r="CG274" t="s">
        <v>297</v>
      </c>
      <c r="CH274" t="s">
        <v>297</v>
      </c>
      <c r="CI274">
        <v>0</v>
      </c>
      <c r="CJ274">
        <v>30</v>
      </c>
      <c r="CK274" t="s">
        <v>1935</v>
      </c>
      <c r="CL274" t="s">
        <v>1936</v>
      </c>
      <c r="CM274" t="s">
        <v>1937</v>
      </c>
      <c r="CN274" t="s">
        <v>297</v>
      </c>
      <c r="CO274" t="s">
        <v>297</v>
      </c>
      <c r="CP274" t="s">
        <v>297</v>
      </c>
      <c r="CQ274" t="s">
        <v>297</v>
      </c>
      <c r="CR274" t="s">
        <v>297</v>
      </c>
      <c r="CS274" t="s">
        <v>297</v>
      </c>
      <c r="CT274" t="s">
        <v>297</v>
      </c>
      <c r="CU274" t="s">
        <v>297</v>
      </c>
      <c r="CV274" t="s">
        <v>297</v>
      </c>
      <c r="CW274" t="s">
        <v>297</v>
      </c>
      <c r="CX274" t="s">
        <v>297</v>
      </c>
      <c r="CY274" t="s">
        <v>297</v>
      </c>
      <c r="CZ274" t="s">
        <v>297</v>
      </c>
      <c r="DA274" t="s">
        <v>297</v>
      </c>
      <c r="DB274" t="s">
        <v>297</v>
      </c>
      <c r="DC274" t="s">
        <v>297</v>
      </c>
    </row>
    <row r="275" spans="1:107" hidden="1" thickTop="1" x14ac:dyDescent="0.2">
      <c r="A275" t="s">
        <v>1938</v>
      </c>
      <c r="B275" s="14" t="s">
        <v>1939</v>
      </c>
      <c r="C275" t="s">
        <v>6289</v>
      </c>
      <c r="D275" t="s">
        <v>297</v>
      </c>
      <c r="E275" t="s">
        <v>1939</v>
      </c>
      <c r="F275" t="s">
        <v>297</v>
      </c>
      <c r="G275" t="s">
        <v>298</v>
      </c>
      <c r="H275" t="s">
        <v>299</v>
      </c>
      <c r="I275" t="s">
        <v>300</v>
      </c>
      <c r="J275" t="s">
        <v>301</v>
      </c>
      <c r="K275" t="s">
        <v>302</v>
      </c>
      <c r="L275" t="s">
        <v>303</v>
      </c>
      <c r="M275" t="s">
        <v>297</v>
      </c>
      <c r="N275" t="s">
        <v>297</v>
      </c>
      <c r="O275" t="s">
        <v>297</v>
      </c>
      <c r="Q275" t="s">
        <v>304</v>
      </c>
      <c r="R275" t="s">
        <v>319</v>
      </c>
      <c r="S275" t="s">
        <v>306</v>
      </c>
      <c r="T275" t="s">
        <v>307</v>
      </c>
      <c r="U275" t="s">
        <v>308</v>
      </c>
      <c r="V275" t="s">
        <v>309</v>
      </c>
      <c r="W275" t="s">
        <v>310</v>
      </c>
      <c r="X275" t="s">
        <v>310</v>
      </c>
      <c r="Y275" t="s">
        <v>311</v>
      </c>
      <c r="Z275" t="s">
        <v>297</v>
      </c>
      <c r="AA275" t="s">
        <v>297</v>
      </c>
      <c r="AB275" t="s">
        <v>297</v>
      </c>
      <c r="AC275" t="s">
        <v>297</v>
      </c>
      <c r="AD275" t="s">
        <v>297</v>
      </c>
      <c r="AE275" t="s">
        <v>297</v>
      </c>
      <c r="AF275" t="s">
        <v>312</v>
      </c>
      <c r="AG275" t="s">
        <v>297</v>
      </c>
      <c r="AH275" t="s">
        <v>297</v>
      </c>
      <c r="AI275" t="s">
        <v>297</v>
      </c>
      <c r="AJ275" t="s">
        <v>297</v>
      </c>
      <c r="AK275" t="s">
        <v>297</v>
      </c>
      <c r="AL275" t="s">
        <v>297</v>
      </c>
      <c r="AM275" t="s">
        <v>297</v>
      </c>
      <c r="AN275" t="s">
        <v>297</v>
      </c>
      <c r="AO275" t="s">
        <v>297</v>
      </c>
      <c r="AP275" t="s">
        <v>297</v>
      </c>
      <c r="AQ275" t="s">
        <v>297</v>
      </c>
      <c r="AR275" t="s">
        <v>297</v>
      </c>
      <c r="AS275" t="s">
        <v>297</v>
      </c>
      <c r="AT275" t="s">
        <v>297</v>
      </c>
      <c r="AU275" t="s">
        <v>297</v>
      </c>
      <c r="AV275" t="s">
        <v>297</v>
      </c>
      <c r="AW275" t="s">
        <v>297</v>
      </c>
      <c r="AX275" t="s">
        <v>297</v>
      </c>
      <c r="AY275" t="s">
        <v>297</v>
      </c>
      <c r="AZ275" t="s">
        <v>297</v>
      </c>
      <c r="BA275" t="s">
        <v>297</v>
      </c>
      <c r="BB275" t="s">
        <v>297</v>
      </c>
      <c r="BC275" t="s">
        <v>297</v>
      </c>
      <c r="BD275" t="s">
        <v>297</v>
      </c>
      <c r="BE275" t="s">
        <v>297</v>
      </c>
      <c r="BF275" t="s">
        <v>297</v>
      </c>
      <c r="BG275" t="s">
        <v>297</v>
      </c>
      <c r="BH275" t="s">
        <v>297</v>
      </c>
      <c r="BI275" t="s">
        <v>297</v>
      </c>
      <c r="BJ275" t="s">
        <v>297</v>
      </c>
      <c r="BK275" t="s">
        <v>297</v>
      </c>
      <c r="BL275" t="s">
        <v>297</v>
      </c>
      <c r="BM275" t="s">
        <v>297</v>
      </c>
      <c r="BN275" t="s">
        <v>297</v>
      </c>
      <c r="BO275" t="s">
        <v>297</v>
      </c>
      <c r="BP275" t="s">
        <v>297</v>
      </c>
      <c r="BQ275" t="s">
        <v>297</v>
      </c>
      <c r="BR275" t="s">
        <v>297</v>
      </c>
      <c r="BS275" t="s">
        <v>297</v>
      </c>
      <c r="BT275" t="s">
        <v>297</v>
      </c>
      <c r="BU275" t="s">
        <v>297</v>
      </c>
      <c r="BV275" t="s">
        <v>297</v>
      </c>
      <c r="BW275" t="s">
        <v>297</v>
      </c>
      <c r="BX275" t="s">
        <v>297</v>
      </c>
      <c r="BY275" t="s">
        <v>297</v>
      </c>
      <c r="BZ275" t="s">
        <v>297</v>
      </c>
      <c r="CA275" t="s">
        <v>297</v>
      </c>
      <c r="CB275" t="s">
        <v>297</v>
      </c>
      <c r="CC275" t="s">
        <v>297</v>
      </c>
      <c r="CD275" t="s">
        <v>297</v>
      </c>
      <c r="CE275" t="s">
        <v>297</v>
      </c>
      <c r="CF275" t="s">
        <v>313</v>
      </c>
      <c r="CG275" t="s">
        <v>314</v>
      </c>
      <c r="CH275" t="s">
        <v>314</v>
      </c>
      <c r="CI275" t="s">
        <v>297</v>
      </c>
      <c r="CJ275" t="s">
        <v>297</v>
      </c>
      <c r="CK275" t="s">
        <v>1940</v>
      </c>
      <c r="CL275" t="s">
        <v>1941</v>
      </c>
      <c r="CM275" t="s">
        <v>297</v>
      </c>
      <c r="CN275" t="s">
        <v>297</v>
      </c>
      <c r="CO275" t="s">
        <v>297</v>
      </c>
      <c r="CP275" t="s">
        <v>297</v>
      </c>
      <c r="CQ275" t="s">
        <v>297</v>
      </c>
      <c r="CR275" t="s">
        <v>297</v>
      </c>
      <c r="CS275" t="s">
        <v>297</v>
      </c>
      <c r="CT275" t="s">
        <v>297</v>
      </c>
      <c r="CU275" t="s">
        <v>297</v>
      </c>
      <c r="CV275" t="s">
        <v>297</v>
      </c>
      <c r="CW275" t="s">
        <v>297</v>
      </c>
      <c r="CX275" t="s">
        <v>297</v>
      </c>
      <c r="CY275" t="s">
        <v>297</v>
      </c>
      <c r="CZ275" t="s">
        <v>297</v>
      </c>
      <c r="DA275" t="s">
        <v>297</v>
      </c>
      <c r="DB275" t="s">
        <v>297</v>
      </c>
      <c r="DC275" t="s">
        <v>297</v>
      </c>
    </row>
    <row r="276" spans="1:107" hidden="1" thickTop="1" x14ac:dyDescent="0.2">
      <c r="A276" t="s">
        <v>1942</v>
      </c>
      <c r="B276" s="196" t="s">
        <v>1943</v>
      </c>
      <c r="C276" t="s">
        <v>6289</v>
      </c>
      <c r="D276" t="s">
        <v>297</v>
      </c>
      <c r="E276" t="s">
        <v>1943</v>
      </c>
      <c r="F276" t="s">
        <v>297</v>
      </c>
      <c r="G276" t="s">
        <v>298</v>
      </c>
      <c r="H276" t="s">
        <v>299</v>
      </c>
      <c r="I276" t="s">
        <v>300</v>
      </c>
      <c r="J276" t="s">
        <v>301</v>
      </c>
      <c r="K276" t="s">
        <v>302</v>
      </c>
      <c r="L276" t="s">
        <v>303</v>
      </c>
      <c r="M276" t="s">
        <v>297</v>
      </c>
      <c r="N276" t="s">
        <v>297</v>
      </c>
      <c r="O276" t="s">
        <v>297</v>
      </c>
      <c r="Q276" t="s">
        <v>304</v>
      </c>
      <c r="R276" t="s">
        <v>319</v>
      </c>
      <c r="S276" t="s">
        <v>306</v>
      </c>
      <c r="T276" t="s">
        <v>307</v>
      </c>
      <c r="U276" t="s">
        <v>308</v>
      </c>
      <c r="V276" t="s">
        <v>309</v>
      </c>
      <c r="W276" t="s">
        <v>310</v>
      </c>
      <c r="X276" t="s">
        <v>310</v>
      </c>
      <c r="Y276" t="s">
        <v>311</v>
      </c>
      <c r="Z276" t="s">
        <v>297</v>
      </c>
      <c r="AA276" t="s">
        <v>297</v>
      </c>
      <c r="AB276" t="s">
        <v>297</v>
      </c>
      <c r="AC276" t="s">
        <v>297</v>
      </c>
      <c r="AD276" t="s">
        <v>297</v>
      </c>
      <c r="AE276" t="s">
        <v>297</v>
      </c>
      <c r="AF276" t="s">
        <v>312</v>
      </c>
      <c r="AG276" t="s">
        <v>297</v>
      </c>
      <c r="AH276" t="s">
        <v>297</v>
      </c>
      <c r="AI276" t="s">
        <v>297</v>
      </c>
      <c r="AJ276" t="s">
        <v>297</v>
      </c>
      <c r="AK276" t="s">
        <v>297</v>
      </c>
      <c r="AL276" t="s">
        <v>297</v>
      </c>
      <c r="AM276" t="s">
        <v>297</v>
      </c>
      <c r="AN276" t="s">
        <v>297</v>
      </c>
      <c r="AO276" t="s">
        <v>297</v>
      </c>
      <c r="AP276" t="s">
        <v>297</v>
      </c>
      <c r="AQ276" t="s">
        <v>297</v>
      </c>
      <c r="AR276" t="s">
        <v>297</v>
      </c>
      <c r="AS276" t="s">
        <v>297</v>
      </c>
      <c r="AT276" t="s">
        <v>297</v>
      </c>
      <c r="AU276" t="s">
        <v>297</v>
      </c>
      <c r="AV276" t="s">
        <v>297</v>
      </c>
      <c r="AW276" t="s">
        <v>297</v>
      </c>
      <c r="AX276" t="s">
        <v>297</v>
      </c>
      <c r="AY276" t="s">
        <v>297</v>
      </c>
      <c r="AZ276" t="s">
        <v>297</v>
      </c>
      <c r="BA276" t="s">
        <v>297</v>
      </c>
      <c r="BB276" t="s">
        <v>297</v>
      </c>
      <c r="BC276" t="s">
        <v>297</v>
      </c>
      <c r="BD276" t="s">
        <v>297</v>
      </c>
      <c r="BE276" t="s">
        <v>297</v>
      </c>
      <c r="BF276" t="s">
        <v>297</v>
      </c>
      <c r="BG276" t="s">
        <v>297</v>
      </c>
      <c r="BH276" t="s">
        <v>297</v>
      </c>
      <c r="BI276" t="s">
        <v>297</v>
      </c>
      <c r="BJ276" t="s">
        <v>297</v>
      </c>
      <c r="BK276" t="s">
        <v>297</v>
      </c>
      <c r="BL276" t="s">
        <v>297</v>
      </c>
      <c r="BM276" t="s">
        <v>297</v>
      </c>
      <c r="BN276" t="s">
        <v>297</v>
      </c>
      <c r="BO276" t="s">
        <v>297</v>
      </c>
      <c r="BP276" t="s">
        <v>297</v>
      </c>
      <c r="BQ276" t="s">
        <v>297</v>
      </c>
      <c r="BR276" t="s">
        <v>297</v>
      </c>
      <c r="BS276" t="s">
        <v>297</v>
      </c>
      <c r="BT276" t="s">
        <v>297</v>
      </c>
      <c r="BU276" t="s">
        <v>297</v>
      </c>
      <c r="BV276" t="s">
        <v>297</v>
      </c>
      <c r="BW276" t="s">
        <v>297</v>
      </c>
      <c r="BX276" t="s">
        <v>297</v>
      </c>
      <c r="BY276" t="s">
        <v>297</v>
      </c>
      <c r="BZ276" t="s">
        <v>297</v>
      </c>
      <c r="CA276" t="s">
        <v>297</v>
      </c>
      <c r="CB276" t="s">
        <v>297</v>
      </c>
      <c r="CC276" t="s">
        <v>297</v>
      </c>
      <c r="CD276" t="s">
        <v>297</v>
      </c>
      <c r="CE276" t="s">
        <v>297</v>
      </c>
      <c r="CF276" t="s">
        <v>313</v>
      </c>
      <c r="CG276" t="s">
        <v>314</v>
      </c>
      <c r="CH276" t="s">
        <v>314</v>
      </c>
      <c r="CI276" t="s">
        <v>297</v>
      </c>
      <c r="CJ276" t="s">
        <v>297</v>
      </c>
      <c r="CK276" t="s">
        <v>1944</v>
      </c>
      <c r="CL276" t="s">
        <v>1945</v>
      </c>
      <c r="CM276" t="s">
        <v>297</v>
      </c>
      <c r="CN276" t="s">
        <v>297</v>
      </c>
      <c r="CO276" t="s">
        <v>297</v>
      </c>
      <c r="CP276" t="s">
        <v>297</v>
      </c>
      <c r="CQ276" t="s">
        <v>297</v>
      </c>
      <c r="CR276" t="s">
        <v>297</v>
      </c>
      <c r="CS276" t="s">
        <v>297</v>
      </c>
      <c r="CT276" t="s">
        <v>297</v>
      </c>
      <c r="CU276" t="s">
        <v>297</v>
      </c>
      <c r="CV276" t="s">
        <v>297</v>
      </c>
      <c r="CW276" t="s">
        <v>297</v>
      </c>
      <c r="CX276" t="s">
        <v>297</v>
      </c>
      <c r="CY276" t="s">
        <v>297</v>
      </c>
      <c r="CZ276" t="s">
        <v>297</v>
      </c>
      <c r="DA276" t="s">
        <v>297</v>
      </c>
      <c r="DB276" t="s">
        <v>297</v>
      </c>
      <c r="DC276" t="s">
        <v>297</v>
      </c>
    </row>
    <row r="277" spans="1:107" hidden="1" thickTop="1" x14ac:dyDescent="0.2">
      <c r="A277" t="s">
        <v>1946</v>
      </c>
      <c r="B277" s="14" t="s">
        <v>1947</v>
      </c>
      <c r="C277" t="s">
        <v>6289</v>
      </c>
      <c r="D277" t="s">
        <v>297</v>
      </c>
      <c r="E277" t="s">
        <v>1947</v>
      </c>
      <c r="F277" t="s">
        <v>297</v>
      </c>
      <c r="G277" t="s">
        <v>298</v>
      </c>
      <c r="H277" t="s">
        <v>299</v>
      </c>
      <c r="I277" t="s">
        <v>300</v>
      </c>
      <c r="J277" t="s">
        <v>301</v>
      </c>
      <c r="K277" t="s">
        <v>302</v>
      </c>
      <c r="L277" t="s">
        <v>303</v>
      </c>
      <c r="M277" t="s">
        <v>297</v>
      </c>
      <c r="N277" t="s">
        <v>297</v>
      </c>
      <c r="O277" t="s">
        <v>297</v>
      </c>
      <c r="Q277" t="s">
        <v>304</v>
      </c>
      <c r="R277" t="s">
        <v>319</v>
      </c>
      <c r="S277" t="s">
        <v>306</v>
      </c>
      <c r="T277" t="s">
        <v>307</v>
      </c>
      <c r="U277" t="s">
        <v>308</v>
      </c>
      <c r="V277" t="s">
        <v>309</v>
      </c>
      <c r="W277" t="s">
        <v>310</v>
      </c>
      <c r="X277" t="s">
        <v>310</v>
      </c>
      <c r="Y277" t="s">
        <v>311</v>
      </c>
      <c r="Z277" t="s">
        <v>297</v>
      </c>
      <c r="AA277" t="s">
        <v>297</v>
      </c>
      <c r="AB277" t="s">
        <v>297</v>
      </c>
      <c r="AC277" t="s">
        <v>297</v>
      </c>
      <c r="AD277" t="s">
        <v>297</v>
      </c>
      <c r="AE277" t="s">
        <v>297</v>
      </c>
      <c r="AF277" t="s">
        <v>312</v>
      </c>
      <c r="AG277" t="s">
        <v>297</v>
      </c>
      <c r="AH277" t="s">
        <v>297</v>
      </c>
      <c r="AI277" t="s">
        <v>297</v>
      </c>
      <c r="AJ277" t="s">
        <v>297</v>
      </c>
      <c r="AK277" t="s">
        <v>297</v>
      </c>
      <c r="AL277" t="s">
        <v>297</v>
      </c>
      <c r="AM277" t="s">
        <v>297</v>
      </c>
      <c r="AN277" t="s">
        <v>297</v>
      </c>
      <c r="AO277" t="s">
        <v>297</v>
      </c>
      <c r="AP277" t="s">
        <v>297</v>
      </c>
      <c r="AQ277" t="s">
        <v>297</v>
      </c>
      <c r="AR277" t="s">
        <v>297</v>
      </c>
      <c r="AS277" t="s">
        <v>297</v>
      </c>
      <c r="AT277" t="s">
        <v>297</v>
      </c>
      <c r="AU277" t="s">
        <v>297</v>
      </c>
      <c r="AV277" t="s">
        <v>297</v>
      </c>
      <c r="AW277" t="s">
        <v>297</v>
      </c>
      <c r="AX277" t="s">
        <v>297</v>
      </c>
      <c r="AY277" t="s">
        <v>297</v>
      </c>
      <c r="AZ277" t="s">
        <v>297</v>
      </c>
      <c r="BA277" t="s">
        <v>297</v>
      </c>
      <c r="BB277" t="s">
        <v>297</v>
      </c>
      <c r="BC277" t="s">
        <v>297</v>
      </c>
      <c r="BD277" t="s">
        <v>297</v>
      </c>
      <c r="BE277" t="s">
        <v>297</v>
      </c>
      <c r="BF277" t="s">
        <v>297</v>
      </c>
      <c r="BG277" t="s">
        <v>297</v>
      </c>
      <c r="BH277" t="s">
        <v>297</v>
      </c>
      <c r="BI277" t="s">
        <v>297</v>
      </c>
      <c r="BJ277" t="s">
        <v>297</v>
      </c>
      <c r="BK277" t="s">
        <v>297</v>
      </c>
      <c r="BL277" t="s">
        <v>297</v>
      </c>
      <c r="BM277" t="s">
        <v>297</v>
      </c>
      <c r="BN277" t="s">
        <v>297</v>
      </c>
      <c r="BO277" t="s">
        <v>297</v>
      </c>
      <c r="BP277" t="s">
        <v>297</v>
      </c>
      <c r="BQ277" t="s">
        <v>297</v>
      </c>
      <c r="BR277" t="s">
        <v>297</v>
      </c>
      <c r="BS277" t="s">
        <v>297</v>
      </c>
      <c r="BT277" t="s">
        <v>297</v>
      </c>
      <c r="BU277" t="s">
        <v>297</v>
      </c>
      <c r="BV277" t="s">
        <v>297</v>
      </c>
      <c r="BW277" t="s">
        <v>297</v>
      </c>
      <c r="BX277" t="s">
        <v>297</v>
      </c>
      <c r="BY277" t="s">
        <v>297</v>
      </c>
      <c r="BZ277" t="s">
        <v>297</v>
      </c>
      <c r="CA277" t="s">
        <v>297</v>
      </c>
      <c r="CB277" t="s">
        <v>297</v>
      </c>
      <c r="CC277" t="s">
        <v>297</v>
      </c>
      <c r="CD277" t="s">
        <v>297</v>
      </c>
      <c r="CE277" t="s">
        <v>297</v>
      </c>
      <c r="CF277" t="s">
        <v>313</v>
      </c>
      <c r="CG277" t="s">
        <v>314</v>
      </c>
      <c r="CH277" t="s">
        <v>314</v>
      </c>
      <c r="CI277" t="s">
        <v>297</v>
      </c>
      <c r="CJ277" t="s">
        <v>297</v>
      </c>
      <c r="CK277" t="s">
        <v>1948</v>
      </c>
      <c r="CL277" t="s">
        <v>1949</v>
      </c>
      <c r="CM277" t="s">
        <v>297</v>
      </c>
      <c r="CN277" t="s">
        <v>297</v>
      </c>
      <c r="CO277" t="s">
        <v>297</v>
      </c>
      <c r="CP277" t="s">
        <v>297</v>
      </c>
      <c r="CQ277" t="s">
        <v>297</v>
      </c>
      <c r="CR277" t="s">
        <v>297</v>
      </c>
      <c r="CS277" t="s">
        <v>297</v>
      </c>
      <c r="CT277" t="s">
        <v>297</v>
      </c>
      <c r="CU277" t="s">
        <v>297</v>
      </c>
      <c r="CV277" t="s">
        <v>297</v>
      </c>
      <c r="CW277" t="s">
        <v>297</v>
      </c>
      <c r="CX277" t="s">
        <v>297</v>
      </c>
      <c r="CY277" t="s">
        <v>297</v>
      </c>
      <c r="CZ277" t="s">
        <v>297</v>
      </c>
      <c r="DA277" t="s">
        <v>297</v>
      </c>
      <c r="DB277" t="s">
        <v>297</v>
      </c>
      <c r="DC277" t="s">
        <v>297</v>
      </c>
    </row>
    <row r="278" spans="1:107" hidden="1" thickTop="1" x14ac:dyDescent="0.2">
      <c r="A278" t="s">
        <v>1950</v>
      </c>
      <c r="B278" s="196" t="s">
        <v>1951</v>
      </c>
      <c r="C278" t="s">
        <v>6289</v>
      </c>
      <c r="D278" t="s">
        <v>297</v>
      </c>
      <c r="E278" t="s">
        <v>1951</v>
      </c>
      <c r="F278" t="s">
        <v>297</v>
      </c>
      <c r="G278" t="s">
        <v>298</v>
      </c>
      <c r="H278" t="s">
        <v>299</v>
      </c>
      <c r="I278" t="s">
        <v>300</v>
      </c>
      <c r="J278" t="s">
        <v>301</v>
      </c>
      <c r="K278" t="s">
        <v>302</v>
      </c>
      <c r="L278" t="s">
        <v>303</v>
      </c>
      <c r="M278" t="s">
        <v>297</v>
      </c>
      <c r="N278" t="s">
        <v>297</v>
      </c>
      <c r="O278" t="s">
        <v>297</v>
      </c>
      <c r="Q278" t="s">
        <v>304</v>
      </c>
      <c r="R278" t="s">
        <v>319</v>
      </c>
      <c r="S278" t="s">
        <v>306</v>
      </c>
      <c r="T278" t="s">
        <v>307</v>
      </c>
      <c r="U278" t="s">
        <v>308</v>
      </c>
      <c r="V278" t="s">
        <v>309</v>
      </c>
      <c r="W278" t="s">
        <v>310</v>
      </c>
      <c r="X278" t="s">
        <v>310</v>
      </c>
      <c r="Y278" t="s">
        <v>311</v>
      </c>
      <c r="Z278" t="s">
        <v>297</v>
      </c>
      <c r="AA278" t="s">
        <v>297</v>
      </c>
      <c r="AB278" t="s">
        <v>297</v>
      </c>
      <c r="AC278" t="s">
        <v>297</v>
      </c>
      <c r="AD278" t="s">
        <v>297</v>
      </c>
      <c r="AE278" t="s">
        <v>297</v>
      </c>
      <c r="AF278" t="s">
        <v>312</v>
      </c>
      <c r="AG278" t="s">
        <v>297</v>
      </c>
      <c r="AH278" t="s">
        <v>297</v>
      </c>
      <c r="AI278" t="s">
        <v>297</v>
      </c>
      <c r="AJ278" t="s">
        <v>297</v>
      </c>
      <c r="AK278" t="s">
        <v>297</v>
      </c>
      <c r="AL278" t="s">
        <v>297</v>
      </c>
      <c r="AM278" t="s">
        <v>297</v>
      </c>
      <c r="AN278" t="s">
        <v>297</v>
      </c>
      <c r="AO278" t="s">
        <v>297</v>
      </c>
      <c r="AP278" t="s">
        <v>297</v>
      </c>
      <c r="AQ278" t="s">
        <v>297</v>
      </c>
      <c r="AR278" t="s">
        <v>297</v>
      </c>
      <c r="AS278" t="s">
        <v>297</v>
      </c>
      <c r="AT278" t="s">
        <v>297</v>
      </c>
      <c r="AU278" t="s">
        <v>297</v>
      </c>
      <c r="AV278" t="s">
        <v>297</v>
      </c>
      <c r="AW278" t="s">
        <v>297</v>
      </c>
      <c r="AX278" t="s">
        <v>297</v>
      </c>
      <c r="AY278" t="s">
        <v>297</v>
      </c>
      <c r="AZ278" t="s">
        <v>297</v>
      </c>
      <c r="BA278" t="s">
        <v>297</v>
      </c>
      <c r="BB278" t="s">
        <v>297</v>
      </c>
      <c r="BC278" t="s">
        <v>297</v>
      </c>
      <c r="BD278" t="s">
        <v>297</v>
      </c>
      <c r="BE278" t="s">
        <v>297</v>
      </c>
      <c r="BF278" t="s">
        <v>297</v>
      </c>
      <c r="BG278" t="s">
        <v>297</v>
      </c>
      <c r="BH278" t="s">
        <v>297</v>
      </c>
      <c r="BI278" t="s">
        <v>297</v>
      </c>
      <c r="BJ278" t="s">
        <v>297</v>
      </c>
      <c r="BK278" t="s">
        <v>297</v>
      </c>
      <c r="BL278" t="s">
        <v>297</v>
      </c>
      <c r="BM278" t="s">
        <v>297</v>
      </c>
      <c r="BN278" t="s">
        <v>297</v>
      </c>
      <c r="BO278" t="s">
        <v>297</v>
      </c>
      <c r="BP278" t="s">
        <v>297</v>
      </c>
      <c r="BQ278" t="s">
        <v>297</v>
      </c>
      <c r="BR278" t="s">
        <v>297</v>
      </c>
      <c r="BS278" t="s">
        <v>297</v>
      </c>
      <c r="BT278" t="s">
        <v>297</v>
      </c>
      <c r="BU278" t="s">
        <v>297</v>
      </c>
      <c r="BV278" t="s">
        <v>297</v>
      </c>
      <c r="BW278" t="s">
        <v>297</v>
      </c>
      <c r="BX278" t="s">
        <v>297</v>
      </c>
      <c r="BY278" t="s">
        <v>297</v>
      </c>
      <c r="BZ278" t="s">
        <v>297</v>
      </c>
      <c r="CA278" t="s">
        <v>297</v>
      </c>
      <c r="CB278" t="s">
        <v>297</v>
      </c>
      <c r="CC278" t="s">
        <v>297</v>
      </c>
      <c r="CD278" t="s">
        <v>297</v>
      </c>
      <c r="CE278" t="s">
        <v>297</v>
      </c>
      <c r="CF278" t="s">
        <v>313</v>
      </c>
      <c r="CG278" t="s">
        <v>314</v>
      </c>
      <c r="CH278" t="s">
        <v>314</v>
      </c>
      <c r="CI278" t="s">
        <v>297</v>
      </c>
      <c r="CJ278" t="s">
        <v>297</v>
      </c>
      <c r="CK278" t="s">
        <v>1952</v>
      </c>
      <c r="CL278" t="s">
        <v>1953</v>
      </c>
      <c r="CM278" t="s">
        <v>297</v>
      </c>
      <c r="CN278" t="s">
        <v>297</v>
      </c>
      <c r="CO278" t="s">
        <v>297</v>
      </c>
      <c r="CP278" t="s">
        <v>297</v>
      </c>
      <c r="CQ278" t="s">
        <v>297</v>
      </c>
      <c r="CR278" t="s">
        <v>297</v>
      </c>
      <c r="CS278" t="s">
        <v>297</v>
      </c>
      <c r="CT278" t="s">
        <v>297</v>
      </c>
      <c r="CU278" t="s">
        <v>297</v>
      </c>
      <c r="CV278" t="s">
        <v>297</v>
      </c>
      <c r="CW278" t="s">
        <v>297</v>
      </c>
      <c r="CX278" t="s">
        <v>297</v>
      </c>
      <c r="CY278" t="s">
        <v>297</v>
      </c>
      <c r="CZ278" t="s">
        <v>297</v>
      </c>
      <c r="DA278" t="s">
        <v>297</v>
      </c>
      <c r="DB278" t="s">
        <v>297</v>
      </c>
      <c r="DC278" t="s">
        <v>297</v>
      </c>
    </row>
    <row r="279" spans="1:107" hidden="1" thickTop="1" x14ac:dyDescent="0.2">
      <c r="A279" t="s">
        <v>1954</v>
      </c>
      <c r="B279" s="14" t="s">
        <v>1955</v>
      </c>
      <c r="C279" t="s">
        <v>6289</v>
      </c>
      <c r="D279" t="s">
        <v>297</v>
      </c>
      <c r="E279" t="s">
        <v>1956</v>
      </c>
      <c r="F279" t="s">
        <v>297</v>
      </c>
      <c r="G279" t="s">
        <v>298</v>
      </c>
      <c r="H279" t="s">
        <v>299</v>
      </c>
      <c r="I279" t="s">
        <v>300</v>
      </c>
      <c r="J279" t="s">
        <v>301</v>
      </c>
      <c r="K279" t="s">
        <v>745</v>
      </c>
      <c r="L279" t="s">
        <v>746</v>
      </c>
      <c r="M279" t="s">
        <v>297</v>
      </c>
      <c r="N279" t="s">
        <v>297</v>
      </c>
      <c r="O279" t="s">
        <v>297</v>
      </c>
      <c r="Q279" t="s">
        <v>304</v>
      </c>
      <c r="R279" t="s">
        <v>319</v>
      </c>
      <c r="S279" t="s">
        <v>306</v>
      </c>
      <c r="T279" t="s">
        <v>747</v>
      </c>
      <c r="U279" t="s">
        <v>308</v>
      </c>
      <c r="V279" t="s">
        <v>309</v>
      </c>
      <c r="W279" t="s">
        <v>310</v>
      </c>
      <c r="X279" t="s">
        <v>310</v>
      </c>
      <c r="Y279" t="s">
        <v>311</v>
      </c>
      <c r="Z279" t="s">
        <v>312</v>
      </c>
      <c r="AA279" t="s">
        <v>297</v>
      </c>
      <c r="AB279" t="s">
        <v>297</v>
      </c>
      <c r="AC279" t="s">
        <v>297</v>
      </c>
      <c r="AD279" t="s">
        <v>297</v>
      </c>
      <c r="AE279" t="s">
        <v>297</v>
      </c>
      <c r="AF279" t="s">
        <v>312</v>
      </c>
      <c r="AG279" t="s">
        <v>297</v>
      </c>
      <c r="AH279" t="s">
        <v>297</v>
      </c>
      <c r="AI279" t="s">
        <v>297</v>
      </c>
      <c r="AJ279" t="s">
        <v>297</v>
      </c>
      <c r="AK279" t="s">
        <v>297</v>
      </c>
      <c r="AL279" t="s">
        <v>297</v>
      </c>
      <c r="AM279" t="s">
        <v>297</v>
      </c>
      <c r="AN279" t="s">
        <v>297</v>
      </c>
      <c r="AO279" t="s">
        <v>297</v>
      </c>
      <c r="AP279" t="s">
        <v>297</v>
      </c>
      <c r="AQ279" t="s">
        <v>297</v>
      </c>
      <c r="AR279" t="s">
        <v>297</v>
      </c>
      <c r="AS279" t="s">
        <v>297</v>
      </c>
      <c r="AT279" t="s">
        <v>297</v>
      </c>
      <c r="AU279" t="s">
        <v>297</v>
      </c>
      <c r="AV279" t="s">
        <v>297</v>
      </c>
      <c r="AW279" t="s">
        <v>297</v>
      </c>
      <c r="AX279" t="s">
        <v>297</v>
      </c>
      <c r="AY279" t="s">
        <v>297</v>
      </c>
      <c r="AZ279" t="s">
        <v>297</v>
      </c>
      <c r="BA279" t="s">
        <v>297</v>
      </c>
      <c r="BB279" t="s">
        <v>297</v>
      </c>
      <c r="BC279" t="s">
        <v>297</v>
      </c>
      <c r="BD279" t="s">
        <v>297</v>
      </c>
      <c r="BE279" t="s">
        <v>297</v>
      </c>
      <c r="BF279" t="s">
        <v>297</v>
      </c>
      <c r="BG279" t="s">
        <v>297</v>
      </c>
      <c r="BH279" t="s">
        <v>297</v>
      </c>
      <c r="BI279" t="s">
        <v>297</v>
      </c>
      <c r="BJ279" t="s">
        <v>297</v>
      </c>
      <c r="BK279" t="s">
        <v>297</v>
      </c>
      <c r="BL279" t="s">
        <v>297</v>
      </c>
      <c r="BM279" t="s">
        <v>297</v>
      </c>
      <c r="BN279" t="s">
        <v>297</v>
      </c>
      <c r="BO279" t="s">
        <v>297</v>
      </c>
      <c r="BP279" t="s">
        <v>297</v>
      </c>
      <c r="BQ279" t="s">
        <v>297</v>
      </c>
      <c r="BR279" t="s">
        <v>297</v>
      </c>
      <c r="BS279" t="s">
        <v>297</v>
      </c>
      <c r="BT279" t="s">
        <v>297</v>
      </c>
      <c r="BU279" t="s">
        <v>297</v>
      </c>
      <c r="BV279" t="s">
        <v>297</v>
      </c>
      <c r="BW279" t="s">
        <v>297</v>
      </c>
      <c r="BX279" t="s">
        <v>297</v>
      </c>
      <c r="BY279" t="s">
        <v>297</v>
      </c>
      <c r="BZ279" t="s">
        <v>297</v>
      </c>
      <c r="CA279" t="s">
        <v>297</v>
      </c>
      <c r="CB279" t="s">
        <v>297</v>
      </c>
      <c r="CC279" t="s">
        <v>297</v>
      </c>
      <c r="CD279" t="s">
        <v>297</v>
      </c>
      <c r="CE279" t="s">
        <v>297</v>
      </c>
      <c r="CF279" t="s">
        <v>313</v>
      </c>
      <c r="CG279" t="s">
        <v>314</v>
      </c>
      <c r="CH279" t="s">
        <v>314</v>
      </c>
      <c r="CI279" t="s">
        <v>297</v>
      </c>
      <c r="CJ279" t="s">
        <v>297</v>
      </c>
      <c r="CK279" t="s">
        <v>1955</v>
      </c>
      <c r="CL279" t="s">
        <v>1956</v>
      </c>
      <c r="CM279" t="s">
        <v>297</v>
      </c>
      <c r="CN279" t="s">
        <v>297</v>
      </c>
      <c r="CO279" t="s">
        <v>297</v>
      </c>
      <c r="CP279" t="s">
        <v>297</v>
      </c>
      <c r="CQ279" t="s">
        <v>297</v>
      </c>
      <c r="CR279" t="s">
        <v>297</v>
      </c>
      <c r="CS279" t="s">
        <v>297</v>
      </c>
      <c r="CT279" t="s">
        <v>297</v>
      </c>
      <c r="CU279" t="s">
        <v>297</v>
      </c>
      <c r="CV279" t="s">
        <v>297</v>
      </c>
      <c r="CW279" t="s">
        <v>297</v>
      </c>
      <c r="CX279" t="s">
        <v>297</v>
      </c>
      <c r="CY279" t="s">
        <v>297</v>
      </c>
      <c r="CZ279" t="s">
        <v>297</v>
      </c>
      <c r="DA279" t="s">
        <v>297</v>
      </c>
      <c r="DB279" t="s">
        <v>297</v>
      </c>
      <c r="DC279" t="s">
        <v>297</v>
      </c>
    </row>
    <row r="280" spans="1:107" hidden="1" thickTop="1" x14ac:dyDescent="0.2">
      <c r="A280" t="s">
        <v>1957</v>
      </c>
      <c r="B280" s="196" t="s">
        <v>1958</v>
      </c>
      <c r="C280" t="s">
        <v>6293</v>
      </c>
      <c r="D280" t="s">
        <v>297</v>
      </c>
      <c r="E280" t="s">
        <v>1959</v>
      </c>
      <c r="F280" t="s">
        <v>297</v>
      </c>
      <c r="G280" t="s">
        <v>298</v>
      </c>
      <c r="H280" t="s">
        <v>299</v>
      </c>
      <c r="I280" t="s">
        <v>300</v>
      </c>
      <c r="J280" t="s">
        <v>342</v>
      </c>
      <c r="K280" t="s">
        <v>343</v>
      </c>
      <c r="L280" t="s">
        <v>303</v>
      </c>
      <c r="M280" t="s">
        <v>297</v>
      </c>
      <c r="N280" t="s">
        <v>1960</v>
      </c>
      <c r="O280" t="s">
        <v>297</v>
      </c>
      <c r="Q280" t="s">
        <v>344</v>
      </c>
      <c r="R280" t="s">
        <v>368</v>
      </c>
      <c r="S280" t="s">
        <v>384</v>
      </c>
      <c r="T280" t="s">
        <v>307</v>
      </c>
      <c r="U280" t="s">
        <v>297</v>
      </c>
      <c r="V280" t="s">
        <v>309</v>
      </c>
      <c r="W280" t="s">
        <v>345</v>
      </c>
      <c r="X280" t="s">
        <v>310</v>
      </c>
      <c r="Y280" t="s">
        <v>881</v>
      </c>
      <c r="Z280" t="s">
        <v>312</v>
      </c>
      <c r="AA280" t="s">
        <v>297</v>
      </c>
      <c r="AB280" t="s">
        <v>297</v>
      </c>
      <c r="AC280" t="s">
        <v>297</v>
      </c>
      <c r="AD280" t="s">
        <v>297</v>
      </c>
      <c r="AE280" t="s">
        <v>297</v>
      </c>
      <c r="AF280" t="s">
        <v>312</v>
      </c>
      <c r="AG280" t="s">
        <v>297</v>
      </c>
      <c r="AH280" t="s">
        <v>297</v>
      </c>
      <c r="AI280" t="s">
        <v>297</v>
      </c>
      <c r="AJ280" t="s">
        <v>297</v>
      </c>
      <c r="AK280" t="s">
        <v>297</v>
      </c>
      <c r="AL280" t="s">
        <v>297</v>
      </c>
      <c r="AM280" t="s">
        <v>297</v>
      </c>
      <c r="AN280" t="s">
        <v>297</v>
      </c>
      <c r="AO280" t="s">
        <v>297</v>
      </c>
      <c r="AP280" t="s">
        <v>297</v>
      </c>
      <c r="AQ280" t="s">
        <v>297</v>
      </c>
      <c r="AR280" t="s">
        <v>297</v>
      </c>
      <c r="AS280" t="s">
        <v>297</v>
      </c>
      <c r="AT280" t="s">
        <v>297</v>
      </c>
      <c r="AU280" t="s">
        <v>297</v>
      </c>
      <c r="AV280" t="s">
        <v>297</v>
      </c>
      <c r="AW280" t="s">
        <v>297</v>
      </c>
      <c r="AX280" t="s">
        <v>297</v>
      </c>
      <c r="AY280" t="s">
        <v>297</v>
      </c>
      <c r="AZ280" t="s">
        <v>297</v>
      </c>
      <c r="BA280" t="s">
        <v>297</v>
      </c>
      <c r="BB280" t="s">
        <v>297</v>
      </c>
      <c r="BC280" t="s">
        <v>297</v>
      </c>
      <c r="BD280" t="s">
        <v>297</v>
      </c>
      <c r="BE280" t="s">
        <v>297</v>
      </c>
      <c r="BF280" t="s">
        <v>297</v>
      </c>
      <c r="BG280" t="s">
        <v>297</v>
      </c>
      <c r="BH280" t="s">
        <v>297</v>
      </c>
      <c r="BI280" t="s">
        <v>297</v>
      </c>
      <c r="BJ280" t="s">
        <v>297</v>
      </c>
      <c r="BK280" t="s">
        <v>297</v>
      </c>
      <c r="BL280" t="s">
        <v>297</v>
      </c>
      <c r="BM280" t="s">
        <v>297</v>
      </c>
      <c r="BN280" t="s">
        <v>297</v>
      </c>
      <c r="BO280" t="s">
        <v>297</v>
      </c>
      <c r="BP280" t="s">
        <v>297</v>
      </c>
      <c r="BQ280" t="s">
        <v>297</v>
      </c>
      <c r="BR280" t="s">
        <v>297</v>
      </c>
      <c r="BS280" t="s">
        <v>297</v>
      </c>
      <c r="BT280" t="s">
        <v>297</v>
      </c>
      <c r="BU280" t="s">
        <v>297</v>
      </c>
      <c r="BV280" t="s">
        <v>297</v>
      </c>
      <c r="BW280" t="s">
        <v>297</v>
      </c>
      <c r="BX280" t="s">
        <v>297</v>
      </c>
      <c r="BY280" t="s">
        <v>297</v>
      </c>
      <c r="BZ280" t="s">
        <v>297</v>
      </c>
      <c r="CA280" t="s">
        <v>297</v>
      </c>
      <c r="CB280" t="s">
        <v>297</v>
      </c>
      <c r="CC280" t="s">
        <v>297</v>
      </c>
      <c r="CD280" t="s">
        <v>297</v>
      </c>
      <c r="CE280" t="s">
        <v>297</v>
      </c>
      <c r="CF280" t="s">
        <v>386</v>
      </c>
      <c r="CG280">
        <v>0</v>
      </c>
      <c r="CH280" t="s">
        <v>297</v>
      </c>
      <c r="CI280" t="s">
        <v>297</v>
      </c>
      <c r="CJ280" t="s">
        <v>297</v>
      </c>
      <c r="CK280" t="s">
        <v>1961</v>
      </c>
      <c r="CL280" t="s">
        <v>1962</v>
      </c>
      <c r="CM280" t="s">
        <v>297</v>
      </c>
      <c r="CN280" t="s">
        <v>297</v>
      </c>
      <c r="CO280" t="s">
        <v>297</v>
      </c>
      <c r="CP280" t="s">
        <v>297</v>
      </c>
      <c r="CQ280" t="s">
        <v>297</v>
      </c>
      <c r="CR280" t="s">
        <v>297</v>
      </c>
      <c r="CS280" t="s">
        <v>297</v>
      </c>
      <c r="CT280" t="s">
        <v>297</v>
      </c>
      <c r="CU280" t="s">
        <v>297</v>
      </c>
      <c r="CV280" t="s">
        <v>297</v>
      </c>
      <c r="CW280" t="s">
        <v>297</v>
      </c>
      <c r="CX280" t="s">
        <v>297</v>
      </c>
      <c r="CY280" t="s">
        <v>1963</v>
      </c>
      <c r="CZ280" t="s">
        <v>351</v>
      </c>
      <c r="DA280" t="s">
        <v>380</v>
      </c>
      <c r="DB280" t="s">
        <v>1957</v>
      </c>
      <c r="DC280" t="s">
        <v>1322</v>
      </c>
    </row>
    <row r="281" spans="1:107" hidden="1" thickTop="1" x14ac:dyDescent="0.2">
      <c r="A281" t="s">
        <v>1964</v>
      </c>
      <c r="B281" s="14" t="s">
        <v>1965</v>
      </c>
      <c r="C281" t="s">
        <v>6293</v>
      </c>
      <c r="D281" t="s">
        <v>297</v>
      </c>
      <c r="E281" t="s">
        <v>1966</v>
      </c>
      <c r="F281" t="s">
        <v>297</v>
      </c>
      <c r="G281" t="s">
        <v>298</v>
      </c>
      <c r="H281" t="s">
        <v>299</v>
      </c>
      <c r="I281" t="s">
        <v>300</v>
      </c>
      <c r="J281" t="s">
        <v>809</v>
      </c>
      <c r="K281" t="s">
        <v>343</v>
      </c>
      <c r="L281" t="s">
        <v>303</v>
      </c>
      <c r="M281" t="s">
        <v>297</v>
      </c>
      <c r="N281" t="s">
        <v>297</v>
      </c>
      <c r="O281" t="s">
        <v>297</v>
      </c>
      <c r="Q281" t="s">
        <v>344</v>
      </c>
      <c r="R281" t="s">
        <v>368</v>
      </c>
      <c r="S281" t="s">
        <v>384</v>
      </c>
      <c r="T281" t="s">
        <v>362</v>
      </c>
      <c r="U281" t="s">
        <v>297</v>
      </c>
      <c r="V281" t="s">
        <v>309</v>
      </c>
      <c r="W281" t="s">
        <v>310</v>
      </c>
      <c r="X281" t="s">
        <v>310</v>
      </c>
      <c r="Y281" t="s">
        <v>311</v>
      </c>
      <c r="Z281" t="s">
        <v>1581</v>
      </c>
      <c r="AA281" t="s">
        <v>297</v>
      </c>
      <c r="AB281" t="s">
        <v>297</v>
      </c>
      <c r="AC281" t="s">
        <v>297</v>
      </c>
      <c r="AD281" t="s">
        <v>297</v>
      </c>
      <c r="AE281" t="s">
        <v>297</v>
      </c>
      <c r="AF281" t="s">
        <v>1581</v>
      </c>
      <c r="AG281" t="s">
        <v>297</v>
      </c>
      <c r="AH281" t="s">
        <v>297</v>
      </c>
      <c r="AI281" t="s">
        <v>297</v>
      </c>
      <c r="AJ281" t="s">
        <v>297</v>
      </c>
      <c r="AK281" t="s">
        <v>297</v>
      </c>
      <c r="AL281" t="s">
        <v>297</v>
      </c>
      <c r="AM281" t="s">
        <v>297</v>
      </c>
      <c r="AN281" t="s">
        <v>297</v>
      </c>
      <c r="AO281" t="s">
        <v>297</v>
      </c>
      <c r="AP281" t="s">
        <v>297</v>
      </c>
      <c r="AQ281" t="s">
        <v>297</v>
      </c>
      <c r="AR281" t="s">
        <v>297</v>
      </c>
      <c r="AS281" t="s">
        <v>297</v>
      </c>
      <c r="AT281" t="s">
        <v>297</v>
      </c>
      <c r="AU281" t="s">
        <v>297</v>
      </c>
      <c r="AV281" t="s">
        <v>297</v>
      </c>
      <c r="AW281" t="s">
        <v>297</v>
      </c>
      <c r="AX281" t="s">
        <v>297</v>
      </c>
      <c r="AY281" t="s">
        <v>297</v>
      </c>
      <c r="AZ281" t="s">
        <v>297</v>
      </c>
      <c r="BA281" t="s">
        <v>297</v>
      </c>
      <c r="BB281" t="s">
        <v>297</v>
      </c>
      <c r="BC281" t="s">
        <v>297</v>
      </c>
      <c r="BD281" t="s">
        <v>297</v>
      </c>
      <c r="BE281" t="s">
        <v>297</v>
      </c>
      <c r="BF281" t="s">
        <v>297</v>
      </c>
      <c r="BG281" t="s">
        <v>297</v>
      </c>
      <c r="BH281" t="s">
        <v>297</v>
      </c>
      <c r="BI281" t="s">
        <v>297</v>
      </c>
      <c r="BJ281" t="s">
        <v>297</v>
      </c>
      <c r="BK281" t="s">
        <v>297</v>
      </c>
      <c r="BL281" t="s">
        <v>297</v>
      </c>
      <c r="BM281" t="s">
        <v>297</v>
      </c>
      <c r="BN281" t="s">
        <v>297</v>
      </c>
      <c r="BO281" t="s">
        <v>297</v>
      </c>
      <c r="BP281" t="s">
        <v>297</v>
      </c>
      <c r="BQ281" t="s">
        <v>297</v>
      </c>
      <c r="BR281" t="s">
        <v>297</v>
      </c>
      <c r="BS281" t="s">
        <v>297</v>
      </c>
      <c r="BT281" t="s">
        <v>297</v>
      </c>
      <c r="BU281" t="s">
        <v>297</v>
      </c>
      <c r="BV281" t="s">
        <v>297</v>
      </c>
      <c r="BW281" t="s">
        <v>297</v>
      </c>
      <c r="BX281" t="s">
        <v>297</v>
      </c>
      <c r="BY281" t="s">
        <v>297</v>
      </c>
      <c r="BZ281" t="s">
        <v>297</v>
      </c>
      <c r="CA281" t="s">
        <v>297</v>
      </c>
      <c r="CB281" t="s">
        <v>297</v>
      </c>
      <c r="CC281" t="s">
        <v>297</v>
      </c>
      <c r="CD281" t="s">
        <v>297</v>
      </c>
      <c r="CE281" t="s">
        <v>297</v>
      </c>
      <c r="CF281" t="s">
        <v>553</v>
      </c>
      <c r="CG281">
        <v>0</v>
      </c>
      <c r="CH281" t="s">
        <v>297</v>
      </c>
      <c r="CI281" t="s">
        <v>297</v>
      </c>
      <c r="CJ281" t="s">
        <v>297</v>
      </c>
      <c r="CK281" t="s">
        <v>1967</v>
      </c>
      <c r="CL281" t="s">
        <v>1968</v>
      </c>
      <c r="CM281" t="s">
        <v>297</v>
      </c>
      <c r="CN281" t="s">
        <v>297</v>
      </c>
      <c r="CO281" t="s">
        <v>297</v>
      </c>
      <c r="CP281" t="s">
        <v>297</v>
      </c>
      <c r="CQ281" t="s">
        <v>297</v>
      </c>
      <c r="CR281" t="s">
        <v>297</v>
      </c>
      <c r="CS281" t="s">
        <v>297</v>
      </c>
      <c r="CT281" t="s">
        <v>297</v>
      </c>
      <c r="CU281" t="s">
        <v>297</v>
      </c>
      <c r="CV281" t="s">
        <v>297</v>
      </c>
      <c r="CW281" t="s">
        <v>297</v>
      </c>
      <c r="CX281" t="s">
        <v>297</v>
      </c>
      <c r="CY281" t="s">
        <v>297</v>
      </c>
      <c r="CZ281" t="s">
        <v>297</v>
      </c>
      <c r="DA281" t="s">
        <v>297</v>
      </c>
      <c r="DB281" t="s">
        <v>297</v>
      </c>
      <c r="DC281" t="s">
        <v>297</v>
      </c>
    </row>
    <row r="282" spans="1:107" hidden="1" thickTop="1" x14ac:dyDescent="0.2">
      <c r="A282" t="s">
        <v>1969</v>
      </c>
      <c r="B282" s="196" t="s">
        <v>1970</v>
      </c>
      <c r="C282" t="s">
        <v>6293</v>
      </c>
      <c r="D282" t="s">
        <v>297</v>
      </c>
      <c r="E282" t="s">
        <v>1971</v>
      </c>
      <c r="F282" t="s">
        <v>297</v>
      </c>
      <c r="G282" t="s">
        <v>298</v>
      </c>
      <c r="H282" t="s">
        <v>299</v>
      </c>
      <c r="I282" t="s">
        <v>341</v>
      </c>
      <c r="J282" t="s">
        <v>342</v>
      </c>
      <c r="K282" t="s">
        <v>343</v>
      </c>
      <c r="L282" t="s">
        <v>303</v>
      </c>
      <c r="M282" t="s">
        <v>297</v>
      </c>
      <c r="N282" t="s">
        <v>1972</v>
      </c>
      <c r="O282" t="s">
        <v>297</v>
      </c>
      <c r="Q282" t="s">
        <v>344</v>
      </c>
      <c r="R282" t="s">
        <v>368</v>
      </c>
      <c r="S282" t="s">
        <v>384</v>
      </c>
      <c r="T282" t="s">
        <v>307</v>
      </c>
      <c r="U282" t="s">
        <v>297</v>
      </c>
      <c r="V282" t="s">
        <v>309</v>
      </c>
      <c r="W282" t="s">
        <v>345</v>
      </c>
      <c r="X282" t="s">
        <v>310</v>
      </c>
      <c r="Y282" t="s">
        <v>881</v>
      </c>
      <c r="Z282" t="s">
        <v>312</v>
      </c>
      <c r="AA282" t="s">
        <v>297</v>
      </c>
      <c r="AB282" t="s">
        <v>297</v>
      </c>
      <c r="AC282" t="s">
        <v>297</v>
      </c>
      <c r="AD282" t="s">
        <v>297</v>
      </c>
      <c r="AE282" t="s">
        <v>297</v>
      </c>
      <c r="AF282" t="s">
        <v>312</v>
      </c>
      <c r="AG282" t="s">
        <v>297</v>
      </c>
      <c r="AH282" t="s">
        <v>297</v>
      </c>
      <c r="AI282" t="s">
        <v>297</v>
      </c>
      <c r="AJ282" t="s">
        <v>297</v>
      </c>
      <c r="AK282" t="s">
        <v>297</v>
      </c>
      <c r="AL282" t="s">
        <v>297</v>
      </c>
      <c r="AM282" t="s">
        <v>297</v>
      </c>
      <c r="AN282" t="s">
        <v>297</v>
      </c>
      <c r="AO282" t="s">
        <v>297</v>
      </c>
      <c r="AP282" t="s">
        <v>297</v>
      </c>
      <c r="AQ282" t="s">
        <v>297</v>
      </c>
      <c r="AR282" t="s">
        <v>297</v>
      </c>
      <c r="AS282" t="s">
        <v>297</v>
      </c>
      <c r="AT282" t="s">
        <v>297</v>
      </c>
      <c r="AU282" t="s">
        <v>297</v>
      </c>
      <c r="AV282" t="s">
        <v>297</v>
      </c>
      <c r="AW282" t="s">
        <v>297</v>
      </c>
      <c r="AX282" t="s">
        <v>297</v>
      </c>
      <c r="AY282" t="s">
        <v>297</v>
      </c>
      <c r="AZ282" t="s">
        <v>297</v>
      </c>
      <c r="BA282" t="s">
        <v>297</v>
      </c>
      <c r="BB282" t="s">
        <v>297</v>
      </c>
      <c r="BC282" t="s">
        <v>297</v>
      </c>
      <c r="BD282" t="s">
        <v>297</v>
      </c>
      <c r="BE282" t="s">
        <v>297</v>
      </c>
      <c r="BF282" t="s">
        <v>297</v>
      </c>
      <c r="BG282" t="s">
        <v>297</v>
      </c>
      <c r="BH282" t="s">
        <v>297</v>
      </c>
      <c r="BI282" t="s">
        <v>297</v>
      </c>
      <c r="BJ282" t="s">
        <v>297</v>
      </c>
      <c r="BK282" t="s">
        <v>297</v>
      </c>
      <c r="BL282" t="s">
        <v>297</v>
      </c>
      <c r="BM282" t="s">
        <v>297</v>
      </c>
      <c r="BN282" t="s">
        <v>297</v>
      </c>
      <c r="BO282" t="s">
        <v>297</v>
      </c>
      <c r="BP282" t="s">
        <v>297</v>
      </c>
      <c r="BQ282" t="s">
        <v>297</v>
      </c>
      <c r="BR282" t="s">
        <v>297</v>
      </c>
      <c r="BS282" t="s">
        <v>297</v>
      </c>
      <c r="BT282" t="s">
        <v>297</v>
      </c>
      <c r="BU282" t="s">
        <v>297</v>
      </c>
      <c r="BV282" t="s">
        <v>297</v>
      </c>
      <c r="BW282" t="s">
        <v>297</v>
      </c>
      <c r="BX282" t="s">
        <v>297</v>
      </c>
      <c r="BY282" t="s">
        <v>297</v>
      </c>
      <c r="BZ282" t="s">
        <v>297</v>
      </c>
      <c r="CA282" t="s">
        <v>297</v>
      </c>
      <c r="CB282" t="s">
        <v>297</v>
      </c>
      <c r="CC282" t="s">
        <v>297</v>
      </c>
      <c r="CD282" t="s">
        <v>297</v>
      </c>
      <c r="CE282" t="s">
        <v>297</v>
      </c>
      <c r="CF282" t="s">
        <v>386</v>
      </c>
      <c r="CG282">
        <v>0</v>
      </c>
      <c r="CH282" t="s">
        <v>297</v>
      </c>
      <c r="CI282" t="s">
        <v>297</v>
      </c>
      <c r="CJ282" t="s">
        <v>297</v>
      </c>
      <c r="CK282" t="s">
        <v>1973</v>
      </c>
      <c r="CL282" t="s">
        <v>1974</v>
      </c>
      <c r="CM282" t="s">
        <v>297</v>
      </c>
      <c r="CN282" t="s">
        <v>297</v>
      </c>
      <c r="CO282" t="s">
        <v>297</v>
      </c>
      <c r="CP282" t="s">
        <v>297</v>
      </c>
      <c r="CQ282" t="s">
        <v>297</v>
      </c>
      <c r="CR282" t="s">
        <v>297</v>
      </c>
      <c r="CS282" t="s">
        <v>297</v>
      </c>
      <c r="CT282" t="s">
        <v>297</v>
      </c>
      <c r="CU282" t="s">
        <v>297</v>
      </c>
      <c r="CV282" t="s">
        <v>297</v>
      </c>
      <c r="CW282" t="s">
        <v>297</v>
      </c>
      <c r="CX282" t="s">
        <v>297</v>
      </c>
      <c r="CY282" t="s">
        <v>1963</v>
      </c>
      <c r="CZ282" t="s">
        <v>351</v>
      </c>
      <c r="DA282" t="s">
        <v>380</v>
      </c>
      <c r="DB282" t="s">
        <v>1975</v>
      </c>
      <c r="DC282" t="s">
        <v>1322</v>
      </c>
    </row>
    <row r="283" spans="1:107" hidden="1" thickTop="1" x14ac:dyDescent="0.2">
      <c r="A283" t="s">
        <v>1976</v>
      </c>
      <c r="B283" s="14" t="s">
        <v>1977</v>
      </c>
      <c r="C283" t="s">
        <v>6293</v>
      </c>
      <c r="D283" t="s">
        <v>297</v>
      </c>
      <c r="E283" t="s">
        <v>1978</v>
      </c>
      <c r="F283" t="s">
        <v>297</v>
      </c>
      <c r="G283" t="s">
        <v>298</v>
      </c>
      <c r="H283" t="s">
        <v>299</v>
      </c>
      <c r="I283" t="s">
        <v>300</v>
      </c>
      <c r="J283" t="s">
        <v>342</v>
      </c>
      <c r="K283" t="s">
        <v>343</v>
      </c>
      <c r="L283" t="s">
        <v>303</v>
      </c>
      <c r="M283" t="s">
        <v>297</v>
      </c>
      <c r="N283" t="s">
        <v>1979</v>
      </c>
      <c r="O283" t="s">
        <v>297</v>
      </c>
      <c r="Q283" t="s">
        <v>344</v>
      </c>
      <c r="R283" t="s">
        <v>368</v>
      </c>
      <c r="S283" t="s">
        <v>384</v>
      </c>
      <c r="T283" t="s">
        <v>307</v>
      </c>
      <c r="U283" t="s">
        <v>297</v>
      </c>
      <c r="V283" t="s">
        <v>309</v>
      </c>
      <c r="W283" t="s">
        <v>345</v>
      </c>
      <c r="X283" t="s">
        <v>310</v>
      </c>
      <c r="Y283" t="s">
        <v>881</v>
      </c>
      <c r="Z283" t="s">
        <v>312</v>
      </c>
      <c r="AA283" t="s">
        <v>297</v>
      </c>
      <c r="AB283" t="s">
        <v>297</v>
      </c>
      <c r="AC283" t="s">
        <v>297</v>
      </c>
      <c r="AD283" t="s">
        <v>297</v>
      </c>
      <c r="AE283" t="s">
        <v>297</v>
      </c>
      <c r="AF283" t="s">
        <v>312</v>
      </c>
      <c r="AG283" t="s">
        <v>297</v>
      </c>
      <c r="AH283" t="s">
        <v>297</v>
      </c>
      <c r="AI283" t="s">
        <v>297</v>
      </c>
      <c r="AJ283" t="s">
        <v>297</v>
      </c>
      <c r="AK283" t="s">
        <v>297</v>
      </c>
      <c r="AL283" t="s">
        <v>297</v>
      </c>
      <c r="AM283" t="s">
        <v>297</v>
      </c>
      <c r="AN283" t="s">
        <v>297</v>
      </c>
      <c r="AO283" t="s">
        <v>297</v>
      </c>
      <c r="AP283" t="s">
        <v>297</v>
      </c>
      <c r="AQ283" t="s">
        <v>297</v>
      </c>
      <c r="AR283" t="s">
        <v>297</v>
      </c>
      <c r="AS283" t="s">
        <v>297</v>
      </c>
      <c r="AT283" t="s">
        <v>297</v>
      </c>
      <c r="AU283" t="s">
        <v>297</v>
      </c>
      <c r="AV283" t="s">
        <v>297</v>
      </c>
      <c r="AW283" t="s">
        <v>297</v>
      </c>
      <c r="AX283" t="s">
        <v>297</v>
      </c>
      <c r="AY283" t="s">
        <v>297</v>
      </c>
      <c r="AZ283" t="s">
        <v>297</v>
      </c>
      <c r="BA283" t="s">
        <v>297</v>
      </c>
      <c r="BB283" t="s">
        <v>297</v>
      </c>
      <c r="BC283" t="s">
        <v>297</v>
      </c>
      <c r="BD283" t="s">
        <v>297</v>
      </c>
      <c r="BE283" t="s">
        <v>297</v>
      </c>
      <c r="BF283" t="s">
        <v>297</v>
      </c>
      <c r="BG283" t="s">
        <v>297</v>
      </c>
      <c r="BH283" t="s">
        <v>297</v>
      </c>
      <c r="BI283" t="s">
        <v>297</v>
      </c>
      <c r="BJ283" t="s">
        <v>297</v>
      </c>
      <c r="BK283" t="s">
        <v>297</v>
      </c>
      <c r="BL283" t="s">
        <v>297</v>
      </c>
      <c r="BM283" t="s">
        <v>297</v>
      </c>
      <c r="BN283" t="s">
        <v>297</v>
      </c>
      <c r="BO283" t="s">
        <v>297</v>
      </c>
      <c r="BP283" t="s">
        <v>297</v>
      </c>
      <c r="BQ283" t="s">
        <v>297</v>
      </c>
      <c r="BR283" t="s">
        <v>297</v>
      </c>
      <c r="BS283" t="s">
        <v>297</v>
      </c>
      <c r="BT283" t="s">
        <v>297</v>
      </c>
      <c r="BU283" t="s">
        <v>297</v>
      </c>
      <c r="BV283" t="s">
        <v>297</v>
      </c>
      <c r="BW283" t="s">
        <v>297</v>
      </c>
      <c r="BX283" t="s">
        <v>297</v>
      </c>
      <c r="BY283" t="s">
        <v>297</v>
      </c>
      <c r="BZ283" t="s">
        <v>297</v>
      </c>
      <c r="CA283" t="s">
        <v>297</v>
      </c>
      <c r="CB283" t="s">
        <v>297</v>
      </c>
      <c r="CC283" t="s">
        <v>297</v>
      </c>
      <c r="CD283" t="s">
        <v>297</v>
      </c>
      <c r="CE283" t="s">
        <v>297</v>
      </c>
      <c r="CF283" t="s">
        <v>386</v>
      </c>
      <c r="CG283">
        <v>0</v>
      </c>
      <c r="CH283" t="s">
        <v>297</v>
      </c>
      <c r="CI283" t="s">
        <v>297</v>
      </c>
      <c r="CJ283" t="s">
        <v>297</v>
      </c>
      <c r="CK283" t="s">
        <v>1980</v>
      </c>
      <c r="CL283" t="s">
        <v>1981</v>
      </c>
      <c r="CM283" t="s">
        <v>297</v>
      </c>
      <c r="CN283" t="s">
        <v>297</v>
      </c>
      <c r="CO283" t="s">
        <v>297</v>
      </c>
      <c r="CP283" t="s">
        <v>297</v>
      </c>
      <c r="CQ283" t="s">
        <v>297</v>
      </c>
      <c r="CR283" t="s">
        <v>297</v>
      </c>
      <c r="CS283" t="s">
        <v>297</v>
      </c>
      <c r="CT283" t="s">
        <v>297</v>
      </c>
      <c r="CU283" t="s">
        <v>297</v>
      </c>
      <c r="CV283" t="s">
        <v>297</v>
      </c>
      <c r="CW283" t="s">
        <v>297</v>
      </c>
      <c r="CX283" t="s">
        <v>297</v>
      </c>
      <c r="CY283" t="s">
        <v>1963</v>
      </c>
      <c r="CZ283" t="s">
        <v>351</v>
      </c>
      <c r="DA283" t="s">
        <v>380</v>
      </c>
      <c r="DB283" t="s">
        <v>1976</v>
      </c>
      <c r="DC283" t="s">
        <v>1322</v>
      </c>
    </row>
    <row r="284" spans="1:107" hidden="1" thickTop="1" x14ac:dyDescent="0.2">
      <c r="A284" t="s">
        <v>1982</v>
      </c>
      <c r="B284" s="196" t="s">
        <v>1983</v>
      </c>
      <c r="C284" t="s">
        <v>6293</v>
      </c>
      <c r="D284" t="s">
        <v>297</v>
      </c>
      <c r="E284" t="s">
        <v>1984</v>
      </c>
      <c r="F284" t="s">
        <v>297</v>
      </c>
      <c r="G284" t="s">
        <v>298</v>
      </c>
      <c r="H284" t="s">
        <v>299</v>
      </c>
      <c r="I284" t="s">
        <v>300</v>
      </c>
      <c r="J284" t="s">
        <v>342</v>
      </c>
      <c r="K284" t="s">
        <v>343</v>
      </c>
      <c r="L284" t="s">
        <v>303</v>
      </c>
      <c r="M284" t="s">
        <v>297</v>
      </c>
      <c r="N284" t="s">
        <v>1985</v>
      </c>
      <c r="O284" t="s">
        <v>297</v>
      </c>
      <c r="Q284" t="s">
        <v>344</v>
      </c>
      <c r="R284" t="s">
        <v>368</v>
      </c>
      <c r="S284" t="s">
        <v>384</v>
      </c>
      <c r="T284" t="s">
        <v>307</v>
      </c>
      <c r="U284" t="s">
        <v>297</v>
      </c>
      <c r="V284" t="s">
        <v>309</v>
      </c>
      <c r="W284" t="s">
        <v>345</v>
      </c>
      <c r="X284" t="s">
        <v>310</v>
      </c>
      <c r="Y284" t="s">
        <v>881</v>
      </c>
      <c r="Z284" t="s">
        <v>312</v>
      </c>
      <c r="AA284" t="s">
        <v>297</v>
      </c>
      <c r="AB284" t="s">
        <v>297</v>
      </c>
      <c r="AC284" t="s">
        <v>297</v>
      </c>
      <c r="AD284" t="s">
        <v>297</v>
      </c>
      <c r="AE284" t="s">
        <v>297</v>
      </c>
      <c r="AF284" t="s">
        <v>312</v>
      </c>
      <c r="AG284" t="s">
        <v>297</v>
      </c>
      <c r="AH284" t="s">
        <v>297</v>
      </c>
      <c r="AI284" t="s">
        <v>297</v>
      </c>
      <c r="AJ284" t="s">
        <v>297</v>
      </c>
      <c r="AK284" t="s">
        <v>297</v>
      </c>
      <c r="AL284" t="s">
        <v>297</v>
      </c>
      <c r="AM284" t="s">
        <v>297</v>
      </c>
      <c r="AN284" t="s">
        <v>297</v>
      </c>
      <c r="AO284" t="s">
        <v>297</v>
      </c>
      <c r="AP284" t="s">
        <v>297</v>
      </c>
      <c r="AQ284" t="s">
        <v>297</v>
      </c>
      <c r="AR284" t="s">
        <v>297</v>
      </c>
      <c r="AS284" t="s">
        <v>297</v>
      </c>
      <c r="AT284" t="s">
        <v>297</v>
      </c>
      <c r="AU284" t="s">
        <v>297</v>
      </c>
      <c r="AV284" t="s">
        <v>297</v>
      </c>
      <c r="AW284" t="s">
        <v>297</v>
      </c>
      <c r="AX284" t="s">
        <v>297</v>
      </c>
      <c r="AY284" t="s">
        <v>297</v>
      </c>
      <c r="AZ284" t="s">
        <v>297</v>
      </c>
      <c r="BA284" t="s">
        <v>297</v>
      </c>
      <c r="BB284" t="s">
        <v>297</v>
      </c>
      <c r="BC284" t="s">
        <v>297</v>
      </c>
      <c r="BD284" t="s">
        <v>297</v>
      </c>
      <c r="BE284" t="s">
        <v>297</v>
      </c>
      <c r="BF284" t="s">
        <v>297</v>
      </c>
      <c r="BG284" t="s">
        <v>297</v>
      </c>
      <c r="BH284" t="s">
        <v>297</v>
      </c>
      <c r="BI284" t="s">
        <v>297</v>
      </c>
      <c r="BJ284" t="s">
        <v>297</v>
      </c>
      <c r="BK284" t="s">
        <v>297</v>
      </c>
      <c r="BL284" t="s">
        <v>297</v>
      </c>
      <c r="BM284" t="s">
        <v>297</v>
      </c>
      <c r="BN284" t="s">
        <v>297</v>
      </c>
      <c r="BO284" t="s">
        <v>297</v>
      </c>
      <c r="BP284" t="s">
        <v>297</v>
      </c>
      <c r="BQ284" t="s">
        <v>297</v>
      </c>
      <c r="BR284" t="s">
        <v>297</v>
      </c>
      <c r="BS284" t="s">
        <v>297</v>
      </c>
      <c r="BT284" t="s">
        <v>297</v>
      </c>
      <c r="BU284" t="s">
        <v>297</v>
      </c>
      <c r="BV284" t="s">
        <v>297</v>
      </c>
      <c r="BW284" t="s">
        <v>297</v>
      </c>
      <c r="BX284" t="s">
        <v>297</v>
      </c>
      <c r="BY284" t="s">
        <v>297</v>
      </c>
      <c r="BZ284" t="s">
        <v>297</v>
      </c>
      <c r="CA284" t="s">
        <v>297</v>
      </c>
      <c r="CB284" t="s">
        <v>297</v>
      </c>
      <c r="CC284" t="s">
        <v>297</v>
      </c>
      <c r="CD284" t="s">
        <v>297</v>
      </c>
      <c r="CE284" t="s">
        <v>297</v>
      </c>
      <c r="CF284" t="s">
        <v>386</v>
      </c>
      <c r="CG284">
        <v>0</v>
      </c>
      <c r="CH284" t="s">
        <v>297</v>
      </c>
      <c r="CI284" t="s">
        <v>297</v>
      </c>
      <c r="CJ284" t="s">
        <v>297</v>
      </c>
      <c r="CK284" t="s">
        <v>1986</v>
      </c>
      <c r="CL284" t="s">
        <v>1987</v>
      </c>
      <c r="CM284" t="s">
        <v>297</v>
      </c>
      <c r="CN284" t="s">
        <v>297</v>
      </c>
      <c r="CO284" t="s">
        <v>297</v>
      </c>
      <c r="CP284" t="s">
        <v>297</v>
      </c>
      <c r="CQ284" t="s">
        <v>297</v>
      </c>
      <c r="CR284" t="s">
        <v>297</v>
      </c>
      <c r="CS284" t="s">
        <v>297</v>
      </c>
      <c r="CT284" t="s">
        <v>297</v>
      </c>
      <c r="CU284" t="s">
        <v>297</v>
      </c>
      <c r="CV284" t="s">
        <v>297</v>
      </c>
      <c r="CW284" t="s">
        <v>297</v>
      </c>
      <c r="CX284" t="s">
        <v>297</v>
      </c>
      <c r="CY284" t="s">
        <v>1963</v>
      </c>
      <c r="CZ284" t="s">
        <v>351</v>
      </c>
      <c r="DA284" t="s">
        <v>380</v>
      </c>
      <c r="DB284" t="s">
        <v>1982</v>
      </c>
      <c r="DC284" t="s">
        <v>1322</v>
      </c>
    </row>
    <row r="285" spans="1:107" hidden="1" thickTop="1" x14ac:dyDescent="0.2">
      <c r="A285" t="s">
        <v>1988</v>
      </c>
      <c r="B285" s="14" t="s">
        <v>1989</v>
      </c>
      <c r="C285" t="s">
        <v>6293</v>
      </c>
      <c r="D285" t="s">
        <v>297</v>
      </c>
      <c r="E285" t="s">
        <v>1990</v>
      </c>
      <c r="F285" t="s">
        <v>297</v>
      </c>
      <c r="G285" t="s">
        <v>298</v>
      </c>
      <c r="H285" t="s">
        <v>299</v>
      </c>
      <c r="I285" t="s">
        <v>341</v>
      </c>
      <c r="J285" t="s">
        <v>342</v>
      </c>
      <c r="K285" t="s">
        <v>343</v>
      </c>
      <c r="L285" t="s">
        <v>303</v>
      </c>
      <c r="M285" t="s">
        <v>297</v>
      </c>
      <c r="N285" t="s">
        <v>1991</v>
      </c>
      <c r="O285" t="s">
        <v>297</v>
      </c>
      <c r="Q285" t="s">
        <v>344</v>
      </c>
      <c r="R285" t="s">
        <v>368</v>
      </c>
      <c r="S285" t="s">
        <v>384</v>
      </c>
      <c r="T285" t="s">
        <v>307</v>
      </c>
      <c r="U285" t="s">
        <v>297</v>
      </c>
      <c r="V285" t="s">
        <v>309</v>
      </c>
      <c r="W285" t="s">
        <v>345</v>
      </c>
      <c r="X285" t="s">
        <v>310</v>
      </c>
      <c r="Y285" t="s">
        <v>881</v>
      </c>
      <c r="Z285" t="s">
        <v>312</v>
      </c>
      <c r="AA285" t="s">
        <v>297</v>
      </c>
      <c r="AB285" t="s">
        <v>297</v>
      </c>
      <c r="AC285" t="s">
        <v>297</v>
      </c>
      <c r="AD285" t="s">
        <v>297</v>
      </c>
      <c r="AE285" t="s">
        <v>297</v>
      </c>
      <c r="AF285" t="s">
        <v>312</v>
      </c>
      <c r="AG285" t="s">
        <v>297</v>
      </c>
      <c r="AH285" t="s">
        <v>297</v>
      </c>
      <c r="AI285" t="s">
        <v>297</v>
      </c>
      <c r="AJ285" t="s">
        <v>297</v>
      </c>
      <c r="AK285" t="s">
        <v>297</v>
      </c>
      <c r="AL285" t="s">
        <v>297</v>
      </c>
      <c r="AM285" t="s">
        <v>297</v>
      </c>
      <c r="AN285" t="s">
        <v>297</v>
      </c>
      <c r="AO285" t="s">
        <v>297</v>
      </c>
      <c r="AP285" t="s">
        <v>297</v>
      </c>
      <c r="AQ285" t="s">
        <v>297</v>
      </c>
      <c r="AR285" t="s">
        <v>297</v>
      </c>
      <c r="AS285" t="s">
        <v>297</v>
      </c>
      <c r="AT285" t="s">
        <v>297</v>
      </c>
      <c r="AU285" t="s">
        <v>297</v>
      </c>
      <c r="AV285" t="s">
        <v>297</v>
      </c>
      <c r="AW285" t="s">
        <v>297</v>
      </c>
      <c r="AX285" t="s">
        <v>297</v>
      </c>
      <c r="AY285" t="s">
        <v>297</v>
      </c>
      <c r="AZ285" t="s">
        <v>297</v>
      </c>
      <c r="BA285" t="s">
        <v>297</v>
      </c>
      <c r="BB285" t="s">
        <v>297</v>
      </c>
      <c r="BC285" t="s">
        <v>297</v>
      </c>
      <c r="BD285" t="s">
        <v>297</v>
      </c>
      <c r="BE285" t="s">
        <v>297</v>
      </c>
      <c r="BF285" t="s">
        <v>297</v>
      </c>
      <c r="BG285" t="s">
        <v>297</v>
      </c>
      <c r="BH285" t="s">
        <v>297</v>
      </c>
      <c r="BI285" t="s">
        <v>297</v>
      </c>
      <c r="BJ285" t="s">
        <v>297</v>
      </c>
      <c r="BK285" t="s">
        <v>297</v>
      </c>
      <c r="BL285" t="s">
        <v>297</v>
      </c>
      <c r="BM285" t="s">
        <v>297</v>
      </c>
      <c r="BN285" t="s">
        <v>297</v>
      </c>
      <c r="BO285" t="s">
        <v>297</v>
      </c>
      <c r="BP285" t="s">
        <v>297</v>
      </c>
      <c r="BQ285" t="s">
        <v>297</v>
      </c>
      <c r="BR285" t="s">
        <v>297</v>
      </c>
      <c r="BS285" t="s">
        <v>297</v>
      </c>
      <c r="BT285" t="s">
        <v>297</v>
      </c>
      <c r="BU285" t="s">
        <v>297</v>
      </c>
      <c r="BV285" t="s">
        <v>297</v>
      </c>
      <c r="BW285" t="s">
        <v>297</v>
      </c>
      <c r="BX285" t="s">
        <v>297</v>
      </c>
      <c r="BY285" t="s">
        <v>297</v>
      </c>
      <c r="BZ285" t="s">
        <v>297</v>
      </c>
      <c r="CA285" t="s">
        <v>297</v>
      </c>
      <c r="CB285" t="s">
        <v>297</v>
      </c>
      <c r="CC285" t="s">
        <v>297</v>
      </c>
      <c r="CD285" t="s">
        <v>297</v>
      </c>
      <c r="CE285" t="s">
        <v>297</v>
      </c>
      <c r="CF285" t="s">
        <v>386</v>
      </c>
      <c r="CG285">
        <v>0</v>
      </c>
      <c r="CH285" t="s">
        <v>297</v>
      </c>
      <c r="CI285" t="s">
        <v>297</v>
      </c>
      <c r="CJ285" t="s">
        <v>297</v>
      </c>
      <c r="CK285" t="s">
        <v>1992</v>
      </c>
      <c r="CL285" t="s">
        <v>1993</v>
      </c>
      <c r="CM285" t="s">
        <v>297</v>
      </c>
      <c r="CN285" t="s">
        <v>297</v>
      </c>
      <c r="CO285" t="s">
        <v>297</v>
      </c>
      <c r="CP285" t="s">
        <v>297</v>
      </c>
      <c r="CQ285" t="s">
        <v>297</v>
      </c>
      <c r="CR285" t="s">
        <v>297</v>
      </c>
      <c r="CS285" t="s">
        <v>297</v>
      </c>
      <c r="CT285" t="s">
        <v>297</v>
      </c>
      <c r="CU285" t="s">
        <v>297</v>
      </c>
      <c r="CV285" t="s">
        <v>297</v>
      </c>
      <c r="CW285" t="s">
        <v>297</v>
      </c>
      <c r="CX285" t="s">
        <v>297</v>
      </c>
      <c r="CY285" t="s">
        <v>579</v>
      </c>
      <c r="CZ285" t="s">
        <v>351</v>
      </c>
      <c r="DA285" t="s">
        <v>380</v>
      </c>
      <c r="DB285" t="s">
        <v>1994</v>
      </c>
      <c r="DC285" t="s">
        <v>297</v>
      </c>
    </row>
    <row r="286" spans="1:107" ht="20" hidden="1" customHeight="1" x14ac:dyDescent="0.2">
      <c r="A286" t="s">
        <v>304</v>
      </c>
      <c r="B286" s="196" t="s">
        <v>1995</v>
      </c>
      <c r="C286" t="s">
        <v>366</v>
      </c>
      <c r="D286" t="s">
        <v>297</v>
      </c>
      <c r="E286" t="s">
        <v>1996</v>
      </c>
      <c r="F286" t="s">
        <v>297</v>
      </c>
      <c r="G286" t="s">
        <v>339</v>
      </c>
      <c r="H286" t="s">
        <v>340</v>
      </c>
      <c r="I286" t="s">
        <v>300</v>
      </c>
      <c r="J286" t="s">
        <v>342</v>
      </c>
      <c r="K286" t="s">
        <v>343</v>
      </c>
      <c r="L286" t="s">
        <v>303</v>
      </c>
      <c r="M286" t="s">
        <v>297</v>
      </c>
      <c r="N286" t="s">
        <v>297</v>
      </c>
      <c r="O286" t="s">
        <v>297</v>
      </c>
      <c r="Q286" t="s">
        <v>304</v>
      </c>
      <c r="R286" t="s">
        <v>368</v>
      </c>
      <c r="S286" t="s">
        <v>306</v>
      </c>
      <c r="T286" t="s">
        <v>297</v>
      </c>
      <c r="U286" t="s">
        <v>297</v>
      </c>
      <c r="V286" t="s">
        <v>309</v>
      </c>
      <c r="W286" t="s">
        <v>310</v>
      </c>
      <c r="X286" t="s">
        <v>310</v>
      </c>
      <c r="Y286" t="s">
        <v>311</v>
      </c>
      <c r="Z286" t="s">
        <v>297</v>
      </c>
      <c r="AA286" t="s">
        <v>297</v>
      </c>
      <c r="AB286" t="s">
        <v>297</v>
      </c>
      <c r="AC286" t="s">
        <v>297</v>
      </c>
      <c r="AD286" t="s">
        <v>297</v>
      </c>
      <c r="AE286" t="s">
        <v>297</v>
      </c>
      <c r="AF286" t="s">
        <v>297</v>
      </c>
      <c r="AG286" t="s">
        <v>297</v>
      </c>
      <c r="AH286" t="s">
        <v>297</v>
      </c>
      <c r="AI286" t="s">
        <v>297</v>
      </c>
      <c r="AJ286" t="s">
        <v>297</v>
      </c>
      <c r="AK286" t="s">
        <v>297</v>
      </c>
      <c r="AL286" t="s">
        <v>297</v>
      </c>
      <c r="AM286" t="s">
        <v>297</v>
      </c>
      <c r="AN286" t="s">
        <v>297</v>
      </c>
      <c r="AO286" t="s">
        <v>297</v>
      </c>
      <c r="AP286" t="s">
        <v>297</v>
      </c>
      <c r="AQ286" t="s">
        <v>297</v>
      </c>
      <c r="AR286" t="s">
        <v>297</v>
      </c>
      <c r="AS286" t="s">
        <v>297</v>
      </c>
      <c r="AT286" t="s">
        <v>297</v>
      </c>
      <c r="AU286" t="s">
        <v>297</v>
      </c>
      <c r="AV286" t="s">
        <v>297</v>
      </c>
      <c r="AW286" t="s">
        <v>297</v>
      </c>
      <c r="AX286" t="s">
        <v>297</v>
      </c>
      <c r="AY286" t="s">
        <v>297</v>
      </c>
      <c r="AZ286" t="s">
        <v>297</v>
      </c>
      <c r="BA286" t="s">
        <v>297</v>
      </c>
      <c r="BB286" t="s">
        <v>297</v>
      </c>
      <c r="BC286" t="s">
        <v>297</v>
      </c>
      <c r="BD286" t="s">
        <v>297</v>
      </c>
      <c r="BE286" t="s">
        <v>297</v>
      </c>
      <c r="BF286" t="s">
        <v>297</v>
      </c>
      <c r="BG286" t="s">
        <v>297</v>
      </c>
      <c r="BH286" t="s">
        <v>297</v>
      </c>
      <c r="BI286" t="s">
        <v>297</v>
      </c>
      <c r="BJ286" t="s">
        <v>297</v>
      </c>
      <c r="BK286" t="s">
        <v>297</v>
      </c>
      <c r="BL286" t="s">
        <v>297</v>
      </c>
      <c r="BM286" t="s">
        <v>297</v>
      </c>
      <c r="BN286" t="s">
        <v>297</v>
      </c>
      <c r="BO286" t="s">
        <v>297</v>
      </c>
      <c r="BP286" t="s">
        <v>312</v>
      </c>
      <c r="BQ286" t="s">
        <v>297</v>
      </c>
      <c r="BR286" t="s">
        <v>297</v>
      </c>
      <c r="BS286" t="s">
        <v>297</v>
      </c>
      <c r="BT286" t="s">
        <v>297</v>
      </c>
      <c r="BU286" t="s">
        <v>297</v>
      </c>
      <c r="BV286" t="s">
        <v>297</v>
      </c>
      <c r="BW286" t="s">
        <v>297</v>
      </c>
      <c r="BX286" t="s">
        <v>297</v>
      </c>
      <c r="BY286" t="s">
        <v>297</v>
      </c>
      <c r="BZ286" t="s">
        <v>297</v>
      </c>
      <c r="CA286" t="s">
        <v>297</v>
      </c>
      <c r="CB286" t="s">
        <v>297</v>
      </c>
      <c r="CC286" t="s">
        <v>297</v>
      </c>
      <c r="CD286" t="s">
        <v>297</v>
      </c>
      <c r="CE286" t="s">
        <v>297</v>
      </c>
      <c r="CF286" t="s">
        <v>369</v>
      </c>
      <c r="CG286" t="s">
        <v>297</v>
      </c>
      <c r="CH286" t="s">
        <v>297</v>
      </c>
      <c r="CI286">
        <v>0</v>
      </c>
      <c r="CJ286">
        <v>30</v>
      </c>
      <c r="CK286" t="s">
        <v>1997</v>
      </c>
      <c r="CL286" t="s">
        <v>1998</v>
      </c>
      <c r="CM286" t="s">
        <v>297</v>
      </c>
      <c r="CN286" t="s">
        <v>297</v>
      </c>
      <c r="CO286" t="s">
        <v>297</v>
      </c>
      <c r="CP286" t="s">
        <v>297</v>
      </c>
      <c r="CQ286" t="s">
        <v>297</v>
      </c>
      <c r="CR286" t="s">
        <v>297</v>
      </c>
      <c r="CS286" t="s">
        <v>297</v>
      </c>
      <c r="CT286" t="s">
        <v>297</v>
      </c>
      <c r="CU286" t="s">
        <v>297</v>
      </c>
      <c r="CV286" t="s">
        <v>297</v>
      </c>
      <c r="CW286" t="s">
        <v>297</v>
      </c>
      <c r="CX286" t="s">
        <v>297</v>
      </c>
      <c r="CY286" t="s">
        <v>297</v>
      </c>
      <c r="CZ286" t="s">
        <v>297</v>
      </c>
      <c r="DA286" t="s">
        <v>297</v>
      </c>
      <c r="DB286" t="s">
        <v>297</v>
      </c>
      <c r="DC286" t="s">
        <v>297</v>
      </c>
    </row>
    <row r="287" spans="1:107" hidden="1" thickTop="1" x14ac:dyDescent="0.2">
      <c r="A287" t="s">
        <v>308</v>
      </c>
      <c r="B287" s="14" t="s">
        <v>1999</v>
      </c>
      <c r="C287" t="s">
        <v>6247</v>
      </c>
      <c r="D287" t="s">
        <v>297</v>
      </c>
      <c r="E287" t="s">
        <v>2001</v>
      </c>
      <c r="F287" t="s">
        <v>297</v>
      </c>
      <c r="G287" t="s">
        <v>339</v>
      </c>
      <c r="H287" t="s">
        <v>340</v>
      </c>
      <c r="I287" t="s">
        <v>375</v>
      </c>
      <c r="J287" t="s">
        <v>342</v>
      </c>
      <c r="K287" t="s">
        <v>343</v>
      </c>
      <c r="L287" t="s">
        <v>303</v>
      </c>
      <c r="M287" t="s">
        <v>297</v>
      </c>
      <c r="N287" t="s">
        <v>297</v>
      </c>
      <c r="O287" t="s">
        <v>297</v>
      </c>
      <c r="Q287" t="s">
        <v>344</v>
      </c>
      <c r="R287" t="s">
        <v>297</v>
      </c>
      <c r="S287" t="s">
        <v>306</v>
      </c>
      <c r="T287" t="s">
        <v>297</v>
      </c>
      <c r="U287" t="s">
        <v>297</v>
      </c>
      <c r="V287" t="s">
        <v>309</v>
      </c>
      <c r="W287" t="s">
        <v>310</v>
      </c>
      <c r="X287" t="s">
        <v>310</v>
      </c>
      <c r="Y287" t="s">
        <v>311</v>
      </c>
      <c r="Z287" t="s">
        <v>297</v>
      </c>
      <c r="AA287" t="s">
        <v>297</v>
      </c>
      <c r="AB287" t="s">
        <v>297</v>
      </c>
      <c r="AC287" t="s">
        <v>297</v>
      </c>
      <c r="AD287" t="s">
        <v>297</v>
      </c>
      <c r="AE287" t="s">
        <v>297</v>
      </c>
      <c r="AF287" t="s">
        <v>297</v>
      </c>
      <c r="AG287" t="s">
        <v>297</v>
      </c>
      <c r="AH287" t="s">
        <v>297</v>
      </c>
      <c r="AI287" t="s">
        <v>297</v>
      </c>
      <c r="AJ287" t="s">
        <v>297</v>
      </c>
      <c r="AK287" t="s">
        <v>297</v>
      </c>
      <c r="AL287" t="s">
        <v>297</v>
      </c>
      <c r="AM287" t="s">
        <v>297</v>
      </c>
      <c r="AN287" t="s">
        <v>297</v>
      </c>
      <c r="AO287" t="s">
        <v>297</v>
      </c>
      <c r="AP287" t="s">
        <v>297</v>
      </c>
      <c r="AQ287" t="s">
        <v>297</v>
      </c>
      <c r="AR287" t="s">
        <v>297</v>
      </c>
      <c r="AS287" t="s">
        <v>297</v>
      </c>
      <c r="AT287" t="s">
        <v>297</v>
      </c>
      <c r="AU287" t="s">
        <v>297</v>
      </c>
      <c r="AV287" t="s">
        <v>297</v>
      </c>
      <c r="AW287" t="s">
        <v>297</v>
      </c>
      <c r="AX287" t="s">
        <v>297</v>
      </c>
      <c r="AY287" t="s">
        <v>297</v>
      </c>
      <c r="AZ287" t="s">
        <v>297</v>
      </c>
      <c r="BA287" t="s">
        <v>297</v>
      </c>
      <c r="BB287" t="s">
        <v>297</v>
      </c>
      <c r="BC287" t="s">
        <v>297</v>
      </c>
      <c r="BD287" t="s">
        <v>297</v>
      </c>
      <c r="BE287" t="s">
        <v>297</v>
      </c>
      <c r="BF287" t="s">
        <v>297</v>
      </c>
      <c r="BG287" t="s">
        <v>297</v>
      </c>
      <c r="BH287" t="s">
        <v>297</v>
      </c>
      <c r="BI287" t="s">
        <v>297</v>
      </c>
      <c r="BJ287" t="s">
        <v>297</v>
      </c>
      <c r="BK287" t="s">
        <v>297</v>
      </c>
      <c r="BL287" t="s">
        <v>297</v>
      </c>
      <c r="BM287" t="s">
        <v>297</v>
      </c>
      <c r="BN287" t="s">
        <v>297</v>
      </c>
      <c r="BO287" t="s">
        <v>297</v>
      </c>
      <c r="BP287" t="s">
        <v>297</v>
      </c>
      <c r="BQ287" t="s">
        <v>297</v>
      </c>
      <c r="BR287" t="s">
        <v>297</v>
      </c>
      <c r="BS287" t="s">
        <v>297</v>
      </c>
      <c r="BT287" t="s">
        <v>297</v>
      </c>
      <c r="BU287" t="s">
        <v>297</v>
      </c>
      <c r="BV287" t="s">
        <v>297</v>
      </c>
      <c r="BW287" t="s">
        <v>297</v>
      </c>
      <c r="BX287" t="s">
        <v>297</v>
      </c>
      <c r="BY287" t="s">
        <v>297</v>
      </c>
      <c r="BZ287" t="s">
        <v>297</v>
      </c>
      <c r="CA287" t="s">
        <v>297</v>
      </c>
      <c r="CB287" t="s">
        <v>297</v>
      </c>
      <c r="CC287" t="s">
        <v>297</v>
      </c>
      <c r="CD287" t="s">
        <v>297</v>
      </c>
      <c r="CE287" t="s">
        <v>297</v>
      </c>
      <c r="CF287" t="s">
        <v>347</v>
      </c>
      <c r="CG287" t="s">
        <v>297</v>
      </c>
      <c r="CH287" t="s">
        <v>297</v>
      </c>
      <c r="CI287">
        <v>0</v>
      </c>
      <c r="CJ287">
        <v>30</v>
      </c>
      <c r="CK287" t="s">
        <v>2002</v>
      </c>
      <c r="CL287" t="s">
        <v>2003</v>
      </c>
      <c r="CM287" t="s">
        <v>297</v>
      </c>
      <c r="CN287" t="s">
        <v>297</v>
      </c>
      <c r="CO287" t="s">
        <v>297</v>
      </c>
      <c r="CP287" t="s">
        <v>297</v>
      </c>
      <c r="CQ287" t="s">
        <v>297</v>
      </c>
      <c r="CR287" t="s">
        <v>297</v>
      </c>
      <c r="CS287" t="s">
        <v>297</v>
      </c>
      <c r="CT287" t="s">
        <v>297</v>
      </c>
      <c r="CU287" t="s">
        <v>297</v>
      </c>
      <c r="CV287" t="s">
        <v>297</v>
      </c>
      <c r="CW287" t="s">
        <v>297</v>
      </c>
      <c r="CX287" t="s">
        <v>297</v>
      </c>
      <c r="CY287" t="s">
        <v>297</v>
      </c>
      <c r="CZ287" t="s">
        <v>297</v>
      </c>
      <c r="DA287" t="s">
        <v>297</v>
      </c>
      <c r="DB287" t="s">
        <v>297</v>
      </c>
      <c r="DC287" t="s">
        <v>297</v>
      </c>
    </row>
    <row r="288" spans="1:107" hidden="1" thickTop="1" x14ac:dyDescent="0.2">
      <c r="A288" t="s">
        <v>362</v>
      </c>
      <c r="B288" s="196" t="s">
        <v>2004</v>
      </c>
      <c r="C288" t="s">
        <v>6245</v>
      </c>
      <c r="D288" t="s">
        <v>297</v>
      </c>
      <c r="E288" t="s">
        <v>2006</v>
      </c>
      <c r="F288" t="s">
        <v>297</v>
      </c>
      <c r="G288" t="s">
        <v>339</v>
      </c>
      <c r="H288" t="s">
        <v>340</v>
      </c>
      <c r="I288" t="s">
        <v>300</v>
      </c>
      <c r="J288" t="s">
        <v>342</v>
      </c>
      <c r="K288" t="s">
        <v>343</v>
      </c>
      <c r="L288" t="s">
        <v>303</v>
      </c>
      <c r="M288" t="s">
        <v>297</v>
      </c>
      <c r="N288" t="s">
        <v>297</v>
      </c>
      <c r="O288" t="s">
        <v>297</v>
      </c>
      <c r="Q288" t="s">
        <v>344</v>
      </c>
      <c r="R288" t="s">
        <v>297</v>
      </c>
      <c r="S288" t="s">
        <v>306</v>
      </c>
      <c r="T288" t="s">
        <v>362</v>
      </c>
      <c r="U288" t="s">
        <v>297</v>
      </c>
      <c r="V288" t="s">
        <v>309</v>
      </c>
      <c r="W288" t="s">
        <v>345</v>
      </c>
      <c r="X288" t="s">
        <v>310</v>
      </c>
      <c r="Y288" t="s">
        <v>346</v>
      </c>
      <c r="Z288" t="s">
        <v>297</v>
      </c>
      <c r="AA288" t="s">
        <v>297</v>
      </c>
      <c r="AB288" t="s">
        <v>297</v>
      </c>
      <c r="AC288" t="s">
        <v>297</v>
      </c>
      <c r="AD288" t="s">
        <v>297</v>
      </c>
      <c r="AE288" t="s">
        <v>297</v>
      </c>
      <c r="AF288" t="s">
        <v>297</v>
      </c>
      <c r="AG288" t="s">
        <v>297</v>
      </c>
      <c r="AH288" t="s">
        <v>297</v>
      </c>
      <c r="AI288" t="s">
        <v>297</v>
      </c>
      <c r="AJ288" t="s">
        <v>297</v>
      </c>
      <c r="AK288" t="s">
        <v>297</v>
      </c>
      <c r="AL288" t="s">
        <v>297</v>
      </c>
      <c r="AM288" t="s">
        <v>297</v>
      </c>
      <c r="AN288" t="s">
        <v>297</v>
      </c>
      <c r="AO288" t="s">
        <v>297</v>
      </c>
      <c r="AP288" t="s">
        <v>297</v>
      </c>
      <c r="AQ288" t="s">
        <v>297</v>
      </c>
      <c r="AR288" t="s">
        <v>297</v>
      </c>
      <c r="AS288" t="s">
        <v>297</v>
      </c>
      <c r="AT288" t="s">
        <v>297</v>
      </c>
      <c r="AU288" t="s">
        <v>297</v>
      </c>
      <c r="AV288" t="s">
        <v>297</v>
      </c>
      <c r="AW288" t="s">
        <v>297</v>
      </c>
      <c r="AX288" t="s">
        <v>297</v>
      </c>
      <c r="AY288" t="s">
        <v>297</v>
      </c>
      <c r="AZ288" t="s">
        <v>297</v>
      </c>
      <c r="BA288" t="s">
        <v>297</v>
      </c>
      <c r="BB288" t="s">
        <v>297</v>
      </c>
      <c r="BC288" t="s">
        <v>297</v>
      </c>
      <c r="BD288" t="s">
        <v>297</v>
      </c>
      <c r="BE288" t="s">
        <v>297</v>
      </c>
      <c r="BF288" t="s">
        <v>297</v>
      </c>
      <c r="BG288" t="s">
        <v>297</v>
      </c>
      <c r="BH288" t="s">
        <v>297</v>
      </c>
      <c r="BI288" t="s">
        <v>297</v>
      </c>
      <c r="BJ288" t="s">
        <v>297</v>
      </c>
      <c r="BK288" t="s">
        <v>297</v>
      </c>
      <c r="BL288" t="s">
        <v>297</v>
      </c>
      <c r="BM288" t="s">
        <v>297</v>
      </c>
      <c r="BN288" t="s">
        <v>297</v>
      </c>
      <c r="BO288" t="s">
        <v>297</v>
      </c>
      <c r="BP288" t="s">
        <v>312</v>
      </c>
      <c r="BQ288" t="s">
        <v>297</v>
      </c>
      <c r="BR288" t="s">
        <v>297</v>
      </c>
      <c r="BS288" t="s">
        <v>297</v>
      </c>
      <c r="BT288" t="s">
        <v>297</v>
      </c>
      <c r="BU288" t="s">
        <v>297</v>
      </c>
      <c r="BV288" t="s">
        <v>297</v>
      </c>
      <c r="BW288" t="s">
        <v>297</v>
      </c>
      <c r="BX288" t="s">
        <v>297</v>
      </c>
      <c r="BY288" t="s">
        <v>297</v>
      </c>
      <c r="BZ288" t="s">
        <v>297</v>
      </c>
      <c r="CA288" t="s">
        <v>297</v>
      </c>
      <c r="CB288" t="s">
        <v>297</v>
      </c>
      <c r="CC288" t="s">
        <v>297</v>
      </c>
      <c r="CD288" t="s">
        <v>297</v>
      </c>
      <c r="CE288" t="s">
        <v>297</v>
      </c>
      <c r="CF288" t="s">
        <v>369</v>
      </c>
      <c r="CG288" t="s">
        <v>297</v>
      </c>
      <c r="CH288" t="s">
        <v>297</v>
      </c>
      <c r="CI288">
        <v>0</v>
      </c>
      <c r="CJ288">
        <v>30</v>
      </c>
      <c r="CK288" t="s">
        <v>2007</v>
      </c>
      <c r="CL288" t="s">
        <v>2008</v>
      </c>
      <c r="CM288" t="s">
        <v>297</v>
      </c>
      <c r="CN288" t="s">
        <v>2009</v>
      </c>
      <c r="CO288" t="s">
        <v>297</v>
      </c>
      <c r="CP288" t="s">
        <v>297</v>
      </c>
      <c r="CQ288" t="s">
        <v>297</v>
      </c>
      <c r="CR288" t="s">
        <v>297</v>
      </c>
      <c r="CS288" t="s">
        <v>297</v>
      </c>
      <c r="CT288" t="s">
        <v>297</v>
      </c>
      <c r="CU288" t="s">
        <v>2010</v>
      </c>
      <c r="CV288" t="s">
        <v>419</v>
      </c>
      <c r="CW288" t="s">
        <v>297</v>
      </c>
      <c r="CX288" t="s">
        <v>297</v>
      </c>
      <c r="CY288" t="s">
        <v>926</v>
      </c>
      <c r="CZ288" t="s">
        <v>404</v>
      </c>
      <c r="DA288" t="s">
        <v>2011</v>
      </c>
      <c r="DB288" t="s">
        <v>297</v>
      </c>
      <c r="DC288" t="s">
        <v>1125</v>
      </c>
    </row>
    <row r="289" spans="1:107" hidden="1" thickTop="1" x14ac:dyDescent="0.2">
      <c r="A289" t="s">
        <v>2012</v>
      </c>
      <c r="B289" s="14" t="s">
        <v>2013</v>
      </c>
      <c r="C289" t="s">
        <v>6204</v>
      </c>
      <c r="D289" t="s">
        <v>297</v>
      </c>
      <c r="E289" t="s">
        <v>2014</v>
      </c>
      <c r="F289" t="s">
        <v>297</v>
      </c>
      <c r="G289" t="s">
        <v>339</v>
      </c>
      <c r="H289" t="s">
        <v>340</v>
      </c>
      <c r="I289" t="s">
        <v>375</v>
      </c>
      <c r="J289" t="s">
        <v>2015</v>
      </c>
      <c r="K289" t="s">
        <v>343</v>
      </c>
      <c r="L289" t="s">
        <v>303</v>
      </c>
      <c r="M289" t="s">
        <v>297</v>
      </c>
      <c r="N289" t="s">
        <v>297</v>
      </c>
      <c r="O289" t="s">
        <v>297</v>
      </c>
      <c r="Q289" t="s">
        <v>344</v>
      </c>
      <c r="R289" t="s">
        <v>297</v>
      </c>
      <c r="S289" t="s">
        <v>306</v>
      </c>
      <c r="T289" t="s">
        <v>297</v>
      </c>
      <c r="U289" t="s">
        <v>308</v>
      </c>
      <c r="V289" t="s">
        <v>309</v>
      </c>
      <c r="W289" t="s">
        <v>310</v>
      </c>
      <c r="X289" t="s">
        <v>310</v>
      </c>
      <c r="Y289" t="s">
        <v>311</v>
      </c>
      <c r="Z289" t="s">
        <v>297</v>
      </c>
      <c r="AA289" t="s">
        <v>297</v>
      </c>
      <c r="AB289" t="s">
        <v>297</v>
      </c>
      <c r="AC289" t="s">
        <v>297</v>
      </c>
      <c r="AD289" t="s">
        <v>297</v>
      </c>
      <c r="AE289" t="s">
        <v>297</v>
      </c>
      <c r="AF289" t="s">
        <v>297</v>
      </c>
      <c r="AG289" t="s">
        <v>297</v>
      </c>
      <c r="AH289" t="s">
        <v>297</v>
      </c>
      <c r="AI289" t="s">
        <v>297</v>
      </c>
      <c r="AJ289" t="s">
        <v>297</v>
      </c>
      <c r="AK289" t="s">
        <v>297</v>
      </c>
      <c r="AL289" t="s">
        <v>297</v>
      </c>
      <c r="AM289" t="s">
        <v>297</v>
      </c>
      <c r="AN289" t="s">
        <v>297</v>
      </c>
      <c r="AO289" t="s">
        <v>411</v>
      </c>
      <c r="AP289" t="s">
        <v>488</v>
      </c>
      <c r="AQ289">
        <v>17</v>
      </c>
      <c r="AR289" t="s">
        <v>297</v>
      </c>
      <c r="AS289" t="s">
        <v>297</v>
      </c>
      <c r="AT289" t="s">
        <v>297</v>
      </c>
      <c r="AU289" t="s">
        <v>297</v>
      </c>
      <c r="AV289" t="s">
        <v>297</v>
      </c>
      <c r="AW289" t="s">
        <v>297</v>
      </c>
      <c r="AX289" t="s">
        <v>297</v>
      </c>
      <c r="AY289" t="s">
        <v>297</v>
      </c>
      <c r="AZ289" t="s">
        <v>297</v>
      </c>
      <c r="BA289" t="s">
        <v>297</v>
      </c>
      <c r="BB289" t="s">
        <v>297</v>
      </c>
      <c r="BC289" t="s">
        <v>297</v>
      </c>
      <c r="BD289" t="s">
        <v>297</v>
      </c>
      <c r="BE289" t="s">
        <v>297</v>
      </c>
      <c r="BF289" t="s">
        <v>297</v>
      </c>
      <c r="BG289" t="s">
        <v>411</v>
      </c>
      <c r="BH289" t="s">
        <v>412</v>
      </c>
      <c r="BI289">
        <v>7</v>
      </c>
      <c r="BJ289" t="s">
        <v>297</v>
      </c>
      <c r="BK289" t="s">
        <v>297</v>
      </c>
      <c r="BL289" t="s">
        <v>297</v>
      </c>
      <c r="BM289" t="s">
        <v>297</v>
      </c>
      <c r="BN289" t="s">
        <v>297</v>
      </c>
      <c r="BO289" t="s">
        <v>297</v>
      </c>
      <c r="BP289" t="s">
        <v>297</v>
      </c>
      <c r="BQ289" t="s">
        <v>297</v>
      </c>
      <c r="BR289" t="s">
        <v>297</v>
      </c>
      <c r="BS289" t="s">
        <v>297</v>
      </c>
      <c r="BT289" t="s">
        <v>297</v>
      </c>
      <c r="BU289" t="s">
        <v>297</v>
      </c>
      <c r="BV289" t="s">
        <v>297</v>
      </c>
      <c r="BW289" t="s">
        <v>297</v>
      </c>
      <c r="BX289" t="s">
        <v>297</v>
      </c>
      <c r="BY289" t="s">
        <v>297</v>
      </c>
      <c r="BZ289" t="s">
        <v>297</v>
      </c>
      <c r="CA289" t="s">
        <v>297</v>
      </c>
      <c r="CB289" t="s">
        <v>297</v>
      </c>
      <c r="CC289" t="s">
        <v>297</v>
      </c>
      <c r="CD289" t="s">
        <v>297</v>
      </c>
      <c r="CE289" t="s">
        <v>297</v>
      </c>
      <c r="CF289" t="s">
        <v>553</v>
      </c>
      <c r="CG289" t="s">
        <v>297</v>
      </c>
      <c r="CH289" t="s">
        <v>297</v>
      </c>
      <c r="CI289">
        <v>0</v>
      </c>
      <c r="CJ289">
        <v>30</v>
      </c>
      <c r="CK289" t="s">
        <v>2016</v>
      </c>
      <c r="CL289" t="s">
        <v>2017</v>
      </c>
      <c r="CM289" t="s">
        <v>297</v>
      </c>
      <c r="CN289" t="s">
        <v>297</v>
      </c>
      <c r="CO289" t="s">
        <v>297</v>
      </c>
      <c r="CP289" t="s">
        <v>297</v>
      </c>
      <c r="CQ289" t="s">
        <v>297</v>
      </c>
      <c r="CR289" t="s">
        <v>297</v>
      </c>
      <c r="CS289" t="s">
        <v>297</v>
      </c>
      <c r="CT289" t="s">
        <v>297</v>
      </c>
      <c r="CU289" t="s">
        <v>297</v>
      </c>
      <c r="CV289" t="s">
        <v>297</v>
      </c>
      <c r="CW289" t="s">
        <v>438</v>
      </c>
      <c r="CX289" t="s">
        <v>297</v>
      </c>
      <c r="CY289" t="s">
        <v>297</v>
      </c>
      <c r="CZ289" t="s">
        <v>297</v>
      </c>
      <c r="DA289" t="s">
        <v>297</v>
      </c>
      <c r="DB289" t="s">
        <v>297</v>
      </c>
      <c r="DC289" t="s">
        <v>297</v>
      </c>
    </row>
    <row r="290" spans="1:107" hidden="1" thickTop="1" x14ac:dyDescent="0.2">
      <c r="A290" t="s">
        <v>2018</v>
      </c>
      <c r="B290" s="196" t="s">
        <v>2019</v>
      </c>
      <c r="C290" t="s">
        <v>6204</v>
      </c>
      <c r="D290" t="s">
        <v>297</v>
      </c>
      <c r="E290" t="s">
        <v>2020</v>
      </c>
      <c r="F290" t="s">
        <v>297</v>
      </c>
      <c r="G290" t="s">
        <v>339</v>
      </c>
      <c r="H290" t="s">
        <v>340</v>
      </c>
      <c r="I290" t="s">
        <v>375</v>
      </c>
      <c r="J290" t="s">
        <v>2015</v>
      </c>
      <c r="K290" t="s">
        <v>343</v>
      </c>
      <c r="L290" t="s">
        <v>303</v>
      </c>
      <c r="M290" t="s">
        <v>297</v>
      </c>
      <c r="N290" t="s">
        <v>297</v>
      </c>
      <c r="O290" t="s">
        <v>297</v>
      </c>
      <c r="Q290" t="s">
        <v>344</v>
      </c>
      <c r="R290" t="s">
        <v>297</v>
      </c>
      <c r="S290" t="s">
        <v>306</v>
      </c>
      <c r="T290" t="s">
        <v>297</v>
      </c>
      <c r="U290" t="s">
        <v>308</v>
      </c>
      <c r="V290" t="s">
        <v>309</v>
      </c>
      <c r="W290" t="s">
        <v>345</v>
      </c>
      <c r="X290" t="s">
        <v>310</v>
      </c>
      <c r="Y290" t="s">
        <v>297</v>
      </c>
      <c r="Z290" t="s">
        <v>297</v>
      </c>
      <c r="AA290" t="s">
        <v>297</v>
      </c>
      <c r="AB290" t="s">
        <v>297</v>
      </c>
      <c r="AC290" t="s">
        <v>297</v>
      </c>
      <c r="AD290" t="s">
        <v>297</v>
      </c>
      <c r="AE290" t="s">
        <v>297</v>
      </c>
      <c r="AF290" t="s">
        <v>297</v>
      </c>
      <c r="AG290" t="s">
        <v>297</v>
      </c>
      <c r="AH290" t="s">
        <v>297</v>
      </c>
      <c r="AI290" t="s">
        <v>297</v>
      </c>
      <c r="AJ290" t="s">
        <v>297</v>
      </c>
      <c r="AK290" t="s">
        <v>297</v>
      </c>
      <c r="AL290" t="s">
        <v>297</v>
      </c>
      <c r="AM290" t="s">
        <v>297</v>
      </c>
      <c r="AN290" t="s">
        <v>297</v>
      </c>
      <c r="AO290" t="s">
        <v>411</v>
      </c>
      <c r="AP290" t="s">
        <v>488</v>
      </c>
      <c r="AQ290">
        <v>15</v>
      </c>
      <c r="AR290" t="s">
        <v>297</v>
      </c>
      <c r="AS290" t="s">
        <v>297</v>
      </c>
      <c r="AT290" t="s">
        <v>297</v>
      </c>
      <c r="AU290" t="s">
        <v>297</v>
      </c>
      <c r="AV290" t="s">
        <v>297</v>
      </c>
      <c r="AW290" t="s">
        <v>297</v>
      </c>
      <c r="AX290" t="s">
        <v>297</v>
      </c>
      <c r="AY290" t="s">
        <v>297</v>
      </c>
      <c r="AZ290" t="s">
        <v>297</v>
      </c>
      <c r="BA290" t="s">
        <v>297</v>
      </c>
      <c r="BB290" t="s">
        <v>297</v>
      </c>
      <c r="BC290" t="s">
        <v>297</v>
      </c>
      <c r="BD290" t="s">
        <v>297</v>
      </c>
      <c r="BE290" t="s">
        <v>297</v>
      </c>
      <c r="BF290" t="s">
        <v>297</v>
      </c>
      <c r="BG290" t="s">
        <v>297</v>
      </c>
      <c r="BH290" t="s">
        <v>297</v>
      </c>
      <c r="BI290" t="s">
        <v>297</v>
      </c>
      <c r="BJ290" t="s">
        <v>297</v>
      </c>
      <c r="BK290" t="s">
        <v>297</v>
      </c>
      <c r="BL290" t="s">
        <v>297</v>
      </c>
      <c r="BM290" t="s">
        <v>297</v>
      </c>
      <c r="BN290" t="s">
        <v>297</v>
      </c>
      <c r="BO290" t="s">
        <v>297</v>
      </c>
      <c r="BP290" t="s">
        <v>297</v>
      </c>
      <c r="BQ290" t="s">
        <v>297</v>
      </c>
      <c r="BR290" t="s">
        <v>297</v>
      </c>
      <c r="BS290" t="s">
        <v>297</v>
      </c>
      <c r="BT290" t="s">
        <v>297</v>
      </c>
      <c r="BU290" t="s">
        <v>297</v>
      </c>
      <c r="BV290" t="s">
        <v>297</v>
      </c>
      <c r="BW290" t="s">
        <v>297</v>
      </c>
      <c r="BX290" t="s">
        <v>297</v>
      </c>
      <c r="BY290" t="s">
        <v>297</v>
      </c>
      <c r="BZ290" t="s">
        <v>297</v>
      </c>
      <c r="CA290" t="s">
        <v>297</v>
      </c>
      <c r="CB290" t="s">
        <v>297</v>
      </c>
      <c r="CC290" t="s">
        <v>297</v>
      </c>
      <c r="CD290" t="s">
        <v>297</v>
      </c>
      <c r="CE290" t="s">
        <v>297</v>
      </c>
      <c r="CF290" t="s">
        <v>553</v>
      </c>
      <c r="CG290">
        <v>-90</v>
      </c>
      <c r="CH290">
        <v>90</v>
      </c>
      <c r="CI290" t="s">
        <v>297</v>
      </c>
      <c r="CJ290" t="s">
        <v>297</v>
      </c>
      <c r="CK290" t="s">
        <v>2021</v>
      </c>
      <c r="CL290" t="s">
        <v>2022</v>
      </c>
      <c r="CM290" t="s">
        <v>297</v>
      </c>
      <c r="CN290" t="s">
        <v>297</v>
      </c>
      <c r="CO290" t="s">
        <v>297</v>
      </c>
      <c r="CP290" t="s">
        <v>297</v>
      </c>
      <c r="CQ290" t="s">
        <v>2023</v>
      </c>
      <c r="CR290" t="s">
        <v>297</v>
      </c>
      <c r="CS290" t="s">
        <v>2024</v>
      </c>
      <c r="CT290" t="s">
        <v>934</v>
      </c>
      <c r="CU290" t="s">
        <v>2024</v>
      </c>
      <c r="CV290" t="s">
        <v>297</v>
      </c>
      <c r="CW290" t="s">
        <v>438</v>
      </c>
      <c r="CX290" t="s">
        <v>297</v>
      </c>
      <c r="CY290" t="s">
        <v>534</v>
      </c>
      <c r="CZ290" t="s">
        <v>404</v>
      </c>
      <c r="DA290" t="s">
        <v>2018</v>
      </c>
      <c r="DB290" t="s">
        <v>297</v>
      </c>
      <c r="DC290" t="s">
        <v>297</v>
      </c>
    </row>
    <row r="291" spans="1:107" hidden="1" thickTop="1" x14ac:dyDescent="0.2">
      <c r="A291" t="s">
        <v>2025</v>
      </c>
      <c r="B291" s="14" t="s">
        <v>2026</v>
      </c>
      <c r="C291" t="s">
        <v>6204</v>
      </c>
      <c r="D291" t="s">
        <v>297</v>
      </c>
      <c r="E291" t="s">
        <v>2027</v>
      </c>
      <c r="F291" t="s">
        <v>297</v>
      </c>
      <c r="G291" t="s">
        <v>339</v>
      </c>
      <c r="H291" t="s">
        <v>340</v>
      </c>
      <c r="I291" t="s">
        <v>375</v>
      </c>
      <c r="J291" t="s">
        <v>2015</v>
      </c>
      <c r="K291" t="s">
        <v>343</v>
      </c>
      <c r="L291" t="s">
        <v>303</v>
      </c>
      <c r="M291" t="s">
        <v>297</v>
      </c>
      <c r="N291" t="s">
        <v>297</v>
      </c>
      <c r="O291" t="s">
        <v>297</v>
      </c>
      <c r="Q291" t="s">
        <v>344</v>
      </c>
      <c r="R291" t="s">
        <v>297</v>
      </c>
      <c r="S291" t="s">
        <v>306</v>
      </c>
      <c r="T291" t="s">
        <v>297</v>
      </c>
      <c r="U291" t="s">
        <v>308</v>
      </c>
      <c r="V291" t="s">
        <v>309</v>
      </c>
      <c r="W291" t="s">
        <v>345</v>
      </c>
      <c r="X291" t="s">
        <v>310</v>
      </c>
      <c r="Y291" t="s">
        <v>297</v>
      </c>
      <c r="Z291" t="s">
        <v>297</v>
      </c>
      <c r="AA291" t="s">
        <v>297</v>
      </c>
      <c r="AB291" t="s">
        <v>297</v>
      </c>
      <c r="AC291" t="s">
        <v>297</v>
      </c>
      <c r="AD291" t="s">
        <v>297</v>
      </c>
      <c r="AE291" t="s">
        <v>297</v>
      </c>
      <c r="AF291" t="s">
        <v>297</v>
      </c>
      <c r="AG291" t="s">
        <v>297</v>
      </c>
      <c r="AH291" t="s">
        <v>297</v>
      </c>
      <c r="AI291" t="s">
        <v>297</v>
      </c>
      <c r="AJ291" t="s">
        <v>297</v>
      </c>
      <c r="AK291" t="s">
        <v>297</v>
      </c>
      <c r="AL291" t="s">
        <v>297</v>
      </c>
      <c r="AM291" t="s">
        <v>297</v>
      </c>
      <c r="AN291" t="s">
        <v>297</v>
      </c>
      <c r="AO291" t="s">
        <v>411</v>
      </c>
      <c r="AP291" t="s">
        <v>488</v>
      </c>
      <c r="AQ291">
        <v>16</v>
      </c>
      <c r="AR291" t="s">
        <v>297</v>
      </c>
      <c r="AS291" t="s">
        <v>297</v>
      </c>
      <c r="AT291" t="s">
        <v>297</v>
      </c>
      <c r="AU291" t="s">
        <v>297</v>
      </c>
      <c r="AV291" t="s">
        <v>297</v>
      </c>
      <c r="AW291" t="s">
        <v>297</v>
      </c>
      <c r="AX291" t="s">
        <v>297</v>
      </c>
      <c r="AY291" t="s">
        <v>297</v>
      </c>
      <c r="AZ291" t="s">
        <v>297</v>
      </c>
      <c r="BA291" t="s">
        <v>297</v>
      </c>
      <c r="BB291" t="s">
        <v>297</v>
      </c>
      <c r="BC291" t="s">
        <v>297</v>
      </c>
      <c r="BD291" t="s">
        <v>297</v>
      </c>
      <c r="BE291" t="s">
        <v>297</v>
      </c>
      <c r="BF291" t="s">
        <v>297</v>
      </c>
      <c r="BG291" t="s">
        <v>297</v>
      </c>
      <c r="BH291" t="s">
        <v>297</v>
      </c>
      <c r="BI291" t="s">
        <v>297</v>
      </c>
      <c r="BJ291" t="s">
        <v>297</v>
      </c>
      <c r="BK291" t="s">
        <v>297</v>
      </c>
      <c r="BL291" t="s">
        <v>297</v>
      </c>
      <c r="BM291" t="s">
        <v>297</v>
      </c>
      <c r="BN291" t="s">
        <v>297</v>
      </c>
      <c r="BO291" t="s">
        <v>297</v>
      </c>
      <c r="BP291" t="s">
        <v>297</v>
      </c>
      <c r="BQ291" t="s">
        <v>297</v>
      </c>
      <c r="BR291" t="s">
        <v>297</v>
      </c>
      <c r="BS291" t="s">
        <v>297</v>
      </c>
      <c r="BT291" t="s">
        <v>297</v>
      </c>
      <c r="BU291" t="s">
        <v>297</v>
      </c>
      <c r="BV291" t="s">
        <v>297</v>
      </c>
      <c r="BW291" t="s">
        <v>297</v>
      </c>
      <c r="BX291" t="s">
        <v>297</v>
      </c>
      <c r="BY291" t="s">
        <v>297</v>
      </c>
      <c r="BZ291" t="s">
        <v>297</v>
      </c>
      <c r="CA291" t="s">
        <v>297</v>
      </c>
      <c r="CB291" t="s">
        <v>297</v>
      </c>
      <c r="CC291" t="s">
        <v>297</v>
      </c>
      <c r="CD291" t="s">
        <v>297</v>
      </c>
      <c r="CE291" t="s">
        <v>297</v>
      </c>
      <c r="CF291" t="s">
        <v>553</v>
      </c>
      <c r="CG291">
        <v>-180</v>
      </c>
      <c r="CH291">
        <v>180</v>
      </c>
      <c r="CI291" t="s">
        <v>297</v>
      </c>
      <c r="CJ291" t="s">
        <v>297</v>
      </c>
      <c r="CK291" t="s">
        <v>2028</v>
      </c>
      <c r="CL291" t="s">
        <v>2029</v>
      </c>
      <c r="CM291" t="s">
        <v>297</v>
      </c>
      <c r="CN291" t="s">
        <v>297</v>
      </c>
      <c r="CO291" t="s">
        <v>297</v>
      </c>
      <c r="CP291" t="s">
        <v>297</v>
      </c>
      <c r="CQ291" t="s">
        <v>2030</v>
      </c>
      <c r="CR291" t="s">
        <v>297</v>
      </c>
      <c r="CS291" t="s">
        <v>2031</v>
      </c>
      <c r="CT291" t="s">
        <v>934</v>
      </c>
      <c r="CU291" t="s">
        <v>2031</v>
      </c>
      <c r="CV291" t="s">
        <v>297</v>
      </c>
      <c r="CW291" t="s">
        <v>438</v>
      </c>
      <c r="CX291" t="s">
        <v>297</v>
      </c>
      <c r="CY291" t="s">
        <v>534</v>
      </c>
      <c r="CZ291" t="s">
        <v>404</v>
      </c>
      <c r="DA291" t="s">
        <v>2025</v>
      </c>
      <c r="DB291" t="s">
        <v>297</v>
      </c>
      <c r="DC291" t="s">
        <v>297</v>
      </c>
    </row>
    <row r="292" spans="1:107" hidden="1" thickTop="1" x14ac:dyDescent="0.2">
      <c r="A292" t="s">
        <v>2032</v>
      </c>
      <c r="B292" s="196" t="s">
        <v>2033</v>
      </c>
      <c r="C292" t="s">
        <v>6204</v>
      </c>
      <c r="D292" t="s">
        <v>297</v>
      </c>
      <c r="E292" t="s">
        <v>2034</v>
      </c>
      <c r="F292" t="s">
        <v>297</v>
      </c>
      <c r="G292" t="s">
        <v>339</v>
      </c>
      <c r="H292" t="s">
        <v>340</v>
      </c>
      <c r="I292" t="s">
        <v>375</v>
      </c>
      <c r="J292" t="s">
        <v>342</v>
      </c>
      <c r="K292" t="s">
        <v>343</v>
      </c>
      <c r="L292" t="s">
        <v>303</v>
      </c>
      <c r="M292" t="s">
        <v>297</v>
      </c>
      <c r="N292" t="s">
        <v>297</v>
      </c>
      <c r="O292" t="s">
        <v>2035</v>
      </c>
      <c r="Q292" t="s">
        <v>344</v>
      </c>
      <c r="R292" t="s">
        <v>297</v>
      </c>
      <c r="S292" t="s">
        <v>306</v>
      </c>
      <c r="T292" t="s">
        <v>297</v>
      </c>
      <c r="U292" t="s">
        <v>308</v>
      </c>
      <c r="V292" t="s">
        <v>309</v>
      </c>
      <c r="W292" t="s">
        <v>345</v>
      </c>
      <c r="X292" t="s">
        <v>310</v>
      </c>
      <c r="Y292" t="s">
        <v>346</v>
      </c>
      <c r="Z292" t="s">
        <v>297</v>
      </c>
      <c r="AA292" t="s">
        <v>297</v>
      </c>
      <c r="AB292" t="s">
        <v>297</v>
      </c>
      <c r="AC292" t="s">
        <v>297</v>
      </c>
      <c r="AD292" t="s">
        <v>297</v>
      </c>
      <c r="AE292" t="s">
        <v>297</v>
      </c>
      <c r="AF292" t="s">
        <v>297</v>
      </c>
      <c r="AG292" t="s">
        <v>297</v>
      </c>
      <c r="AH292" t="s">
        <v>297</v>
      </c>
      <c r="AI292" t="s">
        <v>297</v>
      </c>
      <c r="AJ292" t="s">
        <v>297</v>
      </c>
      <c r="AK292" t="s">
        <v>297</v>
      </c>
      <c r="AL292" t="s">
        <v>297</v>
      </c>
      <c r="AM292" t="s">
        <v>297</v>
      </c>
      <c r="AN292" t="s">
        <v>297</v>
      </c>
      <c r="AO292" t="s">
        <v>297</v>
      </c>
      <c r="AP292" t="s">
        <v>297</v>
      </c>
      <c r="AQ292" t="s">
        <v>297</v>
      </c>
      <c r="AR292" t="s">
        <v>297</v>
      </c>
      <c r="AS292" t="s">
        <v>297</v>
      </c>
      <c r="AT292" t="s">
        <v>297</v>
      </c>
      <c r="AU292" t="s">
        <v>297</v>
      </c>
      <c r="AV292" t="s">
        <v>297</v>
      </c>
      <c r="AW292" t="s">
        <v>297</v>
      </c>
      <c r="AX292" t="s">
        <v>297</v>
      </c>
      <c r="AY292" t="s">
        <v>297</v>
      </c>
      <c r="AZ292" t="s">
        <v>297</v>
      </c>
      <c r="BA292" t="s">
        <v>297</v>
      </c>
      <c r="BB292" t="s">
        <v>297</v>
      </c>
      <c r="BC292" t="s">
        <v>297</v>
      </c>
      <c r="BD292" t="s">
        <v>297</v>
      </c>
      <c r="BE292" t="s">
        <v>297</v>
      </c>
      <c r="BF292" t="s">
        <v>297</v>
      </c>
      <c r="BG292" t="s">
        <v>411</v>
      </c>
      <c r="BH292" t="s">
        <v>412</v>
      </c>
      <c r="BI292">
        <v>6</v>
      </c>
      <c r="BJ292" t="s">
        <v>297</v>
      </c>
      <c r="BK292" t="s">
        <v>297</v>
      </c>
      <c r="BL292" t="s">
        <v>297</v>
      </c>
      <c r="BM292" t="s">
        <v>297</v>
      </c>
      <c r="BN292" t="s">
        <v>297</v>
      </c>
      <c r="BO292" t="s">
        <v>297</v>
      </c>
      <c r="BP292" t="s">
        <v>297</v>
      </c>
      <c r="BQ292" t="s">
        <v>297</v>
      </c>
      <c r="BR292" t="s">
        <v>297</v>
      </c>
      <c r="BS292" t="s">
        <v>297</v>
      </c>
      <c r="BT292" t="s">
        <v>297</v>
      </c>
      <c r="BU292" t="s">
        <v>297</v>
      </c>
      <c r="BV292" t="s">
        <v>297</v>
      </c>
      <c r="BW292" t="s">
        <v>297</v>
      </c>
      <c r="BX292" t="s">
        <v>297</v>
      </c>
      <c r="BY292" t="s">
        <v>297</v>
      </c>
      <c r="BZ292" t="s">
        <v>297</v>
      </c>
      <c r="CA292" t="s">
        <v>297</v>
      </c>
      <c r="CB292" t="s">
        <v>297</v>
      </c>
      <c r="CC292" t="s">
        <v>297</v>
      </c>
      <c r="CD292" t="s">
        <v>297</v>
      </c>
      <c r="CE292" t="s">
        <v>297</v>
      </c>
      <c r="CF292" t="s">
        <v>369</v>
      </c>
      <c r="CG292" t="s">
        <v>297</v>
      </c>
      <c r="CH292" t="s">
        <v>297</v>
      </c>
      <c r="CI292">
        <v>0</v>
      </c>
      <c r="CJ292">
        <v>30</v>
      </c>
      <c r="CK292" t="s">
        <v>2036</v>
      </c>
      <c r="CL292" t="s">
        <v>2037</v>
      </c>
      <c r="CM292" t="s">
        <v>297</v>
      </c>
      <c r="CN292" t="s">
        <v>297</v>
      </c>
      <c r="CO292" t="s">
        <v>297</v>
      </c>
      <c r="CP292" t="s">
        <v>297</v>
      </c>
      <c r="CQ292" t="s">
        <v>297</v>
      </c>
      <c r="CR292" t="s">
        <v>297</v>
      </c>
      <c r="CS292" t="s">
        <v>297</v>
      </c>
      <c r="CT292" t="s">
        <v>297</v>
      </c>
      <c r="CU292" t="s">
        <v>297</v>
      </c>
      <c r="CV292" t="s">
        <v>297</v>
      </c>
      <c r="CW292" t="s">
        <v>297</v>
      </c>
      <c r="CX292" t="s">
        <v>297</v>
      </c>
      <c r="CY292" t="s">
        <v>1726</v>
      </c>
      <c r="CZ292" t="s">
        <v>404</v>
      </c>
      <c r="DA292" t="s">
        <v>352</v>
      </c>
      <c r="DB292" t="s">
        <v>297</v>
      </c>
      <c r="DC292" t="s">
        <v>297</v>
      </c>
    </row>
    <row r="293" spans="1:107" hidden="1" thickTop="1" x14ac:dyDescent="0.2">
      <c r="A293" t="s">
        <v>6252</v>
      </c>
      <c r="B293" s="14" t="s">
        <v>2038</v>
      </c>
      <c r="C293" t="s">
        <v>6286</v>
      </c>
      <c r="D293" t="s">
        <v>297</v>
      </c>
      <c r="E293" t="s">
        <v>2039</v>
      </c>
      <c r="F293" t="s">
        <v>297</v>
      </c>
      <c r="G293" t="s">
        <v>339</v>
      </c>
      <c r="H293" t="s">
        <v>340</v>
      </c>
      <c r="I293" t="s">
        <v>375</v>
      </c>
      <c r="J293" t="s">
        <v>342</v>
      </c>
      <c r="K293" t="s">
        <v>343</v>
      </c>
      <c r="L293" t="s">
        <v>303</v>
      </c>
      <c r="M293" t="s">
        <v>297</v>
      </c>
      <c r="N293" t="s">
        <v>297</v>
      </c>
      <c r="O293" t="s">
        <v>2035</v>
      </c>
      <c r="Q293" t="s">
        <v>344</v>
      </c>
      <c r="R293" t="s">
        <v>297</v>
      </c>
      <c r="S293" t="s">
        <v>306</v>
      </c>
      <c r="T293" t="s">
        <v>297</v>
      </c>
      <c r="U293" t="s">
        <v>297</v>
      </c>
      <c r="V293" t="s">
        <v>309</v>
      </c>
      <c r="W293" t="s">
        <v>310</v>
      </c>
      <c r="X293" t="s">
        <v>310</v>
      </c>
      <c r="Y293" t="s">
        <v>311</v>
      </c>
      <c r="Z293" t="s">
        <v>297</v>
      </c>
      <c r="AA293" t="s">
        <v>297</v>
      </c>
      <c r="AB293" t="s">
        <v>297</v>
      </c>
      <c r="AC293" t="s">
        <v>297</v>
      </c>
      <c r="AD293" t="s">
        <v>297</v>
      </c>
      <c r="AE293" t="s">
        <v>297</v>
      </c>
      <c r="AF293" t="s">
        <v>297</v>
      </c>
      <c r="AG293" t="s">
        <v>297</v>
      </c>
      <c r="AH293" t="s">
        <v>297</v>
      </c>
      <c r="AI293" t="s">
        <v>297</v>
      </c>
      <c r="AJ293" t="s">
        <v>297</v>
      </c>
      <c r="AK293" t="s">
        <v>297</v>
      </c>
      <c r="AL293" t="s">
        <v>297</v>
      </c>
      <c r="AM293" t="s">
        <v>297</v>
      </c>
      <c r="AN293" t="s">
        <v>297</v>
      </c>
      <c r="AO293" t="s">
        <v>297</v>
      </c>
      <c r="AP293" t="s">
        <v>297</v>
      </c>
      <c r="AQ293" t="s">
        <v>297</v>
      </c>
      <c r="AR293" t="s">
        <v>297</v>
      </c>
      <c r="AS293" t="s">
        <v>297</v>
      </c>
      <c r="AT293" t="s">
        <v>297</v>
      </c>
      <c r="AU293" t="s">
        <v>297</v>
      </c>
      <c r="AV293" t="s">
        <v>297</v>
      </c>
      <c r="AW293" t="s">
        <v>297</v>
      </c>
      <c r="AX293" t="s">
        <v>297</v>
      </c>
      <c r="AY293" t="s">
        <v>297</v>
      </c>
      <c r="AZ293" t="s">
        <v>297</v>
      </c>
      <c r="BA293" t="s">
        <v>297</v>
      </c>
      <c r="BB293" t="s">
        <v>297</v>
      </c>
      <c r="BC293" t="s">
        <v>297</v>
      </c>
      <c r="BD293" t="s">
        <v>297</v>
      </c>
      <c r="BE293" t="s">
        <v>297</v>
      </c>
      <c r="BF293" t="s">
        <v>297</v>
      </c>
      <c r="BG293" t="s">
        <v>297</v>
      </c>
      <c r="BH293" t="s">
        <v>297</v>
      </c>
      <c r="BI293" t="s">
        <v>297</v>
      </c>
      <c r="BJ293" t="s">
        <v>297</v>
      </c>
      <c r="BK293" t="s">
        <v>297</v>
      </c>
      <c r="BL293" t="s">
        <v>297</v>
      </c>
      <c r="BM293" t="s">
        <v>297</v>
      </c>
      <c r="BN293" t="s">
        <v>297</v>
      </c>
      <c r="BO293" t="s">
        <v>297</v>
      </c>
      <c r="BP293" t="s">
        <v>312</v>
      </c>
      <c r="BQ293" t="s">
        <v>297</v>
      </c>
      <c r="BR293" t="s">
        <v>297</v>
      </c>
      <c r="BS293" t="s">
        <v>297</v>
      </c>
      <c r="BT293" t="s">
        <v>297</v>
      </c>
      <c r="BU293" t="s">
        <v>297</v>
      </c>
      <c r="BV293" t="s">
        <v>297</v>
      </c>
      <c r="BW293" t="s">
        <v>297</v>
      </c>
      <c r="BX293" t="s">
        <v>297</v>
      </c>
      <c r="BY293" t="s">
        <v>297</v>
      </c>
      <c r="BZ293" t="s">
        <v>297</v>
      </c>
      <c r="CA293" t="s">
        <v>297</v>
      </c>
      <c r="CB293" t="s">
        <v>297</v>
      </c>
      <c r="CC293" t="s">
        <v>297</v>
      </c>
      <c r="CD293" t="s">
        <v>297</v>
      </c>
      <c r="CE293" t="s">
        <v>297</v>
      </c>
      <c r="CF293" t="s">
        <v>369</v>
      </c>
      <c r="CG293" t="s">
        <v>297</v>
      </c>
      <c r="CH293" t="s">
        <v>297</v>
      </c>
      <c r="CI293">
        <v>0</v>
      </c>
      <c r="CJ293">
        <v>30</v>
      </c>
      <c r="CK293" t="s">
        <v>2040</v>
      </c>
      <c r="CL293" t="s">
        <v>2041</v>
      </c>
      <c r="CM293" t="s">
        <v>297</v>
      </c>
      <c r="CN293" t="s">
        <v>297</v>
      </c>
      <c r="CO293" t="s">
        <v>297</v>
      </c>
      <c r="CP293" t="s">
        <v>297</v>
      </c>
      <c r="CQ293" t="s">
        <v>297</v>
      </c>
      <c r="CR293" t="s">
        <v>297</v>
      </c>
      <c r="CS293" t="s">
        <v>297</v>
      </c>
      <c r="CT293" t="s">
        <v>297</v>
      </c>
      <c r="CU293" t="s">
        <v>297</v>
      </c>
      <c r="CV293" t="s">
        <v>297</v>
      </c>
      <c r="CW293" t="s">
        <v>297</v>
      </c>
      <c r="CX293" t="s">
        <v>297</v>
      </c>
      <c r="CY293" t="s">
        <v>297</v>
      </c>
      <c r="CZ293" t="s">
        <v>297</v>
      </c>
      <c r="DA293" t="s">
        <v>297</v>
      </c>
      <c r="DB293" t="s">
        <v>297</v>
      </c>
      <c r="DC293" t="s">
        <v>297</v>
      </c>
    </row>
    <row r="294" spans="1:107" hidden="1" thickTop="1" x14ac:dyDescent="0.2">
      <c r="A294" t="s">
        <v>2042</v>
      </c>
      <c r="B294" s="196" t="s">
        <v>2043</v>
      </c>
      <c r="C294" t="s">
        <v>6204</v>
      </c>
      <c r="D294" t="s">
        <v>297</v>
      </c>
      <c r="E294" t="s">
        <v>2044</v>
      </c>
      <c r="F294" t="s">
        <v>297</v>
      </c>
      <c r="G294" t="s">
        <v>339</v>
      </c>
      <c r="H294" t="s">
        <v>340</v>
      </c>
      <c r="I294" t="s">
        <v>375</v>
      </c>
      <c r="J294" t="s">
        <v>342</v>
      </c>
      <c r="K294" t="s">
        <v>343</v>
      </c>
      <c r="L294" t="s">
        <v>303</v>
      </c>
      <c r="M294" t="s">
        <v>297</v>
      </c>
      <c r="N294" t="s">
        <v>297</v>
      </c>
      <c r="O294" t="s">
        <v>297</v>
      </c>
      <c r="Q294" t="s">
        <v>344</v>
      </c>
      <c r="R294" t="s">
        <v>297</v>
      </c>
      <c r="S294" t="s">
        <v>306</v>
      </c>
      <c r="T294" t="s">
        <v>297</v>
      </c>
      <c r="U294" t="s">
        <v>308</v>
      </c>
      <c r="V294" t="s">
        <v>309</v>
      </c>
      <c r="W294" t="s">
        <v>345</v>
      </c>
      <c r="X294" t="s">
        <v>310</v>
      </c>
      <c r="Y294" t="s">
        <v>346</v>
      </c>
      <c r="Z294" t="s">
        <v>297</v>
      </c>
      <c r="AA294" t="s">
        <v>297</v>
      </c>
      <c r="AB294" t="s">
        <v>297</v>
      </c>
      <c r="AC294" t="s">
        <v>297</v>
      </c>
      <c r="AD294" t="s">
        <v>297</v>
      </c>
      <c r="AE294" t="s">
        <v>297</v>
      </c>
      <c r="AF294" t="s">
        <v>297</v>
      </c>
      <c r="AG294" t="s">
        <v>297</v>
      </c>
      <c r="AH294" t="s">
        <v>297</v>
      </c>
      <c r="AI294" t="s">
        <v>297</v>
      </c>
      <c r="AJ294" t="s">
        <v>297</v>
      </c>
      <c r="AK294" t="s">
        <v>297</v>
      </c>
      <c r="AL294" t="s">
        <v>297</v>
      </c>
      <c r="AM294" t="s">
        <v>297</v>
      </c>
      <c r="AN294" t="s">
        <v>297</v>
      </c>
      <c r="AO294" t="s">
        <v>297</v>
      </c>
      <c r="AP294" t="s">
        <v>297</v>
      </c>
      <c r="AQ294" t="s">
        <v>297</v>
      </c>
      <c r="AR294" t="s">
        <v>297</v>
      </c>
      <c r="AS294" t="s">
        <v>297</v>
      </c>
      <c r="AT294" t="s">
        <v>297</v>
      </c>
      <c r="AU294" t="s">
        <v>297</v>
      </c>
      <c r="AV294" t="s">
        <v>297</v>
      </c>
      <c r="AW294" t="s">
        <v>297</v>
      </c>
      <c r="AX294" t="s">
        <v>297</v>
      </c>
      <c r="AY294" t="s">
        <v>297</v>
      </c>
      <c r="AZ294" t="s">
        <v>297</v>
      </c>
      <c r="BA294" t="s">
        <v>297</v>
      </c>
      <c r="BB294" t="s">
        <v>297</v>
      </c>
      <c r="BC294" t="s">
        <v>297</v>
      </c>
      <c r="BD294" t="s">
        <v>297</v>
      </c>
      <c r="BE294" t="s">
        <v>297</v>
      </c>
      <c r="BF294" t="s">
        <v>297</v>
      </c>
      <c r="BG294" t="s">
        <v>411</v>
      </c>
      <c r="BH294" t="s">
        <v>412</v>
      </c>
      <c r="BI294">
        <v>8</v>
      </c>
      <c r="BJ294" t="s">
        <v>297</v>
      </c>
      <c r="BK294" t="s">
        <v>297</v>
      </c>
      <c r="BL294" t="s">
        <v>297</v>
      </c>
      <c r="BM294" t="s">
        <v>297</v>
      </c>
      <c r="BN294" t="s">
        <v>297</v>
      </c>
      <c r="BO294" t="s">
        <v>297</v>
      </c>
      <c r="BP294" t="s">
        <v>297</v>
      </c>
      <c r="BQ294" t="s">
        <v>297</v>
      </c>
      <c r="BR294" t="s">
        <v>297</v>
      </c>
      <c r="BS294" t="s">
        <v>297</v>
      </c>
      <c r="BT294" t="s">
        <v>297</v>
      </c>
      <c r="BU294" t="s">
        <v>297</v>
      </c>
      <c r="BV294" t="s">
        <v>297</v>
      </c>
      <c r="BW294" t="s">
        <v>297</v>
      </c>
      <c r="BX294" t="s">
        <v>297</v>
      </c>
      <c r="BY294" t="s">
        <v>297</v>
      </c>
      <c r="BZ294" t="s">
        <v>297</v>
      </c>
      <c r="CA294" t="s">
        <v>297</v>
      </c>
      <c r="CB294" t="s">
        <v>297</v>
      </c>
      <c r="CC294" t="s">
        <v>297</v>
      </c>
      <c r="CD294" t="s">
        <v>297</v>
      </c>
      <c r="CE294" t="s">
        <v>297</v>
      </c>
      <c r="CF294" t="s">
        <v>347</v>
      </c>
      <c r="CG294" t="s">
        <v>297</v>
      </c>
      <c r="CH294" t="s">
        <v>297</v>
      </c>
      <c r="CI294">
        <v>0</v>
      </c>
      <c r="CJ294">
        <v>63</v>
      </c>
      <c r="CK294" t="s">
        <v>2045</v>
      </c>
      <c r="CL294" t="s">
        <v>2046</v>
      </c>
      <c r="CM294" t="s">
        <v>297</v>
      </c>
      <c r="CN294" t="s">
        <v>297</v>
      </c>
      <c r="CO294" t="s">
        <v>297</v>
      </c>
      <c r="CP294" t="s">
        <v>297</v>
      </c>
      <c r="CQ294" t="s">
        <v>297</v>
      </c>
      <c r="CR294" t="s">
        <v>297</v>
      </c>
      <c r="CS294" t="s">
        <v>297</v>
      </c>
      <c r="CT294" t="s">
        <v>297</v>
      </c>
      <c r="CU294" t="s">
        <v>297</v>
      </c>
      <c r="CV294" t="s">
        <v>297</v>
      </c>
      <c r="CW294" t="s">
        <v>297</v>
      </c>
      <c r="CX294" t="s">
        <v>297</v>
      </c>
      <c r="CY294" t="s">
        <v>1726</v>
      </c>
      <c r="CZ294" t="s">
        <v>404</v>
      </c>
      <c r="DA294" t="s">
        <v>2047</v>
      </c>
      <c r="DB294" t="s">
        <v>297</v>
      </c>
      <c r="DC294" t="s">
        <v>297</v>
      </c>
    </row>
    <row r="295" spans="1:107" hidden="1" thickTop="1" x14ac:dyDescent="0.2">
      <c r="A295" t="s">
        <v>2048</v>
      </c>
      <c r="B295" s="14" t="s">
        <v>2049</v>
      </c>
      <c r="C295" t="s">
        <v>6293</v>
      </c>
      <c r="D295" t="s">
        <v>297</v>
      </c>
      <c r="E295" t="s">
        <v>2050</v>
      </c>
      <c r="F295" t="s">
        <v>2051</v>
      </c>
      <c r="G295" t="s">
        <v>519</v>
      </c>
      <c r="H295" t="s">
        <v>520</v>
      </c>
      <c r="I295" t="s">
        <v>478</v>
      </c>
      <c r="J295" t="s">
        <v>342</v>
      </c>
      <c r="K295" t="s">
        <v>343</v>
      </c>
      <c r="L295" t="s">
        <v>303</v>
      </c>
      <c r="M295" t="s">
        <v>297</v>
      </c>
      <c r="N295" t="s">
        <v>2052</v>
      </c>
      <c r="O295" t="s">
        <v>297</v>
      </c>
      <c r="Q295" t="s">
        <v>344</v>
      </c>
      <c r="R295" t="s">
        <v>368</v>
      </c>
      <c r="S295" t="s">
        <v>384</v>
      </c>
      <c r="T295" t="s">
        <v>362</v>
      </c>
      <c r="U295" t="s">
        <v>297</v>
      </c>
      <c r="V295" t="s">
        <v>309</v>
      </c>
      <c r="W295" t="s">
        <v>310</v>
      </c>
      <c r="X295" t="s">
        <v>310</v>
      </c>
      <c r="Y295" t="s">
        <v>311</v>
      </c>
      <c r="Z295" t="s">
        <v>312</v>
      </c>
      <c r="AA295" t="s">
        <v>297</v>
      </c>
      <c r="AB295" t="s">
        <v>297</v>
      </c>
      <c r="AC295" t="s">
        <v>297</v>
      </c>
      <c r="AD295" t="s">
        <v>297</v>
      </c>
      <c r="AE295" t="s">
        <v>297</v>
      </c>
      <c r="AF295" t="s">
        <v>312</v>
      </c>
      <c r="AG295" t="s">
        <v>297</v>
      </c>
      <c r="AH295" t="s">
        <v>297</v>
      </c>
      <c r="AI295" t="s">
        <v>297</v>
      </c>
      <c r="AJ295" t="s">
        <v>297</v>
      </c>
      <c r="AK295" t="s">
        <v>297</v>
      </c>
      <c r="AL295" t="s">
        <v>297</v>
      </c>
      <c r="AM295" t="s">
        <v>297</v>
      </c>
      <c r="AN295" t="s">
        <v>297</v>
      </c>
      <c r="AO295" t="s">
        <v>297</v>
      </c>
      <c r="AP295" t="s">
        <v>297</v>
      </c>
      <c r="AQ295" t="s">
        <v>297</v>
      </c>
      <c r="AR295" t="s">
        <v>297</v>
      </c>
      <c r="AS295" t="s">
        <v>297</v>
      </c>
      <c r="AT295" t="s">
        <v>297</v>
      </c>
      <c r="AU295" t="s">
        <v>297</v>
      </c>
      <c r="AV295" t="s">
        <v>297</v>
      </c>
      <c r="AW295" t="s">
        <v>297</v>
      </c>
      <c r="AX295" t="s">
        <v>297</v>
      </c>
      <c r="AY295" t="s">
        <v>297</v>
      </c>
      <c r="AZ295" t="s">
        <v>297</v>
      </c>
      <c r="BA295" t="s">
        <v>297</v>
      </c>
      <c r="BB295" t="s">
        <v>297</v>
      </c>
      <c r="BC295" t="s">
        <v>297</v>
      </c>
      <c r="BD295" t="s">
        <v>297</v>
      </c>
      <c r="BE295" t="s">
        <v>297</v>
      </c>
      <c r="BF295" t="s">
        <v>297</v>
      </c>
      <c r="BG295" t="s">
        <v>297</v>
      </c>
      <c r="BH295" t="s">
        <v>297</v>
      </c>
      <c r="BI295" t="s">
        <v>297</v>
      </c>
      <c r="BJ295" t="s">
        <v>297</v>
      </c>
      <c r="BK295" t="s">
        <v>297</v>
      </c>
      <c r="BL295" t="s">
        <v>297</v>
      </c>
      <c r="BM295" t="s">
        <v>297</v>
      </c>
      <c r="BN295" t="s">
        <v>297</v>
      </c>
      <c r="BO295" t="s">
        <v>297</v>
      </c>
      <c r="BP295" t="s">
        <v>297</v>
      </c>
      <c r="BQ295" t="s">
        <v>297</v>
      </c>
      <c r="BR295" t="s">
        <v>297</v>
      </c>
      <c r="BS295" t="s">
        <v>297</v>
      </c>
      <c r="BT295" t="s">
        <v>297</v>
      </c>
      <c r="BU295" t="s">
        <v>297</v>
      </c>
      <c r="BV295" t="s">
        <v>297</v>
      </c>
      <c r="BW295" t="s">
        <v>297</v>
      </c>
      <c r="BX295" t="s">
        <v>297</v>
      </c>
      <c r="BY295" t="s">
        <v>297</v>
      </c>
      <c r="BZ295" t="s">
        <v>297</v>
      </c>
      <c r="CA295" t="s">
        <v>297</v>
      </c>
      <c r="CB295" t="s">
        <v>297</v>
      </c>
      <c r="CC295" t="s">
        <v>297</v>
      </c>
      <c r="CD295" t="s">
        <v>297</v>
      </c>
      <c r="CE295" t="s">
        <v>297</v>
      </c>
      <c r="CF295" t="s">
        <v>553</v>
      </c>
      <c r="CG295">
        <v>0</v>
      </c>
      <c r="CH295" t="s">
        <v>297</v>
      </c>
      <c r="CI295" t="s">
        <v>297</v>
      </c>
      <c r="CJ295" t="s">
        <v>297</v>
      </c>
      <c r="CK295" t="s">
        <v>2053</v>
      </c>
      <c r="CL295" t="s">
        <v>2054</v>
      </c>
      <c r="CM295" t="s">
        <v>297</v>
      </c>
      <c r="CN295" t="s">
        <v>297</v>
      </c>
      <c r="CO295" t="s">
        <v>297</v>
      </c>
      <c r="CP295" t="s">
        <v>297</v>
      </c>
      <c r="CQ295" t="s">
        <v>297</v>
      </c>
      <c r="CR295" t="s">
        <v>297</v>
      </c>
      <c r="CS295" t="s">
        <v>297</v>
      </c>
      <c r="CT295" t="s">
        <v>297</v>
      </c>
      <c r="CU295" t="s">
        <v>297</v>
      </c>
      <c r="CV295" t="s">
        <v>297</v>
      </c>
      <c r="CW295" t="s">
        <v>297</v>
      </c>
      <c r="CX295" t="s">
        <v>297</v>
      </c>
      <c r="CY295" t="s">
        <v>297</v>
      </c>
      <c r="CZ295" t="s">
        <v>297</v>
      </c>
      <c r="DA295" t="s">
        <v>297</v>
      </c>
      <c r="DB295" t="s">
        <v>297</v>
      </c>
      <c r="DC295" t="s">
        <v>297</v>
      </c>
    </row>
    <row r="296" spans="1:107" hidden="1" thickTop="1" x14ac:dyDescent="0.2">
      <c r="A296" t="s">
        <v>2055</v>
      </c>
      <c r="B296" s="196" t="s">
        <v>2056</v>
      </c>
      <c r="C296" t="s">
        <v>6180</v>
      </c>
      <c r="D296" t="s">
        <v>297</v>
      </c>
      <c r="E296" t="s">
        <v>2057</v>
      </c>
      <c r="F296" t="s">
        <v>297</v>
      </c>
      <c r="G296" t="s">
        <v>339</v>
      </c>
      <c r="H296" t="s">
        <v>340</v>
      </c>
      <c r="I296" t="s">
        <v>375</v>
      </c>
      <c r="J296" t="s">
        <v>342</v>
      </c>
      <c r="K296" t="s">
        <v>343</v>
      </c>
      <c r="L296" t="s">
        <v>303</v>
      </c>
      <c r="M296" t="s">
        <v>297</v>
      </c>
      <c r="N296" t="s">
        <v>297</v>
      </c>
      <c r="O296" t="s">
        <v>297</v>
      </c>
      <c r="Q296" t="s">
        <v>344</v>
      </c>
      <c r="R296" t="s">
        <v>368</v>
      </c>
      <c r="S296" t="s">
        <v>306</v>
      </c>
      <c r="T296" t="s">
        <v>297</v>
      </c>
      <c r="U296" t="s">
        <v>297</v>
      </c>
      <c r="V296" t="s">
        <v>309</v>
      </c>
      <c r="W296" t="s">
        <v>345</v>
      </c>
      <c r="X296" t="s">
        <v>310</v>
      </c>
      <c r="Y296" t="s">
        <v>297</v>
      </c>
      <c r="Z296" t="s">
        <v>312</v>
      </c>
      <c r="AA296" t="s">
        <v>297</v>
      </c>
      <c r="AB296" t="s">
        <v>297</v>
      </c>
      <c r="AC296" t="s">
        <v>297</v>
      </c>
      <c r="AD296" t="s">
        <v>297</v>
      </c>
      <c r="AE296" t="s">
        <v>297</v>
      </c>
      <c r="AF296" t="s">
        <v>312</v>
      </c>
      <c r="AG296" t="s">
        <v>297</v>
      </c>
      <c r="AH296" t="s">
        <v>297</v>
      </c>
      <c r="AI296" t="s">
        <v>297</v>
      </c>
      <c r="AJ296" t="s">
        <v>297</v>
      </c>
      <c r="AK296" t="s">
        <v>297</v>
      </c>
      <c r="AL296" t="s">
        <v>297</v>
      </c>
      <c r="AM296" t="s">
        <v>297</v>
      </c>
      <c r="AN296" t="s">
        <v>297</v>
      </c>
      <c r="AO296" t="s">
        <v>297</v>
      </c>
      <c r="AP296" t="s">
        <v>297</v>
      </c>
      <c r="AQ296" t="s">
        <v>297</v>
      </c>
      <c r="AR296" t="s">
        <v>297</v>
      </c>
      <c r="AS296" t="s">
        <v>297</v>
      </c>
      <c r="AT296" t="s">
        <v>297</v>
      </c>
      <c r="AU296" t="s">
        <v>297</v>
      </c>
      <c r="AV296" t="s">
        <v>297</v>
      </c>
      <c r="AW296" t="s">
        <v>297</v>
      </c>
      <c r="AX296" t="s">
        <v>297</v>
      </c>
      <c r="AY296" t="s">
        <v>297</v>
      </c>
      <c r="AZ296" t="s">
        <v>297</v>
      </c>
      <c r="BA296" t="s">
        <v>297</v>
      </c>
      <c r="BB296" t="s">
        <v>297</v>
      </c>
      <c r="BC296" t="s">
        <v>297</v>
      </c>
      <c r="BD296" t="s">
        <v>297</v>
      </c>
      <c r="BE296" t="s">
        <v>297</v>
      </c>
      <c r="BF296" t="s">
        <v>297</v>
      </c>
      <c r="BG296" t="s">
        <v>297</v>
      </c>
      <c r="BH296" t="s">
        <v>297</v>
      </c>
      <c r="BI296" t="s">
        <v>297</v>
      </c>
      <c r="BJ296" t="s">
        <v>297</v>
      </c>
      <c r="BK296" t="s">
        <v>297</v>
      </c>
      <c r="BL296" t="s">
        <v>297</v>
      </c>
      <c r="BM296" t="s">
        <v>297</v>
      </c>
      <c r="BN296" t="s">
        <v>297</v>
      </c>
      <c r="BO296" t="s">
        <v>297</v>
      </c>
      <c r="BP296" t="s">
        <v>297</v>
      </c>
      <c r="BQ296" t="s">
        <v>297</v>
      </c>
      <c r="BR296" t="s">
        <v>297</v>
      </c>
      <c r="BS296" t="s">
        <v>297</v>
      </c>
      <c r="BT296" t="s">
        <v>297</v>
      </c>
      <c r="BU296" t="s">
        <v>297</v>
      </c>
      <c r="BV296" t="s">
        <v>297</v>
      </c>
      <c r="BW296" t="s">
        <v>297</v>
      </c>
      <c r="BX296" t="s">
        <v>297</v>
      </c>
      <c r="BY296" t="s">
        <v>297</v>
      </c>
      <c r="BZ296" t="s">
        <v>297</v>
      </c>
      <c r="CA296" t="s">
        <v>297</v>
      </c>
      <c r="CB296" t="s">
        <v>297</v>
      </c>
      <c r="CC296" t="s">
        <v>297</v>
      </c>
      <c r="CD296" t="s">
        <v>297</v>
      </c>
      <c r="CE296" t="s">
        <v>297</v>
      </c>
      <c r="CF296" t="s">
        <v>347</v>
      </c>
      <c r="CG296" t="s">
        <v>314</v>
      </c>
      <c r="CH296" t="s">
        <v>314</v>
      </c>
      <c r="CI296" t="s">
        <v>297</v>
      </c>
      <c r="CJ296" t="s">
        <v>297</v>
      </c>
      <c r="CK296" t="s">
        <v>2058</v>
      </c>
      <c r="CL296" t="s">
        <v>2059</v>
      </c>
      <c r="CM296" t="s">
        <v>297</v>
      </c>
      <c r="CN296" t="s">
        <v>297</v>
      </c>
      <c r="CO296" t="s">
        <v>297</v>
      </c>
      <c r="CP296" t="s">
        <v>297</v>
      </c>
      <c r="CQ296" t="s">
        <v>297</v>
      </c>
      <c r="CR296" t="s">
        <v>297</v>
      </c>
      <c r="CS296" t="s">
        <v>297</v>
      </c>
      <c r="CT296" t="s">
        <v>297</v>
      </c>
      <c r="CU296" t="s">
        <v>297</v>
      </c>
      <c r="CV296" t="s">
        <v>297</v>
      </c>
      <c r="CW296" t="s">
        <v>297</v>
      </c>
      <c r="CX296" t="s">
        <v>297</v>
      </c>
      <c r="CY296" t="s">
        <v>491</v>
      </c>
      <c r="CZ296" t="s">
        <v>351</v>
      </c>
      <c r="DA296" t="s">
        <v>484</v>
      </c>
      <c r="DB296" t="s">
        <v>2060</v>
      </c>
      <c r="DC296" t="s">
        <v>297</v>
      </c>
    </row>
    <row r="297" spans="1:107" hidden="1" thickTop="1" x14ac:dyDescent="0.2">
      <c r="A297" t="s">
        <v>2061</v>
      </c>
      <c r="B297" s="14" t="s">
        <v>2062</v>
      </c>
      <c r="C297" t="s">
        <v>6285</v>
      </c>
      <c r="D297" t="s">
        <v>297</v>
      </c>
      <c r="E297" t="s">
        <v>2063</v>
      </c>
      <c r="F297" t="s">
        <v>297</v>
      </c>
      <c r="G297" t="s">
        <v>339</v>
      </c>
      <c r="H297" t="s">
        <v>340</v>
      </c>
      <c r="I297" t="s">
        <v>375</v>
      </c>
      <c r="J297" t="s">
        <v>342</v>
      </c>
      <c r="K297" t="s">
        <v>343</v>
      </c>
      <c r="L297" t="s">
        <v>303</v>
      </c>
      <c r="M297" t="s">
        <v>297</v>
      </c>
      <c r="N297" t="s">
        <v>297</v>
      </c>
      <c r="O297" t="s">
        <v>297</v>
      </c>
      <c r="Q297" t="s">
        <v>344</v>
      </c>
      <c r="R297" t="s">
        <v>297</v>
      </c>
      <c r="S297" t="s">
        <v>306</v>
      </c>
      <c r="T297" t="s">
        <v>297</v>
      </c>
      <c r="U297" t="s">
        <v>297</v>
      </c>
      <c r="V297" t="s">
        <v>309</v>
      </c>
      <c r="W297" t="s">
        <v>310</v>
      </c>
      <c r="X297" t="s">
        <v>310</v>
      </c>
      <c r="Y297" t="s">
        <v>311</v>
      </c>
      <c r="Z297" t="s">
        <v>297</v>
      </c>
      <c r="AA297" t="s">
        <v>297</v>
      </c>
      <c r="AB297" t="s">
        <v>297</v>
      </c>
      <c r="AC297" t="s">
        <v>297</v>
      </c>
      <c r="AD297" t="s">
        <v>297</v>
      </c>
      <c r="AE297" t="s">
        <v>297</v>
      </c>
      <c r="AF297" t="s">
        <v>297</v>
      </c>
      <c r="AG297" t="s">
        <v>297</v>
      </c>
      <c r="AH297" t="s">
        <v>297</v>
      </c>
      <c r="AI297" t="s">
        <v>297</v>
      </c>
      <c r="AJ297" t="s">
        <v>297</v>
      </c>
      <c r="AK297" t="s">
        <v>297</v>
      </c>
      <c r="AL297" t="s">
        <v>297</v>
      </c>
      <c r="AM297" t="s">
        <v>297</v>
      </c>
      <c r="AN297" t="s">
        <v>297</v>
      </c>
      <c r="AO297" t="s">
        <v>297</v>
      </c>
      <c r="AP297" t="s">
        <v>297</v>
      </c>
      <c r="AQ297" t="s">
        <v>297</v>
      </c>
      <c r="AR297" t="s">
        <v>297</v>
      </c>
      <c r="AS297" t="s">
        <v>297</v>
      </c>
      <c r="AT297" t="s">
        <v>297</v>
      </c>
      <c r="AU297" t="s">
        <v>297</v>
      </c>
      <c r="AV297" t="s">
        <v>297</v>
      </c>
      <c r="AW297" t="s">
        <v>297</v>
      </c>
      <c r="AX297" t="s">
        <v>297</v>
      </c>
      <c r="AY297" t="s">
        <v>297</v>
      </c>
      <c r="AZ297" t="s">
        <v>297</v>
      </c>
      <c r="BA297" t="s">
        <v>312</v>
      </c>
      <c r="BB297" t="s">
        <v>297</v>
      </c>
      <c r="BC297" t="s">
        <v>297</v>
      </c>
      <c r="BD297" t="s">
        <v>297</v>
      </c>
      <c r="BE297" t="s">
        <v>297</v>
      </c>
      <c r="BF297" t="s">
        <v>297</v>
      </c>
      <c r="BG297" t="s">
        <v>297</v>
      </c>
      <c r="BH297" t="s">
        <v>297</v>
      </c>
      <c r="BI297" t="s">
        <v>297</v>
      </c>
      <c r="BJ297" t="s">
        <v>297</v>
      </c>
      <c r="BK297" t="s">
        <v>297</v>
      </c>
      <c r="BL297" t="s">
        <v>297</v>
      </c>
      <c r="BM297" t="s">
        <v>297</v>
      </c>
      <c r="BN297" t="s">
        <v>297</v>
      </c>
      <c r="BO297" t="s">
        <v>297</v>
      </c>
      <c r="BP297" t="s">
        <v>297</v>
      </c>
      <c r="BQ297" t="s">
        <v>297</v>
      </c>
      <c r="BR297" t="s">
        <v>297</v>
      </c>
      <c r="BS297" t="s">
        <v>297</v>
      </c>
      <c r="BT297" t="s">
        <v>297</v>
      </c>
      <c r="BU297" t="s">
        <v>297</v>
      </c>
      <c r="BV297" t="s">
        <v>297</v>
      </c>
      <c r="BW297" t="s">
        <v>297</v>
      </c>
      <c r="BX297" t="s">
        <v>297</v>
      </c>
      <c r="BY297" t="s">
        <v>297</v>
      </c>
      <c r="BZ297" t="s">
        <v>297</v>
      </c>
      <c r="CA297" t="s">
        <v>297</v>
      </c>
      <c r="CB297" t="s">
        <v>297</v>
      </c>
      <c r="CC297" t="s">
        <v>297</v>
      </c>
      <c r="CD297" t="s">
        <v>297</v>
      </c>
      <c r="CE297" t="s">
        <v>297</v>
      </c>
      <c r="CF297" t="s">
        <v>347</v>
      </c>
      <c r="CG297" t="s">
        <v>297</v>
      </c>
      <c r="CH297" t="s">
        <v>297</v>
      </c>
      <c r="CI297">
        <v>0</v>
      </c>
      <c r="CJ297">
        <v>10</v>
      </c>
      <c r="CK297" t="s">
        <v>2064</v>
      </c>
      <c r="CL297" t="s">
        <v>2065</v>
      </c>
      <c r="CM297" t="s">
        <v>297</v>
      </c>
      <c r="CN297" t="s">
        <v>297</v>
      </c>
      <c r="CO297" t="s">
        <v>297</v>
      </c>
      <c r="CP297" t="s">
        <v>297</v>
      </c>
      <c r="CQ297" t="s">
        <v>297</v>
      </c>
      <c r="CR297" t="s">
        <v>297</v>
      </c>
      <c r="CS297" t="s">
        <v>297</v>
      </c>
      <c r="CT297" t="s">
        <v>297</v>
      </c>
      <c r="CU297" t="s">
        <v>297</v>
      </c>
      <c r="CV297" t="s">
        <v>297</v>
      </c>
      <c r="CW297" t="s">
        <v>297</v>
      </c>
      <c r="CX297" t="s">
        <v>297</v>
      </c>
      <c r="CY297" t="s">
        <v>297</v>
      </c>
      <c r="CZ297" t="s">
        <v>297</v>
      </c>
      <c r="DA297" t="s">
        <v>297</v>
      </c>
      <c r="DB297" t="s">
        <v>297</v>
      </c>
      <c r="DC297" t="s">
        <v>297</v>
      </c>
    </row>
    <row r="298" spans="1:107" hidden="1" thickTop="1" x14ac:dyDescent="0.2">
      <c r="A298" t="s">
        <v>2066</v>
      </c>
      <c r="B298" s="196" t="s">
        <v>2067</v>
      </c>
      <c r="C298" t="s">
        <v>6293</v>
      </c>
      <c r="D298" t="s">
        <v>297</v>
      </c>
      <c r="E298" t="s">
        <v>2068</v>
      </c>
      <c r="F298" t="s">
        <v>297</v>
      </c>
      <c r="G298" t="s">
        <v>357</v>
      </c>
      <c r="H298" t="s">
        <v>665</v>
      </c>
      <c r="I298" t="s">
        <v>300</v>
      </c>
      <c r="J298" t="s">
        <v>342</v>
      </c>
      <c r="K298" t="s">
        <v>343</v>
      </c>
      <c r="L298" t="s">
        <v>303</v>
      </c>
      <c r="M298" t="s">
        <v>297</v>
      </c>
      <c r="N298" t="s">
        <v>2069</v>
      </c>
      <c r="O298" t="s">
        <v>297</v>
      </c>
      <c r="Q298" t="s">
        <v>344</v>
      </c>
      <c r="R298" t="s">
        <v>368</v>
      </c>
      <c r="S298" t="s">
        <v>384</v>
      </c>
      <c r="T298" t="s">
        <v>362</v>
      </c>
      <c r="U298" t="s">
        <v>297</v>
      </c>
      <c r="V298" t="s">
        <v>309</v>
      </c>
      <c r="W298" t="s">
        <v>310</v>
      </c>
      <c r="X298" t="s">
        <v>310</v>
      </c>
      <c r="Y298" t="s">
        <v>311</v>
      </c>
      <c r="Z298" t="s">
        <v>1581</v>
      </c>
      <c r="AA298" t="s">
        <v>297</v>
      </c>
      <c r="AB298" t="s">
        <v>297</v>
      </c>
      <c r="AC298" t="s">
        <v>297</v>
      </c>
      <c r="AD298" t="s">
        <v>297</v>
      </c>
      <c r="AE298" t="s">
        <v>297</v>
      </c>
      <c r="AF298" t="s">
        <v>312</v>
      </c>
      <c r="AG298" t="s">
        <v>297</v>
      </c>
      <c r="AH298" t="s">
        <v>297</v>
      </c>
      <c r="AI298" t="s">
        <v>297</v>
      </c>
      <c r="AJ298" t="s">
        <v>297</v>
      </c>
      <c r="AK298" t="s">
        <v>297</v>
      </c>
      <c r="AL298" t="s">
        <v>297</v>
      </c>
      <c r="AM298" t="s">
        <v>297</v>
      </c>
      <c r="AN298" t="s">
        <v>297</v>
      </c>
      <c r="AO298" t="s">
        <v>297</v>
      </c>
      <c r="AP298" t="s">
        <v>297</v>
      </c>
      <c r="AQ298" t="s">
        <v>297</v>
      </c>
      <c r="AR298" t="s">
        <v>297</v>
      </c>
      <c r="AS298" t="s">
        <v>297</v>
      </c>
      <c r="AT298" t="s">
        <v>297</v>
      </c>
      <c r="AU298" t="s">
        <v>297</v>
      </c>
      <c r="AV298" t="s">
        <v>297</v>
      </c>
      <c r="AW298" t="s">
        <v>297</v>
      </c>
      <c r="AX298" t="s">
        <v>297</v>
      </c>
      <c r="AY298" t="s">
        <v>297</v>
      </c>
      <c r="AZ298" t="s">
        <v>297</v>
      </c>
      <c r="BA298" t="s">
        <v>297</v>
      </c>
      <c r="BB298" t="s">
        <v>297</v>
      </c>
      <c r="BC298" t="s">
        <v>297</v>
      </c>
      <c r="BD298" t="s">
        <v>297</v>
      </c>
      <c r="BE298" t="s">
        <v>297</v>
      </c>
      <c r="BF298" t="s">
        <v>297</v>
      </c>
      <c r="BG298" t="s">
        <v>297</v>
      </c>
      <c r="BH298" t="s">
        <v>297</v>
      </c>
      <c r="BI298" t="s">
        <v>297</v>
      </c>
      <c r="BJ298" t="s">
        <v>297</v>
      </c>
      <c r="BK298" t="s">
        <v>297</v>
      </c>
      <c r="BL298" t="s">
        <v>297</v>
      </c>
      <c r="BM298" t="s">
        <v>297</v>
      </c>
      <c r="BN298" t="s">
        <v>297</v>
      </c>
      <c r="BO298" t="s">
        <v>297</v>
      </c>
      <c r="BP298" t="s">
        <v>297</v>
      </c>
      <c r="BQ298" t="s">
        <v>297</v>
      </c>
      <c r="BR298" t="s">
        <v>297</v>
      </c>
      <c r="BS298" t="s">
        <v>297</v>
      </c>
      <c r="BT298" t="s">
        <v>297</v>
      </c>
      <c r="BU298" t="s">
        <v>297</v>
      </c>
      <c r="BV298" t="s">
        <v>297</v>
      </c>
      <c r="BW298" t="s">
        <v>297</v>
      </c>
      <c r="BX298" t="s">
        <v>297</v>
      </c>
      <c r="BY298" t="s">
        <v>297</v>
      </c>
      <c r="BZ298" t="s">
        <v>297</v>
      </c>
      <c r="CA298" t="s">
        <v>297</v>
      </c>
      <c r="CB298" t="s">
        <v>297</v>
      </c>
      <c r="CC298" t="s">
        <v>297</v>
      </c>
      <c r="CD298" t="s">
        <v>297</v>
      </c>
      <c r="CE298" t="s">
        <v>297</v>
      </c>
      <c r="CF298" t="s">
        <v>553</v>
      </c>
      <c r="CG298">
        <v>0</v>
      </c>
      <c r="CH298" t="s">
        <v>297</v>
      </c>
      <c r="CI298" t="s">
        <v>297</v>
      </c>
      <c r="CJ298" t="s">
        <v>297</v>
      </c>
      <c r="CK298" t="s">
        <v>2070</v>
      </c>
      <c r="CL298" t="s">
        <v>2071</v>
      </c>
      <c r="CM298" t="s">
        <v>297</v>
      </c>
      <c r="CN298" t="s">
        <v>297</v>
      </c>
      <c r="CO298" t="s">
        <v>297</v>
      </c>
      <c r="CP298" t="s">
        <v>297</v>
      </c>
      <c r="CQ298" t="s">
        <v>297</v>
      </c>
      <c r="CR298" t="s">
        <v>297</v>
      </c>
      <c r="CS298" t="s">
        <v>297</v>
      </c>
      <c r="CT298" t="s">
        <v>297</v>
      </c>
      <c r="CU298" t="s">
        <v>297</v>
      </c>
      <c r="CV298" t="s">
        <v>297</v>
      </c>
      <c r="CW298" t="s">
        <v>297</v>
      </c>
      <c r="CX298" t="s">
        <v>297</v>
      </c>
      <c r="CY298" t="s">
        <v>297</v>
      </c>
      <c r="CZ298" t="s">
        <v>297</v>
      </c>
      <c r="DA298" t="s">
        <v>297</v>
      </c>
      <c r="DB298" t="s">
        <v>297</v>
      </c>
      <c r="DC298" t="s">
        <v>297</v>
      </c>
    </row>
    <row r="299" spans="1:107" hidden="1" thickTop="1" x14ac:dyDescent="0.2">
      <c r="A299" t="s">
        <v>2072</v>
      </c>
      <c r="B299" s="14" t="s">
        <v>2073</v>
      </c>
      <c r="C299" t="s">
        <v>6285</v>
      </c>
      <c r="D299" t="s">
        <v>297</v>
      </c>
      <c r="E299" t="s">
        <v>2074</v>
      </c>
      <c r="F299" t="s">
        <v>297</v>
      </c>
      <c r="G299" t="s">
        <v>519</v>
      </c>
      <c r="H299" t="s">
        <v>299</v>
      </c>
      <c r="I299" t="s">
        <v>341</v>
      </c>
      <c r="J299" t="s">
        <v>611</v>
      </c>
      <c r="K299" t="s">
        <v>343</v>
      </c>
      <c r="L299" t="s">
        <v>303</v>
      </c>
      <c r="M299" t="s">
        <v>297</v>
      </c>
      <c r="N299" t="s">
        <v>297</v>
      </c>
      <c r="O299" t="s">
        <v>297</v>
      </c>
      <c r="Q299" t="s">
        <v>344</v>
      </c>
      <c r="R299" t="s">
        <v>297</v>
      </c>
      <c r="S299" t="s">
        <v>306</v>
      </c>
      <c r="T299" t="s">
        <v>297</v>
      </c>
      <c r="U299" t="s">
        <v>297</v>
      </c>
      <c r="V299" t="s">
        <v>309</v>
      </c>
      <c r="W299" t="s">
        <v>310</v>
      </c>
      <c r="X299" t="s">
        <v>310</v>
      </c>
      <c r="Y299" t="s">
        <v>311</v>
      </c>
      <c r="Z299" t="s">
        <v>297</v>
      </c>
      <c r="AA299" t="s">
        <v>297</v>
      </c>
      <c r="AB299" t="s">
        <v>297</v>
      </c>
      <c r="AC299" t="s">
        <v>297</v>
      </c>
      <c r="AD299" t="s">
        <v>297</v>
      </c>
      <c r="AE299" t="s">
        <v>297</v>
      </c>
      <c r="AF299" t="s">
        <v>312</v>
      </c>
      <c r="AG299" t="s">
        <v>297</v>
      </c>
      <c r="AH299" t="s">
        <v>297</v>
      </c>
      <c r="AI299" t="s">
        <v>297</v>
      </c>
      <c r="AJ299" t="s">
        <v>297</v>
      </c>
      <c r="AK299" t="s">
        <v>297</v>
      </c>
      <c r="AL299" t="s">
        <v>297</v>
      </c>
      <c r="AM299" t="s">
        <v>297</v>
      </c>
      <c r="AN299" t="s">
        <v>297</v>
      </c>
      <c r="AO299" t="s">
        <v>297</v>
      </c>
      <c r="AP299" t="s">
        <v>297</v>
      </c>
      <c r="AQ299" t="s">
        <v>297</v>
      </c>
      <c r="AR299" t="s">
        <v>297</v>
      </c>
      <c r="AS299" t="s">
        <v>297</v>
      </c>
      <c r="AT299" t="s">
        <v>297</v>
      </c>
      <c r="AU299" t="s">
        <v>297</v>
      </c>
      <c r="AV299" t="s">
        <v>297</v>
      </c>
      <c r="AW299" t="s">
        <v>297</v>
      </c>
      <c r="AX299" t="s">
        <v>297</v>
      </c>
      <c r="AY299" t="s">
        <v>297</v>
      </c>
      <c r="AZ299" t="s">
        <v>297</v>
      </c>
      <c r="BA299" t="s">
        <v>297</v>
      </c>
      <c r="BB299" t="s">
        <v>297</v>
      </c>
      <c r="BC299" t="s">
        <v>297</v>
      </c>
      <c r="BD299" t="s">
        <v>297</v>
      </c>
      <c r="BE299" t="s">
        <v>297</v>
      </c>
      <c r="BF299" t="s">
        <v>297</v>
      </c>
      <c r="BG299" t="s">
        <v>297</v>
      </c>
      <c r="BH299" t="s">
        <v>297</v>
      </c>
      <c r="BI299" t="s">
        <v>297</v>
      </c>
      <c r="BJ299" t="s">
        <v>297</v>
      </c>
      <c r="BK299" t="s">
        <v>297</v>
      </c>
      <c r="BL299" t="s">
        <v>297</v>
      </c>
      <c r="BM299" t="s">
        <v>297</v>
      </c>
      <c r="BN299" t="s">
        <v>297</v>
      </c>
      <c r="BO299" t="s">
        <v>297</v>
      </c>
      <c r="BP299" t="s">
        <v>297</v>
      </c>
      <c r="BQ299" t="s">
        <v>297</v>
      </c>
      <c r="BR299" t="s">
        <v>297</v>
      </c>
      <c r="BS299" t="s">
        <v>297</v>
      </c>
      <c r="BT299" t="s">
        <v>297</v>
      </c>
      <c r="BU299" t="s">
        <v>297</v>
      </c>
      <c r="BV299" t="s">
        <v>297</v>
      </c>
      <c r="BW299" t="s">
        <v>297</v>
      </c>
      <c r="BX299" t="s">
        <v>297</v>
      </c>
      <c r="BY299" t="s">
        <v>297</v>
      </c>
      <c r="BZ299" t="s">
        <v>297</v>
      </c>
      <c r="CA299" t="s">
        <v>297</v>
      </c>
      <c r="CB299" t="s">
        <v>297</v>
      </c>
      <c r="CC299" t="s">
        <v>297</v>
      </c>
      <c r="CD299" t="s">
        <v>297</v>
      </c>
      <c r="CE299" t="s">
        <v>297</v>
      </c>
      <c r="CF299" t="s">
        <v>347</v>
      </c>
      <c r="CG299" t="s">
        <v>297</v>
      </c>
      <c r="CH299" t="s">
        <v>297</v>
      </c>
      <c r="CI299">
        <v>0</v>
      </c>
      <c r="CJ299">
        <v>30</v>
      </c>
      <c r="CK299" t="s">
        <v>2075</v>
      </c>
      <c r="CL299" t="s">
        <v>2076</v>
      </c>
      <c r="CM299" t="s">
        <v>297</v>
      </c>
      <c r="CN299" t="s">
        <v>297</v>
      </c>
      <c r="CO299" t="s">
        <v>297</v>
      </c>
      <c r="CP299" t="s">
        <v>297</v>
      </c>
      <c r="CQ299" t="s">
        <v>297</v>
      </c>
      <c r="CR299" t="s">
        <v>297</v>
      </c>
      <c r="CS299" t="s">
        <v>297</v>
      </c>
      <c r="CT299" t="s">
        <v>297</v>
      </c>
      <c r="CU299" t="s">
        <v>297</v>
      </c>
      <c r="CV299" t="s">
        <v>297</v>
      </c>
      <c r="CW299" t="s">
        <v>297</v>
      </c>
      <c r="CX299" t="s">
        <v>297</v>
      </c>
      <c r="CY299" t="s">
        <v>297</v>
      </c>
      <c r="CZ299" t="s">
        <v>297</v>
      </c>
      <c r="DA299" t="s">
        <v>297</v>
      </c>
      <c r="DB299" t="s">
        <v>297</v>
      </c>
      <c r="DC299" t="s">
        <v>297</v>
      </c>
    </row>
    <row r="300" spans="1:107" hidden="1" thickTop="1" x14ac:dyDescent="0.2">
      <c r="A300" t="s">
        <v>2077</v>
      </c>
      <c r="B300" s="196" t="s">
        <v>2078</v>
      </c>
      <c r="C300" t="s">
        <v>6285</v>
      </c>
      <c r="D300" t="s">
        <v>297</v>
      </c>
      <c r="E300" t="s">
        <v>2079</v>
      </c>
      <c r="F300" t="s">
        <v>2080</v>
      </c>
      <c r="G300" t="s">
        <v>339</v>
      </c>
      <c r="H300" t="s">
        <v>340</v>
      </c>
      <c r="I300" t="s">
        <v>341</v>
      </c>
      <c r="J300" t="s">
        <v>479</v>
      </c>
      <c r="K300" t="s">
        <v>343</v>
      </c>
      <c r="L300" t="s">
        <v>303</v>
      </c>
      <c r="M300" t="s">
        <v>297</v>
      </c>
      <c r="N300" t="s">
        <v>297</v>
      </c>
      <c r="O300" t="s">
        <v>297</v>
      </c>
      <c r="Q300" t="s">
        <v>344</v>
      </c>
      <c r="R300" t="s">
        <v>297</v>
      </c>
      <c r="S300" t="s">
        <v>306</v>
      </c>
      <c r="T300" t="s">
        <v>938</v>
      </c>
      <c r="U300" t="s">
        <v>297</v>
      </c>
      <c r="V300" t="s">
        <v>309</v>
      </c>
      <c r="W300" t="s">
        <v>345</v>
      </c>
      <c r="X300" t="s">
        <v>310</v>
      </c>
      <c r="Y300" t="s">
        <v>346</v>
      </c>
      <c r="Z300" t="s">
        <v>297</v>
      </c>
      <c r="AA300" t="s">
        <v>297</v>
      </c>
      <c r="AB300" t="s">
        <v>297</v>
      </c>
      <c r="AC300" t="s">
        <v>297</v>
      </c>
      <c r="AD300" t="s">
        <v>297</v>
      </c>
      <c r="AE300" t="s">
        <v>297</v>
      </c>
      <c r="AF300" t="s">
        <v>312</v>
      </c>
      <c r="AG300" t="s">
        <v>297</v>
      </c>
      <c r="AH300" t="s">
        <v>297</v>
      </c>
      <c r="AI300" t="s">
        <v>297</v>
      </c>
      <c r="AJ300" t="s">
        <v>297</v>
      </c>
      <c r="AK300" t="s">
        <v>297</v>
      </c>
      <c r="AL300" t="s">
        <v>297</v>
      </c>
      <c r="AM300" t="s">
        <v>297</v>
      </c>
      <c r="AN300" t="s">
        <v>297</v>
      </c>
      <c r="AO300" t="s">
        <v>297</v>
      </c>
      <c r="AP300" t="s">
        <v>297</v>
      </c>
      <c r="AQ300" t="s">
        <v>297</v>
      </c>
      <c r="AR300" t="s">
        <v>312</v>
      </c>
      <c r="AS300" t="s">
        <v>297</v>
      </c>
      <c r="AT300" t="s">
        <v>297</v>
      </c>
      <c r="AU300" t="s">
        <v>297</v>
      </c>
      <c r="AV300" t="s">
        <v>297</v>
      </c>
      <c r="AW300" t="s">
        <v>297</v>
      </c>
      <c r="AX300" t="s">
        <v>297</v>
      </c>
      <c r="AY300" t="s">
        <v>297</v>
      </c>
      <c r="AZ300" t="s">
        <v>297</v>
      </c>
      <c r="BA300" t="s">
        <v>297</v>
      </c>
      <c r="BB300" t="s">
        <v>297</v>
      </c>
      <c r="BC300" t="s">
        <v>297</v>
      </c>
      <c r="BD300" t="s">
        <v>297</v>
      </c>
      <c r="BE300" t="s">
        <v>297</v>
      </c>
      <c r="BF300" t="s">
        <v>297</v>
      </c>
      <c r="BG300" t="s">
        <v>297</v>
      </c>
      <c r="BH300" t="s">
        <v>297</v>
      </c>
      <c r="BI300" t="s">
        <v>297</v>
      </c>
      <c r="BJ300" t="s">
        <v>297</v>
      </c>
      <c r="BK300" t="s">
        <v>297</v>
      </c>
      <c r="BL300" t="s">
        <v>297</v>
      </c>
      <c r="BM300" t="s">
        <v>297</v>
      </c>
      <c r="BN300" t="s">
        <v>297</v>
      </c>
      <c r="BO300" t="s">
        <v>297</v>
      </c>
      <c r="BP300" t="s">
        <v>297</v>
      </c>
      <c r="BQ300" t="s">
        <v>297</v>
      </c>
      <c r="BR300" t="s">
        <v>297</v>
      </c>
      <c r="BS300" t="s">
        <v>297</v>
      </c>
      <c r="BT300" t="s">
        <v>297</v>
      </c>
      <c r="BU300" t="s">
        <v>297</v>
      </c>
      <c r="BV300" t="s">
        <v>297</v>
      </c>
      <c r="BW300" t="s">
        <v>297</v>
      </c>
      <c r="BX300" t="s">
        <v>297</v>
      </c>
      <c r="BY300" t="s">
        <v>297</v>
      </c>
      <c r="BZ300" t="s">
        <v>297</v>
      </c>
      <c r="CA300" t="s">
        <v>297</v>
      </c>
      <c r="CB300" t="s">
        <v>297</v>
      </c>
      <c r="CC300" t="s">
        <v>297</v>
      </c>
      <c r="CD300" t="s">
        <v>297</v>
      </c>
      <c r="CE300" t="s">
        <v>297</v>
      </c>
      <c r="CF300" t="s">
        <v>347</v>
      </c>
      <c r="CG300" t="s">
        <v>297</v>
      </c>
      <c r="CH300" t="s">
        <v>297</v>
      </c>
      <c r="CI300">
        <v>0</v>
      </c>
      <c r="CJ300">
        <v>30</v>
      </c>
      <c r="CK300" t="s">
        <v>2081</v>
      </c>
      <c r="CL300" t="s">
        <v>2082</v>
      </c>
      <c r="CM300" t="s">
        <v>297</v>
      </c>
      <c r="CN300" t="s">
        <v>2083</v>
      </c>
      <c r="CO300" t="s">
        <v>1037</v>
      </c>
      <c r="CP300" t="s">
        <v>1067</v>
      </c>
      <c r="CQ300" t="s">
        <v>297</v>
      </c>
      <c r="CR300" t="s">
        <v>297</v>
      </c>
      <c r="CS300" t="s">
        <v>297</v>
      </c>
      <c r="CT300" t="s">
        <v>297</v>
      </c>
      <c r="CU300" t="s">
        <v>297</v>
      </c>
      <c r="CV300" t="s">
        <v>297</v>
      </c>
      <c r="CW300" t="s">
        <v>297</v>
      </c>
      <c r="CX300" t="s">
        <v>297</v>
      </c>
      <c r="CY300" t="s">
        <v>926</v>
      </c>
      <c r="CZ300" t="s">
        <v>351</v>
      </c>
      <c r="DA300" t="s">
        <v>1037</v>
      </c>
      <c r="DB300" t="s">
        <v>2077</v>
      </c>
      <c r="DC300" t="s">
        <v>297</v>
      </c>
    </row>
    <row r="301" spans="1:107" hidden="1" thickTop="1" x14ac:dyDescent="0.2">
      <c r="A301" t="s">
        <v>2084</v>
      </c>
      <c r="B301" s="14" t="s">
        <v>2085</v>
      </c>
      <c r="C301" t="s">
        <v>6285</v>
      </c>
      <c r="D301" t="s">
        <v>297</v>
      </c>
      <c r="E301" t="s">
        <v>2086</v>
      </c>
      <c r="F301" t="s">
        <v>297</v>
      </c>
      <c r="G301" t="s">
        <v>298</v>
      </c>
      <c r="H301" t="s">
        <v>299</v>
      </c>
      <c r="I301" t="s">
        <v>300</v>
      </c>
      <c r="J301" t="s">
        <v>342</v>
      </c>
      <c r="K301" t="s">
        <v>343</v>
      </c>
      <c r="L301" t="s">
        <v>303</v>
      </c>
      <c r="M301" t="s">
        <v>297</v>
      </c>
      <c r="N301" t="s">
        <v>297</v>
      </c>
      <c r="O301" t="s">
        <v>297</v>
      </c>
      <c r="Q301" t="s">
        <v>344</v>
      </c>
      <c r="R301" t="s">
        <v>297</v>
      </c>
      <c r="S301" t="s">
        <v>306</v>
      </c>
      <c r="T301" t="s">
        <v>297</v>
      </c>
      <c r="U301" t="s">
        <v>297</v>
      </c>
      <c r="V301" t="s">
        <v>309</v>
      </c>
      <c r="W301" t="s">
        <v>310</v>
      </c>
      <c r="X301" t="s">
        <v>310</v>
      </c>
      <c r="Y301" t="s">
        <v>311</v>
      </c>
      <c r="Z301" t="s">
        <v>312</v>
      </c>
      <c r="AA301" t="s">
        <v>297</v>
      </c>
      <c r="AB301" t="s">
        <v>297</v>
      </c>
      <c r="AC301" t="s">
        <v>297</v>
      </c>
      <c r="AD301" t="s">
        <v>297</v>
      </c>
      <c r="AE301" t="s">
        <v>297</v>
      </c>
      <c r="AF301" t="s">
        <v>312</v>
      </c>
      <c r="AG301" t="s">
        <v>297</v>
      </c>
      <c r="AH301" t="s">
        <v>297</v>
      </c>
      <c r="AI301" t="s">
        <v>297</v>
      </c>
      <c r="AJ301" t="s">
        <v>297</v>
      </c>
      <c r="AK301" t="s">
        <v>297</v>
      </c>
      <c r="AL301" t="s">
        <v>297</v>
      </c>
      <c r="AM301" t="s">
        <v>297</v>
      </c>
      <c r="AN301" t="s">
        <v>297</v>
      </c>
      <c r="AO301" t="s">
        <v>297</v>
      </c>
      <c r="AP301" t="s">
        <v>297</v>
      </c>
      <c r="AQ301" t="s">
        <v>297</v>
      </c>
      <c r="AR301" t="s">
        <v>297</v>
      </c>
      <c r="AS301" t="s">
        <v>297</v>
      </c>
      <c r="AT301" t="s">
        <v>297</v>
      </c>
      <c r="AU301" t="s">
        <v>297</v>
      </c>
      <c r="AV301" t="s">
        <v>297</v>
      </c>
      <c r="AW301" t="s">
        <v>297</v>
      </c>
      <c r="AX301" t="s">
        <v>297</v>
      </c>
      <c r="AY301" t="s">
        <v>297</v>
      </c>
      <c r="AZ301" t="s">
        <v>297</v>
      </c>
      <c r="BA301" t="s">
        <v>297</v>
      </c>
      <c r="BB301" t="s">
        <v>297</v>
      </c>
      <c r="BC301" t="s">
        <v>297</v>
      </c>
      <c r="BD301" t="s">
        <v>297</v>
      </c>
      <c r="BE301" t="s">
        <v>297</v>
      </c>
      <c r="BF301" t="s">
        <v>297</v>
      </c>
      <c r="BG301" t="s">
        <v>297</v>
      </c>
      <c r="BH301" t="s">
        <v>297</v>
      </c>
      <c r="BI301" t="s">
        <v>297</v>
      </c>
      <c r="BJ301" t="s">
        <v>297</v>
      </c>
      <c r="BK301" t="s">
        <v>297</v>
      </c>
      <c r="BL301" t="s">
        <v>297</v>
      </c>
      <c r="BM301" t="s">
        <v>297</v>
      </c>
      <c r="BN301" t="s">
        <v>297</v>
      </c>
      <c r="BO301" t="s">
        <v>297</v>
      </c>
      <c r="BP301" t="s">
        <v>297</v>
      </c>
      <c r="BQ301" t="s">
        <v>297</v>
      </c>
      <c r="BR301" t="s">
        <v>297</v>
      </c>
      <c r="BS301" t="s">
        <v>297</v>
      </c>
      <c r="BT301" t="s">
        <v>297</v>
      </c>
      <c r="BU301" t="s">
        <v>297</v>
      </c>
      <c r="BV301" t="s">
        <v>297</v>
      </c>
      <c r="BW301" t="s">
        <v>297</v>
      </c>
      <c r="BX301" t="s">
        <v>297</v>
      </c>
      <c r="BY301" t="s">
        <v>297</v>
      </c>
      <c r="BZ301" t="s">
        <v>297</v>
      </c>
      <c r="CA301" t="s">
        <v>297</v>
      </c>
      <c r="CB301" t="s">
        <v>297</v>
      </c>
      <c r="CC301" t="s">
        <v>297</v>
      </c>
      <c r="CD301" t="s">
        <v>297</v>
      </c>
      <c r="CE301" s="20" t="s">
        <v>2087</v>
      </c>
      <c r="CF301" t="s">
        <v>313</v>
      </c>
      <c r="CG301" t="s">
        <v>314</v>
      </c>
      <c r="CH301" t="s">
        <v>314</v>
      </c>
      <c r="CI301" t="s">
        <v>297</v>
      </c>
      <c r="CJ301" t="s">
        <v>297</v>
      </c>
      <c r="CK301" t="s">
        <v>2088</v>
      </c>
      <c r="CL301" t="s">
        <v>2089</v>
      </c>
      <c r="CM301" t="s">
        <v>297</v>
      </c>
      <c r="CN301" t="s">
        <v>297</v>
      </c>
      <c r="CO301" t="s">
        <v>297</v>
      </c>
      <c r="CP301" t="s">
        <v>297</v>
      </c>
      <c r="CQ301" t="s">
        <v>297</v>
      </c>
      <c r="CR301" t="s">
        <v>297</v>
      </c>
      <c r="CS301" t="s">
        <v>297</v>
      </c>
      <c r="CT301" t="s">
        <v>297</v>
      </c>
      <c r="CU301" t="s">
        <v>297</v>
      </c>
      <c r="CV301" t="s">
        <v>297</v>
      </c>
      <c r="CW301" t="s">
        <v>297</v>
      </c>
      <c r="CX301" t="s">
        <v>297</v>
      </c>
      <c r="CY301" t="s">
        <v>297</v>
      </c>
      <c r="CZ301" t="s">
        <v>297</v>
      </c>
      <c r="DA301" t="s">
        <v>297</v>
      </c>
      <c r="DB301" t="s">
        <v>297</v>
      </c>
      <c r="DC301" t="s">
        <v>297</v>
      </c>
    </row>
    <row r="302" spans="1:107" hidden="1" thickTop="1" x14ac:dyDescent="0.2">
      <c r="A302" t="s">
        <v>701</v>
      </c>
      <c r="B302" s="196" t="s">
        <v>2090</v>
      </c>
      <c r="C302" t="s">
        <v>191</v>
      </c>
      <c r="D302" t="s">
        <v>297</v>
      </c>
      <c r="E302" t="s">
        <v>2091</v>
      </c>
      <c r="F302"/>
      <c r="G302" t="s">
        <v>339</v>
      </c>
      <c r="H302" t="s">
        <v>340</v>
      </c>
      <c r="I302" t="s">
        <v>375</v>
      </c>
      <c r="J302" t="s">
        <v>342</v>
      </c>
      <c r="K302" t="s">
        <v>343</v>
      </c>
      <c r="L302" t="s">
        <v>303</v>
      </c>
      <c r="M302" t="s">
        <v>297</v>
      </c>
      <c r="N302" t="s">
        <v>297</v>
      </c>
      <c r="O302" t="s">
        <v>297</v>
      </c>
      <c r="Q302" t="s">
        <v>344</v>
      </c>
      <c r="R302" t="s">
        <v>297</v>
      </c>
      <c r="S302" t="s">
        <v>306</v>
      </c>
      <c r="T302" t="s">
        <v>297</v>
      </c>
      <c r="U302" t="s">
        <v>297</v>
      </c>
      <c r="V302" t="s">
        <v>309</v>
      </c>
      <c r="W302" t="s">
        <v>310</v>
      </c>
      <c r="X302" t="s">
        <v>310</v>
      </c>
      <c r="Y302" t="s">
        <v>311</v>
      </c>
      <c r="Z302" t="s">
        <v>297</v>
      </c>
      <c r="AA302" t="s">
        <v>297</v>
      </c>
      <c r="AB302" t="s">
        <v>297</v>
      </c>
      <c r="AC302" t="s">
        <v>297</v>
      </c>
      <c r="AD302" t="s">
        <v>297</v>
      </c>
      <c r="AE302" t="s">
        <v>297</v>
      </c>
      <c r="AF302" t="s">
        <v>297</v>
      </c>
      <c r="AG302" t="s">
        <v>297</v>
      </c>
      <c r="AH302" t="s">
        <v>297</v>
      </c>
      <c r="AI302" t="s">
        <v>297</v>
      </c>
      <c r="AJ302" t="s">
        <v>297</v>
      </c>
      <c r="AK302" t="s">
        <v>297</v>
      </c>
      <c r="AL302" t="s">
        <v>297</v>
      </c>
      <c r="AM302" t="s">
        <v>297</v>
      </c>
      <c r="AN302" t="s">
        <v>297</v>
      </c>
      <c r="AO302" t="s">
        <v>297</v>
      </c>
      <c r="AP302" t="s">
        <v>297</v>
      </c>
      <c r="AQ302" t="s">
        <v>297</v>
      </c>
      <c r="AR302" t="s">
        <v>297</v>
      </c>
      <c r="AS302" t="s">
        <v>297</v>
      </c>
      <c r="AT302" t="s">
        <v>297</v>
      </c>
      <c r="AU302" t="s">
        <v>297</v>
      </c>
      <c r="AV302" t="s">
        <v>297</v>
      </c>
      <c r="AW302" t="s">
        <v>297</v>
      </c>
      <c r="AX302" t="s">
        <v>297</v>
      </c>
      <c r="AY302" t="s">
        <v>297</v>
      </c>
      <c r="AZ302" t="s">
        <v>297</v>
      </c>
      <c r="BA302" t="s">
        <v>297</v>
      </c>
      <c r="BB302" t="s">
        <v>297</v>
      </c>
      <c r="BC302" t="s">
        <v>297</v>
      </c>
      <c r="BD302" t="s">
        <v>297</v>
      </c>
      <c r="BE302" t="s">
        <v>297</v>
      </c>
      <c r="BF302" t="s">
        <v>297</v>
      </c>
      <c r="BG302" t="s">
        <v>297</v>
      </c>
      <c r="BH302" t="s">
        <v>297</v>
      </c>
      <c r="BI302" t="s">
        <v>297</v>
      </c>
      <c r="BJ302" t="s">
        <v>297</v>
      </c>
      <c r="BK302" t="s">
        <v>297</v>
      </c>
      <c r="BL302" t="s">
        <v>297</v>
      </c>
      <c r="BM302" t="s">
        <v>297</v>
      </c>
      <c r="BN302" t="s">
        <v>297</v>
      </c>
      <c r="BO302" t="s">
        <v>297</v>
      </c>
      <c r="BP302" t="s">
        <v>312</v>
      </c>
      <c r="BQ302" t="s">
        <v>297</v>
      </c>
      <c r="BR302" t="s">
        <v>297</v>
      </c>
      <c r="BS302" t="s">
        <v>297</v>
      </c>
      <c r="BT302" t="s">
        <v>297</v>
      </c>
      <c r="BU302" t="s">
        <v>297</v>
      </c>
      <c r="BV302" t="s">
        <v>297</v>
      </c>
      <c r="BW302" t="s">
        <v>297</v>
      </c>
      <c r="BX302" t="s">
        <v>297</v>
      </c>
      <c r="BY302" t="s">
        <v>297</v>
      </c>
      <c r="BZ302" t="s">
        <v>297</v>
      </c>
      <c r="CA302" t="s">
        <v>297</v>
      </c>
      <c r="CB302" t="s">
        <v>297</v>
      </c>
      <c r="CC302" t="s">
        <v>297</v>
      </c>
      <c r="CD302" t="s">
        <v>297</v>
      </c>
      <c r="CE302" t="s">
        <v>297</v>
      </c>
      <c r="CF302" t="s">
        <v>347</v>
      </c>
      <c r="CG302" t="s">
        <v>297</v>
      </c>
      <c r="CH302" t="s">
        <v>297</v>
      </c>
      <c r="CI302">
        <v>0</v>
      </c>
      <c r="CJ302">
        <v>30</v>
      </c>
      <c r="CK302" t="s">
        <v>2092</v>
      </c>
      <c r="CL302" t="s">
        <v>2093</v>
      </c>
      <c r="CN302" t="s">
        <v>297</v>
      </c>
      <c r="CO302" t="s">
        <v>297</v>
      </c>
      <c r="CP302" t="s">
        <v>297</v>
      </c>
      <c r="CQ302" t="s">
        <v>297</v>
      </c>
      <c r="CR302" t="s">
        <v>297</v>
      </c>
      <c r="CS302" t="s">
        <v>297</v>
      </c>
      <c r="CT302" t="s">
        <v>297</v>
      </c>
      <c r="CU302" t="s">
        <v>297</v>
      </c>
      <c r="CV302" t="s">
        <v>297</v>
      </c>
      <c r="CW302" t="s">
        <v>297</v>
      </c>
      <c r="CX302" t="s">
        <v>297</v>
      </c>
      <c r="CY302" t="s">
        <v>297</v>
      </c>
      <c r="CZ302" t="s">
        <v>297</v>
      </c>
      <c r="DA302" t="s">
        <v>297</v>
      </c>
      <c r="DB302" t="s">
        <v>297</v>
      </c>
      <c r="DC302" t="s">
        <v>297</v>
      </c>
    </row>
    <row r="303" spans="1:107" hidden="1" thickTop="1" x14ac:dyDescent="0.2">
      <c r="A303" t="s">
        <v>198</v>
      </c>
      <c r="B303" s="14" t="s">
        <v>2094</v>
      </c>
      <c r="C303" t="s">
        <v>6204</v>
      </c>
      <c r="D303" t="s">
        <v>297</v>
      </c>
      <c r="E303" t="s">
        <v>2095</v>
      </c>
      <c r="F303" t="s">
        <v>2096</v>
      </c>
      <c r="G303" t="s">
        <v>339</v>
      </c>
      <c r="H303" t="s">
        <v>340</v>
      </c>
      <c r="I303" t="s">
        <v>375</v>
      </c>
      <c r="J303" t="s">
        <v>342</v>
      </c>
      <c r="K303" t="s">
        <v>343</v>
      </c>
      <c r="L303" t="s">
        <v>303</v>
      </c>
      <c r="M303" t="s">
        <v>297</v>
      </c>
      <c r="N303" t="s">
        <v>297</v>
      </c>
      <c r="O303" t="s">
        <v>297</v>
      </c>
      <c r="Q303" t="s">
        <v>344</v>
      </c>
      <c r="R303" t="s">
        <v>297</v>
      </c>
      <c r="S303" t="s">
        <v>306</v>
      </c>
      <c r="T303" t="s">
        <v>297</v>
      </c>
      <c r="U303" t="s">
        <v>308</v>
      </c>
      <c r="V303" t="s">
        <v>309</v>
      </c>
      <c r="W303" t="s">
        <v>310</v>
      </c>
      <c r="X303" t="s">
        <v>310</v>
      </c>
      <c r="Y303" t="s">
        <v>311</v>
      </c>
      <c r="Z303" t="s">
        <v>297</v>
      </c>
      <c r="AA303" t="s">
        <v>297</v>
      </c>
      <c r="AB303" t="s">
        <v>297</v>
      </c>
      <c r="AC303" t="s">
        <v>297</v>
      </c>
      <c r="AD303" t="s">
        <v>297</v>
      </c>
      <c r="AE303" t="s">
        <v>297</v>
      </c>
      <c r="AF303" t="s">
        <v>466</v>
      </c>
      <c r="AG303" t="s">
        <v>424</v>
      </c>
      <c r="AH303">
        <v>14</v>
      </c>
      <c r="AI303" t="s">
        <v>297</v>
      </c>
      <c r="AJ303" t="s">
        <v>297</v>
      </c>
      <c r="AK303" t="s">
        <v>297</v>
      </c>
      <c r="AL303" t="s">
        <v>297</v>
      </c>
      <c r="AM303" t="s">
        <v>297</v>
      </c>
      <c r="AN303" t="s">
        <v>297</v>
      </c>
      <c r="AO303" t="s">
        <v>297</v>
      </c>
      <c r="AP303" t="s">
        <v>297</v>
      </c>
      <c r="AQ303" t="s">
        <v>297</v>
      </c>
      <c r="AR303" t="s">
        <v>297</v>
      </c>
      <c r="AS303" t="s">
        <v>297</v>
      </c>
      <c r="AT303" t="s">
        <v>297</v>
      </c>
      <c r="AU303" t="s">
        <v>297</v>
      </c>
      <c r="AV303" t="s">
        <v>297</v>
      </c>
      <c r="AW303" t="s">
        <v>297</v>
      </c>
      <c r="AX303" t="s">
        <v>297</v>
      </c>
      <c r="AY303" t="s">
        <v>297</v>
      </c>
      <c r="AZ303" t="s">
        <v>297</v>
      </c>
      <c r="BA303" t="s">
        <v>297</v>
      </c>
      <c r="BB303" t="s">
        <v>297</v>
      </c>
      <c r="BC303" t="s">
        <v>297</v>
      </c>
      <c r="BD303" t="s">
        <v>297</v>
      </c>
      <c r="BE303" t="s">
        <v>297</v>
      </c>
      <c r="BF303" t="s">
        <v>297</v>
      </c>
      <c r="BG303" t="s">
        <v>297</v>
      </c>
      <c r="BH303" t="s">
        <v>297</v>
      </c>
      <c r="BI303" t="s">
        <v>297</v>
      </c>
      <c r="BJ303" t="s">
        <v>297</v>
      </c>
      <c r="BK303" t="s">
        <v>297</v>
      </c>
      <c r="BL303" t="s">
        <v>297</v>
      </c>
      <c r="BM303" t="s">
        <v>297</v>
      </c>
      <c r="BO303" t="s">
        <v>297</v>
      </c>
      <c r="BP303" t="s">
        <v>411</v>
      </c>
      <c r="BQ303" t="s">
        <v>412</v>
      </c>
      <c r="BR303">
        <v>9</v>
      </c>
      <c r="BS303" t="s">
        <v>297</v>
      </c>
      <c r="BT303" t="s">
        <v>297</v>
      </c>
      <c r="BU303" t="s">
        <v>297</v>
      </c>
      <c r="BV303" t="s">
        <v>297</v>
      </c>
      <c r="BW303" t="s">
        <v>297</v>
      </c>
      <c r="BX303" t="s">
        <v>297</v>
      </c>
      <c r="BY303" t="s">
        <v>297</v>
      </c>
      <c r="BZ303" t="s">
        <v>297</v>
      </c>
      <c r="CA303" t="s">
        <v>297</v>
      </c>
      <c r="CB303" t="s">
        <v>297</v>
      </c>
      <c r="CC303" t="s">
        <v>297</v>
      </c>
      <c r="CD303" t="s">
        <v>297</v>
      </c>
      <c r="CE303" t="s">
        <v>297</v>
      </c>
      <c r="CF303" t="s">
        <v>369</v>
      </c>
      <c r="CG303" t="s">
        <v>297</v>
      </c>
      <c r="CH303" t="s">
        <v>297</v>
      </c>
      <c r="CI303">
        <v>0</v>
      </c>
      <c r="CJ303">
        <v>30</v>
      </c>
      <c r="CK303" t="s">
        <v>2097</v>
      </c>
      <c r="CL303" t="s">
        <v>2098</v>
      </c>
      <c r="CM303" t="s">
        <v>2099</v>
      </c>
      <c r="CN303" t="s">
        <v>297</v>
      </c>
      <c r="CO303" t="s">
        <v>297</v>
      </c>
      <c r="CP303" t="s">
        <v>297</v>
      </c>
      <c r="CQ303" t="s">
        <v>297</v>
      </c>
      <c r="CR303" t="s">
        <v>297</v>
      </c>
      <c r="CS303" t="s">
        <v>297</v>
      </c>
      <c r="CT303" t="s">
        <v>297</v>
      </c>
      <c r="CU303" t="s">
        <v>297</v>
      </c>
      <c r="CV303" t="s">
        <v>297</v>
      </c>
      <c r="CW303" t="s">
        <v>297</v>
      </c>
      <c r="CX303" t="s">
        <v>297</v>
      </c>
      <c r="CY303" t="s">
        <v>297</v>
      </c>
      <c r="CZ303" t="s">
        <v>297</v>
      </c>
      <c r="DA303" t="s">
        <v>297</v>
      </c>
      <c r="DB303" t="s">
        <v>297</v>
      </c>
      <c r="DC303" t="s">
        <v>297</v>
      </c>
    </row>
    <row r="304" spans="1:107" hidden="1" thickTop="1" x14ac:dyDescent="0.2">
      <c r="A304" t="s">
        <v>411</v>
      </c>
      <c r="B304" s="196" t="s">
        <v>2100</v>
      </c>
      <c r="C304" t="s">
        <v>6285</v>
      </c>
      <c r="D304" t="s">
        <v>297</v>
      </c>
      <c r="E304" t="s">
        <v>2101</v>
      </c>
      <c r="F304" t="s">
        <v>2102</v>
      </c>
      <c r="G304" t="s">
        <v>339</v>
      </c>
      <c r="H304" t="s">
        <v>340</v>
      </c>
      <c r="I304" t="s">
        <v>375</v>
      </c>
      <c r="J304" t="s">
        <v>342</v>
      </c>
      <c r="K304" t="s">
        <v>343</v>
      </c>
      <c r="L304" t="s">
        <v>303</v>
      </c>
      <c r="M304" t="s">
        <v>297</v>
      </c>
      <c r="N304" t="s">
        <v>297</v>
      </c>
      <c r="O304" t="s">
        <v>297</v>
      </c>
      <c r="Q304" t="s">
        <v>344</v>
      </c>
      <c r="R304" t="s">
        <v>297</v>
      </c>
      <c r="S304" t="s">
        <v>306</v>
      </c>
      <c r="T304" t="s">
        <v>297</v>
      </c>
      <c r="U304" t="s">
        <v>297</v>
      </c>
      <c r="V304" t="s">
        <v>309</v>
      </c>
      <c r="W304" t="s">
        <v>310</v>
      </c>
      <c r="X304" t="s">
        <v>310</v>
      </c>
      <c r="Y304" t="s">
        <v>311</v>
      </c>
      <c r="Z304" t="s">
        <v>297</v>
      </c>
      <c r="AA304" t="s">
        <v>297</v>
      </c>
      <c r="AB304" t="s">
        <v>297</v>
      </c>
      <c r="AC304" t="s">
        <v>297</v>
      </c>
      <c r="AD304" t="s">
        <v>297</v>
      </c>
      <c r="AE304" t="s">
        <v>297</v>
      </c>
      <c r="AF304" t="s">
        <v>297</v>
      </c>
      <c r="AG304" t="s">
        <v>297</v>
      </c>
      <c r="AH304" t="s">
        <v>297</v>
      </c>
      <c r="AI304" t="s">
        <v>297</v>
      </c>
      <c r="AJ304" t="s">
        <v>297</v>
      </c>
      <c r="AK304" t="s">
        <v>297</v>
      </c>
      <c r="AL304" t="s">
        <v>297</v>
      </c>
      <c r="AM304" t="s">
        <v>297</v>
      </c>
      <c r="AN304" t="s">
        <v>297</v>
      </c>
      <c r="AO304" t="s">
        <v>297</v>
      </c>
      <c r="AP304" t="s">
        <v>297</v>
      </c>
      <c r="AQ304" t="s">
        <v>297</v>
      </c>
      <c r="AR304" t="s">
        <v>297</v>
      </c>
      <c r="AS304" t="s">
        <v>297</v>
      </c>
      <c r="AT304" t="s">
        <v>297</v>
      </c>
      <c r="AU304" t="s">
        <v>297</v>
      </c>
      <c r="AV304" t="s">
        <v>297</v>
      </c>
      <c r="AW304" t="s">
        <v>297</v>
      </c>
      <c r="AX304" t="s">
        <v>297</v>
      </c>
      <c r="AY304" t="s">
        <v>297</v>
      </c>
      <c r="AZ304" t="s">
        <v>297</v>
      </c>
      <c r="BA304" t="s">
        <v>297</v>
      </c>
      <c r="BB304" t="s">
        <v>297</v>
      </c>
      <c r="BC304" t="s">
        <v>297</v>
      </c>
      <c r="BD304" t="s">
        <v>297</v>
      </c>
      <c r="BE304" t="s">
        <v>297</v>
      </c>
      <c r="BF304" t="s">
        <v>297</v>
      </c>
      <c r="BG304" t="s">
        <v>297</v>
      </c>
      <c r="BH304" t="s">
        <v>297</v>
      </c>
      <c r="BI304" t="s">
        <v>297</v>
      </c>
      <c r="BJ304" t="s">
        <v>297</v>
      </c>
      <c r="BK304" t="s">
        <v>297</v>
      </c>
      <c r="BL304" t="s">
        <v>297</v>
      </c>
      <c r="BM304" t="s">
        <v>297</v>
      </c>
      <c r="BN304" t="s">
        <v>297</v>
      </c>
      <c r="BO304" t="s">
        <v>297</v>
      </c>
      <c r="BP304" t="s">
        <v>297</v>
      </c>
      <c r="BQ304" t="s">
        <v>297</v>
      </c>
      <c r="BR304" t="s">
        <v>297</v>
      </c>
      <c r="BS304" t="s">
        <v>297</v>
      </c>
      <c r="BT304" t="s">
        <v>297</v>
      </c>
      <c r="BU304" t="s">
        <v>297</v>
      </c>
      <c r="BV304" t="s">
        <v>297</v>
      </c>
      <c r="BW304" t="s">
        <v>297</v>
      </c>
      <c r="BX304" t="s">
        <v>297</v>
      </c>
      <c r="BY304" t="s">
        <v>297</v>
      </c>
      <c r="BZ304" t="s">
        <v>297</v>
      </c>
      <c r="CA304" t="s">
        <v>297</v>
      </c>
      <c r="CB304" t="s">
        <v>297</v>
      </c>
      <c r="CC304" t="s">
        <v>297</v>
      </c>
      <c r="CD304" t="s">
        <v>297</v>
      </c>
      <c r="CE304" t="s">
        <v>297</v>
      </c>
      <c r="CF304" t="s">
        <v>347</v>
      </c>
      <c r="CG304" t="s">
        <v>297</v>
      </c>
      <c r="CH304" t="s">
        <v>297</v>
      </c>
      <c r="CI304">
        <v>0</v>
      </c>
      <c r="CJ304">
        <v>30</v>
      </c>
      <c r="CK304" t="s">
        <v>2103</v>
      </c>
      <c r="CL304" t="s">
        <v>2104</v>
      </c>
      <c r="CM304" t="s">
        <v>2105</v>
      </c>
      <c r="CN304" t="s">
        <v>297</v>
      </c>
      <c r="CO304" t="s">
        <v>297</v>
      </c>
      <c r="CP304" t="s">
        <v>297</v>
      </c>
      <c r="CQ304" t="s">
        <v>297</v>
      </c>
      <c r="CR304" t="s">
        <v>297</v>
      </c>
      <c r="CS304" t="s">
        <v>297</v>
      </c>
      <c r="CT304" t="s">
        <v>297</v>
      </c>
      <c r="CU304" t="s">
        <v>297</v>
      </c>
      <c r="CV304" t="s">
        <v>297</v>
      </c>
      <c r="CW304" t="s">
        <v>297</v>
      </c>
      <c r="CX304" t="s">
        <v>297</v>
      </c>
      <c r="CY304" t="s">
        <v>297</v>
      </c>
      <c r="CZ304" t="s">
        <v>297</v>
      </c>
      <c r="DA304" t="s">
        <v>297</v>
      </c>
      <c r="DB304" t="s">
        <v>297</v>
      </c>
      <c r="DC304" t="s">
        <v>297</v>
      </c>
    </row>
    <row r="305" spans="1:107" hidden="1" thickTop="1" x14ac:dyDescent="0.2">
      <c r="A305" t="s">
        <v>2106</v>
      </c>
      <c r="B305" s="14" t="s">
        <v>2107</v>
      </c>
      <c r="C305" t="s">
        <v>6285</v>
      </c>
      <c r="D305" t="s">
        <v>297</v>
      </c>
      <c r="E305" t="s">
        <v>2108</v>
      </c>
      <c r="F305" t="s">
        <v>297</v>
      </c>
      <c r="G305" t="s">
        <v>298</v>
      </c>
      <c r="H305" t="s">
        <v>299</v>
      </c>
      <c r="I305" t="s">
        <v>300</v>
      </c>
      <c r="J305" t="s">
        <v>611</v>
      </c>
      <c r="K305" t="s">
        <v>343</v>
      </c>
      <c r="L305" t="s">
        <v>303</v>
      </c>
      <c r="M305" t="s">
        <v>297</v>
      </c>
      <c r="N305" t="s">
        <v>297</v>
      </c>
      <c r="O305" t="s">
        <v>297</v>
      </c>
      <c r="Q305" t="s">
        <v>344</v>
      </c>
      <c r="R305" t="s">
        <v>297</v>
      </c>
      <c r="S305" t="s">
        <v>306</v>
      </c>
      <c r="T305" t="s">
        <v>297</v>
      </c>
      <c r="U305" t="s">
        <v>297</v>
      </c>
      <c r="V305" t="s">
        <v>309</v>
      </c>
      <c r="W305" t="s">
        <v>310</v>
      </c>
      <c r="X305" t="s">
        <v>310</v>
      </c>
      <c r="Y305" t="s">
        <v>311</v>
      </c>
      <c r="Z305" t="s">
        <v>297</v>
      </c>
      <c r="AA305" t="s">
        <v>297</v>
      </c>
      <c r="AB305" t="s">
        <v>297</v>
      </c>
      <c r="AC305" t="s">
        <v>297</v>
      </c>
      <c r="AD305" t="s">
        <v>297</v>
      </c>
      <c r="AE305" t="s">
        <v>297</v>
      </c>
      <c r="AF305" t="s">
        <v>312</v>
      </c>
      <c r="AG305" t="s">
        <v>297</v>
      </c>
      <c r="AH305" t="s">
        <v>297</v>
      </c>
      <c r="AI305" t="s">
        <v>297</v>
      </c>
      <c r="AJ305" t="s">
        <v>297</v>
      </c>
      <c r="AK305" t="s">
        <v>297</v>
      </c>
      <c r="AL305" t="s">
        <v>297</v>
      </c>
      <c r="AM305" t="s">
        <v>297</v>
      </c>
      <c r="AN305" t="s">
        <v>297</v>
      </c>
      <c r="AO305" t="s">
        <v>297</v>
      </c>
      <c r="AP305" t="s">
        <v>297</v>
      </c>
      <c r="AQ305" t="s">
        <v>297</v>
      </c>
      <c r="AR305" t="s">
        <v>297</v>
      </c>
      <c r="AS305" t="s">
        <v>297</v>
      </c>
      <c r="AT305" t="s">
        <v>297</v>
      </c>
      <c r="AU305" t="s">
        <v>297</v>
      </c>
      <c r="AV305" t="s">
        <v>297</v>
      </c>
      <c r="AW305" t="s">
        <v>297</v>
      </c>
      <c r="AX305" t="s">
        <v>297</v>
      </c>
      <c r="AY305" t="s">
        <v>297</v>
      </c>
      <c r="AZ305" t="s">
        <v>297</v>
      </c>
      <c r="BA305" t="s">
        <v>297</v>
      </c>
      <c r="BB305" t="s">
        <v>297</v>
      </c>
      <c r="BC305" t="s">
        <v>297</v>
      </c>
      <c r="BD305" t="s">
        <v>297</v>
      </c>
      <c r="BE305" t="s">
        <v>297</v>
      </c>
      <c r="BF305" t="s">
        <v>297</v>
      </c>
      <c r="BG305" t="s">
        <v>297</v>
      </c>
      <c r="BH305" t="s">
        <v>297</v>
      </c>
      <c r="BI305" t="s">
        <v>297</v>
      </c>
      <c r="BJ305" t="s">
        <v>297</v>
      </c>
      <c r="BK305" t="s">
        <v>297</v>
      </c>
      <c r="BL305" t="s">
        <v>297</v>
      </c>
      <c r="BM305" t="s">
        <v>297</v>
      </c>
      <c r="BN305" t="s">
        <v>297</v>
      </c>
      <c r="BO305" t="s">
        <v>297</v>
      </c>
      <c r="BP305" t="s">
        <v>297</v>
      </c>
      <c r="BQ305" t="s">
        <v>297</v>
      </c>
      <c r="BR305" t="s">
        <v>297</v>
      </c>
      <c r="BS305" t="s">
        <v>297</v>
      </c>
      <c r="BT305" t="s">
        <v>297</v>
      </c>
      <c r="BU305" t="s">
        <v>297</v>
      </c>
      <c r="BV305" t="s">
        <v>297</v>
      </c>
      <c r="BW305" t="s">
        <v>297</v>
      </c>
      <c r="BX305" t="s">
        <v>297</v>
      </c>
      <c r="BY305" t="s">
        <v>297</v>
      </c>
      <c r="BZ305" t="s">
        <v>297</v>
      </c>
      <c r="CA305" t="s">
        <v>297</v>
      </c>
      <c r="CB305" t="s">
        <v>297</v>
      </c>
      <c r="CC305" t="s">
        <v>297</v>
      </c>
      <c r="CD305" t="s">
        <v>297</v>
      </c>
      <c r="CE305" t="s">
        <v>297</v>
      </c>
      <c r="CF305" t="s">
        <v>347</v>
      </c>
      <c r="CG305" t="s">
        <v>297</v>
      </c>
      <c r="CH305" t="s">
        <v>297</v>
      </c>
      <c r="CI305">
        <v>0</v>
      </c>
      <c r="CJ305">
        <v>30</v>
      </c>
      <c r="CK305" t="s">
        <v>2109</v>
      </c>
      <c r="CL305" t="s">
        <v>2110</v>
      </c>
      <c r="CM305" t="s">
        <v>297</v>
      </c>
      <c r="CN305" t="s">
        <v>297</v>
      </c>
      <c r="CO305" t="s">
        <v>297</v>
      </c>
      <c r="CP305" t="s">
        <v>297</v>
      </c>
      <c r="CQ305" t="s">
        <v>297</v>
      </c>
      <c r="CR305" t="s">
        <v>297</v>
      </c>
      <c r="CS305" t="s">
        <v>297</v>
      </c>
      <c r="CT305" t="s">
        <v>297</v>
      </c>
      <c r="CU305" t="s">
        <v>297</v>
      </c>
      <c r="CV305" t="s">
        <v>297</v>
      </c>
      <c r="CW305" t="s">
        <v>297</v>
      </c>
      <c r="CX305" t="s">
        <v>297</v>
      </c>
      <c r="CY305" t="s">
        <v>297</v>
      </c>
      <c r="CZ305" t="s">
        <v>297</v>
      </c>
      <c r="DA305" t="s">
        <v>297</v>
      </c>
      <c r="DB305" t="s">
        <v>297</v>
      </c>
      <c r="DC305" t="s">
        <v>297</v>
      </c>
    </row>
    <row r="306" spans="1:107" hidden="1" thickTop="1" x14ac:dyDescent="0.2">
      <c r="A306" t="s">
        <v>2503</v>
      </c>
      <c r="B306" s="196" t="s">
        <v>2504</v>
      </c>
      <c r="C306" t="s">
        <v>6289</v>
      </c>
      <c r="D306" t="s">
        <v>297</v>
      </c>
      <c r="E306" t="s">
        <v>2505</v>
      </c>
      <c r="F306" t="s">
        <v>297</v>
      </c>
      <c r="G306" t="s">
        <v>298</v>
      </c>
      <c r="H306" t="s">
        <v>299</v>
      </c>
      <c r="I306" t="s">
        <v>300</v>
      </c>
      <c r="J306" t="s">
        <v>809</v>
      </c>
      <c r="K306" t="s">
        <v>587</v>
      </c>
      <c r="L306" t="s">
        <v>303</v>
      </c>
      <c r="M306" t="s">
        <v>297</v>
      </c>
      <c r="N306" t="s">
        <v>297</v>
      </c>
      <c r="O306" t="s">
        <v>297</v>
      </c>
      <c r="Q306" t="s">
        <v>304</v>
      </c>
      <c r="R306" t="s">
        <v>319</v>
      </c>
      <c r="S306" t="s">
        <v>306</v>
      </c>
      <c r="T306" t="s">
        <v>362</v>
      </c>
      <c r="U306" t="s">
        <v>308</v>
      </c>
      <c r="V306" t="s">
        <v>309</v>
      </c>
      <c r="W306" t="s">
        <v>310</v>
      </c>
      <c r="X306" t="s">
        <v>310</v>
      </c>
      <c r="Y306" t="s">
        <v>311</v>
      </c>
      <c r="Z306" t="s">
        <v>297</v>
      </c>
      <c r="AA306" t="s">
        <v>297</v>
      </c>
      <c r="AB306" t="s">
        <v>297</v>
      </c>
      <c r="AC306" t="s">
        <v>297</v>
      </c>
      <c r="AD306" t="s">
        <v>297</v>
      </c>
      <c r="AE306" t="s">
        <v>297</v>
      </c>
      <c r="AF306" t="s">
        <v>312</v>
      </c>
      <c r="AG306" t="s">
        <v>297</v>
      </c>
      <c r="AH306" t="s">
        <v>297</v>
      </c>
      <c r="AI306" t="s">
        <v>297</v>
      </c>
      <c r="AJ306" t="s">
        <v>297</v>
      </c>
      <c r="AK306" t="s">
        <v>297</v>
      </c>
      <c r="AL306" t="s">
        <v>297</v>
      </c>
      <c r="AM306" t="s">
        <v>297</v>
      </c>
      <c r="AN306" t="s">
        <v>297</v>
      </c>
      <c r="AO306" t="s">
        <v>297</v>
      </c>
      <c r="AP306" t="s">
        <v>297</v>
      </c>
      <c r="AQ306" t="s">
        <v>297</v>
      </c>
      <c r="AR306" t="s">
        <v>297</v>
      </c>
      <c r="AS306" t="s">
        <v>297</v>
      </c>
      <c r="AT306" t="s">
        <v>297</v>
      </c>
      <c r="AU306" t="s">
        <v>297</v>
      </c>
      <c r="AV306" t="s">
        <v>297</v>
      </c>
      <c r="AW306" t="s">
        <v>297</v>
      </c>
      <c r="AX306" t="s">
        <v>297</v>
      </c>
      <c r="AY306" t="s">
        <v>297</v>
      </c>
      <c r="AZ306" t="s">
        <v>297</v>
      </c>
      <c r="BA306" t="s">
        <v>297</v>
      </c>
      <c r="BB306" t="s">
        <v>297</v>
      </c>
      <c r="BC306" t="s">
        <v>297</v>
      </c>
      <c r="BD306" t="s">
        <v>297</v>
      </c>
      <c r="BE306" t="s">
        <v>297</v>
      </c>
      <c r="BF306" t="s">
        <v>297</v>
      </c>
      <c r="BG306" t="s">
        <v>297</v>
      </c>
      <c r="BH306" t="s">
        <v>297</v>
      </c>
      <c r="BI306" t="s">
        <v>297</v>
      </c>
      <c r="BJ306" t="s">
        <v>297</v>
      </c>
      <c r="BK306" t="s">
        <v>297</v>
      </c>
      <c r="BL306" t="s">
        <v>297</v>
      </c>
      <c r="BM306" t="s">
        <v>297</v>
      </c>
      <c r="BN306" t="s">
        <v>297</v>
      </c>
      <c r="BO306" t="s">
        <v>297</v>
      </c>
      <c r="BP306" t="s">
        <v>297</v>
      </c>
      <c r="BQ306" t="s">
        <v>297</v>
      </c>
      <c r="BR306" t="s">
        <v>297</v>
      </c>
      <c r="BS306" t="s">
        <v>297</v>
      </c>
      <c r="BT306" t="s">
        <v>297</v>
      </c>
      <c r="BU306" t="s">
        <v>297</v>
      </c>
      <c r="BV306" t="s">
        <v>297</v>
      </c>
      <c r="BW306" t="s">
        <v>297</v>
      </c>
      <c r="BX306" t="s">
        <v>297</v>
      </c>
      <c r="BY306" t="s">
        <v>297</v>
      </c>
      <c r="BZ306" t="s">
        <v>297</v>
      </c>
      <c r="CA306" t="s">
        <v>297</v>
      </c>
      <c r="CB306" t="s">
        <v>297</v>
      </c>
      <c r="CC306" t="s">
        <v>297</v>
      </c>
      <c r="CD306" t="s">
        <v>297</v>
      </c>
      <c r="CE306" t="s">
        <v>297</v>
      </c>
      <c r="CF306" t="s">
        <v>313</v>
      </c>
      <c r="CG306" t="s">
        <v>314</v>
      </c>
      <c r="CH306" t="s">
        <v>314</v>
      </c>
      <c r="CI306" t="s">
        <v>297</v>
      </c>
      <c r="CJ306" t="s">
        <v>297</v>
      </c>
      <c r="CK306" t="s">
        <v>2506</v>
      </c>
      <c r="CL306" t="s">
        <v>2507</v>
      </c>
      <c r="CM306" t="s">
        <v>297</v>
      </c>
      <c r="CN306" t="s">
        <v>297</v>
      </c>
      <c r="CO306" t="s">
        <v>297</v>
      </c>
      <c r="CP306" t="s">
        <v>297</v>
      </c>
      <c r="CQ306" t="s">
        <v>297</v>
      </c>
      <c r="CR306" t="s">
        <v>297</v>
      </c>
      <c r="CS306" t="s">
        <v>297</v>
      </c>
      <c r="CT306" t="s">
        <v>297</v>
      </c>
      <c r="CU306" t="s">
        <v>297</v>
      </c>
      <c r="CV306" t="s">
        <v>297</v>
      </c>
      <c r="CW306" t="s">
        <v>297</v>
      </c>
      <c r="CX306" t="s">
        <v>297</v>
      </c>
      <c r="CY306" t="s">
        <v>297</v>
      </c>
      <c r="CZ306" t="s">
        <v>297</v>
      </c>
      <c r="DA306" t="s">
        <v>297</v>
      </c>
      <c r="DB306" t="s">
        <v>297</v>
      </c>
      <c r="DC306" t="s">
        <v>297</v>
      </c>
    </row>
    <row r="307" spans="1:107" hidden="1" thickTop="1" x14ac:dyDescent="0.2">
      <c r="A307" t="s">
        <v>2116</v>
      </c>
      <c r="B307" s="14" t="s">
        <v>2117</v>
      </c>
      <c r="C307" t="s">
        <v>6285</v>
      </c>
      <c r="D307" t="s">
        <v>297</v>
      </c>
      <c r="E307" t="s">
        <v>2118</v>
      </c>
      <c r="F307" t="s">
        <v>297</v>
      </c>
      <c r="G307" t="s">
        <v>298</v>
      </c>
      <c r="H307" t="s">
        <v>299</v>
      </c>
      <c r="I307" t="s">
        <v>300</v>
      </c>
      <c r="J307" t="s">
        <v>611</v>
      </c>
      <c r="K307" t="s">
        <v>343</v>
      </c>
      <c r="L307" t="s">
        <v>303</v>
      </c>
      <c r="M307" t="s">
        <v>297</v>
      </c>
      <c r="N307" t="s">
        <v>297</v>
      </c>
      <c r="O307" t="s">
        <v>297</v>
      </c>
      <c r="Q307" t="s">
        <v>344</v>
      </c>
      <c r="R307" t="s">
        <v>297</v>
      </c>
      <c r="S307" t="s">
        <v>306</v>
      </c>
      <c r="T307" t="s">
        <v>297</v>
      </c>
      <c r="U307" t="s">
        <v>297</v>
      </c>
      <c r="V307" t="s">
        <v>309</v>
      </c>
      <c r="W307" t="s">
        <v>310</v>
      </c>
      <c r="X307" t="s">
        <v>310</v>
      </c>
      <c r="Y307" t="s">
        <v>311</v>
      </c>
      <c r="Z307" t="s">
        <v>297</v>
      </c>
      <c r="AA307" t="s">
        <v>297</v>
      </c>
      <c r="AB307" t="s">
        <v>297</v>
      </c>
      <c r="AC307" t="s">
        <v>297</v>
      </c>
      <c r="AD307" t="s">
        <v>297</v>
      </c>
      <c r="AE307" t="s">
        <v>297</v>
      </c>
      <c r="AF307" t="s">
        <v>312</v>
      </c>
      <c r="AG307" t="s">
        <v>297</v>
      </c>
      <c r="AH307" t="s">
        <v>297</v>
      </c>
      <c r="AI307" t="s">
        <v>297</v>
      </c>
      <c r="AJ307" t="s">
        <v>297</v>
      </c>
      <c r="AK307" t="s">
        <v>297</v>
      </c>
      <c r="AL307" t="s">
        <v>297</v>
      </c>
      <c r="AM307" t="s">
        <v>297</v>
      </c>
      <c r="AN307" t="s">
        <v>297</v>
      </c>
      <c r="AO307" t="s">
        <v>297</v>
      </c>
      <c r="AP307" t="s">
        <v>297</v>
      </c>
      <c r="AQ307" t="s">
        <v>297</v>
      </c>
      <c r="AR307" t="s">
        <v>297</v>
      </c>
      <c r="AS307" t="s">
        <v>297</v>
      </c>
      <c r="AT307" t="s">
        <v>297</v>
      </c>
      <c r="AU307" t="s">
        <v>297</v>
      </c>
      <c r="AV307" t="s">
        <v>297</v>
      </c>
      <c r="AW307" t="s">
        <v>297</v>
      </c>
      <c r="AX307" t="s">
        <v>297</v>
      </c>
      <c r="AY307" t="s">
        <v>297</v>
      </c>
      <c r="AZ307" t="s">
        <v>297</v>
      </c>
      <c r="BA307" t="s">
        <v>297</v>
      </c>
      <c r="BB307" t="s">
        <v>297</v>
      </c>
      <c r="BC307" t="s">
        <v>297</v>
      </c>
      <c r="BD307" t="s">
        <v>297</v>
      </c>
      <c r="BE307" t="s">
        <v>297</v>
      </c>
      <c r="BF307" t="s">
        <v>297</v>
      </c>
      <c r="BG307" t="s">
        <v>297</v>
      </c>
      <c r="BH307" t="s">
        <v>297</v>
      </c>
      <c r="BI307" t="s">
        <v>297</v>
      </c>
      <c r="BJ307" t="s">
        <v>297</v>
      </c>
      <c r="BK307" t="s">
        <v>297</v>
      </c>
      <c r="BL307" t="s">
        <v>297</v>
      </c>
      <c r="BM307" t="s">
        <v>297</v>
      </c>
      <c r="BN307" t="s">
        <v>297</v>
      </c>
      <c r="BO307" t="s">
        <v>297</v>
      </c>
      <c r="BP307" t="s">
        <v>297</v>
      </c>
      <c r="BQ307" t="s">
        <v>297</v>
      </c>
      <c r="BR307" t="s">
        <v>297</v>
      </c>
      <c r="BS307" t="s">
        <v>297</v>
      </c>
      <c r="BT307" t="s">
        <v>297</v>
      </c>
      <c r="BU307" t="s">
        <v>297</v>
      </c>
      <c r="BV307" t="s">
        <v>297</v>
      </c>
      <c r="BW307" t="s">
        <v>297</v>
      </c>
      <c r="BX307" t="s">
        <v>297</v>
      </c>
      <c r="BY307" t="s">
        <v>297</v>
      </c>
      <c r="BZ307" t="s">
        <v>297</v>
      </c>
      <c r="CA307" t="s">
        <v>297</v>
      </c>
      <c r="CB307" t="s">
        <v>297</v>
      </c>
      <c r="CC307" t="s">
        <v>297</v>
      </c>
      <c r="CD307" t="s">
        <v>297</v>
      </c>
      <c r="CE307" t="s">
        <v>297</v>
      </c>
      <c r="CF307" t="s">
        <v>347</v>
      </c>
      <c r="CG307" t="s">
        <v>297</v>
      </c>
      <c r="CH307" t="s">
        <v>297</v>
      </c>
      <c r="CI307">
        <v>0</v>
      </c>
      <c r="CJ307">
        <v>30</v>
      </c>
      <c r="CK307" t="s">
        <v>2119</v>
      </c>
      <c r="CL307" t="s">
        <v>2120</v>
      </c>
      <c r="CM307" t="s">
        <v>297</v>
      </c>
      <c r="CN307" t="s">
        <v>297</v>
      </c>
      <c r="CO307" t="s">
        <v>297</v>
      </c>
      <c r="CP307" t="s">
        <v>297</v>
      </c>
      <c r="CQ307" t="s">
        <v>297</v>
      </c>
      <c r="CR307" t="s">
        <v>297</v>
      </c>
      <c r="CS307" t="s">
        <v>297</v>
      </c>
      <c r="CT307" t="s">
        <v>297</v>
      </c>
      <c r="CU307" t="s">
        <v>297</v>
      </c>
      <c r="CV307" t="s">
        <v>297</v>
      </c>
      <c r="CW307" t="s">
        <v>297</v>
      </c>
      <c r="CX307" t="s">
        <v>297</v>
      </c>
      <c r="CY307" t="s">
        <v>297</v>
      </c>
      <c r="CZ307" t="s">
        <v>297</v>
      </c>
      <c r="DA307" t="s">
        <v>297</v>
      </c>
      <c r="DB307" t="s">
        <v>297</v>
      </c>
      <c r="DC307" t="s">
        <v>297</v>
      </c>
    </row>
    <row r="308" spans="1:107" hidden="1" thickTop="1" x14ac:dyDescent="0.2">
      <c r="A308" t="s">
        <v>2121</v>
      </c>
      <c r="B308" s="196" t="s">
        <v>2122</v>
      </c>
      <c r="C308" t="s">
        <v>6285</v>
      </c>
      <c r="D308" t="s">
        <v>297</v>
      </c>
      <c r="E308" t="s">
        <v>2123</v>
      </c>
      <c r="F308" t="s">
        <v>297</v>
      </c>
      <c r="G308" t="s">
        <v>339</v>
      </c>
      <c r="H308" t="s">
        <v>340</v>
      </c>
      <c r="I308" t="s">
        <v>375</v>
      </c>
      <c r="J308" t="s">
        <v>342</v>
      </c>
      <c r="K308" t="s">
        <v>343</v>
      </c>
      <c r="L308" t="s">
        <v>303</v>
      </c>
      <c r="M308" t="s">
        <v>297</v>
      </c>
      <c r="N308" t="s">
        <v>297</v>
      </c>
      <c r="O308" t="s">
        <v>297</v>
      </c>
      <c r="Q308" t="s">
        <v>344</v>
      </c>
      <c r="R308" t="s">
        <v>297</v>
      </c>
      <c r="S308" t="s">
        <v>306</v>
      </c>
      <c r="T308" t="s">
        <v>297</v>
      </c>
      <c r="U308" t="s">
        <v>297</v>
      </c>
      <c r="V308" t="s">
        <v>309</v>
      </c>
      <c r="W308" t="s">
        <v>310</v>
      </c>
      <c r="X308" t="s">
        <v>310</v>
      </c>
      <c r="Y308" t="s">
        <v>311</v>
      </c>
      <c r="Z308" t="s">
        <v>297</v>
      </c>
      <c r="AA308" t="s">
        <v>297</v>
      </c>
      <c r="AB308" t="s">
        <v>297</v>
      </c>
      <c r="AC308" t="s">
        <v>297</v>
      </c>
      <c r="AD308" t="s">
        <v>297</v>
      </c>
      <c r="AE308" t="s">
        <v>297</v>
      </c>
      <c r="AF308" t="s">
        <v>312</v>
      </c>
      <c r="AG308" t="s">
        <v>297</v>
      </c>
      <c r="AH308" t="s">
        <v>297</v>
      </c>
      <c r="AI308" t="s">
        <v>297</v>
      </c>
      <c r="AJ308" t="s">
        <v>297</v>
      </c>
      <c r="AK308" t="s">
        <v>297</v>
      </c>
      <c r="AL308" t="s">
        <v>297</v>
      </c>
      <c r="AM308" t="s">
        <v>297</v>
      </c>
      <c r="AN308" t="s">
        <v>297</v>
      </c>
      <c r="AO308" t="s">
        <v>297</v>
      </c>
      <c r="AP308" t="s">
        <v>297</v>
      </c>
      <c r="AQ308" t="s">
        <v>297</v>
      </c>
      <c r="AR308" t="s">
        <v>1581</v>
      </c>
      <c r="AS308" t="s">
        <v>297</v>
      </c>
      <c r="AT308" t="s">
        <v>297</v>
      </c>
      <c r="AU308" t="s">
        <v>297</v>
      </c>
      <c r="AV308" t="s">
        <v>297</v>
      </c>
      <c r="AW308" t="s">
        <v>297</v>
      </c>
      <c r="AX308" t="s">
        <v>297</v>
      </c>
      <c r="AY308" t="s">
        <v>297</v>
      </c>
      <c r="AZ308" t="s">
        <v>297</v>
      </c>
      <c r="BA308" t="s">
        <v>297</v>
      </c>
      <c r="BB308" t="s">
        <v>297</v>
      </c>
      <c r="BC308" t="s">
        <v>297</v>
      </c>
      <c r="BD308" t="s">
        <v>297</v>
      </c>
      <c r="BE308" t="s">
        <v>297</v>
      </c>
      <c r="BF308" t="s">
        <v>297</v>
      </c>
      <c r="BG308" t="s">
        <v>297</v>
      </c>
      <c r="BH308" t="s">
        <v>297</v>
      </c>
      <c r="BI308" t="s">
        <v>297</v>
      </c>
      <c r="BJ308" t="s">
        <v>297</v>
      </c>
      <c r="BK308" t="s">
        <v>297</v>
      </c>
      <c r="BL308" t="s">
        <v>297</v>
      </c>
      <c r="BM308" t="s">
        <v>297</v>
      </c>
      <c r="BN308" t="s">
        <v>297</v>
      </c>
      <c r="BO308" t="s">
        <v>297</v>
      </c>
      <c r="BP308" t="s">
        <v>297</v>
      </c>
      <c r="BQ308" t="s">
        <v>297</v>
      </c>
      <c r="BR308" t="s">
        <v>297</v>
      </c>
      <c r="BS308" t="s">
        <v>297</v>
      </c>
      <c r="BT308" t="s">
        <v>297</v>
      </c>
      <c r="BU308" t="s">
        <v>297</v>
      </c>
      <c r="BV308" t="s">
        <v>312</v>
      </c>
      <c r="BW308" t="s">
        <v>297</v>
      </c>
      <c r="BX308" t="s">
        <v>297</v>
      </c>
      <c r="BY308" t="s">
        <v>297</v>
      </c>
      <c r="BZ308" t="s">
        <v>297</v>
      </c>
      <c r="CA308" t="s">
        <v>297</v>
      </c>
      <c r="CB308" t="s">
        <v>297</v>
      </c>
      <c r="CC308" t="s">
        <v>297</v>
      </c>
      <c r="CD308" t="s">
        <v>297</v>
      </c>
      <c r="CE308" t="s">
        <v>297</v>
      </c>
      <c r="CF308" t="s">
        <v>347</v>
      </c>
      <c r="CG308" t="s">
        <v>297</v>
      </c>
      <c r="CH308" t="s">
        <v>297</v>
      </c>
      <c r="CI308">
        <v>0</v>
      </c>
      <c r="CJ308">
        <v>30</v>
      </c>
      <c r="CK308" t="s">
        <v>2124</v>
      </c>
      <c r="CL308" t="s">
        <v>2125</v>
      </c>
      <c r="CM308" t="s">
        <v>297</v>
      </c>
      <c r="CN308" t="s">
        <v>297</v>
      </c>
      <c r="CO308" t="s">
        <v>297</v>
      </c>
      <c r="CP308" t="s">
        <v>297</v>
      </c>
      <c r="CQ308" t="s">
        <v>297</v>
      </c>
      <c r="CR308" t="s">
        <v>297</v>
      </c>
      <c r="CS308" t="s">
        <v>297</v>
      </c>
      <c r="CT308" t="s">
        <v>297</v>
      </c>
      <c r="CU308" t="s">
        <v>297</v>
      </c>
      <c r="CV308" t="s">
        <v>297</v>
      </c>
      <c r="CW308" t="s">
        <v>297</v>
      </c>
      <c r="CX308" t="s">
        <v>297</v>
      </c>
      <c r="CY308" t="s">
        <v>297</v>
      </c>
      <c r="CZ308" t="s">
        <v>297</v>
      </c>
      <c r="DA308" t="s">
        <v>297</v>
      </c>
      <c r="DB308" t="s">
        <v>297</v>
      </c>
      <c r="DC308" t="s">
        <v>297</v>
      </c>
    </row>
    <row r="309" spans="1:107" hidden="1" thickTop="1" x14ac:dyDescent="0.2">
      <c r="A309" t="s">
        <v>2126</v>
      </c>
      <c r="B309" s="14" t="s">
        <v>2127</v>
      </c>
      <c r="C309" t="s">
        <v>6285</v>
      </c>
      <c r="D309" t="s">
        <v>297</v>
      </c>
      <c r="E309" t="s">
        <v>2128</v>
      </c>
      <c r="F309" t="s">
        <v>297</v>
      </c>
      <c r="G309" t="s">
        <v>339</v>
      </c>
      <c r="H309" t="s">
        <v>340</v>
      </c>
      <c r="I309" t="s">
        <v>375</v>
      </c>
      <c r="J309" t="s">
        <v>342</v>
      </c>
      <c r="K309" t="s">
        <v>343</v>
      </c>
      <c r="L309" t="s">
        <v>303</v>
      </c>
      <c r="M309" t="s">
        <v>297</v>
      </c>
      <c r="N309" t="s">
        <v>297</v>
      </c>
      <c r="O309" t="s">
        <v>297</v>
      </c>
      <c r="Q309" t="s">
        <v>344</v>
      </c>
      <c r="R309" t="s">
        <v>297</v>
      </c>
      <c r="S309" t="s">
        <v>306</v>
      </c>
      <c r="T309" t="s">
        <v>297</v>
      </c>
      <c r="U309" t="s">
        <v>297</v>
      </c>
      <c r="V309" t="s">
        <v>309</v>
      </c>
      <c r="W309" t="s">
        <v>345</v>
      </c>
      <c r="X309" t="s">
        <v>310</v>
      </c>
      <c r="Y309" t="s">
        <v>2129</v>
      </c>
      <c r="Z309" t="s">
        <v>297</v>
      </c>
      <c r="AA309" t="s">
        <v>297</v>
      </c>
      <c r="AB309" t="s">
        <v>297</v>
      </c>
      <c r="AC309" t="s">
        <v>297</v>
      </c>
      <c r="AD309" t="s">
        <v>297</v>
      </c>
      <c r="AE309" t="s">
        <v>297</v>
      </c>
      <c r="AF309" t="s">
        <v>312</v>
      </c>
      <c r="AG309" t="s">
        <v>297</v>
      </c>
      <c r="AH309" t="s">
        <v>297</v>
      </c>
      <c r="AI309" t="s">
        <v>297</v>
      </c>
      <c r="AJ309" t="s">
        <v>297</v>
      </c>
      <c r="AK309" t="s">
        <v>297</v>
      </c>
      <c r="AL309" t="s">
        <v>297</v>
      </c>
      <c r="AM309" t="s">
        <v>297</v>
      </c>
      <c r="AN309" t="s">
        <v>297</v>
      </c>
      <c r="AO309" t="s">
        <v>297</v>
      </c>
      <c r="AP309" t="s">
        <v>297</v>
      </c>
      <c r="AQ309" t="s">
        <v>297</v>
      </c>
      <c r="AR309" t="s">
        <v>297</v>
      </c>
      <c r="AS309" t="s">
        <v>297</v>
      </c>
      <c r="AT309" t="s">
        <v>297</v>
      </c>
      <c r="AU309" t="s">
        <v>297</v>
      </c>
      <c r="AV309" t="s">
        <v>297</v>
      </c>
      <c r="AW309" t="s">
        <v>297</v>
      </c>
      <c r="AX309" t="s">
        <v>297</v>
      </c>
      <c r="AY309" t="s">
        <v>297</v>
      </c>
      <c r="AZ309" t="s">
        <v>297</v>
      </c>
      <c r="BA309" t="s">
        <v>297</v>
      </c>
      <c r="BB309" t="s">
        <v>297</v>
      </c>
      <c r="BC309" t="s">
        <v>297</v>
      </c>
      <c r="BD309" t="s">
        <v>297</v>
      </c>
      <c r="BE309" t="s">
        <v>297</v>
      </c>
      <c r="BF309" t="s">
        <v>297</v>
      </c>
      <c r="BG309" t="s">
        <v>312</v>
      </c>
      <c r="BH309" t="s">
        <v>297</v>
      </c>
      <c r="BI309" t="s">
        <v>297</v>
      </c>
      <c r="BJ309" t="s">
        <v>297</v>
      </c>
      <c r="BK309" t="s">
        <v>297</v>
      </c>
      <c r="BL309" t="s">
        <v>297</v>
      </c>
      <c r="BM309" t="s">
        <v>297</v>
      </c>
      <c r="BN309" t="s">
        <v>297</v>
      </c>
      <c r="BO309" t="s">
        <v>297</v>
      </c>
      <c r="BP309" t="s">
        <v>297</v>
      </c>
      <c r="BQ309" t="s">
        <v>297</v>
      </c>
      <c r="BR309" t="s">
        <v>297</v>
      </c>
      <c r="BS309" t="s">
        <v>297</v>
      </c>
      <c r="BT309" t="s">
        <v>297</v>
      </c>
      <c r="BU309" t="s">
        <v>297</v>
      </c>
      <c r="BV309" t="s">
        <v>297</v>
      </c>
      <c r="BW309" t="s">
        <v>297</v>
      </c>
      <c r="BX309" t="s">
        <v>297</v>
      </c>
      <c r="BY309" t="s">
        <v>297</v>
      </c>
      <c r="BZ309" t="s">
        <v>297</v>
      </c>
      <c r="CA309" t="s">
        <v>297</v>
      </c>
      <c r="CB309" t="s">
        <v>297</v>
      </c>
      <c r="CC309" t="s">
        <v>297</v>
      </c>
      <c r="CD309" t="s">
        <v>297</v>
      </c>
      <c r="CE309" t="s">
        <v>297</v>
      </c>
      <c r="CF309" t="s">
        <v>347</v>
      </c>
      <c r="CG309" t="s">
        <v>297</v>
      </c>
      <c r="CH309" t="s">
        <v>297</v>
      </c>
      <c r="CI309">
        <v>0</v>
      </c>
      <c r="CJ309">
        <v>30</v>
      </c>
      <c r="CK309" t="s">
        <v>2130</v>
      </c>
      <c r="CL309" t="s">
        <v>2131</v>
      </c>
      <c r="CM309" t="s">
        <v>297</v>
      </c>
      <c r="CN309" t="s">
        <v>297</v>
      </c>
      <c r="CO309" t="s">
        <v>297</v>
      </c>
      <c r="CP309" t="s">
        <v>297</v>
      </c>
      <c r="CQ309" t="s">
        <v>2132</v>
      </c>
      <c r="CR309" t="s">
        <v>297</v>
      </c>
      <c r="CS309" t="s">
        <v>297</v>
      </c>
      <c r="CT309" t="s">
        <v>297</v>
      </c>
      <c r="CU309" t="s">
        <v>297</v>
      </c>
      <c r="CV309" t="s">
        <v>297</v>
      </c>
      <c r="CW309" t="s">
        <v>297</v>
      </c>
      <c r="CX309" t="s">
        <v>297</v>
      </c>
      <c r="CY309" t="s">
        <v>1726</v>
      </c>
      <c r="CZ309" t="s">
        <v>351</v>
      </c>
      <c r="DA309" t="s">
        <v>352</v>
      </c>
      <c r="DB309" t="s">
        <v>2126</v>
      </c>
      <c r="DC309" t="s">
        <v>297</v>
      </c>
    </row>
    <row r="310" spans="1:107" hidden="1" thickTop="1" x14ac:dyDescent="0.2">
      <c r="A310" t="s">
        <v>2133</v>
      </c>
      <c r="B310" s="196" t="s">
        <v>2134</v>
      </c>
      <c r="C310" t="s">
        <v>6285</v>
      </c>
      <c r="D310" t="s">
        <v>297</v>
      </c>
      <c r="E310" t="s">
        <v>2135</v>
      </c>
      <c r="F310" t="s">
        <v>2136</v>
      </c>
      <c r="G310" t="s">
        <v>339</v>
      </c>
      <c r="H310" t="s">
        <v>340</v>
      </c>
      <c r="I310" t="s">
        <v>300</v>
      </c>
      <c r="J310" t="s">
        <v>342</v>
      </c>
      <c r="K310" t="s">
        <v>343</v>
      </c>
      <c r="L310" t="s">
        <v>303</v>
      </c>
      <c r="M310" t="s">
        <v>297</v>
      </c>
      <c r="N310" t="s">
        <v>297</v>
      </c>
      <c r="O310" t="s">
        <v>297</v>
      </c>
      <c r="Q310" t="s">
        <v>344</v>
      </c>
      <c r="R310" t="s">
        <v>297</v>
      </c>
      <c r="S310" t="s">
        <v>306</v>
      </c>
      <c r="T310" t="s">
        <v>297</v>
      </c>
      <c r="U310" t="s">
        <v>297</v>
      </c>
      <c r="V310" t="s">
        <v>309</v>
      </c>
      <c r="W310" t="s">
        <v>345</v>
      </c>
      <c r="X310" t="s">
        <v>310</v>
      </c>
      <c r="Y310" t="s">
        <v>346</v>
      </c>
      <c r="Z310" t="s">
        <v>297</v>
      </c>
      <c r="AA310" t="s">
        <v>297</v>
      </c>
      <c r="AB310" t="s">
        <v>297</v>
      </c>
      <c r="AC310" t="s">
        <v>297</v>
      </c>
      <c r="AD310" t="s">
        <v>297</v>
      </c>
      <c r="AE310" t="s">
        <v>297</v>
      </c>
      <c r="AF310" t="s">
        <v>312</v>
      </c>
      <c r="AG310" t="s">
        <v>297</v>
      </c>
      <c r="AH310" t="s">
        <v>297</v>
      </c>
      <c r="AI310" t="s">
        <v>297</v>
      </c>
      <c r="AJ310" t="s">
        <v>297</v>
      </c>
      <c r="AK310" t="s">
        <v>297</v>
      </c>
      <c r="AL310" t="s">
        <v>297</v>
      </c>
      <c r="AM310" t="s">
        <v>297</v>
      </c>
      <c r="AN310" t="s">
        <v>297</v>
      </c>
      <c r="AO310" t="s">
        <v>297</v>
      </c>
      <c r="AP310" t="s">
        <v>297</v>
      </c>
      <c r="AQ310" t="s">
        <v>297</v>
      </c>
      <c r="AR310" t="s">
        <v>297</v>
      </c>
      <c r="AS310" t="s">
        <v>297</v>
      </c>
      <c r="AT310" t="s">
        <v>297</v>
      </c>
      <c r="AU310" t="s">
        <v>297</v>
      </c>
      <c r="AV310" t="s">
        <v>297</v>
      </c>
      <c r="AW310" t="s">
        <v>297</v>
      </c>
      <c r="AX310" t="s">
        <v>297</v>
      </c>
      <c r="AY310" t="s">
        <v>297</v>
      </c>
      <c r="AZ310" t="s">
        <v>297</v>
      </c>
      <c r="BA310" t="s">
        <v>297</v>
      </c>
      <c r="BB310" t="s">
        <v>297</v>
      </c>
      <c r="BC310" t="s">
        <v>297</v>
      </c>
      <c r="BD310" t="s">
        <v>312</v>
      </c>
      <c r="BE310" t="s">
        <v>297</v>
      </c>
      <c r="BF310" t="s">
        <v>297</v>
      </c>
      <c r="BG310" t="s">
        <v>297</v>
      </c>
      <c r="BH310" t="s">
        <v>297</v>
      </c>
      <c r="BI310" t="s">
        <v>297</v>
      </c>
      <c r="BJ310" t="s">
        <v>297</v>
      </c>
      <c r="BK310" t="s">
        <v>297</v>
      </c>
      <c r="BL310" t="s">
        <v>297</v>
      </c>
      <c r="BM310" t="s">
        <v>297</v>
      </c>
      <c r="BN310" t="s">
        <v>297</v>
      </c>
      <c r="BO310" t="s">
        <v>297</v>
      </c>
      <c r="BP310" t="s">
        <v>297</v>
      </c>
      <c r="BQ310" t="s">
        <v>297</v>
      </c>
      <c r="BR310" t="s">
        <v>297</v>
      </c>
      <c r="BS310" t="s">
        <v>297</v>
      </c>
      <c r="BT310" t="s">
        <v>297</v>
      </c>
      <c r="BU310" t="s">
        <v>297</v>
      </c>
      <c r="BV310" t="s">
        <v>297</v>
      </c>
      <c r="BW310" t="s">
        <v>297</v>
      </c>
      <c r="BX310" t="s">
        <v>297</v>
      </c>
      <c r="BY310" t="s">
        <v>297</v>
      </c>
      <c r="BZ310" t="s">
        <v>297</v>
      </c>
      <c r="CA310" t="s">
        <v>297</v>
      </c>
      <c r="CB310" t="s">
        <v>297</v>
      </c>
      <c r="CC310" t="s">
        <v>297</v>
      </c>
      <c r="CD310" t="s">
        <v>297</v>
      </c>
      <c r="CE310" t="s">
        <v>297</v>
      </c>
      <c r="CF310" t="s">
        <v>347</v>
      </c>
      <c r="CG310" t="s">
        <v>297</v>
      </c>
      <c r="CH310" t="s">
        <v>297</v>
      </c>
      <c r="CI310">
        <v>0</v>
      </c>
      <c r="CJ310">
        <v>30</v>
      </c>
      <c r="CK310" t="s">
        <v>2137</v>
      </c>
      <c r="CL310" t="s">
        <v>2138</v>
      </c>
      <c r="CM310" t="s">
        <v>297</v>
      </c>
      <c r="CN310" t="s">
        <v>297</v>
      </c>
      <c r="CO310" t="s">
        <v>297</v>
      </c>
      <c r="CP310" t="s">
        <v>297</v>
      </c>
      <c r="CQ310" t="s">
        <v>297</v>
      </c>
      <c r="CR310" t="s">
        <v>297</v>
      </c>
      <c r="CS310" t="s">
        <v>297</v>
      </c>
      <c r="CT310" t="s">
        <v>297</v>
      </c>
      <c r="CU310" t="s">
        <v>297</v>
      </c>
      <c r="CV310" t="s">
        <v>297</v>
      </c>
      <c r="CW310" t="s">
        <v>297</v>
      </c>
      <c r="CX310" t="s">
        <v>297</v>
      </c>
      <c r="CY310" t="s">
        <v>350</v>
      </c>
      <c r="CZ310" t="s">
        <v>351</v>
      </c>
      <c r="DA310" t="s">
        <v>352</v>
      </c>
      <c r="DB310" t="s">
        <v>2139</v>
      </c>
      <c r="DC310" t="s">
        <v>2139</v>
      </c>
    </row>
    <row r="311" spans="1:107" hidden="1" thickTop="1" x14ac:dyDescent="0.2">
      <c r="A311" t="s">
        <v>2140</v>
      </c>
      <c r="B311" s="14" t="s">
        <v>2141</v>
      </c>
      <c r="C311" t="s">
        <v>6285</v>
      </c>
      <c r="D311" t="s">
        <v>297</v>
      </c>
      <c r="E311" t="s">
        <v>2141</v>
      </c>
      <c r="F311" t="s">
        <v>297</v>
      </c>
      <c r="G311" t="s">
        <v>610</v>
      </c>
      <c r="H311" t="s">
        <v>340</v>
      </c>
      <c r="I311" t="s">
        <v>341</v>
      </c>
      <c r="J311" t="s">
        <v>611</v>
      </c>
      <c r="K311" t="s">
        <v>343</v>
      </c>
      <c r="L311" t="s">
        <v>303</v>
      </c>
      <c r="M311" t="s">
        <v>297</v>
      </c>
      <c r="N311" t="s">
        <v>297</v>
      </c>
      <c r="O311" t="s">
        <v>297</v>
      </c>
      <c r="Q311" t="s">
        <v>344</v>
      </c>
      <c r="R311" t="s">
        <v>297</v>
      </c>
      <c r="S311" t="s">
        <v>306</v>
      </c>
      <c r="T311" t="s">
        <v>362</v>
      </c>
      <c r="U311" t="s">
        <v>297</v>
      </c>
      <c r="V311" t="s">
        <v>309</v>
      </c>
      <c r="W311" t="s">
        <v>310</v>
      </c>
      <c r="X311" t="s">
        <v>310</v>
      </c>
      <c r="Y311" t="s">
        <v>612</v>
      </c>
      <c r="Z311" t="s">
        <v>297</v>
      </c>
      <c r="AA311" t="s">
        <v>297</v>
      </c>
      <c r="AB311" t="s">
        <v>297</v>
      </c>
      <c r="AC311" t="s">
        <v>297</v>
      </c>
      <c r="AD311" t="s">
        <v>297</v>
      </c>
      <c r="AE311" t="s">
        <v>297</v>
      </c>
      <c r="AF311" t="s">
        <v>312</v>
      </c>
      <c r="AG311" t="s">
        <v>297</v>
      </c>
      <c r="AH311" t="s">
        <v>297</v>
      </c>
      <c r="AI311" t="s">
        <v>297</v>
      </c>
      <c r="AJ311" t="s">
        <v>297</v>
      </c>
      <c r="AK311" t="s">
        <v>297</v>
      </c>
      <c r="AL311" t="s">
        <v>297</v>
      </c>
      <c r="AM311" t="s">
        <v>297</v>
      </c>
      <c r="AN311" t="s">
        <v>297</v>
      </c>
      <c r="AO311" t="s">
        <v>297</v>
      </c>
      <c r="AP311" t="s">
        <v>297</v>
      </c>
      <c r="AQ311" t="s">
        <v>297</v>
      </c>
      <c r="AR311" t="s">
        <v>297</v>
      </c>
      <c r="AS311" t="s">
        <v>297</v>
      </c>
      <c r="AT311" t="s">
        <v>297</v>
      </c>
      <c r="AU311" t="s">
        <v>297</v>
      </c>
      <c r="AV311" t="s">
        <v>297</v>
      </c>
      <c r="AW311" t="s">
        <v>297</v>
      </c>
      <c r="AX311" t="s">
        <v>297</v>
      </c>
      <c r="AY311" t="s">
        <v>297</v>
      </c>
      <c r="AZ311" t="s">
        <v>297</v>
      </c>
      <c r="BA311" t="s">
        <v>297</v>
      </c>
      <c r="BB311" t="s">
        <v>297</v>
      </c>
      <c r="BC311" t="s">
        <v>297</v>
      </c>
      <c r="BD311" t="s">
        <v>297</v>
      </c>
      <c r="BE311" t="s">
        <v>297</v>
      </c>
      <c r="BF311" t="s">
        <v>297</v>
      </c>
      <c r="BG311" t="s">
        <v>297</v>
      </c>
      <c r="BH311" t="s">
        <v>297</v>
      </c>
      <c r="BI311" t="s">
        <v>297</v>
      </c>
      <c r="BJ311" t="s">
        <v>297</v>
      </c>
      <c r="BK311" t="s">
        <v>297</v>
      </c>
      <c r="BL311" t="s">
        <v>297</v>
      </c>
      <c r="BM311" t="s">
        <v>297</v>
      </c>
      <c r="BN311" t="s">
        <v>297</v>
      </c>
      <c r="BO311" t="s">
        <v>297</v>
      </c>
      <c r="BP311" t="s">
        <v>297</v>
      </c>
      <c r="BQ311" t="s">
        <v>297</v>
      </c>
      <c r="BR311" t="s">
        <v>297</v>
      </c>
      <c r="BS311" t="s">
        <v>297</v>
      </c>
      <c r="BT311" t="s">
        <v>297</v>
      </c>
      <c r="BU311" t="s">
        <v>297</v>
      </c>
      <c r="BV311" t="s">
        <v>297</v>
      </c>
      <c r="BW311" t="s">
        <v>297</v>
      </c>
      <c r="BX311" t="s">
        <v>297</v>
      </c>
      <c r="BY311" t="s">
        <v>297</v>
      </c>
      <c r="BZ311" t="s">
        <v>297</v>
      </c>
      <c r="CA311" t="s">
        <v>297</v>
      </c>
      <c r="CB311" t="s">
        <v>297</v>
      </c>
      <c r="CC311" t="s">
        <v>297</v>
      </c>
      <c r="CD311" t="s">
        <v>297</v>
      </c>
      <c r="CE311" t="s">
        <v>297</v>
      </c>
      <c r="CF311" t="s">
        <v>347</v>
      </c>
      <c r="CG311" t="s">
        <v>297</v>
      </c>
      <c r="CH311" t="s">
        <v>297</v>
      </c>
      <c r="CI311">
        <v>0</v>
      </c>
      <c r="CJ311">
        <v>30</v>
      </c>
      <c r="CK311" t="s">
        <v>2142</v>
      </c>
      <c r="CL311" t="s">
        <v>2143</v>
      </c>
      <c r="CM311" t="s">
        <v>297</v>
      </c>
      <c r="CN311" t="s">
        <v>614</v>
      </c>
      <c r="CO311" t="s">
        <v>615</v>
      </c>
      <c r="CP311" t="s">
        <v>297</v>
      </c>
      <c r="CQ311" t="s">
        <v>297</v>
      </c>
      <c r="CR311" t="s">
        <v>297</v>
      </c>
      <c r="CS311" t="s">
        <v>297</v>
      </c>
      <c r="CT311" t="s">
        <v>297</v>
      </c>
      <c r="CU311" t="s">
        <v>297</v>
      </c>
      <c r="CV311" t="s">
        <v>297</v>
      </c>
      <c r="CW311" t="s">
        <v>297</v>
      </c>
      <c r="CX311" t="s">
        <v>297</v>
      </c>
      <c r="CY311" t="s">
        <v>297</v>
      </c>
      <c r="CZ311" t="s">
        <v>297</v>
      </c>
      <c r="DA311" t="s">
        <v>297</v>
      </c>
      <c r="DB311" t="s">
        <v>297</v>
      </c>
      <c r="DC311" t="s">
        <v>297</v>
      </c>
    </row>
    <row r="312" spans="1:107" hidden="1" thickTop="1" x14ac:dyDescent="0.2">
      <c r="A312" t="s">
        <v>2144</v>
      </c>
      <c r="B312" s="196" t="s">
        <v>2145</v>
      </c>
      <c r="C312" t="s">
        <v>6293</v>
      </c>
      <c r="D312" t="s">
        <v>297</v>
      </c>
      <c r="E312" t="s">
        <v>2146</v>
      </c>
      <c r="F312" t="s">
        <v>297</v>
      </c>
      <c r="G312" t="s">
        <v>298</v>
      </c>
      <c r="H312" t="s">
        <v>382</v>
      </c>
      <c r="I312" t="s">
        <v>375</v>
      </c>
      <c r="J312" t="s">
        <v>342</v>
      </c>
      <c r="K312" t="s">
        <v>343</v>
      </c>
      <c r="L312" t="s">
        <v>303</v>
      </c>
      <c r="M312" t="s">
        <v>297</v>
      </c>
      <c r="N312" t="s">
        <v>383</v>
      </c>
      <c r="O312" t="s">
        <v>297</v>
      </c>
      <c r="Q312" t="s">
        <v>344</v>
      </c>
      <c r="R312" t="s">
        <v>297</v>
      </c>
      <c r="S312" t="s">
        <v>384</v>
      </c>
      <c r="T312" t="s">
        <v>362</v>
      </c>
      <c r="U312" t="s">
        <v>297</v>
      </c>
      <c r="V312" t="s">
        <v>309</v>
      </c>
      <c r="W312" t="s">
        <v>345</v>
      </c>
      <c r="X312" t="s">
        <v>310</v>
      </c>
      <c r="Y312" t="s">
        <v>385</v>
      </c>
      <c r="Z312" t="s">
        <v>312</v>
      </c>
      <c r="AA312" t="s">
        <v>297</v>
      </c>
      <c r="AB312" t="s">
        <v>297</v>
      </c>
      <c r="AC312" t="s">
        <v>297</v>
      </c>
      <c r="AD312" t="s">
        <v>297</v>
      </c>
      <c r="AE312" t="s">
        <v>297</v>
      </c>
      <c r="AF312" t="s">
        <v>312</v>
      </c>
      <c r="AG312" t="s">
        <v>297</v>
      </c>
      <c r="AH312" t="s">
        <v>297</v>
      </c>
      <c r="AI312" t="s">
        <v>297</v>
      </c>
      <c r="AJ312" t="s">
        <v>297</v>
      </c>
      <c r="AK312" t="s">
        <v>297</v>
      </c>
      <c r="AL312" t="s">
        <v>297</v>
      </c>
      <c r="AM312" t="s">
        <v>297</v>
      </c>
      <c r="AN312" t="s">
        <v>297</v>
      </c>
      <c r="AO312" t="s">
        <v>297</v>
      </c>
      <c r="AP312" t="s">
        <v>297</v>
      </c>
      <c r="AQ312" t="s">
        <v>297</v>
      </c>
      <c r="AR312" t="s">
        <v>297</v>
      </c>
      <c r="AS312" t="s">
        <v>297</v>
      </c>
      <c r="AT312" t="s">
        <v>297</v>
      </c>
      <c r="AU312" t="s">
        <v>297</v>
      </c>
      <c r="AV312" t="s">
        <v>297</v>
      </c>
      <c r="AW312" t="s">
        <v>297</v>
      </c>
      <c r="AX312" t="s">
        <v>297</v>
      </c>
      <c r="AY312" t="s">
        <v>297</v>
      </c>
      <c r="AZ312" t="s">
        <v>297</v>
      </c>
      <c r="BA312" t="s">
        <v>297</v>
      </c>
      <c r="BB312" t="s">
        <v>297</v>
      </c>
      <c r="BC312" t="s">
        <v>297</v>
      </c>
      <c r="BD312" t="s">
        <v>297</v>
      </c>
      <c r="BE312" t="s">
        <v>297</v>
      </c>
      <c r="BF312" t="s">
        <v>297</v>
      </c>
      <c r="BG312" t="s">
        <v>297</v>
      </c>
      <c r="BH312" t="s">
        <v>297</v>
      </c>
      <c r="BI312" t="s">
        <v>297</v>
      </c>
      <c r="BJ312" t="s">
        <v>297</v>
      </c>
      <c r="BK312" t="s">
        <v>297</v>
      </c>
      <c r="BL312" t="s">
        <v>297</v>
      </c>
      <c r="BM312" t="s">
        <v>297</v>
      </c>
      <c r="BN312" t="s">
        <v>297</v>
      </c>
      <c r="BO312" t="s">
        <v>297</v>
      </c>
      <c r="BP312" t="s">
        <v>297</v>
      </c>
      <c r="BQ312" t="s">
        <v>297</v>
      </c>
      <c r="BR312" t="s">
        <v>297</v>
      </c>
      <c r="BS312" t="s">
        <v>297</v>
      </c>
      <c r="BT312" t="s">
        <v>297</v>
      </c>
      <c r="BU312" t="s">
        <v>297</v>
      </c>
      <c r="BV312" t="s">
        <v>297</v>
      </c>
      <c r="BW312" t="s">
        <v>297</v>
      </c>
      <c r="BX312" t="s">
        <v>297</v>
      </c>
      <c r="BY312" t="s">
        <v>297</v>
      </c>
      <c r="BZ312" t="s">
        <v>297</v>
      </c>
      <c r="CA312" t="s">
        <v>297</v>
      </c>
      <c r="CB312" t="s">
        <v>297</v>
      </c>
      <c r="CC312" t="s">
        <v>297</v>
      </c>
      <c r="CD312" t="s">
        <v>297</v>
      </c>
      <c r="CE312" t="s">
        <v>297</v>
      </c>
      <c r="CF312" t="s">
        <v>386</v>
      </c>
      <c r="CG312">
        <v>0</v>
      </c>
      <c r="CH312" t="s">
        <v>297</v>
      </c>
      <c r="CI312" t="s">
        <v>297</v>
      </c>
      <c r="CJ312" t="s">
        <v>297</v>
      </c>
      <c r="CK312" t="s">
        <v>2147</v>
      </c>
      <c r="CL312" t="s">
        <v>2148</v>
      </c>
      <c r="CM312" t="s">
        <v>297</v>
      </c>
      <c r="CN312" t="s">
        <v>297</v>
      </c>
      <c r="CO312" t="s">
        <v>297</v>
      </c>
      <c r="CP312" t="s">
        <v>297</v>
      </c>
      <c r="CQ312" t="s">
        <v>297</v>
      </c>
      <c r="CR312" t="s">
        <v>297</v>
      </c>
      <c r="CS312" t="s">
        <v>297</v>
      </c>
      <c r="CT312" t="s">
        <v>297</v>
      </c>
      <c r="CU312" t="s">
        <v>297</v>
      </c>
      <c r="CV312" t="s">
        <v>297</v>
      </c>
      <c r="CW312" t="s">
        <v>297</v>
      </c>
      <c r="CX312" t="s">
        <v>297</v>
      </c>
      <c r="CY312" t="s">
        <v>390</v>
      </c>
      <c r="CZ312" t="s">
        <v>351</v>
      </c>
      <c r="DA312" t="s">
        <v>352</v>
      </c>
      <c r="DB312" t="s">
        <v>2149</v>
      </c>
      <c r="DC312" t="s">
        <v>297</v>
      </c>
    </row>
    <row r="313" spans="1:107" hidden="1" thickTop="1" x14ac:dyDescent="0.2">
      <c r="A313" t="s">
        <v>2150</v>
      </c>
      <c r="B313" s="14" t="s">
        <v>2151</v>
      </c>
      <c r="C313" t="s">
        <v>6293</v>
      </c>
      <c r="D313" t="s">
        <v>297</v>
      </c>
      <c r="E313" t="s">
        <v>2152</v>
      </c>
      <c r="F313" t="s">
        <v>297</v>
      </c>
      <c r="G313" t="s">
        <v>298</v>
      </c>
      <c r="H313" t="s">
        <v>382</v>
      </c>
      <c r="I313" t="s">
        <v>375</v>
      </c>
      <c r="J313" t="s">
        <v>342</v>
      </c>
      <c r="K313" t="s">
        <v>343</v>
      </c>
      <c r="L313" t="s">
        <v>303</v>
      </c>
      <c r="M313" t="s">
        <v>297</v>
      </c>
      <c r="N313" t="s">
        <v>383</v>
      </c>
      <c r="O313" t="s">
        <v>297</v>
      </c>
      <c r="Q313" t="s">
        <v>344</v>
      </c>
      <c r="R313" t="s">
        <v>297</v>
      </c>
      <c r="S313" t="s">
        <v>384</v>
      </c>
      <c r="T313" t="s">
        <v>362</v>
      </c>
      <c r="U313" t="s">
        <v>297</v>
      </c>
      <c r="V313" t="s">
        <v>309</v>
      </c>
      <c r="W313" t="s">
        <v>345</v>
      </c>
      <c r="X313" t="s">
        <v>310</v>
      </c>
      <c r="Y313" t="s">
        <v>385</v>
      </c>
      <c r="Z313" t="s">
        <v>312</v>
      </c>
      <c r="AA313" t="s">
        <v>297</v>
      </c>
      <c r="AB313" t="s">
        <v>297</v>
      </c>
      <c r="AC313" t="s">
        <v>297</v>
      </c>
      <c r="AD313" t="s">
        <v>297</v>
      </c>
      <c r="AE313" t="s">
        <v>297</v>
      </c>
      <c r="AF313" t="s">
        <v>312</v>
      </c>
      <c r="AG313" t="s">
        <v>297</v>
      </c>
      <c r="AH313" t="s">
        <v>297</v>
      </c>
      <c r="AI313" t="s">
        <v>297</v>
      </c>
      <c r="AJ313" t="s">
        <v>297</v>
      </c>
      <c r="AK313" t="s">
        <v>297</v>
      </c>
      <c r="AL313" t="s">
        <v>297</v>
      </c>
      <c r="AM313" t="s">
        <v>297</v>
      </c>
      <c r="AN313" t="s">
        <v>297</v>
      </c>
      <c r="AO313" t="s">
        <v>297</v>
      </c>
      <c r="AP313" t="s">
        <v>297</v>
      </c>
      <c r="AQ313" t="s">
        <v>297</v>
      </c>
      <c r="AR313" t="s">
        <v>297</v>
      </c>
      <c r="AS313" t="s">
        <v>297</v>
      </c>
      <c r="AT313" t="s">
        <v>297</v>
      </c>
      <c r="AU313" t="s">
        <v>297</v>
      </c>
      <c r="AV313" t="s">
        <v>297</v>
      </c>
      <c r="AW313" t="s">
        <v>297</v>
      </c>
      <c r="AX313" t="s">
        <v>297</v>
      </c>
      <c r="AY313" t="s">
        <v>297</v>
      </c>
      <c r="AZ313" t="s">
        <v>297</v>
      </c>
      <c r="BA313" t="s">
        <v>297</v>
      </c>
      <c r="BB313" t="s">
        <v>297</v>
      </c>
      <c r="BC313" t="s">
        <v>297</v>
      </c>
      <c r="BD313" t="s">
        <v>297</v>
      </c>
      <c r="BE313" t="s">
        <v>297</v>
      </c>
      <c r="BF313" t="s">
        <v>297</v>
      </c>
      <c r="BG313" t="s">
        <v>297</v>
      </c>
      <c r="BH313" t="s">
        <v>297</v>
      </c>
      <c r="BI313" t="s">
        <v>297</v>
      </c>
      <c r="BJ313" t="s">
        <v>297</v>
      </c>
      <c r="BK313" t="s">
        <v>297</v>
      </c>
      <c r="BL313" t="s">
        <v>297</v>
      </c>
      <c r="BM313" t="s">
        <v>297</v>
      </c>
      <c r="BN313" t="s">
        <v>297</v>
      </c>
      <c r="BO313" t="s">
        <v>297</v>
      </c>
      <c r="BP313" t="s">
        <v>297</v>
      </c>
      <c r="BQ313" t="s">
        <v>297</v>
      </c>
      <c r="BR313" t="s">
        <v>297</v>
      </c>
      <c r="BS313" t="s">
        <v>297</v>
      </c>
      <c r="BT313" t="s">
        <v>297</v>
      </c>
      <c r="BU313" t="s">
        <v>297</v>
      </c>
      <c r="BV313" t="s">
        <v>297</v>
      </c>
      <c r="BW313" t="s">
        <v>297</v>
      </c>
      <c r="BX313" t="s">
        <v>297</v>
      </c>
      <c r="BY313" t="s">
        <v>297</v>
      </c>
      <c r="BZ313" t="s">
        <v>297</v>
      </c>
      <c r="CA313" t="s">
        <v>297</v>
      </c>
      <c r="CB313" t="s">
        <v>297</v>
      </c>
      <c r="CC313" t="s">
        <v>297</v>
      </c>
      <c r="CD313" t="s">
        <v>297</v>
      </c>
      <c r="CE313" t="s">
        <v>297</v>
      </c>
      <c r="CF313" t="s">
        <v>386</v>
      </c>
      <c r="CG313">
        <v>0</v>
      </c>
      <c r="CH313" t="s">
        <v>297</v>
      </c>
      <c r="CI313" t="s">
        <v>297</v>
      </c>
      <c r="CJ313" t="s">
        <v>297</v>
      </c>
      <c r="CK313" t="s">
        <v>2153</v>
      </c>
      <c r="CL313" t="s">
        <v>2154</v>
      </c>
      <c r="CM313" t="s">
        <v>297</v>
      </c>
      <c r="CN313" t="s">
        <v>297</v>
      </c>
      <c r="CO313" t="s">
        <v>297</v>
      </c>
      <c r="CP313" t="s">
        <v>297</v>
      </c>
      <c r="CQ313" t="s">
        <v>297</v>
      </c>
      <c r="CR313" t="s">
        <v>297</v>
      </c>
      <c r="CS313" t="s">
        <v>297</v>
      </c>
      <c r="CT313" t="s">
        <v>297</v>
      </c>
      <c r="CU313" t="s">
        <v>297</v>
      </c>
      <c r="CV313" t="s">
        <v>297</v>
      </c>
      <c r="CW313" t="s">
        <v>297</v>
      </c>
      <c r="CX313" t="s">
        <v>297</v>
      </c>
      <c r="CY313" t="s">
        <v>390</v>
      </c>
      <c r="CZ313" t="s">
        <v>351</v>
      </c>
      <c r="DA313" t="s">
        <v>352</v>
      </c>
      <c r="DB313" t="s">
        <v>2155</v>
      </c>
      <c r="DC313" t="s">
        <v>297</v>
      </c>
    </row>
    <row r="314" spans="1:107" hidden="1" thickTop="1" x14ac:dyDescent="0.2">
      <c r="A314" t="s">
        <v>2156</v>
      </c>
      <c r="B314" s="196" t="s">
        <v>2157</v>
      </c>
      <c r="C314" t="s">
        <v>6285</v>
      </c>
      <c r="D314" t="s">
        <v>297</v>
      </c>
      <c r="E314" t="s">
        <v>2157</v>
      </c>
      <c r="F314" t="s">
        <v>297</v>
      </c>
      <c r="G314" t="s">
        <v>339</v>
      </c>
      <c r="H314" t="s">
        <v>340</v>
      </c>
      <c r="I314" t="s">
        <v>300</v>
      </c>
      <c r="J314" t="s">
        <v>479</v>
      </c>
      <c r="K314" t="s">
        <v>343</v>
      </c>
      <c r="L314" t="s">
        <v>303</v>
      </c>
      <c r="M314" t="s">
        <v>297</v>
      </c>
      <c r="N314" t="s">
        <v>297</v>
      </c>
      <c r="O314" t="s">
        <v>297</v>
      </c>
      <c r="Q314" t="s">
        <v>344</v>
      </c>
      <c r="R314" t="s">
        <v>297</v>
      </c>
      <c r="S314" t="s">
        <v>306</v>
      </c>
      <c r="T314" t="s">
        <v>297</v>
      </c>
      <c r="U314" t="s">
        <v>297</v>
      </c>
      <c r="V314" t="s">
        <v>309</v>
      </c>
      <c r="W314" t="s">
        <v>345</v>
      </c>
      <c r="X314" t="s">
        <v>310</v>
      </c>
      <c r="Y314" t="s">
        <v>346</v>
      </c>
      <c r="Z314" t="s">
        <v>297</v>
      </c>
      <c r="AA314" t="s">
        <v>297</v>
      </c>
      <c r="AB314" t="s">
        <v>297</v>
      </c>
      <c r="AC314" t="s">
        <v>297</v>
      </c>
      <c r="AD314" t="s">
        <v>297</v>
      </c>
      <c r="AE314" t="s">
        <v>297</v>
      </c>
      <c r="AF314" t="s">
        <v>312</v>
      </c>
      <c r="AG314" t="s">
        <v>297</v>
      </c>
      <c r="AH314" t="s">
        <v>297</v>
      </c>
      <c r="AI314" t="s">
        <v>297</v>
      </c>
      <c r="AJ314" t="s">
        <v>297</v>
      </c>
      <c r="AK314" t="s">
        <v>297</v>
      </c>
      <c r="AL314" t="s">
        <v>297</v>
      </c>
      <c r="AM314" t="s">
        <v>297</v>
      </c>
      <c r="AN314" t="s">
        <v>297</v>
      </c>
      <c r="AO314" t="s">
        <v>312</v>
      </c>
      <c r="AP314" t="s">
        <v>297</v>
      </c>
      <c r="AQ314" t="s">
        <v>297</v>
      </c>
      <c r="AR314" t="s">
        <v>297</v>
      </c>
      <c r="AS314" t="s">
        <v>297</v>
      </c>
      <c r="AT314" t="s">
        <v>297</v>
      </c>
      <c r="AU314" t="s">
        <v>297</v>
      </c>
      <c r="AV314" t="s">
        <v>297</v>
      </c>
      <c r="AW314" t="s">
        <v>297</v>
      </c>
      <c r="AX314" t="s">
        <v>297</v>
      </c>
      <c r="AY314" t="s">
        <v>297</v>
      </c>
      <c r="AZ314" t="s">
        <v>297</v>
      </c>
      <c r="BA314" t="s">
        <v>297</v>
      </c>
      <c r="BB314" t="s">
        <v>297</v>
      </c>
      <c r="BC314" t="s">
        <v>297</v>
      </c>
      <c r="BD314" t="s">
        <v>297</v>
      </c>
      <c r="BE314" t="s">
        <v>297</v>
      </c>
      <c r="BF314" t="s">
        <v>297</v>
      </c>
      <c r="BG314" t="s">
        <v>297</v>
      </c>
      <c r="BH314" t="s">
        <v>297</v>
      </c>
      <c r="BI314" t="s">
        <v>297</v>
      </c>
      <c r="BJ314" t="s">
        <v>297</v>
      </c>
      <c r="BK314" t="s">
        <v>297</v>
      </c>
      <c r="BL314" t="s">
        <v>297</v>
      </c>
      <c r="BM314" t="s">
        <v>297</v>
      </c>
      <c r="BN314" t="s">
        <v>297</v>
      </c>
      <c r="BO314" t="s">
        <v>297</v>
      </c>
      <c r="BP314" t="s">
        <v>297</v>
      </c>
      <c r="BQ314" t="s">
        <v>297</v>
      </c>
      <c r="BR314" t="s">
        <v>297</v>
      </c>
      <c r="BS314" t="s">
        <v>297</v>
      </c>
      <c r="BT314" t="s">
        <v>297</v>
      </c>
      <c r="BU314" t="s">
        <v>297</v>
      </c>
      <c r="BV314" t="s">
        <v>297</v>
      </c>
      <c r="BW314" t="s">
        <v>297</v>
      </c>
      <c r="BX314" t="s">
        <v>297</v>
      </c>
      <c r="BY314" t="s">
        <v>297</v>
      </c>
      <c r="BZ314" t="s">
        <v>297</v>
      </c>
      <c r="CA314" t="s">
        <v>297</v>
      </c>
      <c r="CB314" t="s">
        <v>297</v>
      </c>
      <c r="CC314" t="s">
        <v>297</v>
      </c>
      <c r="CD314" t="s">
        <v>297</v>
      </c>
      <c r="CE314" t="s">
        <v>297</v>
      </c>
      <c r="CF314" t="s">
        <v>347</v>
      </c>
      <c r="CG314" t="s">
        <v>297</v>
      </c>
      <c r="CH314" t="s">
        <v>297</v>
      </c>
      <c r="CI314">
        <v>0</v>
      </c>
      <c r="CJ314">
        <v>30</v>
      </c>
      <c r="CK314" t="s">
        <v>2158</v>
      </c>
      <c r="CL314" t="s">
        <v>2159</v>
      </c>
      <c r="CM314" t="s">
        <v>297</v>
      </c>
      <c r="CN314" t="s">
        <v>2160</v>
      </c>
      <c r="CO314" t="s">
        <v>297</v>
      </c>
      <c r="CP314" t="s">
        <v>533</v>
      </c>
      <c r="CQ314" t="s">
        <v>297</v>
      </c>
      <c r="CR314" t="s">
        <v>297</v>
      </c>
      <c r="CS314" t="s">
        <v>297</v>
      </c>
      <c r="CT314" t="s">
        <v>297</v>
      </c>
      <c r="CU314" t="s">
        <v>297</v>
      </c>
      <c r="CV314" t="s">
        <v>297</v>
      </c>
      <c r="CW314" t="s">
        <v>297</v>
      </c>
      <c r="CX314" t="s">
        <v>297</v>
      </c>
      <c r="CY314" t="s">
        <v>534</v>
      </c>
      <c r="CZ314" t="s">
        <v>351</v>
      </c>
      <c r="DA314" t="s">
        <v>352</v>
      </c>
      <c r="DB314" t="s">
        <v>2156</v>
      </c>
      <c r="DC314" t="s">
        <v>297</v>
      </c>
    </row>
    <row r="315" spans="1:107" hidden="1" thickTop="1" x14ac:dyDescent="0.2">
      <c r="A315" t="s">
        <v>2161</v>
      </c>
      <c r="B315" s="14" t="s">
        <v>2162</v>
      </c>
      <c r="C315" t="s">
        <v>6285</v>
      </c>
      <c r="D315" t="s">
        <v>297</v>
      </c>
      <c r="E315" t="s">
        <v>2163</v>
      </c>
      <c r="F315" t="s">
        <v>2164</v>
      </c>
      <c r="G315" t="s">
        <v>339</v>
      </c>
      <c r="H315" t="s">
        <v>340</v>
      </c>
      <c r="I315" t="s">
        <v>341</v>
      </c>
      <c r="J315" t="s">
        <v>479</v>
      </c>
      <c r="K315" t="s">
        <v>343</v>
      </c>
      <c r="L315" t="s">
        <v>303</v>
      </c>
      <c r="M315" t="s">
        <v>297</v>
      </c>
      <c r="N315" t="s">
        <v>297</v>
      </c>
      <c r="O315" t="s">
        <v>297</v>
      </c>
      <c r="Q315" t="s">
        <v>344</v>
      </c>
      <c r="R315" t="s">
        <v>297</v>
      </c>
      <c r="S315" t="s">
        <v>306</v>
      </c>
      <c r="T315" t="s">
        <v>297</v>
      </c>
      <c r="U315" t="s">
        <v>297</v>
      </c>
      <c r="V315" t="s">
        <v>568</v>
      </c>
      <c r="W315" t="s">
        <v>345</v>
      </c>
      <c r="X315" t="s">
        <v>310</v>
      </c>
      <c r="Y315" t="s">
        <v>568</v>
      </c>
      <c r="Z315" t="s">
        <v>297</v>
      </c>
      <c r="AA315" t="s">
        <v>297</v>
      </c>
      <c r="AB315" t="s">
        <v>297</v>
      </c>
      <c r="AC315" t="s">
        <v>297</v>
      </c>
      <c r="AD315" t="s">
        <v>297</v>
      </c>
      <c r="AE315" t="s">
        <v>297</v>
      </c>
      <c r="AF315" t="s">
        <v>297</v>
      </c>
      <c r="AG315" t="s">
        <v>297</v>
      </c>
      <c r="AH315" t="s">
        <v>297</v>
      </c>
      <c r="AI315" t="s">
        <v>297</v>
      </c>
      <c r="AJ315" t="s">
        <v>297</v>
      </c>
      <c r="AK315" t="s">
        <v>297</v>
      </c>
      <c r="AL315" t="s">
        <v>297</v>
      </c>
      <c r="AM315" t="s">
        <v>297</v>
      </c>
      <c r="AN315" t="s">
        <v>297</v>
      </c>
      <c r="AO315" t="s">
        <v>297</v>
      </c>
      <c r="AP315" t="s">
        <v>297</v>
      </c>
      <c r="AQ315" t="s">
        <v>297</v>
      </c>
      <c r="AR315" t="s">
        <v>297</v>
      </c>
      <c r="AS315" t="s">
        <v>297</v>
      </c>
      <c r="AT315" t="s">
        <v>297</v>
      </c>
      <c r="AU315" t="s">
        <v>297</v>
      </c>
      <c r="AV315" t="s">
        <v>297</v>
      </c>
      <c r="AW315" t="s">
        <v>297</v>
      </c>
      <c r="AX315" t="s">
        <v>297</v>
      </c>
      <c r="AY315" t="s">
        <v>297</v>
      </c>
      <c r="AZ315" t="s">
        <v>297</v>
      </c>
      <c r="BA315" t="s">
        <v>297</v>
      </c>
      <c r="BB315" t="s">
        <v>297</v>
      </c>
      <c r="BC315" t="s">
        <v>297</v>
      </c>
      <c r="BD315" t="s">
        <v>297</v>
      </c>
      <c r="BE315" t="s">
        <v>297</v>
      </c>
      <c r="BF315" t="s">
        <v>297</v>
      </c>
      <c r="BG315" t="s">
        <v>297</v>
      </c>
      <c r="BH315" t="s">
        <v>297</v>
      </c>
      <c r="BI315" t="s">
        <v>297</v>
      </c>
      <c r="BJ315" t="s">
        <v>297</v>
      </c>
      <c r="BK315" t="s">
        <v>297</v>
      </c>
      <c r="BL315" t="s">
        <v>297</v>
      </c>
      <c r="BM315" t="s">
        <v>297</v>
      </c>
      <c r="BN315" t="s">
        <v>297</v>
      </c>
      <c r="BO315" t="s">
        <v>297</v>
      </c>
      <c r="BP315" t="s">
        <v>297</v>
      </c>
      <c r="BQ315" t="s">
        <v>297</v>
      </c>
      <c r="BR315" t="s">
        <v>297</v>
      </c>
      <c r="BS315" t="s">
        <v>297</v>
      </c>
      <c r="BT315" t="s">
        <v>297</v>
      </c>
      <c r="BU315" t="s">
        <v>297</v>
      </c>
      <c r="BV315" t="s">
        <v>297</v>
      </c>
      <c r="BW315" t="s">
        <v>297</v>
      </c>
      <c r="BX315" t="s">
        <v>297</v>
      </c>
      <c r="BY315" t="s">
        <v>297</v>
      </c>
      <c r="BZ315" t="s">
        <v>297</v>
      </c>
      <c r="CA315" t="s">
        <v>297</v>
      </c>
      <c r="CB315" t="s">
        <v>297</v>
      </c>
      <c r="CC315" t="s">
        <v>297</v>
      </c>
      <c r="CD315" t="s">
        <v>297</v>
      </c>
      <c r="CE315" t="s">
        <v>297</v>
      </c>
      <c r="CF315" t="s">
        <v>297</v>
      </c>
      <c r="CG315" t="s">
        <v>297</v>
      </c>
      <c r="CH315" t="s">
        <v>297</v>
      </c>
      <c r="CI315">
        <v>0</v>
      </c>
      <c r="CJ315">
        <v>30</v>
      </c>
      <c r="CK315" t="s">
        <v>2165</v>
      </c>
      <c r="CL315" t="s">
        <v>2166</v>
      </c>
      <c r="CM315" t="s">
        <v>2167</v>
      </c>
      <c r="CN315" t="s">
        <v>297</v>
      </c>
      <c r="CO315" t="s">
        <v>297</v>
      </c>
      <c r="CP315" t="s">
        <v>297</v>
      </c>
      <c r="CQ315" t="s">
        <v>297</v>
      </c>
      <c r="CR315" t="s">
        <v>297</v>
      </c>
      <c r="CS315" t="s">
        <v>297</v>
      </c>
      <c r="CT315" t="s">
        <v>297</v>
      </c>
      <c r="CU315" t="s">
        <v>297</v>
      </c>
      <c r="CV315" t="s">
        <v>297</v>
      </c>
      <c r="CW315" t="s">
        <v>297</v>
      </c>
      <c r="CX315" t="s">
        <v>297</v>
      </c>
      <c r="CY315" t="s">
        <v>926</v>
      </c>
      <c r="CZ315" t="s">
        <v>351</v>
      </c>
      <c r="DA315" t="s">
        <v>352</v>
      </c>
      <c r="DB315" t="s">
        <v>2168</v>
      </c>
      <c r="DC315" t="s">
        <v>297</v>
      </c>
    </row>
    <row r="316" spans="1:107" hidden="1" thickTop="1" x14ac:dyDescent="0.2">
      <c r="A316" t="s">
        <v>2169</v>
      </c>
      <c r="B316" s="196" t="s">
        <v>2170</v>
      </c>
      <c r="C316" t="s">
        <v>6285</v>
      </c>
      <c r="D316" t="s">
        <v>297</v>
      </c>
      <c r="E316" t="s">
        <v>2171</v>
      </c>
      <c r="F316" t="s">
        <v>297</v>
      </c>
      <c r="G316" t="s">
        <v>339</v>
      </c>
      <c r="H316" t="s">
        <v>340</v>
      </c>
      <c r="I316" t="s">
        <v>341</v>
      </c>
      <c r="J316" t="s">
        <v>479</v>
      </c>
      <c r="K316" t="s">
        <v>343</v>
      </c>
      <c r="L316" t="s">
        <v>303</v>
      </c>
      <c r="M316" t="s">
        <v>297</v>
      </c>
      <c r="N316" t="s">
        <v>297</v>
      </c>
      <c r="O316" t="s">
        <v>297</v>
      </c>
      <c r="Q316" t="s">
        <v>344</v>
      </c>
      <c r="R316" t="s">
        <v>297</v>
      </c>
      <c r="S316" t="s">
        <v>306</v>
      </c>
      <c r="T316" t="s">
        <v>297</v>
      </c>
      <c r="U316" t="s">
        <v>297</v>
      </c>
      <c r="V316" t="s">
        <v>309</v>
      </c>
      <c r="W316" t="s">
        <v>310</v>
      </c>
      <c r="X316" t="s">
        <v>310</v>
      </c>
      <c r="Y316" t="s">
        <v>297</v>
      </c>
      <c r="Z316" t="s">
        <v>297</v>
      </c>
      <c r="AA316" t="s">
        <v>297</v>
      </c>
      <c r="AB316" t="s">
        <v>297</v>
      </c>
      <c r="AC316" t="s">
        <v>297</v>
      </c>
      <c r="AD316" t="s">
        <v>297</v>
      </c>
      <c r="AE316" t="s">
        <v>297</v>
      </c>
      <c r="AF316" t="s">
        <v>297</v>
      </c>
      <c r="AG316" t="s">
        <v>297</v>
      </c>
      <c r="AH316" t="s">
        <v>297</v>
      </c>
      <c r="AI316" t="s">
        <v>297</v>
      </c>
      <c r="AJ316" t="s">
        <v>297</v>
      </c>
      <c r="AK316" t="s">
        <v>297</v>
      </c>
      <c r="AL316" t="s">
        <v>297</v>
      </c>
      <c r="AM316" t="s">
        <v>297</v>
      </c>
      <c r="AN316" t="s">
        <v>297</v>
      </c>
      <c r="AO316" t="s">
        <v>297</v>
      </c>
      <c r="AP316" t="s">
        <v>297</v>
      </c>
      <c r="AQ316" t="s">
        <v>297</v>
      </c>
      <c r="AR316" t="s">
        <v>312</v>
      </c>
      <c r="AS316" t="s">
        <v>297</v>
      </c>
      <c r="AT316" t="s">
        <v>297</v>
      </c>
      <c r="AU316" t="s">
        <v>297</v>
      </c>
      <c r="AV316" t="s">
        <v>297</v>
      </c>
      <c r="AW316" t="s">
        <v>297</v>
      </c>
      <c r="AX316" t="s">
        <v>297</v>
      </c>
      <c r="AY316" t="s">
        <v>297</v>
      </c>
      <c r="AZ316" t="s">
        <v>297</v>
      </c>
      <c r="BA316" t="s">
        <v>297</v>
      </c>
      <c r="BB316" t="s">
        <v>297</v>
      </c>
      <c r="BC316" t="s">
        <v>297</v>
      </c>
      <c r="BD316" t="s">
        <v>297</v>
      </c>
      <c r="BE316" t="s">
        <v>297</v>
      </c>
      <c r="BF316" t="s">
        <v>297</v>
      </c>
      <c r="BG316" t="s">
        <v>297</v>
      </c>
      <c r="BH316" t="s">
        <v>297</v>
      </c>
      <c r="BI316" t="s">
        <v>297</v>
      </c>
      <c r="BJ316" t="s">
        <v>297</v>
      </c>
      <c r="BK316" t="s">
        <v>297</v>
      </c>
      <c r="BL316" t="s">
        <v>297</v>
      </c>
      <c r="BM316" t="s">
        <v>297</v>
      </c>
      <c r="BN316" t="s">
        <v>297</v>
      </c>
      <c r="BO316" t="s">
        <v>297</v>
      </c>
      <c r="BP316" t="s">
        <v>297</v>
      </c>
      <c r="BQ316" t="s">
        <v>297</v>
      </c>
      <c r="BR316" t="s">
        <v>297</v>
      </c>
      <c r="BS316" t="s">
        <v>297</v>
      </c>
      <c r="BT316" t="s">
        <v>297</v>
      </c>
      <c r="BU316" t="s">
        <v>297</v>
      </c>
      <c r="BV316" t="s">
        <v>297</v>
      </c>
      <c r="BW316" t="s">
        <v>297</v>
      </c>
      <c r="BX316" t="s">
        <v>297</v>
      </c>
      <c r="BY316" t="s">
        <v>297</v>
      </c>
      <c r="BZ316" t="s">
        <v>297</v>
      </c>
      <c r="CA316" t="s">
        <v>297</v>
      </c>
      <c r="CB316" t="s">
        <v>297</v>
      </c>
      <c r="CC316" t="s">
        <v>297</v>
      </c>
      <c r="CD316" t="s">
        <v>297</v>
      </c>
      <c r="CE316" t="s">
        <v>297</v>
      </c>
      <c r="CF316" t="s">
        <v>347</v>
      </c>
      <c r="CG316" t="s">
        <v>297</v>
      </c>
      <c r="CH316" t="s">
        <v>297</v>
      </c>
      <c r="CI316">
        <v>0</v>
      </c>
      <c r="CJ316">
        <v>30</v>
      </c>
      <c r="CK316" t="s">
        <v>2165</v>
      </c>
      <c r="CL316" t="s">
        <v>2171</v>
      </c>
      <c r="CM316" t="s">
        <v>297</v>
      </c>
      <c r="CN316" t="s">
        <v>2172</v>
      </c>
      <c r="CO316" t="s">
        <v>297</v>
      </c>
      <c r="CP316" t="s">
        <v>1701</v>
      </c>
      <c r="CQ316" t="s">
        <v>297</v>
      </c>
      <c r="CR316" t="s">
        <v>297</v>
      </c>
      <c r="CS316" t="s">
        <v>297</v>
      </c>
      <c r="CT316" t="s">
        <v>297</v>
      </c>
      <c r="CU316" t="s">
        <v>297</v>
      </c>
      <c r="CV316" t="s">
        <v>297</v>
      </c>
      <c r="CW316" t="s">
        <v>297</v>
      </c>
      <c r="CX316" t="s">
        <v>297</v>
      </c>
      <c r="CY316" t="s">
        <v>297</v>
      </c>
      <c r="CZ316" t="s">
        <v>297</v>
      </c>
      <c r="DA316" t="s">
        <v>297</v>
      </c>
      <c r="DB316" t="s">
        <v>297</v>
      </c>
      <c r="DC316" t="s">
        <v>297</v>
      </c>
    </row>
    <row r="317" spans="1:107" hidden="1" thickTop="1" x14ac:dyDescent="0.2">
      <c r="A317" t="s">
        <v>2173</v>
      </c>
      <c r="B317" s="14" t="s">
        <v>2174</v>
      </c>
      <c r="C317" t="s">
        <v>6285</v>
      </c>
      <c r="D317" t="s">
        <v>297</v>
      </c>
      <c r="E317" t="s">
        <v>2174</v>
      </c>
      <c r="F317" t="s">
        <v>297</v>
      </c>
      <c r="G317" t="s">
        <v>339</v>
      </c>
      <c r="H317" t="s">
        <v>340</v>
      </c>
      <c r="I317" t="s">
        <v>341</v>
      </c>
      <c r="J317" t="s">
        <v>479</v>
      </c>
      <c r="K317" t="s">
        <v>343</v>
      </c>
      <c r="L317" t="s">
        <v>303</v>
      </c>
      <c r="M317" t="s">
        <v>297</v>
      </c>
      <c r="N317" t="s">
        <v>297</v>
      </c>
      <c r="O317" t="s">
        <v>297</v>
      </c>
      <c r="Q317" t="s">
        <v>344</v>
      </c>
      <c r="R317" t="s">
        <v>297</v>
      </c>
      <c r="S317" t="s">
        <v>306</v>
      </c>
      <c r="T317" t="s">
        <v>297</v>
      </c>
      <c r="U317" t="s">
        <v>297</v>
      </c>
      <c r="V317" t="s">
        <v>309</v>
      </c>
      <c r="W317" t="s">
        <v>345</v>
      </c>
      <c r="X317" t="s">
        <v>310</v>
      </c>
      <c r="Y317" t="s">
        <v>346</v>
      </c>
      <c r="Z317" t="s">
        <v>297</v>
      </c>
      <c r="AA317" t="s">
        <v>297</v>
      </c>
      <c r="AB317" t="s">
        <v>297</v>
      </c>
      <c r="AC317" t="s">
        <v>297</v>
      </c>
      <c r="AD317" t="s">
        <v>297</v>
      </c>
      <c r="AE317" t="s">
        <v>297</v>
      </c>
      <c r="AF317" t="s">
        <v>312</v>
      </c>
      <c r="AG317" t="s">
        <v>297</v>
      </c>
      <c r="AH317" t="s">
        <v>297</v>
      </c>
      <c r="AI317" t="s">
        <v>297</v>
      </c>
      <c r="AJ317" t="s">
        <v>297</v>
      </c>
      <c r="AK317" t="s">
        <v>297</v>
      </c>
      <c r="AL317" t="s">
        <v>297</v>
      </c>
      <c r="AM317" t="s">
        <v>297</v>
      </c>
      <c r="AN317" t="s">
        <v>297</v>
      </c>
      <c r="AO317" t="s">
        <v>312</v>
      </c>
      <c r="AP317" t="s">
        <v>297</v>
      </c>
      <c r="AQ317" t="s">
        <v>297</v>
      </c>
      <c r="AR317" t="s">
        <v>297</v>
      </c>
      <c r="AS317" t="s">
        <v>297</v>
      </c>
      <c r="AT317" t="s">
        <v>297</v>
      </c>
      <c r="AU317" t="s">
        <v>297</v>
      </c>
      <c r="AV317" t="s">
        <v>297</v>
      </c>
      <c r="AW317" t="s">
        <v>297</v>
      </c>
      <c r="AX317" t="s">
        <v>297</v>
      </c>
      <c r="AY317" t="s">
        <v>297</v>
      </c>
      <c r="AZ317" t="s">
        <v>297</v>
      </c>
      <c r="BA317" t="s">
        <v>297</v>
      </c>
      <c r="BB317" t="s">
        <v>297</v>
      </c>
      <c r="BC317" t="s">
        <v>297</v>
      </c>
      <c r="BD317" t="s">
        <v>297</v>
      </c>
      <c r="BE317" t="s">
        <v>297</v>
      </c>
      <c r="BF317" t="s">
        <v>297</v>
      </c>
      <c r="BG317" t="s">
        <v>297</v>
      </c>
      <c r="BH317" t="s">
        <v>297</v>
      </c>
      <c r="BI317" t="s">
        <v>297</v>
      </c>
      <c r="BJ317" t="s">
        <v>297</v>
      </c>
      <c r="BK317" t="s">
        <v>297</v>
      </c>
      <c r="BL317" t="s">
        <v>297</v>
      </c>
      <c r="BM317" t="s">
        <v>297</v>
      </c>
      <c r="BN317" t="s">
        <v>297</v>
      </c>
      <c r="BO317" t="s">
        <v>297</v>
      </c>
      <c r="BP317" t="s">
        <v>297</v>
      </c>
      <c r="BQ317" t="s">
        <v>297</v>
      </c>
      <c r="BR317" t="s">
        <v>297</v>
      </c>
      <c r="BS317" t="s">
        <v>297</v>
      </c>
      <c r="BT317" t="s">
        <v>297</v>
      </c>
      <c r="BU317" t="s">
        <v>297</v>
      </c>
      <c r="BV317" t="s">
        <v>297</v>
      </c>
      <c r="BW317" t="s">
        <v>297</v>
      </c>
      <c r="BX317" t="s">
        <v>297</v>
      </c>
      <c r="BY317" t="s">
        <v>297</v>
      </c>
      <c r="BZ317" t="s">
        <v>297</v>
      </c>
      <c r="CA317" t="s">
        <v>297</v>
      </c>
      <c r="CB317" t="s">
        <v>297</v>
      </c>
      <c r="CC317" t="s">
        <v>297</v>
      </c>
      <c r="CD317" t="s">
        <v>297</v>
      </c>
      <c r="CE317" t="s">
        <v>297</v>
      </c>
      <c r="CF317" t="s">
        <v>347</v>
      </c>
      <c r="CG317" t="s">
        <v>297</v>
      </c>
      <c r="CH317" t="s">
        <v>297</v>
      </c>
      <c r="CI317">
        <v>0</v>
      </c>
      <c r="CJ317">
        <v>30</v>
      </c>
      <c r="CK317" t="s">
        <v>2175</v>
      </c>
      <c r="CL317" t="s">
        <v>2176</v>
      </c>
      <c r="CM317" t="s">
        <v>297</v>
      </c>
      <c r="CN317" t="s">
        <v>297</v>
      </c>
      <c r="CO317" t="s">
        <v>297</v>
      </c>
      <c r="CP317" t="s">
        <v>533</v>
      </c>
      <c r="CQ317" t="s">
        <v>297</v>
      </c>
      <c r="CR317" t="s">
        <v>297</v>
      </c>
      <c r="CS317" t="s">
        <v>297</v>
      </c>
      <c r="CT317" t="s">
        <v>297</v>
      </c>
      <c r="CU317" t="s">
        <v>297</v>
      </c>
      <c r="CV317" t="s">
        <v>297</v>
      </c>
      <c r="CW317" t="s">
        <v>297</v>
      </c>
      <c r="CX317" t="s">
        <v>297</v>
      </c>
      <c r="CY317" t="s">
        <v>534</v>
      </c>
      <c r="CZ317" t="s">
        <v>351</v>
      </c>
      <c r="DA317" t="s">
        <v>352</v>
      </c>
      <c r="DB317" t="s">
        <v>2177</v>
      </c>
      <c r="DC317" t="s">
        <v>297</v>
      </c>
    </row>
    <row r="318" spans="1:107" ht="16" hidden="1" customHeight="1" x14ac:dyDescent="0.2">
      <c r="A318" t="s">
        <v>2178</v>
      </c>
      <c r="B318" s="196" t="s">
        <v>2179</v>
      </c>
      <c r="C318" t="s">
        <v>6187</v>
      </c>
      <c r="D318" t="s">
        <v>297</v>
      </c>
      <c r="E318" t="s">
        <v>2180</v>
      </c>
      <c r="F318" t="s">
        <v>297</v>
      </c>
      <c r="G318" t="s">
        <v>298</v>
      </c>
      <c r="H318" t="s">
        <v>520</v>
      </c>
      <c r="I318" t="s">
        <v>844</v>
      </c>
      <c r="J318" t="s">
        <v>342</v>
      </c>
      <c r="K318" t="s">
        <v>343</v>
      </c>
      <c r="L318" t="s">
        <v>303</v>
      </c>
      <c r="M318" t="s">
        <v>297</v>
      </c>
      <c r="N318" t="s">
        <v>297</v>
      </c>
      <c r="O318" t="s">
        <v>297</v>
      </c>
      <c r="Q318" t="s">
        <v>344</v>
      </c>
      <c r="R318" t="s">
        <v>297</v>
      </c>
      <c r="S318" t="s">
        <v>306</v>
      </c>
      <c r="T318" t="s">
        <v>297</v>
      </c>
      <c r="U318" t="s">
        <v>297</v>
      </c>
      <c r="V318" t="s">
        <v>309</v>
      </c>
      <c r="W318" t="s">
        <v>310</v>
      </c>
      <c r="X318" t="s">
        <v>310</v>
      </c>
      <c r="Y318" t="s">
        <v>311</v>
      </c>
      <c r="Z318" t="s">
        <v>297</v>
      </c>
      <c r="AA318" t="s">
        <v>297</v>
      </c>
      <c r="AB318" t="s">
        <v>297</v>
      </c>
      <c r="AC318" t="s">
        <v>297</v>
      </c>
      <c r="AD318" t="s">
        <v>297</v>
      </c>
      <c r="AE318" t="s">
        <v>297</v>
      </c>
      <c r="AF318" t="s">
        <v>297</v>
      </c>
      <c r="AG318" t="s">
        <v>297</v>
      </c>
      <c r="AH318" t="s">
        <v>297</v>
      </c>
      <c r="AI318" t="s">
        <v>297</v>
      </c>
      <c r="AJ318" t="s">
        <v>297</v>
      </c>
      <c r="AK318" t="s">
        <v>297</v>
      </c>
      <c r="AL318" t="s">
        <v>297</v>
      </c>
      <c r="AM318" t="s">
        <v>297</v>
      </c>
      <c r="AN318" t="s">
        <v>297</v>
      </c>
      <c r="AO318" t="s">
        <v>297</v>
      </c>
      <c r="AP318" t="s">
        <v>297</v>
      </c>
      <c r="AQ318" t="s">
        <v>297</v>
      </c>
      <c r="AR318" t="s">
        <v>297</v>
      </c>
      <c r="AS318" t="s">
        <v>297</v>
      </c>
      <c r="AT318" t="s">
        <v>297</v>
      </c>
      <c r="AU318" t="s">
        <v>297</v>
      </c>
      <c r="AV318" t="s">
        <v>297</v>
      </c>
      <c r="AW318" t="s">
        <v>297</v>
      </c>
      <c r="AX318" t="s">
        <v>297</v>
      </c>
      <c r="AY318" t="s">
        <v>297</v>
      </c>
      <c r="AZ318" t="s">
        <v>297</v>
      </c>
      <c r="BA318" t="s">
        <v>297</v>
      </c>
      <c r="BB318" t="s">
        <v>297</v>
      </c>
      <c r="BC318" t="s">
        <v>297</v>
      </c>
      <c r="BD318" t="s">
        <v>297</v>
      </c>
      <c r="BE318" t="s">
        <v>297</v>
      </c>
      <c r="BF318" t="s">
        <v>297</v>
      </c>
      <c r="BG318" t="s">
        <v>297</v>
      </c>
      <c r="BH318" t="s">
        <v>297</v>
      </c>
      <c r="BI318" t="s">
        <v>297</v>
      </c>
      <c r="BJ318" t="s">
        <v>297</v>
      </c>
      <c r="BK318" t="s">
        <v>297</v>
      </c>
      <c r="BL318" t="s">
        <v>297</v>
      </c>
      <c r="BM318" t="s">
        <v>297</v>
      </c>
      <c r="BN318" t="s">
        <v>297</v>
      </c>
      <c r="BO318" t="s">
        <v>297</v>
      </c>
      <c r="BP318" t="s">
        <v>297</v>
      </c>
      <c r="BQ318" t="s">
        <v>297</v>
      </c>
      <c r="BR318" t="s">
        <v>297</v>
      </c>
      <c r="BS318" t="s">
        <v>297</v>
      </c>
      <c r="BT318" t="s">
        <v>297</v>
      </c>
      <c r="BU318" t="s">
        <v>297</v>
      </c>
      <c r="BV318" t="s">
        <v>297</v>
      </c>
      <c r="BW318" t="s">
        <v>297</v>
      </c>
      <c r="BX318" t="s">
        <v>297</v>
      </c>
      <c r="BY318" t="s">
        <v>297</v>
      </c>
      <c r="BZ318" t="s">
        <v>297</v>
      </c>
      <c r="CA318" t="s">
        <v>297</v>
      </c>
      <c r="CB318" t="s">
        <v>297</v>
      </c>
      <c r="CC318" t="s">
        <v>297</v>
      </c>
      <c r="CD318" t="s">
        <v>297</v>
      </c>
      <c r="CE318" t="s">
        <v>297</v>
      </c>
      <c r="CF318" t="s">
        <v>347</v>
      </c>
      <c r="CG318" t="s">
        <v>297</v>
      </c>
      <c r="CH318" t="s">
        <v>297</v>
      </c>
      <c r="CI318">
        <v>0</v>
      </c>
      <c r="CJ318">
        <v>1</v>
      </c>
      <c r="CK318" t="s">
        <v>2181</v>
      </c>
      <c r="CL318" t="s">
        <v>2182</v>
      </c>
      <c r="CM318" t="s">
        <v>297</v>
      </c>
      <c r="CN318" t="s">
        <v>297</v>
      </c>
      <c r="CO318" t="s">
        <v>297</v>
      </c>
      <c r="CP318" t="s">
        <v>297</v>
      </c>
      <c r="CQ318" t="s">
        <v>297</v>
      </c>
      <c r="CR318" t="s">
        <v>297</v>
      </c>
      <c r="CS318" t="s">
        <v>297</v>
      </c>
      <c r="CT318" t="s">
        <v>297</v>
      </c>
      <c r="CU318" t="s">
        <v>297</v>
      </c>
      <c r="CV318" t="s">
        <v>297</v>
      </c>
      <c r="CW318" t="s">
        <v>297</v>
      </c>
      <c r="CX318" t="s">
        <v>297</v>
      </c>
      <c r="CY318" t="s">
        <v>297</v>
      </c>
      <c r="CZ318" t="s">
        <v>297</v>
      </c>
      <c r="DA318" t="s">
        <v>297</v>
      </c>
      <c r="DB318" t="s">
        <v>297</v>
      </c>
      <c r="DC318" t="s">
        <v>297</v>
      </c>
    </row>
    <row r="319" spans="1:107" hidden="1" thickTop="1" x14ac:dyDescent="0.2">
      <c r="A319" t="s">
        <v>844</v>
      </c>
      <c r="B319" s="14" t="s">
        <v>2183</v>
      </c>
      <c r="C319" t="s">
        <v>6188</v>
      </c>
      <c r="D319" t="s">
        <v>297</v>
      </c>
      <c r="E319" t="s">
        <v>2184</v>
      </c>
      <c r="F319" t="s">
        <v>297</v>
      </c>
      <c r="G319" t="s">
        <v>298</v>
      </c>
      <c r="H319" t="s">
        <v>520</v>
      </c>
      <c r="I319" t="s">
        <v>844</v>
      </c>
      <c r="J319" t="s">
        <v>342</v>
      </c>
      <c r="K319" t="s">
        <v>343</v>
      </c>
      <c r="L319" t="s">
        <v>303</v>
      </c>
      <c r="M319" t="s">
        <v>297</v>
      </c>
      <c r="N319" t="s">
        <v>297</v>
      </c>
      <c r="O319" t="s">
        <v>297</v>
      </c>
      <c r="Q319" t="s">
        <v>344</v>
      </c>
      <c r="R319" t="s">
        <v>297</v>
      </c>
      <c r="S319" t="s">
        <v>306</v>
      </c>
      <c r="T319" t="s">
        <v>297</v>
      </c>
      <c r="U319" t="s">
        <v>297</v>
      </c>
      <c r="V319" t="s">
        <v>309</v>
      </c>
      <c r="W319" t="s">
        <v>310</v>
      </c>
      <c r="X319" t="s">
        <v>310</v>
      </c>
      <c r="Y319" t="s">
        <v>311</v>
      </c>
      <c r="Z319" t="s">
        <v>297</v>
      </c>
      <c r="AA319" t="s">
        <v>297</v>
      </c>
      <c r="AB319" t="s">
        <v>297</v>
      </c>
      <c r="AC319" t="s">
        <v>297</v>
      </c>
      <c r="AD319" t="s">
        <v>297</v>
      </c>
      <c r="AE319" t="s">
        <v>297</v>
      </c>
      <c r="AF319" t="s">
        <v>297</v>
      </c>
      <c r="AG319" t="s">
        <v>297</v>
      </c>
      <c r="AH319" t="s">
        <v>297</v>
      </c>
      <c r="AI319" t="s">
        <v>297</v>
      </c>
      <c r="AJ319" t="s">
        <v>297</v>
      </c>
      <c r="AK319" t="s">
        <v>297</v>
      </c>
      <c r="AL319" t="s">
        <v>297</v>
      </c>
      <c r="AM319" t="s">
        <v>297</v>
      </c>
      <c r="AN319" t="s">
        <v>297</v>
      </c>
      <c r="AO319" t="s">
        <v>297</v>
      </c>
      <c r="AP319" t="s">
        <v>297</v>
      </c>
      <c r="AQ319" t="s">
        <v>297</v>
      </c>
      <c r="AR319" t="s">
        <v>297</v>
      </c>
      <c r="AS319" t="s">
        <v>297</v>
      </c>
      <c r="AT319" t="s">
        <v>297</v>
      </c>
      <c r="AU319" t="s">
        <v>297</v>
      </c>
      <c r="AV319" t="s">
        <v>297</v>
      </c>
      <c r="AW319" t="s">
        <v>297</v>
      </c>
      <c r="AX319" t="s">
        <v>297</v>
      </c>
      <c r="AY319" t="s">
        <v>297</v>
      </c>
      <c r="AZ319" t="s">
        <v>297</v>
      </c>
      <c r="BA319" t="s">
        <v>297</v>
      </c>
      <c r="BB319" t="s">
        <v>297</v>
      </c>
      <c r="BC319" t="s">
        <v>297</v>
      </c>
      <c r="BD319" t="s">
        <v>297</v>
      </c>
      <c r="BE319" t="s">
        <v>297</v>
      </c>
      <c r="BF319" t="s">
        <v>297</v>
      </c>
      <c r="BG319" t="s">
        <v>297</v>
      </c>
      <c r="BH319" t="s">
        <v>297</v>
      </c>
      <c r="BI319" t="s">
        <v>297</v>
      </c>
      <c r="BJ319" t="s">
        <v>297</v>
      </c>
      <c r="BK319" t="s">
        <v>297</v>
      </c>
      <c r="BL319" t="s">
        <v>297</v>
      </c>
      <c r="BM319" t="s">
        <v>297</v>
      </c>
      <c r="BN319" t="s">
        <v>297</v>
      </c>
      <c r="BO319" t="s">
        <v>297</v>
      </c>
      <c r="BP319" t="s">
        <v>312</v>
      </c>
      <c r="BQ319" t="s">
        <v>297</v>
      </c>
      <c r="BR319" t="s">
        <v>297</v>
      </c>
      <c r="BS319" t="s">
        <v>297</v>
      </c>
      <c r="BT319" t="s">
        <v>297</v>
      </c>
      <c r="BU319" t="s">
        <v>297</v>
      </c>
      <c r="BV319" t="s">
        <v>297</v>
      </c>
      <c r="BW319" t="s">
        <v>297</v>
      </c>
      <c r="BX319" t="s">
        <v>297</v>
      </c>
      <c r="BY319" t="s">
        <v>297</v>
      </c>
      <c r="BZ319" t="s">
        <v>297</v>
      </c>
      <c r="CA319" t="s">
        <v>297</v>
      </c>
      <c r="CB319" t="s">
        <v>297</v>
      </c>
      <c r="CC319" t="s">
        <v>297</v>
      </c>
      <c r="CD319" t="s">
        <v>297</v>
      </c>
      <c r="CE319" t="s">
        <v>297</v>
      </c>
      <c r="CF319" t="s">
        <v>347</v>
      </c>
      <c r="CG319" t="s">
        <v>297</v>
      </c>
      <c r="CH319" t="s">
        <v>297</v>
      </c>
      <c r="CI319">
        <v>0</v>
      </c>
      <c r="CJ319">
        <v>15</v>
      </c>
      <c r="CK319" t="s">
        <v>2185</v>
      </c>
      <c r="CL319" t="s">
        <v>2186</v>
      </c>
      <c r="CM319" t="s">
        <v>297</v>
      </c>
      <c r="CN319" t="s">
        <v>297</v>
      </c>
      <c r="CO319" t="s">
        <v>297</v>
      </c>
      <c r="CP319" t="s">
        <v>297</v>
      </c>
      <c r="CQ319" t="s">
        <v>297</v>
      </c>
      <c r="CR319" t="s">
        <v>297</v>
      </c>
      <c r="CS319" t="s">
        <v>297</v>
      </c>
      <c r="CT319" t="s">
        <v>297</v>
      </c>
      <c r="CU319" t="s">
        <v>297</v>
      </c>
      <c r="CV319" t="s">
        <v>297</v>
      </c>
      <c r="CW319" t="s">
        <v>297</v>
      </c>
      <c r="CX319" t="s">
        <v>297</v>
      </c>
      <c r="CY319" t="s">
        <v>297</v>
      </c>
      <c r="CZ319" t="s">
        <v>297</v>
      </c>
      <c r="DA319" t="s">
        <v>297</v>
      </c>
      <c r="DB319" t="s">
        <v>297</v>
      </c>
      <c r="DC319" t="s">
        <v>297</v>
      </c>
    </row>
    <row r="320" spans="1:107" hidden="1" thickTop="1" x14ac:dyDescent="0.2">
      <c r="A320" t="s">
        <v>2187</v>
      </c>
      <c r="B320" s="196" t="s">
        <v>2188</v>
      </c>
      <c r="C320" t="s">
        <v>941</v>
      </c>
      <c r="D320" t="s">
        <v>297</v>
      </c>
      <c r="E320" t="s">
        <v>2189</v>
      </c>
      <c r="F320" t="s">
        <v>297</v>
      </c>
      <c r="G320" t="s">
        <v>357</v>
      </c>
      <c r="H320" t="s">
        <v>358</v>
      </c>
      <c r="I320" t="s">
        <v>478</v>
      </c>
      <c r="J320" t="s">
        <v>342</v>
      </c>
      <c r="K320" t="s">
        <v>360</v>
      </c>
      <c r="L320" t="s">
        <v>303</v>
      </c>
      <c r="M320" t="s">
        <v>297</v>
      </c>
      <c r="N320" t="s">
        <v>297</v>
      </c>
      <c r="O320" t="s">
        <v>297</v>
      </c>
      <c r="Q320" t="s">
        <v>344</v>
      </c>
      <c r="R320" t="s">
        <v>319</v>
      </c>
      <c r="S320" t="s">
        <v>306</v>
      </c>
      <c r="T320" t="s">
        <v>297</v>
      </c>
      <c r="U320" t="s">
        <v>297</v>
      </c>
      <c r="V320" t="s">
        <v>309</v>
      </c>
      <c r="W320" t="s">
        <v>310</v>
      </c>
      <c r="X320" t="s">
        <v>310</v>
      </c>
      <c r="Y320" t="s">
        <v>311</v>
      </c>
      <c r="Z320" t="s">
        <v>297</v>
      </c>
      <c r="AA320" t="s">
        <v>297</v>
      </c>
      <c r="AB320" t="s">
        <v>297</v>
      </c>
      <c r="AC320" t="s">
        <v>297</v>
      </c>
      <c r="AD320" t="s">
        <v>297</v>
      </c>
      <c r="AE320" t="s">
        <v>297</v>
      </c>
      <c r="AF320" t="s">
        <v>312</v>
      </c>
      <c r="AG320" t="s">
        <v>297</v>
      </c>
      <c r="AH320" t="s">
        <v>297</v>
      </c>
      <c r="AI320" t="s">
        <v>297</v>
      </c>
      <c r="AJ320" t="s">
        <v>297</v>
      </c>
      <c r="AK320" t="s">
        <v>297</v>
      </c>
      <c r="AL320" t="s">
        <v>297</v>
      </c>
      <c r="AM320" t="s">
        <v>297</v>
      </c>
      <c r="AN320" t="s">
        <v>297</v>
      </c>
      <c r="AO320" t="s">
        <v>297</v>
      </c>
      <c r="AP320" t="s">
        <v>297</v>
      </c>
      <c r="AQ320" t="s">
        <v>297</v>
      </c>
      <c r="AR320" t="s">
        <v>297</v>
      </c>
      <c r="AS320" t="s">
        <v>297</v>
      </c>
      <c r="AT320" t="s">
        <v>297</v>
      </c>
      <c r="AU320" t="s">
        <v>297</v>
      </c>
      <c r="AV320" t="s">
        <v>297</v>
      </c>
      <c r="AW320" t="s">
        <v>297</v>
      </c>
      <c r="AX320" t="s">
        <v>297</v>
      </c>
      <c r="AY320" t="s">
        <v>297</v>
      </c>
      <c r="AZ320" t="s">
        <v>297</v>
      </c>
      <c r="BA320" t="s">
        <v>297</v>
      </c>
      <c r="BB320" t="s">
        <v>297</v>
      </c>
      <c r="BC320" t="s">
        <v>297</v>
      </c>
      <c r="BD320" t="s">
        <v>297</v>
      </c>
      <c r="BE320" t="s">
        <v>297</v>
      </c>
      <c r="BF320" t="s">
        <v>297</v>
      </c>
      <c r="BG320" t="s">
        <v>297</v>
      </c>
      <c r="BH320" t="s">
        <v>297</v>
      </c>
      <c r="BI320" t="s">
        <v>297</v>
      </c>
      <c r="BJ320" t="s">
        <v>297</v>
      </c>
      <c r="BK320" t="s">
        <v>297</v>
      </c>
      <c r="BL320" t="s">
        <v>297</v>
      </c>
      <c r="BM320" t="s">
        <v>297</v>
      </c>
      <c r="BN320" t="s">
        <v>297</v>
      </c>
      <c r="BO320" t="s">
        <v>297</v>
      </c>
      <c r="BP320" t="s">
        <v>312</v>
      </c>
      <c r="BQ320" t="s">
        <v>297</v>
      </c>
      <c r="BR320" t="s">
        <v>297</v>
      </c>
      <c r="BS320" t="s">
        <v>297</v>
      </c>
      <c r="BT320" t="s">
        <v>297</v>
      </c>
      <c r="BU320" t="s">
        <v>297</v>
      </c>
      <c r="BV320" t="s">
        <v>297</v>
      </c>
      <c r="BW320" t="s">
        <v>297</v>
      </c>
      <c r="BX320" t="s">
        <v>297</v>
      </c>
      <c r="BY320" t="s">
        <v>297</v>
      </c>
      <c r="BZ320" t="s">
        <v>297</v>
      </c>
      <c r="CA320" t="s">
        <v>297</v>
      </c>
      <c r="CB320" t="s">
        <v>297</v>
      </c>
      <c r="CC320" t="s">
        <v>297</v>
      </c>
      <c r="CD320" t="s">
        <v>297</v>
      </c>
      <c r="CE320" t="s">
        <v>297</v>
      </c>
      <c r="CF320" t="s">
        <v>347</v>
      </c>
      <c r="CG320" t="s">
        <v>297</v>
      </c>
      <c r="CH320" t="s">
        <v>297</v>
      </c>
      <c r="CI320">
        <v>0</v>
      </c>
      <c r="CJ320">
        <v>30</v>
      </c>
      <c r="CK320" t="s">
        <v>2190</v>
      </c>
      <c r="CL320" t="s">
        <v>2191</v>
      </c>
      <c r="CM320" t="s">
        <v>297</v>
      </c>
      <c r="CN320" t="s">
        <v>297</v>
      </c>
      <c r="CO320" t="s">
        <v>297</v>
      </c>
      <c r="CP320" t="s">
        <v>297</v>
      </c>
      <c r="CQ320" t="s">
        <v>297</v>
      </c>
      <c r="CR320" t="s">
        <v>297</v>
      </c>
      <c r="CS320" t="s">
        <v>297</v>
      </c>
      <c r="CT320" t="s">
        <v>297</v>
      </c>
      <c r="CU320" t="s">
        <v>297</v>
      </c>
      <c r="CV320" t="s">
        <v>297</v>
      </c>
      <c r="CW320" t="s">
        <v>297</v>
      </c>
      <c r="CX320" t="s">
        <v>297</v>
      </c>
      <c r="CY320" t="s">
        <v>297</v>
      </c>
      <c r="CZ320" t="s">
        <v>297</v>
      </c>
      <c r="DA320" t="s">
        <v>297</v>
      </c>
      <c r="DB320" t="s">
        <v>297</v>
      </c>
      <c r="DC320" t="s">
        <v>297</v>
      </c>
    </row>
    <row r="321" spans="1:107" hidden="1" thickTop="1" x14ac:dyDescent="0.2">
      <c r="A321" t="s">
        <v>2192</v>
      </c>
      <c r="B321" s="14" t="s">
        <v>2193</v>
      </c>
      <c r="C321" t="s">
        <v>6289</v>
      </c>
      <c r="D321" t="s">
        <v>297</v>
      </c>
      <c r="E321" t="s">
        <v>2193</v>
      </c>
      <c r="F321" t="s">
        <v>297</v>
      </c>
      <c r="G321" t="s">
        <v>298</v>
      </c>
      <c r="H321" t="s">
        <v>299</v>
      </c>
      <c r="I321" t="s">
        <v>300</v>
      </c>
      <c r="J321" t="s">
        <v>301</v>
      </c>
      <c r="K321" t="s">
        <v>302</v>
      </c>
      <c r="L321" t="s">
        <v>303</v>
      </c>
      <c r="M321" t="s">
        <v>297</v>
      </c>
      <c r="N321" t="s">
        <v>297</v>
      </c>
      <c r="O321" t="s">
        <v>297</v>
      </c>
      <c r="Q321" t="s">
        <v>304</v>
      </c>
      <c r="R321" t="s">
        <v>319</v>
      </c>
      <c r="S321" t="s">
        <v>306</v>
      </c>
      <c r="T321" t="s">
        <v>307</v>
      </c>
      <c r="U321" t="s">
        <v>308</v>
      </c>
      <c r="V321" t="s">
        <v>309</v>
      </c>
      <c r="W321" t="s">
        <v>310</v>
      </c>
      <c r="X321" t="s">
        <v>310</v>
      </c>
      <c r="Y321" t="s">
        <v>311</v>
      </c>
      <c r="Z321" t="s">
        <v>297</v>
      </c>
      <c r="AA321" t="s">
        <v>297</v>
      </c>
      <c r="AB321" t="s">
        <v>297</v>
      </c>
      <c r="AC321" t="s">
        <v>297</v>
      </c>
      <c r="AD321" t="s">
        <v>297</v>
      </c>
      <c r="AE321" t="s">
        <v>297</v>
      </c>
      <c r="AF321" t="s">
        <v>312</v>
      </c>
      <c r="AG321" t="s">
        <v>297</v>
      </c>
      <c r="AH321" t="s">
        <v>297</v>
      </c>
      <c r="AI321" t="s">
        <v>297</v>
      </c>
      <c r="AJ321" t="s">
        <v>297</v>
      </c>
      <c r="AK321" t="s">
        <v>297</v>
      </c>
      <c r="AL321" t="s">
        <v>297</v>
      </c>
      <c r="AM321" t="s">
        <v>297</v>
      </c>
      <c r="AN321" t="s">
        <v>297</v>
      </c>
      <c r="AO321" t="s">
        <v>297</v>
      </c>
      <c r="AP321" t="s">
        <v>297</v>
      </c>
      <c r="AQ321" t="s">
        <v>297</v>
      </c>
      <c r="AR321" t="s">
        <v>297</v>
      </c>
      <c r="AS321" t="s">
        <v>297</v>
      </c>
      <c r="AT321" t="s">
        <v>297</v>
      </c>
      <c r="AU321" t="s">
        <v>297</v>
      </c>
      <c r="AV321" t="s">
        <v>297</v>
      </c>
      <c r="AW321" t="s">
        <v>297</v>
      </c>
      <c r="AX321" t="s">
        <v>297</v>
      </c>
      <c r="AY321" t="s">
        <v>297</v>
      </c>
      <c r="AZ321" t="s">
        <v>297</v>
      </c>
      <c r="BA321" t="s">
        <v>297</v>
      </c>
      <c r="BB321" t="s">
        <v>297</v>
      </c>
      <c r="BC321" t="s">
        <v>297</v>
      </c>
      <c r="BD321" t="s">
        <v>297</v>
      </c>
      <c r="BE321" t="s">
        <v>297</v>
      </c>
      <c r="BF321" t="s">
        <v>297</v>
      </c>
      <c r="BG321" t="s">
        <v>297</v>
      </c>
      <c r="BH321" t="s">
        <v>297</v>
      </c>
      <c r="BI321" t="s">
        <v>297</v>
      </c>
      <c r="BJ321" t="s">
        <v>297</v>
      </c>
      <c r="BK321" t="s">
        <v>297</v>
      </c>
      <c r="BL321" t="s">
        <v>297</v>
      </c>
      <c r="BM321" t="s">
        <v>297</v>
      </c>
      <c r="BN321" t="s">
        <v>297</v>
      </c>
      <c r="BO321" t="s">
        <v>297</v>
      </c>
      <c r="BP321" t="s">
        <v>297</v>
      </c>
      <c r="BQ321" t="s">
        <v>297</v>
      </c>
      <c r="BR321" t="s">
        <v>297</v>
      </c>
      <c r="BS321" t="s">
        <v>297</v>
      </c>
      <c r="BT321" t="s">
        <v>297</v>
      </c>
      <c r="BU321" t="s">
        <v>297</v>
      </c>
      <c r="BV321" t="s">
        <v>297</v>
      </c>
      <c r="BW321" t="s">
        <v>297</v>
      </c>
      <c r="BX321" t="s">
        <v>297</v>
      </c>
      <c r="BY321" t="s">
        <v>297</v>
      </c>
      <c r="BZ321" t="s">
        <v>297</v>
      </c>
      <c r="CA321" t="s">
        <v>297</v>
      </c>
      <c r="CB321" t="s">
        <v>297</v>
      </c>
      <c r="CC321" t="s">
        <v>297</v>
      </c>
      <c r="CD321" t="s">
        <v>297</v>
      </c>
      <c r="CE321" t="s">
        <v>297</v>
      </c>
      <c r="CF321" t="s">
        <v>313</v>
      </c>
      <c r="CG321" t="s">
        <v>314</v>
      </c>
      <c r="CH321" t="s">
        <v>314</v>
      </c>
      <c r="CI321" t="s">
        <v>297</v>
      </c>
      <c r="CJ321" t="s">
        <v>297</v>
      </c>
      <c r="CK321" t="s">
        <v>2194</v>
      </c>
      <c r="CL321" t="s">
        <v>2195</v>
      </c>
      <c r="CM321" t="s">
        <v>297</v>
      </c>
      <c r="CN321" t="s">
        <v>297</v>
      </c>
      <c r="CO321" t="s">
        <v>297</v>
      </c>
      <c r="CP321" t="s">
        <v>297</v>
      </c>
      <c r="CQ321" t="s">
        <v>297</v>
      </c>
      <c r="CR321" t="s">
        <v>297</v>
      </c>
      <c r="CS321" t="s">
        <v>297</v>
      </c>
      <c r="CT321" t="s">
        <v>297</v>
      </c>
      <c r="CU321" t="s">
        <v>297</v>
      </c>
      <c r="CV321" t="s">
        <v>297</v>
      </c>
      <c r="CW321" t="s">
        <v>297</v>
      </c>
      <c r="CX321" t="s">
        <v>297</v>
      </c>
      <c r="CY321" t="s">
        <v>297</v>
      </c>
      <c r="CZ321" t="s">
        <v>297</v>
      </c>
      <c r="DA321" t="s">
        <v>297</v>
      </c>
      <c r="DB321" t="s">
        <v>297</v>
      </c>
      <c r="DC321" t="s">
        <v>297</v>
      </c>
    </row>
    <row r="322" spans="1:107" ht="18" hidden="1" customHeight="1" x14ac:dyDescent="0.2">
      <c r="A322" t="s">
        <v>2196</v>
      </c>
      <c r="B322" s="196" t="s">
        <v>2197</v>
      </c>
      <c r="C322" t="s">
        <v>6289</v>
      </c>
      <c r="D322" t="s">
        <v>297</v>
      </c>
      <c r="E322" t="s">
        <v>2197</v>
      </c>
      <c r="F322" t="s">
        <v>297</v>
      </c>
      <c r="G322" t="s">
        <v>298</v>
      </c>
      <c r="H322" t="s">
        <v>299</v>
      </c>
      <c r="I322" t="s">
        <v>300</v>
      </c>
      <c r="J322" t="s">
        <v>301</v>
      </c>
      <c r="K322" t="s">
        <v>302</v>
      </c>
      <c r="L322" t="s">
        <v>303</v>
      </c>
      <c r="M322" t="s">
        <v>297</v>
      </c>
      <c r="N322" t="s">
        <v>297</v>
      </c>
      <c r="O322" t="s">
        <v>297</v>
      </c>
      <c r="Q322" t="s">
        <v>304</v>
      </c>
      <c r="R322" t="s">
        <v>319</v>
      </c>
      <c r="S322" t="s">
        <v>306</v>
      </c>
      <c r="T322" t="s">
        <v>307</v>
      </c>
      <c r="U322" t="s">
        <v>308</v>
      </c>
      <c r="V322" t="s">
        <v>309</v>
      </c>
      <c r="W322" t="s">
        <v>310</v>
      </c>
      <c r="X322" t="s">
        <v>310</v>
      </c>
      <c r="Y322" t="s">
        <v>311</v>
      </c>
      <c r="Z322" t="s">
        <v>297</v>
      </c>
      <c r="AA322" t="s">
        <v>297</v>
      </c>
      <c r="AB322" t="s">
        <v>297</v>
      </c>
      <c r="AC322" t="s">
        <v>297</v>
      </c>
      <c r="AD322" t="s">
        <v>297</v>
      </c>
      <c r="AE322" t="s">
        <v>297</v>
      </c>
      <c r="AF322" t="s">
        <v>312</v>
      </c>
      <c r="AG322" t="s">
        <v>297</v>
      </c>
      <c r="AH322" t="s">
        <v>297</v>
      </c>
      <c r="AI322" t="s">
        <v>297</v>
      </c>
      <c r="AJ322" t="s">
        <v>297</v>
      </c>
      <c r="AK322" t="s">
        <v>297</v>
      </c>
      <c r="AL322" t="s">
        <v>297</v>
      </c>
      <c r="AM322" t="s">
        <v>297</v>
      </c>
      <c r="AN322" t="s">
        <v>297</v>
      </c>
      <c r="AO322" t="s">
        <v>297</v>
      </c>
      <c r="AP322" t="s">
        <v>297</v>
      </c>
      <c r="AQ322" t="s">
        <v>297</v>
      </c>
      <c r="AR322" t="s">
        <v>297</v>
      </c>
      <c r="AS322" t="s">
        <v>297</v>
      </c>
      <c r="AT322" t="s">
        <v>297</v>
      </c>
      <c r="AU322" t="s">
        <v>297</v>
      </c>
      <c r="AV322" t="s">
        <v>297</v>
      </c>
      <c r="AW322" t="s">
        <v>297</v>
      </c>
      <c r="AX322" t="s">
        <v>297</v>
      </c>
      <c r="AY322" t="s">
        <v>297</v>
      </c>
      <c r="AZ322" t="s">
        <v>297</v>
      </c>
      <c r="BA322" t="s">
        <v>297</v>
      </c>
      <c r="BB322" t="s">
        <v>297</v>
      </c>
      <c r="BC322" t="s">
        <v>297</v>
      </c>
      <c r="BD322" t="s">
        <v>297</v>
      </c>
      <c r="BE322" t="s">
        <v>297</v>
      </c>
      <c r="BF322" t="s">
        <v>297</v>
      </c>
      <c r="BG322" t="s">
        <v>297</v>
      </c>
      <c r="BH322" t="s">
        <v>297</v>
      </c>
      <c r="BI322" t="s">
        <v>297</v>
      </c>
      <c r="BJ322" t="s">
        <v>297</v>
      </c>
      <c r="BK322" t="s">
        <v>297</v>
      </c>
      <c r="BL322" t="s">
        <v>297</v>
      </c>
      <c r="BM322" t="s">
        <v>297</v>
      </c>
      <c r="BN322" t="s">
        <v>297</v>
      </c>
      <c r="BO322" t="s">
        <v>297</v>
      </c>
      <c r="BP322" t="s">
        <v>297</v>
      </c>
      <c r="BQ322" t="s">
        <v>297</v>
      </c>
      <c r="BR322" t="s">
        <v>297</v>
      </c>
      <c r="BS322" t="s">
        <v>297</v>
      </c>
      <c r="BT322" t="s">
        <v>297</v>
      </c>
      <c r="BU322" t="s">
        <v>297</v>
      </c>
      <c r="BV322" t="s">
        <v>297</v>
      </c>
      <c r="BW322" t="s">
        <v>297</v>
      </c>
      <c r="BX322" t="s">
        <v>297</v>
      </c>
      <c r="BY322" t="s">
        <v>297</v>
      </c>
      <c r="BZ322" t="s">
        <v>297</v>
      </c>
      <c r="CA322" t="s">
        <v>297</v>
      </c>
      <c r="CB322" t="s">
        <v>297</v>
      </c>
      <c r="CC322" t="s">
        <v>297</v>
      </c>
      <c r="CD322" t="s">
        <v>297</v>
      </c>
      <c r="CE322" t="s">
        <v>297</v>
      </c>
      <c r="CF322" t="s">
        <v>313</v>
      </c>
      <c r="CG322" t="s">
        <v>314</v>
      </c>
      <c r="CH322" t="s">
        <v>314</v>
      </c>
      <c r="CI322" t="s">
        <v>297</v>
      </c>
      <c r="CJ322" t="s">
        <v>297</v>
      </c>
      <c r="CK322" t="s">
        <v>2198</v>
      </c>
      <c r="CL322" t="s">
        <v>2199</v>
      </c>
      <c r="CM322" t="s">
        <v>297</v>
      </c>
      <c r="CN322" t="s">
        <v>297</v>
      </c>
      <c r="CO322" t="s">
        <v>297</v>
      </c>
      <c r="CP322" t="s">
        <v>297</v>
      </c>
      <c r="CQ322" t="s">
        <v>297</v>
      </c>
      <c r="CR322" t="s">
        <v>297</v>
      </c>
      <c r="CS322" t="s">
        <v>297</v>
      </c>
      <c r="CT322" t="s">
        <v>297</v>
      </c>
      <c r="CU322" t="s">
        <v>297</v>
      </c>
      <c r="CV322" t="s">
        <v>297</v>
      </c>
      <c r="CW322" t="s">
        <v>297</v>
      </c>
      <c r="CX322" t="s">
        <v>297</v>
      </c>
      <c r="CY322" t="s">
        <v>297</v>
      </c>
      <c r="CZ322" t="s">
        <v>297</v>
      </c>
      <c r="DA322" t="s">
        <v>297</v>
      </c>
      <c r="DB322" t="s">
        <v>297</v>
      </c>
      <c r="DC322" t="s">
        <v>297</v>
      </c>
    </row>
    <row r="323" spans="1:107" hidden="1" thickTop="1" x14ac:dyDescent="0.2">
      <c r="A323" t="s">
        <v>2200</v>
      </c>
      <c r="B323" s="14" t="s">
        <v>2201</v>
      </c>
      <c r="C323" t="s">
        <v>6289</v>
      </c>
      <c r="D323" t="s">
        <v>297</v>
      </c>
      <c r="E323" t="s">
        <v>2201</v>
      </c>
      <c r="F323" t="s">
        <v>297</v>
      </c>
      <c r="G323" t="s">
        <v>298</v>
      </c>
      <c r="H323" t="s">
        <v>299</v>
      </c>
      <c r="I323" t="s">
        <v>300</v>
      </c>
      <c r="J323" t="s">
        <v>301</v>
      </c>
      <c r="K323" t="s">
        <v>302</v>
      </c>
      <c r="L323" t="s">
        <v>303</v>
      </c>
      <c r="M323" t="s">
        <v>297</v>
      </c>
      <c r="N323" t="s">
        <v>297</v>
      </c>
      <c r="O323" t="s">
        <v>297</v>
      </c>
      <c r="Q323" t="s">
        <v>304</v>
      </c>
      <c r="R323" t="s">
        <v>319</v>
      </c>
      <c r="S323" t="s">
        <v>306</v>
      </c>
      <c r="T323" t="s">
        <v>307</v>
      </c>
      <c r="U323" t="s">
        <v>308</v>
      </c>
      <c r="V323" t="s">
        <v>309</v>
      </c>
      <c r="W323" t="s">
        <v>310</v>
      </c>
      <c r="X323" t="s">
        <v>310</v>
      </c>
      <c r="Y323" t="s">
        <v>311</v>
      </c>
      <c r="Z323" t="s">
        <v>297</v>
      </c>
      <c r="AA323" t="s">
        <v>297</v>
      </c>
      <c r="AB323" t="s">
        <v>297</v>
      </c>
      <c r="AC323" t="s">
        <v>297</v>
      </c>
      <c r="AD323" t="s">
        <v>297</v>
      </c>
      <c r="AE323" t="s">
        <v>297</v>
      </c>
      <c r="AF323" t="s">
        <v>312</v>
      </c>
      <c r="AG323" t="s">
        <v>297</v>
      </c>
      <c r="AH323" t="s">
        <v>297</v>
      </c>
      <c r="AI323" t="s">
        <v>297</v>
      </c>
      <c r="AJ323" t="s">
        <v>297</v>
      </c>
      <c r="AK323" t="s">
        <v>297</v>
      </c>
      <c r="AL323" t="s">
        <v>297</v>
      </c>
      <c r="AM323" t="s">
        <v>297</v>
      </c>
      <c r="AN323" t="s">
        <v>297</v>
      </c>
      <c r="AO323" t="s">
        <v>297</v>
      </c>
      <c r="AP323" t="s">
        <v>297</v>
      </c>
      <c r="AQ323" t="s">
        <v>297</v>
      </c>
      <c r="AR323" t="s">
        <v>297</v>
      </c>
      <c r="AS323" t="s">
        <v>297</v>
      </c>
      <c r="AT323" t="s">
        <v>297</v>
      </c>
      <c r="AU323" t="s">
        <v>297</v>
      </c>
      <c r="AV323" t="s">
        <v>297</v>
      </c>
      <c r="AW323" t="s">
        <v>297</v>
      </c>
      <c r="AX323" t="s">
        <v>297</v>
      </c>
      <c r="AY323" t="s">
        <v>297</v>
      </c>
      <c r="AZ323" t="s">
        <v>297</v>
      </c>
      <c r="BA323" t="s">
        <v>297</v>
      </c>
      <c r="BB323" t="s">
        <v>297</v>
      </c>
      <c r="BC323" t="s">
        <v>297</v>
      </c>
      <c r="BD323" t="s">
        <v>297</v>
      </c>
      <c r="BE323" t="s">
        <v>297</v>
      </c>
      <c r="BF323" t="s">
        <v>297</v>
      </c>
      <c r="BG323" t="s">
        <v>297</v>
      </c>
      <c r="BH323" t="s">
        <v>297</v>
      </c>
      <c r="BI323" t="s">
        <v>297</v>
      </c>
      <c r="BJ323" t="s">
        <v>297</v>
      </c>
      <c r="BK323" t="s">
        <v>297</v>
      </c>
      <c r="BL323" t="s">
        <v>297</v>
      </c>
      <c r="BM323" t="s">
        <v>297</v>
      </c>
      <c r="BN323" t="s">
        <v>297</v>
      </c>
      <c r="BO323" t="s">
        <v>297</v>
      </c>
      <c r="BP323" t="s">
        <v>297</v>
      </c>
      <c r="BQ323" t="s">
        <v>297</v>
      </c>
      <c r="BR323" t="s">
        <v>297</v>
      </c>
      <c r="BS323" t="s">
        <v>297</v>
      </c>
      <c r="BT323" t="s">
        <v>297</v>
      </c>
      <c r="BU323" t="s">
        <v>297</v>
      </c>
      <c r="BV323" t="s">
        <v>297</v>
      </c>
      <c r="BW323" t="s">
        <v>297</v>
      </c>
      <c r="BX323" t="s">
        <v>297</v>
      </c>
      <c r="BY323" t="s">
        <v>297</v>
      </c>
      <c r="BZ323" t="s">
        <v>297</v>
      </c>
      <c r="CA323" t="s">
        <v>297</v>
      </c>
      <c r="CB323" t="s">
        <v>297</v>
      </c>
      <c r="CC323" t="s">
        <v>297</v>
      </c>
      <c r="CD323" t="s">
        <v>297</v>
      </c>
      <c r="CE323" t="s">
        <v>297</v>
      </c>
      <c r="CF323" t="s">
        <v>313</v>
      </c>
      <c r="CG323" t="s">
        <v>314</v>
      </c>
      <c r="CH323" t="s">
        <v>314</v>
      </c>
      <c r="CI323" t="s">
        <v>297</v>
      </c>
      <c r="CJ323" t="s">
        <v>297</v>
      </c>
      <c r="CK323" t="s">
        <v>2202</v>
      </c>
      <c r="CL323" t="s">
        <v>2203</v>
      </c>
      <c r="CM323" t="s">
        <v>297</v>
      </c>
      <c r="CN323" t="s">
        <v>297</v>
      </c>
      <c r="CO323" t="s">
        <v>297</v>
      </c>
      <c r="CP323" t="s">
        <v>297</v>
      </c>
      <c r="CQ323" t="s">
        <v>297</v>
      </c>
      <c r="CR323" t="s">
        <v>297</v>
      </c>
      <c r="CS323" t="s">
        <v>297</v>
      </c>
      <c r="CT323" t="s">
        <v>297</v>
      </c>
      <c r="CU323" t="s">
        <v>297</v>
      </c>
      <c r="CV323" t="s">
        <v>297</v>
      </c>
      <c r="CW323" t="s">
        <v>297</v>
      </c>
      <c r="CX323" t="s">
        <v>297</v>
      </c>
      <c r="CY323" t="s">
        <v>297</v>
      </c>
      <c r="CZ323" t="s">
        <v>297</v>
      </c>
      <c r="DA323" t="s">
        <v>297</v>
      </c>
      <c r="DB323" t="s">
        <v>297</v>
      </c>
      <c r="DC323" t="s">
        <v>297</v>
      </c>
    </row>
    <row r="324" spans="1:107" hidden="1" thickTop="1" x14ac:dyDescent="0.2">
      <c r="A324" t="s">
        <v>2204</v>
      </c>
      <c r="B324" s="196" t="s">
        <v>2205</v>
      </c>
      <c r="C324" t="s">
        <v>6290</v>
      </c>
      <c r="D324" t="s">
        <v>297</v>
      </c>
      <c r="E324" t="s">
        <v>2207</v>
      </c>
      <c r="F324" t="s">
        <v>297</v>
      </c>
      <c r="G324" t="s">
        <v>298</v>
      </c>
      <c r="H324" t="s">
        <v>382</v>
      </c>
      <c r="I324" t="s">
        <v>844</v>
      </c>
      <c r="J324" t="s">
        <v>342</v>
      </c>
      <c r="K324" t="s">
        <v>1236</v>
      </c>
      <c r="L324" t="s">
        <v>1237</v>
      </c>
      <c r="M324" t="s">
        <v>297</v>
      </c>
      <c r="N324" t="s">
        <v>297</v>
      </c>
      <c r="O324" t="s">
        <v>297</v>
      </c>
      <c r="Q324" t="s">
        <v>344</v>
      </c>
      <c r="R324" t="s">
        <v>297</v>
      </c>
      <c r="S324" t="s">
        <v>306</v>
      </c>
      <c r="T324" t="s">
        <v>297</v>
      </c>
      <c r="U324" t="s">
        <v>297</v>
      </c>
      <c r="V324" t="s">
        <v>309</v>
      </c>
      <c r="W324" t="s">
        <v>310</v>
      </c>
      <c r="X324" t="s">
        <v>310</v>
      </c>
      <c r="Y324" t="s">
        <v>311</v>
      </c>
      <c r="Z324" t="s">
        <v>297</v>
      </c>
      <c r="AA324" t="s">
        <v>297</v>
      </c>
      <c r="AB324" t="s">
        <v>297</v>
      </c>
      <c r="AC324" t="s">
        <v>297</v>
      </c>
      <c r="AD324" t="s">
        <v>297</v>
      </c>
      <c r="AE324" t="s">
        <v>297</v>
      </c>
      <c r="AF324" t="s">
        <v>312</v>
      </c>
      <c r="AG324" t="s">
        <v>297</v>
      </c>
      <c r="AH324" t="s">
        <v>297</v>
      </c>
      <c r="AI324" t="s">
        <v>297</v>
      </c>
      <c r="AJ324" t="s">
        <v>297</v>
      </c>
      <c r="AK324" t="s">
        <v>297</v>
      </c>
      <c r="AL324" t="s">
        <v>297</v>
      </c>
      <c r="AM324" t="s">
        <v>297</v>
      </c>
      <c r="AN324" t="s">
        <v>297</v>
      </c>
      <c r="AO324" t="s">
        <v>297</v>
      </c>
      <c r="AP324" t="s">
        <v>297</v>
      </c>
      <c r="AQ324" t="s">
        <v>297</v>
      </c>
      <c r="AR324" t="s">
        <v>297</v>
      </c>
      <c r="AS324" t="s">
        <v>297</v>
      </c>
      <c r="AT324" t="s">
        <v>297</v>
      </c>
      <c r="AU324" t="s">
        <v>297</v>
      </c>
      <c r="AV324" t="s">
        <v>297</v>
      </c>
      <c r="AW324" t="s">
        <v>297</v>
      </c>
      <c r="AX324" t="s">
        <v>297</v>
      </c>
      <c r="AY324" t="s">
        <v>297</v>
      </c>
      <c r="AZ324" t="s">
        <v>297</v>
      </c>
      <c r="BA324" t="s">
        <v>297</v>
      </c>
      <c r="BB324" t="s">
        <v>297</v>
      </c>
      <c r="BC324" t="s">
        <v>297</v>
      </c>
      <c r="BD324" t="s">
        <v>297</v>
      </c>
      <c r="BE324" t="s">
        <v>297</v>
      </c>
      <c r="BF324" t="s">
        <v>297</v>
      </c>
      <c r="BG324" t="s">
        <v>297</v>
      </c>
      <c r="BH324" t="s">
        <v>297</v>
      </c>
      <c r="BI324" t="s">
        <v>297</v>
      </c>
      <c r="BJ324" t="s">
        <v>297</v>
      </c>
      <c r="BK324" t="s">
        <v>297</v>
      </c>
      <c r="BL324" t="s">
        <v>297</v>
      </c>
      <c r="BM324" t="s">
        <v>297</v>
      </c>
      <c r="BN324" t="s">
        <v>297</v>
      </c>
      <c r="BO324" t="s">
        <v>297</v>
      </c>
      <c r="BP324" t="s">
        <v>312</v>
      </c>
      <c r="BQ324" t="s">
        <v>297</v>
      </c>
      <c r="BR324" t="s">
        <v>297</v>
      </c>
      <c r="BS324" t="s">
        <v>297</v>
      </c>
      <c r="BT324" t="s">
        <v>297</v>
      </c>
      <c r="BU324" t="s">
        <v>297</v>
      </c>
      <c r="BV324" t="s">
        <v>297</v>
      </c>
      <c r="BW324" t="s">
        <v>297</v>
      </c>
      <c r="BX324" t="s">
        <v>297</v>
      </c>
      <c r="BY324" t="s">
        <v>297</v>
      </c>
      <c r="BZ324" t="s">
        <v>297</v>
      </c>
      <c r="CA324" t="s">
        <v>297</v>
      </c>
      <c r="CB324" t="s">
        <v>297</v>
      </c>
      <c r="CC324" t="s">
        <v>297</v>
      </c>
      <c r="CD324" t="s">
        <v>297</v>
      </c>
      <c r="CE324" t="s">
        <v>297</v>
      </c>
      <c r="CF324" t="s">
        <v>347</v>
      </c>
      <c r="CG324" t="s">
        <v>297</v>
      </c>
      <c r="CH324" t="s">
        <v>297</v>
      </c>
      <c r="CI324">
        <v>0</v>
      </c>
      <c r="CJ324">
        <v>30</v>
      </c>
      <c r="CK324" t="s">
        <v>2208</v>
      </c>
      <c r="CL324" t="s">
        <v>2209</v>
      </c>
      <c r="CM324" t="s">
        <v>297</v>
      </c>
      <c r="CN324" t="s">
        <v>297</v>
      </c>
      <c r="CO324" t="s">
        <v>297</v>
      </c>
      <c r="CP324" t="s">
        <v>297</v>
      </c>
      <c r="CQ324" t="s">
        <v>297</v>
      </c>
      <c r="CR324" t="s">
        <v>297</v>
      </c>
      <c r="CS324" t="s">
        <v>297</v>
      </c>
      <c r="CT324" t="s">
        <v>297</v>
      </c>
      <c r="CU324" t="s">
        <v>297</v>
      </c>
      <c r="CV324" t="s">
        <v>297</v>
      </c>
      <c r="CW324" t="s">
        <v>297</v>
      </c>
      <c r="CX324" t="s">
        <v>297</v>
      </c>
      <c r="CY324" t="s">
        <v>297</v>
      </c>
      <c r="CZ324" t="s">
        <v>297</v>
      </c>
      <c r="DA324" t="s">
        <v>297</v>
      </c>
      <c r="DB324" t="s">
        <v>297</v>
      </c>
      <c r="DC324" t="s">
        <v>297</v>
      </c>
    </row>
    <row r="325" spans="1:107" hidden="1" thickTop="1" x14ac:dyDescent="0.2">
      <c r="A325" t="s">
        <v>2210</v>
      </c>
      <c r="B325" s="14" t="s">
        <v>2211</v>
      </c>
      <c r="C325" t="s">
        <v>6293</v>
      </c>
      <c r="D325" t="s">
        <v>297</v>
      </c>
      <c r="E325" t="s">
        <v>2212</v>
      </c>
      <c r="F325" t="s">
        <v>1326</v>
      </c>
      <c r="G325" t="s">
        <v>298</v>
      </c>
      <c r="H325" t="s">
        <v>382</v>
      </c>
      <c r="I325" t="s">
        <v>300</v>
      </c>
      <c r="J325" t="s">
        <v>342</v>
      </c>
      <c r="K325" t="s">
        <v>343</v>
      </c>
      <c r="L325" t="s">
        <v>303</v>
      </c>
      <c r="M325" t="s">
        <v>297</v>
      </c>
      <c r="N325" t="s">
        <v>297</v>
      </c>
      <c r="O325" t="s">
        <v>297</v>
      </c>
      <c r="Q325" t="s">
        <v>344</v>
      </c>
      <c r="R325" t="s">
        <v>368</v>
      </c>
      <c r="S325" t="s">
        <v>384</v>
      </c>
      <c r="T325" t="s">
        <v>362</v>
      </c>
      <c r="U325" t="s">
        <v>297</v>
      </c>
      <c r="V325" t="s">
        <v>309</v>
      </c>
      <c r="W325" t="s">
        <v>310</v>
      </c>
      <c r="X325" t="s">
        <v>310</v>
      </c>
      <c r="Y325" t="s">
        <v>311</v>
      </c>
      <c r="Z325" t="s">
        <v>312</v>
      </c>
      <c r="AA325" t="s">
        <v>297</v>
      </c>
      <c r="AB325" t="s">
        <v>297</v>
      </c>
      <c r="AC325" t="s">
        <v>297</v>
      </c>
      <c r="AD325" t="s">
        <v>297</v>
      </c>
      <c r="AE325" t="s">
        <v>297</v>
      </c>
      <c r="AF325" t="s">
        <v>312</v>
      </c>
      <c r="AG325" t="s">
        <v>297</v>
      </c>
      <c r="AH325" t="s">
        <v>297</v>
      </c>
      <c r="AI325" t="s">
        <v>297</v>
      </c>
      <c r="AJ325" t="s">
        <v>297</v>
      </c>
      <c r="AK325" t="s">
        <v>297</v>
      </c>
      <c r="AL325" t="s">
        <v>297</v>
      </c>
      <c r="AM325" t="s">
        <v>297</v>
      </c>
      <c r="AN325" t="s">
        <v>297</v>
      </c>
      <c r="AO325" t="s">
        <v>297</v>
      </c>
      <c r="AP325" t="s">
        <v>297</v>
      </c>
      <c r="AQ325" t="s">
        <v>297</v>
      </c>
      <c r="AR325" t="s">
        <v>297</v>
      </c>
      <c r="AS325" t="s">
        <v>297</v>
      </c>
      <c r="AT325" t="s">
        <v>297</v>
      </c>
      <c r="AU325" t="s">
        <v>297</v>
      </c>
      <c r="AV325" t="s">
        <v>297</v>
      </c>
      <c r="AW325" t="s">
        <v>297</v>
      </c>
      <c r="AX325" t="s">
        <v>297</v>
      </c>
      <c r="AY325" t="s">
        <v>297</v>
      </c>
      <c r="AZ325" t="s">
        <v>297</v>
      </c>
      <c r="BA325" t="s">
        <v>297</v>
      </c>
      <c r="BB325" t="s">
        <v>297</v>
      </c>
      <c r="BC325" t="s">
        <v>297</v>
      </c>
      <c r="BD325" t="s">
        <v>297</v>
      </c>
      <c r="BE325" t="s">
        <v>297</v>
      </c>
      <c r="BF325" t="s">
        <v>297</v>
      </c>
      <c r="BG325" t="s">
        <v>297</v>
      </c>
      <c r="BH325" t="s">
        <v>297</v>
      </c>
      <c r="BI325" t="s">
        <v>297</v>
      </c>
      <c r="BJ325" t="s">
        <v>297</v>
      </c>
      <c r="BK325" t="s">
        <v>297</v>
      </c>
      <c r="BL325" t="s">
        <v>297</v>
      </c>
      <c r="BM325" t="s">
        <v>297</v>
      </c>
      <c r="BN325" t="s">
        <v>297</v>
      </c>
      <c r="BO325" t="s">
        <v>297</v>
      </c>
      <c r="BP325" t="s">
        <v>297</v>
      </c>
      <c r="BQ325" t="s">
        <v>297</v>
      </c>
      <c r="BR325" t="s">
        <v>297</v>
      </c>
      <c r="BS325" t="s">
        <v>297</v>
      </c>
      <c r="BT325" t="s">
        <v>297</v>
      </c>
      <c r="BU325" t="s">
        <v>297</v>
      </c>
      <c r="BV325" t="s">
        <v>297</v>
      </c>
      <c r="BW325" t="s">
        <v>297</v>
      </c>
      <c r="BX325" t="s">
        <v>297</v>
      </c>
      <c r="BY325" t="s">
        <v>297</v>
      </c>
      <c r="BZ325" t="s">
        <v>297</v>
      </c>
      <c r="CA325" t="s">
        <v>297</v>
      </c>
      <c r="CB325" t="s">
        <v>297</v>
      </c>
      <c r="CC325" t="s">
        <v>297</v>
      </c>
      <c r="CD325" t="s">
        <v>297</v>
      </c>
      <c r="CE325" t="s">
        <v>297</v>
      </c>
      <c r="CF325" t="s">
        <v>386</v>
      </c>
      <c r="CG325">
        <v>0</v>
      </c>
      <c r="CH325" t="s">
        <v>297</v>
      </c>
      <c r="CI325" t="s">
        <v>297</v>
      </c>
      <c r="CJ325" t="s">
        <v>297</v>
      </c>
      <c r="CK325" t="s">
        <v>2213</v>
      </c>
      <c r="CL325" t="s">
        <v>2214</v>
      </c>
      <c r="CM325" t="s">
        <v>1329</v>
      </c>
      <c r="CN325" t="s">
        <v>297</v>
      </c>
      <c r="CO325" t="s">
        <v>297</v>
      </c>
      <c r="CP325" t="s">
        <v>297</v>
      </c>
      <c r="CQ325" t="s">
        <v>297</v>
      </c>
      <c r="CR325" t="s">
        <v>297</v>
      </c>
      <c r="CS325" t="s">
        <v>297</v>
      </c>
      <c r="CT325" t="s">
        <v>297</v>
      </c>
      <c r="CU325" t="s">
        <v>297</v>
      </c>
      <c r="CV325" t="s">
        <v>297</v>
      </c>
      <c r="CW325" t="s">
        <v>297</v>
      </c>
      <c r="CX325" t="s">
        <v>297</v>
      </c>
      <c r="CY325" t="s">
        <v>297</v>
      </c>
      <c r="CZ325" t="s">
        <v>297</v>
      </c>
      <c r="DA325" t="s">
        <v>297</v>
      </c>
      <c r="DB325" t="s">
        <v>297</v>
      </c>
      <c r="DC325" t="s">
        <v>297</v>
      </c>
    </row>
    <row r="326" spans="1:107" hidden="1" thickTop="1" x14ac:dyDescent="0.2">
      <c r="A326" t="s">
        <v>2215</v>
      </c>
      <c r="B326" s="196" t="s">
        <v>2216</v>
      </c>
      <c r="C326" t="s">
        <v>6204</v>
      </c>
      <c r="D326" t="s">
        <v>297</v>
      </c>
      <c r="E326" t="s">
        <v>2217</v>
      </c>
      <c r="F326" t="s">
        <v>297</v>
      </c>
      <c r="G326" t="s">
        <v>339</v>
      </c>
      <c r="H326" t="s">
        <v>340</v>
      </c>
      <c r="I326" t="s">
        <v>375</v>
      </c>
      <c r="J326" t="s">
        <v>342</v>
      </c>
      <c r="K326" t="s">
        <v>343</v>
      </c>
      <c r="L326" t="s">
        <v>303</v>
      </c>
      <c r="M326" t="s">
        <v>297</v>
      </c>
      <c r="N326" t="s">
        <v>297</v>
      </c>
      <c r="O326" t="s">
        <v>297</v>
      </c>
      <c r="Q326" t="s">
        <v>344</v>
      </c>
      <c r="R326" t="s">
        <v>297</v>
      </c>
      <c r="S326" t="s">
        <v>306</v>
      </c>
      <c r="T326" t="s">
        <v>297</v>
      </c>
      <c r="U326" t="s">
        <v>308</v>
      </c>
      <c r="V326" t="s">
        <v>309</v>
      </c>
      <c r="W326" t="s">
        <v>777</v>
      </c>
      <c r="X326" t="s">
        <v>310</v>
      </c>
      <c r="Y326" t="s">
        <v>297</v>
      </c>
      <c r="Z326" t="s">
        <v>297</v>
      </c>
      <c r="AA326" t="s">
        <v>297</v>
      </c>
      <c r="AB326" t="s">
        <v>297</v>
      </c>
      <c r="AC326" t="s">
        <v>297</v>
      </c>
      <c r="AD326" t="s">
        <v>297</v>
      </c>
      <c r="AE326" t="s">
        <v>297</v>
      </c>
      <c r="AF326" t="s">
        <v>411</v>
      </c>
      <c r="AG326" t="s">
        <v>424</v>
      </c>
      <c r="AH326">
        <v>21</v>
      </c>
      <c r="AI326" t="s">
        <v>297</v>
      </c>
      <c r="AJ326" t="s">
        <v>297</v>
      </c>
      <c r="AK326" t="s">
        <v>297</v>
      </c>
      <c r="AL326" t="s">
        <v>297</v>
      </c>
      <c r="AM326" t="s">
        <v>297</v>
      </c>
      <c r="AN326" t="s">
        <v>297</v>
      </c>
      <c r="AO326" t="s">
        <v>297</v>
      </c>
      <c r="AP326" t="s">
        <v>297</v>
      </c>
      <c r="AQ326" t="s">
        <v>297</v>
      </c>
      <c r="AR326" t="s">
        <v>297</v>
      </c>
      <c r="AS326" t="s">
        <v>297</v>
      </c>
      <c r="AT326" t="s">
        <v>297</v>
      </c>
      <c r="AU326" t="s">
        <v>297</v>
      </c>
      <c r="AV326" t="s">
        <v>297</v>
      </c>
      <c r="AW326" t="s">
        <v>297</v>
      </c>
      <c r="AX326" t="s">
        <v>297</v>
      </c>
      <c r="AY326" t="s">
        <v>297</v>
      </c>
      <c r="AZ326" t="s">
        <v>297</v>
      </c>
      <c r="BA326" t="s">
        <v>297</v>
      </c>
      <c r="BB326" t="s">
        <v>297</v>
      </c>
      <c r="BC326" t="s">
        <v>297</v>
      </c>
      <c r="BD326" t="s">
        <v>411</v>
      </c>
      <c r="BE326" t="s">
        <v>424</v>
      </c>
      <c r="BF326">
        <v>12</v>
      </c>
      <c r="BG326" t="s">
        <v>297</v>
      </c>
      <c r="BH326" t="s">
        <v>297</v>
      </c>
      <c r="BI326" t="s">
        <v>297</v>
      </c>
      <c r="BJ326" t="s">
        <v>297</v>
      </c>
      <c r="BK326" t="s">
        <v>297</v>
      </c>
      <c r="BL326" t="s">
        <v>297</v>
      </c>
      <c r="BM326" t="s">
        <v>297</v>
      </c>
      <c r="BN326" t="s">
        <v>297</v>
      </c>
      <c r="BO326" t="s">
        <v>297</v>
      </c>
      <c r="BP326" t="s">
        <v>297</v>
      </c>
      <c r="BQ326" t="s">
        <v>297</v>
      </c>
      <c r="BR326" t="s">
        <v>297</v>
      </c>
      <c r="BS326" t="s">
        <v>297</v>
      </c>
      <c r="BT326" t="s">
        <v>297</v>
      </c>
      <c r="BU326" t="s">
        <v>297</v>
      </c>
      <c r="BV326" t="s">
        <v>297</v>
      </c>
      <c r="BW326" t="s">
        <v>297</v>
      </c>
      <c r="BX326" t="s">
        <v>297</v>
      </c>
      <c r="BY326" t="s">
        <v>297</v>
      </c>
      <c r="BZ326" t="s">
        <v>297</v>
      </c>
      <c r="CA326" t="s">
        <v>297</v>
      </c>
      <c r="CB326" t="s">
        <v>297</v>
      </c>
      <c r="CC326" t="s">
        <v>297</v>
      </c>
      <c r="CD326" t="s">
        <v>297</v>
      </c>
      <c r="CE326" t="s">
        <v>297</v>
      </c>
      <c r="CF326" t="s">
        <v>386</v>
      </c>
      <c r="CG326" t="s">
        <v>297</v>
      </c>
      <c r="CH326" t="s">
        <v>297</v>
      </c>
      <c r="CI326">
        <v>0</v>
      </c>
      <c r="CJ326">
        <v>50</v>
      </c>
      <c r="CK326" t="s">
        <v>2216</v>
      </c>
      <c r="CL326" t="s">
        <v>2218</v>
      </c>
      <c r="CM326" t="s">
        <v>297</v>
      </c>
      <c r="CN326" t="s">
        <v>297</v>
      </c>
      <c r="CO326" t="s">
        <v>297</v>
      </c>
      <c r="CP326" t="s">
        <v>297</v>
      </c>
      <c r="CQ326" t="s">
        <v>297</v>
      </c>
      <c r="CR326" t="s">
        <v>297</v>
      </c>
      <c r="CS326" t="s">
        <v>297</v>
      </c>
      <c r="CT326" t="s">
        <v>297</v>
      </c>
      <c r="CU326" t="s">
        <v>297</v>
      </c>
      <c r="CV326" t="s">
        <v>297</v>
      </c>
      <c r="CW326" t="s">
        <v>297</v>
      </c>
      <c r="CX326" t="s">
        <v>297</v>
      </c>
      <c r="CY326" t="s">
        <v>403</v>
      </c>
      <c r="CZ326" t="s">
        <v>404</v>
      </c>
      <c r="DA326" t="s">
        <v>2215</v>
      </c>
      <c r="DB326" t="s">
        <v>297</v>
      </c>
      <c r="DC326" t="s">
        <v>297</v>
      </c>
    </row>
    <row r="327" spans="1:107" hidden="1" thickTop="1" x14ac:dyDescent="0.2">
      <c r="A327" t="s">
        <v>2219</v>
      </c>
      <c r="B327" s="14" t="s">
        <v>2220</v>
      </c>
      <c r="C327" t="s">
        <v>6289</v>
      </c>
      <c r="D327" t="s">
        <v>297</v>
      </c>
      <c r="E327" t="s">
        <v>2221</v>
      </c>
      <c r="F327" t="s">
        <v>2222</v>
      </c>
      <c r="G327" t="s">
        <v>298</v>
      </c>
      <c r="H327" t="s">
        <v>299</v>
      </c>
      <c r="I327" t="s">
        <v>300</v>
      </c>
      <c r="J327" t="s">
        <v>666</v>
      </c>
      <c r="K327" t="s">
        <v>1640</v>
      </c>
      <c r="L327" t="s">
        <v>303</v>
      </c>
      <c r="M327" t="s">
        <v>297</v>
      </c>
      <c r="N327" t="s">
        <v>297</v>
      </c>
      <c r="O327" t="s">
        <v>297</v>
      </c>
      <c r="Q327" t="s">
        <v>2223</v>
      </c>
      <c r="R327" t="s">
        <v>297</v>
      </c>
      <c r="S327" t="s">
        <v>306</v>
      </c>
      <c r="T327" t="s">
        <v>362</v>
      </c>
      <c r="U327" t="s">
        <v>308</v>
      </c>
      <c r="V327" t="s">
        <v>309</v>
      </c>
      <c r="W327" t="s">
        <v>777</v>
      </c>
      <c r="X327" t="s">
        <v>310</v>
      </c>
      <c r="Y327" t="s">
        <v>2224</v>
      </c>
      <c r="Z327" t="s">
        <v>297</v>
      </c>
      <c r="AA327" t="s">
        <v>297</v>
      </c>
      <c r="AB327" t="s">
        <v>297</v>
      </c>
      <c r="AC327" t="s">
        <v>297</v>
      </c>
      <c r="AD327" t="s">
        <v>297</v>
      </c>
      <c r="AE327" t="s">
        <v>297</v>
      </c>
      <c r="AF327" t="s">
        <v>312</v>
      </c>
      <c r="AG327" t="s">
        <v>297</v>
      </c>
      <c r="AH327" t="s">
        <v>297</v>
      </c>
      <c r="AI327" t="s">
        <v>297</v>
      </c>
      <c r="AJ327" t="s">
        <v>297</v>
      </c>
      <c r="AK327" t="s">
        <v>297</v>
      </c>
      <c r="AL327" t="s">
        <v>297</v>
      </c>
      <c r="AM327" t="s">
        <v>297</v>
      </c>
      <c r="AN327" t="s">
        <v>297</v>
      </c>
      <c r="AO327" t="s">
        <v>297</v>
      </c>
      <c r="AP327" t="s">
        <v>297</v>
      </c>
      <c r="AQ327" t="s">
        <v>297</v>
      </c>
      <c r="AR327" t="s">
        <v>297</v>
      </c>
      <c r="AS327" t="s">
        <v>297</v>
      </c>
      <c r="AT327" t="s">
        <v>297</v>
      </c>
      <c r="AU327" t="s">
        <v>297</v>
      </c>
      <c r="AV327" t="s">
        <v>297</v>
      </c>
      <c r="AW327" t="s">
        <v>297</v>
      </c>
      <c r="AX327" t="s">
        <v>297</v>
      </c>
      <c r="AY327" t="s">
        <v>297</v>
      </c>
      <c r="AZ327" t="s">
        <v>297</v>
      </c>
      <c r="BA327" t="s">
        <v>297</v>
      </c>
      <c r="BB327" t="s">
        <v>297</v>
      </c>
      <c r="BC327" t="s">
        <v>297</v>
      </c>
      <c r="BD327" t="s">
        <v>297</v>
      </c>
      <c r="BE327" t="s">
        <v>297</v>
      </c>
      <c r="BF327" t="s">
        <v>297</v>
      </c>
      <c r="BG327" t="s">
        <v>297</v>
      </c>
      <c r="BH327" t="s">
        <v>297</v>
      </c>
      <c r="BI327" t="s">
        <v>297</v>
      </c>
      <c r="BJ327" t="s">
        <v>297</v>
      </c>
      <c r="BK327" t="s">
        <v>297</v>
      </c>
      <c r="BL327" t="s">
        <v>297</v>
      </c>
      <c r="BM327" t="s">
        <v>297</v>
      </c>
      <c r="BN327" t="s">
        <v>297</v>
      </c>
      <c r="BO327" t="s">
        <v>297</v>
      </c>
      <c r="BP327" t="s">
        <v>297</v>
      </c>
      <c r="BQ327" t="s">
        <v>297</v>
      </c>
      <c r="BR327" t="s">
        <v>297</v>
      </c>
      <c r="BS327" t="s">
        <v>297</v>
      </c>
      <c r="BT327" t="s">
        <v>297</v>
      </c>
      <c r="BU327" t="s">
        <v>297</v>
      </c>
      <c r="BV327" t="s">
        <v>297</v>
      </c>
      <c r="BW327" t="s">
        <v>297</v>
      </c>
      <c r="BX327" t="s">
        <v>297</v>
      </c>
      <c r="BY327" t="s">
        <v>297</v>
      </c>
      <c r="BZ327" t="s">
        <v>297</v>
      </c>
      <c r="CA327" t="s">
        <v>297</v>
      </c>
      <c r="CB327" t="s">
        <v>297</v>
      </c>
      <c r="CC327" t="s">
        <v>297</v>
      </c>
      <c r="CD327" t="s">
        <v>297</v>
      </c>
      <c r="CE327" t="s">
        <v>297</v>
      </c>
      <c r="CF327" t="s">
        <v>369</v>
      </c>
      <c r="CG327" t="s">
        <v>314</v>
      </c>
      <c r="CH327" t="s">
        <v>314</v>
      </c>
      <c r="CI327" t="s">
        <v>297</v>
      </c>
      <c r="CJ327" t="s">
        <v>297</v>
      </c>
      <c r="CK327" t="s">
        <v>2225</v>
      </c>
      <c r="CL327" t="s">
        <v>2226</v>
      </c>
      <c r="CM327" t="s">
        <v>2227</v>
      </c>
      <c r="CN327" t="s">
        <v>297</v>
      </c>
      <c r="CO327" t="s">
        <v>297</v>
      </c>
      <c r="CP327" t="s">
        <v>297</v>
      </c>
      <c r="CQ327" t="s">
        <v>297</v>
      </c>
      <c r="CR327" t="s">
        <v>297</v>
      </c>
      <c r="CS327" t="s">
        <v>297</v>
      </c>
      <c r="CT327" t="s">
        <v>297</v>
      </c>
      <c r="CU327" t="s">
        <v>2228</v>
      </c>
      <c r="CV327" t="s">
        <v>1677</v>
      </c>
      <c r="CW327" t="s">
        <v>297</v>
      </c>
      <c r="CX327" t="s">
        <v>297</v>
      </c>
      <c r="CY327" t="s">
        <v>579</v>
      </c>
      <c r="CZ327" t="s">
        <v>404</v>
      </c>
      <c r="DA327" t="s">
        <v>2229</v>
      </c>
      <c r="DB327" t="s">
        <v>297</v>
      </c>
      <c r="DC327" t="s">
        <v>1679</v>
      </c>
    </row>
    <row r="328" spans="1:107" hidden="1" thickTop="1" x14ac:dyDescent="0.2">
      <c r="A328" t="s">
        <v>2230</v>
      </c>
      <c r="B328" s="196" t="s">
        <v>2231</v>
      </c>
      <c r="C328" t="s">
        <v>6202</v>
      </c>
      <c r="D328" t="s">
        <v>297</v>
      </c>
      <c r="E328" t="s">
        <v>2232</v>
      </c>
      <c r="F328" t="s">
        <v>2233</v>
      </c>
      <c r="G328" t="s">
        <v>298</v>
      </c>
      <c r="H328" t="s">
        <v>299</v>
      </c>
      <c r="I328" t="s">
        <v>300</v>
      </c>
      <c r="J328" t="s">
        <v>2234</v>
      </c>
      <c r="K328" t="s">
        <v>343</v>
      </c>
      <c r="L328" t="s">
        <v>303</v>
      </c>
      <c r="M328" t="s">
        <v>297</v>
      </c>
      <c r="N328" t="s">
        <v>297</v>
      </c>
      <c r="O328" t="s">
        <v>297</v>
      </c>
      <c r="Q328" t="s">
        <v>344</v>
      </c>
      <c r="R328" t="s">
        <v>297</v>
      </c>
      <c r="S328" t="s">
        <v>306</v>
      </c>
      <c r="T328" t="s">
        <v>297</v>
      </c>
      <c r="U328" t="s">
        <v>308</v>
      </c>
      <c r="V328" t="s">
        <v>309</v>
      </c>
      <c r="W328" t="s">
        <v>345</v>
      </c>
      <c r="X328" t="s">
        <v>310</v>
      </c>
      <c r="Y328" t="s">
        <v>2224</v>
      </c>
      <c r="Z328" t="s">
        <v>312</v>
      </c>
      <c r="AA328" t="s">
        <v>297</v>
      </c>
      <c r="AB328" t="s">
        <v>297</v>
      </c>
      <c r="AC328" t="s">
        <v>297</v>
      </c>
      <c r="AD328" t="s">
        <v>297</v>
      </c>
      <c r="AE328" t="s">
        <v>297</v>
      </c>
      <c r="AF328" t="s">
        <v>297</v>
      </c>
      <c r="AG328" t="s">
        <v>297</v>
      </c>
      <c r="AH328" t="s">
        <v>297</v>
      </c>
      <c r="AI328" t="s">
        <v>297</v>
      </c>
      <c r="AJ328" t="s">
        <v>297</v>
      </c>
      <c r="AK328" t="s">
        <v>297</v>
      </c>
      <c r="AL328" t="s">
        <v>297</v>
      </c>
      <c r="AM328" t="s">
        <v>297</v>
      </c>
      <c r="AN328" t="s">
        <v>297</v>
      </c>
      <c r="AO328" t="s">
        <v>297</v>
      </c>
      <c r="AP328" t="s">
        <v>297</v>
      </c>
      <c r="AQ328" t="s">
        <v>297</v>
      </c>
      <c r="AR328" t="s">
        <v>297</v>
      </c>
      <c r="AS328" t="s">
        <v>297</v>
      </c>
      <c r="AT328" t="s">
        <v>297</v>
      </c>
      <c r="AU328" t="s">
        <v>297</v>
      </c>
      <c r="AV328" t="s">
        <v>297</v>
      </c>
      <c r="AW328" t="s">
        <v>297</v>
      </c>
      <c r="AX328" t="s">
        <v>297</v>
      </c>
      <c r="AY328" t="s">
        <v>297</v>
      </c>
      <c r="AZ328" t="s">
        <v>297</v>
      </c>
      <c r="BA328" t="s">
        <v>297</v>
      </c>
      <c r="BB328" t="s">
        <v>297</v>
      </c>
      <c r="BC328" t="s">
        <v>297</v>
      </c>
      <c r="BD328" t="s">
        <v>297</v>
      </c>
      <c r="BE328" t="s">
        <v>297</v>
      </c>
      <c r="BF328" t="s">
        <v>297</v>
      </c>
      <c r="BG328" t="s">
        <v>297</v>
      </c>
      <c r="BH328" t="s">
        <v>297</v>
      </c>
      <c r="BI328" t="s">
        <v>297</v>
      </c>
      <c r="BJ328" t="s">
        <v>297</v>
      </c>
      <c r="BK328" t="s">
        <v>297</v>
      </c>
      <c r="BL328" t="s">
        <v>297</v>
      </c>
      <c r="BM328" t="s">
        <v>297</v>
      </c>
      <c r="BN328" t="s">
        <v>297</v>
      </c>
      <c r="BO328" t="s">
        <v>297</v>
      </c>
      <c r="BP328" t="s">
        <v>297</v>
      </c>
      <c r="BQ328" t="s">
        <v>297</v>
      </c>
      <c r="BR328" t="s">
        <v>297</v>
      </c>
      <c r="BS328" t="s">
        <v>297</v>
      </c>
      <c r="BT328" t="s">
        <v>297</v>
      </c>
      <c r="BU328" t="s">
        <v>297</v>
      </c>
      <c r="BV328" t="s">
        <v>297</v>
      </c>
      <c r="BW328" t="s">
        <v>297</v>
      </c>
      <c r="BX328" t="s">
        <v>297</v>
      </c>
      <c r="BY328" t="s">
        <v>297</v>
      </c>
      <c r="BZ328" t="s">
        <v>297</v>
      </c>
      <c r="CA328" t="s">
        <v>297</v>
      </c>
      <c r="CB328" t="s">
        <v>297</v>
      </c>
      <c r="CC328" t="s">
        <v>297</v>
      </c>
      <c r="CD328" t="s">
        <v>297</v>
      </c>
      <c r="CE328" t="s">
        <v>297</v>
      </c>
      <c r="CF328" t="s">
        <v>347</v>
      </c>
      <c r="CG328" t="s">
        <v>297</v>
      </c>
      <c r="CH328" t="s">
        <v>297</v>
      </c>
      <c r="CI328">
        <v>0</v>
      </c>
      <c r="CJ328">
        <v>100</v>
      </c>
      <c r="CK328" t="s">
        <v>2235</v>
      </c>
      <c r="CL328" t="s">
        <v>2236</v>
      </c>
      <c r="CM328" t="s">
        <v>2237</v>
      </c>
      <c r="CN328" t="s">
        <v>2238</v>
      </c>
      <c r="CO328" t="s">
        <v>297</v>
      </c>
      <c r="CP328" t="s">
        <v>297</v>
      </c>
      <c r="CQ328" t="s">
        <v>297</v>
      </c>
      <c r="CR328" t="s">
        <v>297</v>
      </c>
      <c r="CS328" t="s">
        <v>297</v>
      </c>
      <c r="CT328" t="s">
        <v>297</v>
      </c>
      <c r="CU328" t="s">
        <v>2228</v>
      </c>
      <c r="CV328" t="s">
        <v>1677</v>
      </c>
      <c r="CW328" t="s">
        <v>297</v>
      </c>
      <c r="CX328" t="s">
        <v>297</v>
      </c>
      <c r="CY328" t="s">
        <v>579</v>
      </c>
      <c r="CZ328" t="s">
        <v>404</v>
      </c>
      <c r="DA328" t="s">
        <v>2229</v>
      </c>
      <c r="DB328" t="s">
        <v>297</v>
      </c>
      <c r="DC328" t="s">
        <v>1679</v>
      </c>
    </row>
    <row r="329" spans="1:107" hidden="1" thickTop="1" x14ac:dyDescent="0.2">
      <c r="A329" t="s">
        <v>2239</v>
      </c>
      <c r="B329" s="14" t="s">
        <v>2240</v>
      </c>
      <c r="C329" t="s">
        <v>6285</v>
      </c>
      <c r="D329" t="s">
        <v>297</v>
      </c>
      <c r="E329" t="s">
        <v>2240</v>
      </c>
      <c r="F329" t="s">
        <v>297</v>
      </c>
      <c r="G329" t="s">
        <v>610</v>
      </c>
      <c r="H329" t="s">
        <v>340</v>
      </c>
      <c r="I329" t="s">
        <v>341</v>
      </c>
      <c r="J329" t="s">
        <v>611</v>
      </c>
      <c r="K329" t="s">
        <v>343</v>
      </c>
      <c r="L329" t="s">
        <v>303</v>
      </c>
      <c r="M329" t="s">
        <v>297</v>
      </c>
      <c r="N329" t="s">
        <v>297</v>
      </c>
      <c r="O329" t="s">
        <v>297</v>
      </c>
      <c r="Q329" t="s">
        <v>344</v>
      </c>
      <c r="R329" t="s">
        <v>297</v>
      </c>
      <c r="S329" t="s">
        <v>306</v>
      </c>
      <c r="T329" t="s">
        <v>362</v>
      </c>
      <c r="U329" t="s">
        <v>297</v>
      </c>
      <c r="V329" t="s">
        <v>309</v>
      </c>
      <c r="W329" t="s">
        <v>310</v>
      </c>
      <c r="X329" t="s">
        <v>310</v>
      </c>
      <c r="Y329" t="s">
        <v>612</v>
      </c>
      <c r="Z329" t="s">
        <v>297</v>
      </c>
      <c r="AA329" t="s">
        <v>297</v>
      </c>
      <c r="AB329" t="s">
        <v>297</v>
      </c>
      <c r="AC329" t="s">
        <v>297</v>
      </c>
      <c r="AD329" t="s">
        <v>297</v>
      </c>
      <c r="AE329" t="s">
        <v>297</v>
      </c>
      <c r="AF329" t="s">
        <v>312</v>
      </c>
      <c r="AG329" t="s">
        <v>297</v>
      </c>
      <c r="AH329" t="s">
        <v>297</v>
      </c>
      <c r="AI329" t="s">
        <v>297</v>
      </c>
      <c r="AJ329" t="s">
        <v>297</v>
      </c>
      <c r="AK329" t="s">
        <v>297</v>
      </c>
      <c r="AL329" t="s">
        <v>297</v>
      </c>
      <c r="AM329" t="s">
        <v>297</v>
      </c>
      <c r="AN329" t="s">
        <v>297</v>
      </c>
      <c r="AO329" t="s">
        <v>297</v>
      </c>
      <c r="AP329" t="s">
        <v>297</v>
      </c>
      <c r="AQ329" t="s">
        <v>297</v>
      </c>
      <c r="AR329" t="s">
        <v>297</v>
      </c>
      <c r="AS329" t="s">
        <v>297</v>
      </c>
      <c r="AT329" t="s">
        <v>297</v>
      </c>
      <c r="AU329" t="s">
        <v>297</v>
      </c>
      <c r="AV329" t="s">
        <v>297</v>
      </c>
      <c r="AW329" t="s">
        <v>297</v>
      </c>
      <c r="AX329" t="s">
        <v>297</v>
      </c>
      <c r="AY329" t="s">
        <v>297</v>
      </c>
      <c r="AZ329" t="s">
        <v>297</v>
      </c>
      <c r="BA329" t="s">
        <v>297</v>
      </c>
      <c r="BB329" t="s">
        <v>297</v>
      </c>
      <c r="BC329" t="s">
        <v>297</v>
      </c>
      <c r="BD329" t="s">
        <v>297</v>
      </c>
      <c r="BE329" t="s">
        <v>297</v>
      </c>
      <c r="BF329" t="s">
        <v>297</v>
      </c>
      <c r="BG329" t="s">
        <v>297</v>
      </c>
      <c r="BH329" t="s">
        <v>297</v>
      </c>
      <c r="BI329" t="s">
        <v>297</v>
      </c>
      <c r="BJ329" t="s">
        <v>297</v>
      </c>
      <c r="BK329" t="s">
        <v>297</v>
      </c>
      <c r="BL329" t="s">
        <v>297</v>
      </c>
      <c r="BM329" t="s">
        <v>297</v>
      </c>
      <c r="BN329" t="s">
        <v>297</v>
      </c>
      <c r="BO329" t="s">
        <v>297</v>
      </c>
      <c r="BP329" t="s">
        <v>297</v>
      </c>
      <c r="BQ329" t="s">
        <v>297</v>
      </c>
      <c r="BR329" t="s">
        <v>297</v>
      </c>
      <c r="BS329" t="s">
        <v>297</v>
      </c>
      <c r="BT329" t="s">
        <v>297</v>
      </c>
      <c r="BU329" t="s">
        <v>297</v>
      </c>
      <c r="BV329" t="s">
        <v>297</v>
      </c>
      <c r="BW329" t="s">
        <v>297</v>
      </c>
      <c r="BX329" t="s">
        <v>297</v>
      </c>
      <c r="BY329" t="s">
        <v>297</v>
      </c>
      <c r="BZ329" t="s">
        <v>297</v>
      </c>
      <c r="CA329" t="s">
        <v>297</v>
      </c>
      <c r="CB329" t="s">
        <v>297</v>
      </c>
      <c r="CC329" t="s">
        <v>297</v>
      </c>
      <c r="CD329" t="s">
        <v>297</v>
      </c>
      <c r="CE329" t="s">
        <v>297</v>
      </c>
      <c r="CF329" t="s">
        <v>347</v>
      </c>
      <c r="CG329" t="s">
        <v>297</v>
      </c>
      <c r="CH329" t="s">
        <v>297</v>
      </c>
      <c r="CI329">
        <v>0</v>
      </c>
      <c r="CJ329">
        <v>30</v>
      </c>
      <c r="CK329" t="s">
        <v>2241</v>
      </c>
      <c r="CL329" t="s">
        <v>2241</v>
      </c>
      <c r="CM329" t="s">
        <v>297</v>
      </c>
      <c r="CN329" t="s">
        <v>614</v>
      </c>
      <c r="CO329" t="s">
        <v>615</v>
      </c>
      <c r="CP329" t="s">
        <v>297</v>
      </c>
      <c r="CQ329" t="s">
        <v>297</v>
      </c>
      <c r="CR329" t="s">
        <v>297</v>
      </c>
      <c r="CS329" t="s">
        <v>297</v>
      </c>
      <c r="CT329" t="s">
        <v>297</v>
      </c>
      <c r="CU329" t="s">
        <v>297</v>
      </c>
      <c r="CV329" t="s">
        <v>297</v>
      </c>
      <c r="CW329" t="s">
        <v>297</v>
      </c>
      <c r="CX329" t="s">
        <v>297</v>
      </c>
      <c r="CY329" t="s">
        <v>297</v>
      </c>
      <c r="CZ329" t="s">
        <v>297</v>
      </c>
      <c r="DA329" t="s">
        <v>297</v>
      </c>
      <c r="DB329" t="s">
        <v>297</v>
      </c>
      <c r="DC329" t="s">
        <v>297</v>
      </c>
    </row>
    <row r="330" spans="1:107" hidden="1" thickTop="1" x14ac:dyDescent="0.2">
      <c r="A330" t="s">
        <v>312</v>
      </c>
      <c r="B330" s="196" t="s">
        <v>1581</v>
      </c>
      <c r="C330" t="s">
        <v>6285</v>
      </c>
      <c r="D330" t="s">
        <v>297</v>
      </c>
      <c r="E330" t="s">
        <v>2242</v>
      </c>
      <c r="F330" t="s">
        <v>2243</v>
      </c>
      <c r="G330" t="s">
        <v>339</v>
      </c>
      <c r="H330" t="s">
        <v>340</v>
      </c>
      <c r="I330" t="s">
        <v>375</v>
      </c>
      <c r="J330" t="s">
        <v>342</v>
      </c>
      <c r="K330" t="s">
        <v>343</v>
      </c>
      <c r="L330" t="s">
        <v>303</v>
      </c>
      <c r="M330" t="s">
        <v>297</v>
      </c>
      <c r="N330" t="s">
        <v>297</v>
      </c>
      <c r="O330" t="s">
        <v>297</v>
      </c>
      <c r="Q330" t="s">
        <v>344</v>
      </c>
      <c r="R330" t="s">
        <v>297</v>
      </c>
      <c r="S330" t="s">
        <v>306</v>
      </c>
      <c r="T330" t="s">
        <v>297</v>
      </c>
      <c r="U330" t="s">
        <v>297</v>
      </c>
      <c r="V330" t="s">
        <v>309</v>
      </c>
      <c r="W330" t="s">
        <v>310</v>
      </c>
      <c r="X330" t="s">
        <v>310</v>
      </c>
      <c r="Y330" t="s">
        <v>311</v>
      </c>
      <c r="Z330" t="s">
        <v>297</v>
      </c>
      <c r="AA330" t="s">
        <v>297</v>
      </c>
      <c r="AB330" t="s">
        <v>297</v>
      </c>
      <c r="AC330" t="s">
        <v>297</v>
      </c>
      <c r="AD330" t="s">
        <v>297</v>
      </c>
      <c r="AE330" t="s">
        <v>297</v>
      </c>
      <c r="AF330" t="s">
        <v>297</v>
      </c>
      <c r="AG330" t="s">
        <v>297</v>
      </c>
      <c r="AH330" t="s">
        <v>297</v>
      </c>
      <c r="AI330" t="s">
        <v>297</v>
      </c>
      <c r="AJ330" t="s">
        <v>297</v>
      </c>
      <c r="AK330" t="s">
        <v>297</v>
      </c>
      <c r="AL330" t="s">
        <v>297</v>
      </c>
      <c r="AM330" t="s">
        <v>297</v>
      </c>
      <c r="AN330" t="s">
        <v>297</v>
      </c>
      <c r="AO330" t="s">
        <v>297</v>
      </c>
      <c r="AP330" t="s">
        <v>297</v>
      </c>
      <c r="AQ330" t="s">
        <v>297</v>
      </c>
      <c r="AR330" t="s">
        <v>297</v>
      </c>
      <c r="AS330" t="s">
        <v>297</v>
      </c>
      <c r="AT330" t="s">
        <v>297</v>
      </c>
      <c r="AU330" t="s">
        <v>297</v>
      </c>
      <c r="AV330" t="s">
        <v>297</v>
      </c>
      <c r="AW330" t="s">
        <v>297</v>
      </c>
      <c r="AX330" t="s">
        <v>297</v>
      </c>
      <c r="AY330" t="s">
        <v>297</v>
      </c>
      <c r="AZ330" t="s">
        <v>297</v>
      </c>
      <c r="BA330" t="s">
        <v>297</v>
      </c>
      <c r="BB330" t="s">
        <v>297</v>
      </c>
      <c r="BC330" t="s">
        <v>297</v>
      </c>
      <c r="BD330" t="s">
        <v>297</v>
      </c>
      <c r="BE330" t="s">
        <v>297</v>
      </c>
      <c r="BF330" t="s">
        <v>297</v>
      </c>
      <c r="BG330" t="s">
        <v>297</v>
      </c>
      <c r="BH330" t="s">
        <v>297</v>
      </c>
      <c r="BI330" t="s">
        <v>297</v>
      </c>
      <c r="BJ330" t="s">
        <v>297</v>
      </c>
      <c r="BK330" t="s">
        <v>297</v>
      </c>
      <c r="BL330" t="s">
        <v>297</v>
      </c>
      <c r="BM330" t="s">
        <v>297</v>
      </c>
      <c r="BN330" t="s">
        <v>297</v>
      </c>
      <c r="BO330" t="s">
        <v>297</v>
      </c>
      <c r="BP330" t="s">
        <v>297</v>
      </c>
      <c r="BQ330" t="s">
        <v>297</v>
      </c>
      <c r="BR330" t="s">
        <v>297</v>
      </c>
      <c r="BS330" t="s">
        <v>297</v>
      </c>
      <c r="BT330" t="s">
        <v>297</v>
      </c>
      <c r="BU330" t="s">
        <v>297</v>
      </c>
      <c r="BV330" t="s">
        <v>297</v>
      </c>
      <c r="BW330" t="s">
        <v>297</v>
      </c>
      <c r="BX330" t="s">
        <v>297</v>
      </c>
      <c r="BY330" t="s">
        <v>297</v>
      </c>
      <c r="BZ330" t="s">
        <v>297</v>
      </c>
      <c r="CA330" t="s">
        <v>297</v>
      </c>
      <c r="CB330" t="s">
        <v>297</v>
      </c>
      <c r="CC330" t="s">
        <v>297</v>
      </c>
      <c r="CD330" t="s">
        <v>297</v>
      </c>
      <c r="CE330" t="s">
        <v>297</v>
      </c>
      <c r="CF330" t="s">
        <v>347</v>
      </c>
      <c r="CG330" t="s">
        <v>297</v>
      </c>
      <c r="CH330" t="s">
        <v>297</v>
      </c>
      <c r="CI330">
        <v>0</v>
      </c>
      <c r="CJ330">
        <v>30</v>
      </c>
      <c r="CK330" t="s">
        <v>2244</v>
      </c>
      <c r="CL330" t="s">
        <v>2245</v>
      </c>
      <c r="CM330" t="s">
        <v>2246</v>
      </c>
      <c r="CN330" t="s">
        <v>297</v>
      </c>
      <c r="CO330" t="s">
        <v>297</v>
      </c>
      <c r="CP330" t="s">
        <v>297</v>
      </c>
      <c r="CQ330" t="s">
        <v>297</v>
      </c>
      <c r="CR330" t="s">
        <v>297</v>
      </c>
      <c r="CS330" t="s">
        <v>297</v>
      </c>
      <c r="CT330" t="s">
        <v>297</v>
      </c>
      <c r="CU330" t="s">
        <v>297</v>
      </c>
      <c r="CV330" t="s">
        <v>297</v>
      </c>
      <c r="CW330" t="s">
        <v>297</v>
      </c>
      <c r="CX330" t="s">
        <v>297</v>
      </c>
      <c r="CY330" t="s">
        <v>297</v>
      </c>
      <c r="CZ330" t="s">
        <v>297</v>
      </c>
      <c r="DA330" t="s">
        <v>297</v>
      </c>
      <c r="DB330" t="s">
        <v>297</v>
      </c>
      <c r="DC330" t="s">
        <v>297</v>
      </c>
    </row>
    <row r="331" spans="1:107" hidden="1" thickTop="1" x14ac:dyDescent="0.2">
      <c r="A331" t="s">
        <v>2247</v>
      </c>
      <c r="B331" s="14" t="s">
        <v>2248</v>
      </c>
      <c r="C331" t="s">
        <v>6204</v>
      </c>
      <c r="D331" t="s">
        <v>297</v>
      </c>
      <c r="E331" t="s">
        <v>2249</v>
      </c>
      <c r="F331" t="s">
        <v>297</v>
      </c>
      <c r="G331" t="s">
        <v>339</v>
      </c>
      <c r="H331" t="s">
        <v>340</v>
      </c>
      <c r="I331" t="s">
        <v>375</v>
      </c>
      <c r="J331" t="s">
        <v>342</v>
      </c>
      <c r="K331" t="s">
        <v>343</v>
      </c>
      <c r="L331" t="s">
        <v>303</v>
      </c>
      <c r="M331" t="s">
        <v>297</v>
      </c>
      <c r="N331" t="s">
        <v>297</v>
      </c>
      <c r="O331" t="s">
        <v>297</v>
      </c>
      <c r="Q331" t="s">
        <v>344</v>
      </c>
      <c r="R331" t="s">
        <v>297</v>
      </c>
      <c r="S331" t="s">
        <v>306</v>
      </c>
      <c r="T331" t="s">
        <v>297</v>
      </c>
      <c r="U331" t="s">
        <v>308</v>
      </c>
      <c r="V331" t="s">
        <v>309</v>
      </c>
      <c r="W331" t="s">
        <v>777</v>
      </c>
      <c r="X331" t="s">
        <v>310</v>
      </c>
      <c r="Y331" t="s">
        <v>346</v>
      </c>
      <c r="Z331" t="s">
        <v>466</v>
      </c>
      <c r="AA331" t="s">
        <v>424</v>
      </c>
      <c r="AB331">
        <v>10</v>
      </c>
      <c r="AC331" t="s">
        <v>297</v>
      </c>
      <c r="AD331" t="s">
        <v>297</v>
      </c>
      <c r="AE331" t="s">
        <v>297</v>
      </c>
      <c r="AF331" t="s">
        <v>297</v>
      </c>
      <c r="AG331" t="s">
        <v>297</v>
      </c>
      <c r="AH331" t="s">
        <v>297</v>
      </c>
      <c r="AI331" t="s">
        <v>297</v>
      </c>
      <c r="AJ331" t="s">
        <v>297</v>
      </c>
      <c r="AK331" t="s">
        <v>297</v>
      </c>
      <c r="AL331" t="s">
        <v>297</v>
      </c>
      <c r="AM331" t="s">
        <v>297</v>
      </c>
      <c r="AN331" t="s">
        <v>297</v>
      </c>
      <c r="AO331" t="s">
        <v>297</v>
      </c>
      <c r="AP331" t="s">
        <v>297</v>
      </c>
      <c r="AQ331" t="s">
        <v>297</v>
      </c>
      <c r="AR331" t="s">
        <v>297</v>
      </c>
      <c r="AS331" t="s">
        <v>297</v>
      </c>
      <c r="AT331" t="s">
        <v>297</v>
      </c>
      <c r="AU331" t="s">
        <v>297</v>
      </c>
      <c r="AV331" t="s">
        <v>297</v>
      </c>
      <c r="AW331" t="s">
        <v>297</v>
      </c>
      <c r="AX331" t="s">
        <v>297</v>
      </c>
      <c r="AY331" t="s">
        <v>297</v>
      </c>
      <c r="AZ331" t="s">
        <v>297</v>
      </c>
      <c r="BA331" t="s">
        <v>297</v>
      </c>
      <c r="BB331" t="s">
        <v>297</v>
      </c>
      <c r="BC331" t="s">
        <v>297</v>
      </c>
      <c r="BD331" t="s">
        <v>467</v>
      </c>
      <c r="BE331" t="s">
        <v>412</v>
      </c>
      <c r="BF331">
        <v>1</v>
      </c>
      <c r="BG331" t="s">
        <v>297</v>
      </c>
      <c r="BH331" t="s">
        <v>297</v>
      </c>
      <c r="BI331" t="s">
        <v>297</v>
      </c>
      <c r="BJ331" t="s">
        <v>297</v>
      </c>
      <c r="BK331" t="s">
        <v>297</v>
      </c>
      <c r="BL331" t="s">
        <v>297</v>
      </c>
      <c r="BM331" t="s">
        <v>297</v>
      </c>
      <c r="BN331" t="s">
        <v>297</v>
      </c>
      <c r="BO331" t="s">
        <v>297</v>
      </c>
      <c r="BP331" t="s">
        <v>297</v>
      </c>
      <c r="BQ331" t="s">
        <v>297</v>
      </c>
      <c r="BR331" t="s">
        <v>297</v>
      </c>
      <c r="BS331" t="s">
        <v>297</v>
      </c>
      <c r="BT331" t="s">
        <v>297</v>
      </c>
      <c r="BU331" t="s">
        <v>297</v>
      </c>
      <c r="BV331" t="s">
        <v>297</v>
      </c>
      <c r="BW331" t="s">
        <v>297</v>
      </c>
      <c r="BX331" t="s">
        <v>297</v>
      </c>
      <c r="BY331" t="s">
        <v>297</v>
      </c>
      <c r="BZ331" t="s">
        <v>297</v>
      </c>
      <c r="CA331" t="s">
        <v>297</v>
      </c>
      <c r="CB331" t="s">
        <v>297</v>
      </c>
      <c r="CC331" t="s">
        <v>297</v>
      </c>
      <c r="CD331" t="s">
        <v>297</v>
      </c>
      <c r="CE331" t="s">
        <v>297</v>
      </c>
      <c r="CF331" t="s">
        <v>369</v>
      </c>
      <c r="CG331" t="s">
        <v>297</v>
      </c>
      <c r="CH331" t="s">
        <v>297</v>
      </c>
      <c r="CI331">
        <v>0</v>
      </c>
      <c r="CJ331">
        <v>10</v>
      </c>
      <c r="CK331" t="s">
        <v>2250</v>
      </c>
      <c r="CL331" t="s">
        <v>2251</v>
      </c>
      <c r="CM331" t="s">
        <v>297</v>
      </c>
      <c r="CN331" t="s">
        <v>297</v>
      </c>
      <c r="CO331" t="s">
        <v>297</v>
      </c>
      <c r="CP331" t="s">
        <v>297</v>
      </c>
      <c r="CQ331" t="s">
        <v>297</v>
      </c>
      <c r="CR331" t="s">
        <v>297</v>
      </c>
      <c r="CS331" t="s">
        <v>297</v>
      </c>
      <c r="CT331" t="s">
        <v>297</v>
      </c>
      <c r="CU331" t="s">
        <v>297</v>
      </c>
      <c r="CV331" t="s">
        <v>297</v>
      </c>
      <c r="CW331" t="s">
        <v>297</v>
      </c>
      <c r="CX331" t="s">
        <v>297</v>
      </c>
      <c r="CY331" t="s">
        <v>350</v>
      </c>
      <c r="CZ331" t="s">
        <v>404</v>
      </c>
      <c r="DA331" t="s">
        <v>2247</v>
      </c>
      <c r="DB331" t="s">
        <v>297</v>
      </c>
      <c r="DC331" t="s">
        <v>297</v>
      </c>
    </row>
    <row r="332" spans="1:107" hidden="1" thickTop="1" x14ac:dyDescent="0.2">
      <c r="A332" t="s">
        <v>242</v>
      </c>
      <c r="B332" s="196" t="s">
        <v>2252</v>
      </c>
      <c r="C332" t="s">
        <v>6292</v>
      </c>
      <c r="D332" t="s">
        <v>2253</v>
      </c>
      <c r="E332" t="s">
        <v>2254</v>
      </c>
      <c r="F332" t="s">
        <v>1188</v>
      </c>
      <c r="G332" t="s">
        <v>339</v>
      </c>
      <c r="H332" t="s">
        <v>340</v>
      </c>
      <c r="I332" t="s">
        <v>375</v>
      </c>
      <c r="J332" t="s">
        <v>342</v>
      </c>
      <c r="K332" t="s">
        <v>449</v>
      </c>
      <c r="L332" t="s">
        <v>303</v>
      </c>
      <c r="M332" t="s">
        <v>297</v>
      </c>
      <c r="N332" t="s">
        <v>297</v>
      </c>
      <c r="O332" t="s">
        <v>297</v>
      </c>
      <c r="Q332" t="s">
        <v>344</v>
      </c>
      <c r="R332" t="s">
        <v>297</v>
      </c>
      <c r="S332" t="s">
        <v>306</v>
      </c>
      <c r="T332" t="s">
        <v>297</v>
      </c>
      <c r="U332" t="s">
        <v>297</v>
      </c>
      <c r="V332" t="s">
        <v>309</v>
      </c>
      <c r="W332" t="s">
        <v>345</v>
      </c>
      <c r="X332" t="s">
        <v>310</v>
      </c>
      <c r="Y332" t="s">
        <v>346</v>
      </c>
      <c r="Z332" t="s">
        <v>297</v>
      </c>
      <c r="AA332" t="s">
        <v>297</v>
      </c>
      <c r="AB332" t="s">
        <v>297</v>
      </c>
      <c r="AC332" t="s">
        <v>297</v>
      </c>
      <c r="AD332" t="s">
        <v>297</v>
      </c>
      <c r="AE332" t="s">
        <v>297</v>
      </c>
      <c r="AF332" t="s">
        <v>297</v>
      </c>
      <c r="AG332" t="s">
        <v>297</v>
      </c>
      <c r="AH332" t="s">
        <v>297</v>
      </c>
      <c r="AI332" t="s">
        <v>297</v>
      </c>
      <c r="AJ332" t="s">
        <v>297</v>
      </c>
      <c r="AK332" t="s">
        <v>297</v>
      </c>
      <c r="AL332" t="s">
        <v>297</v>
      </c>
      <c r="AM332" t="s">
        <v>297</v>
      </c>
      <c r="AN332" t="s">
        <v>297</v>
      </c>
      <c r="AO332" t="s">
        <v>297</v>
      </c>
      <c r="AP332" t="s">
        <v>297</v>
      </c>
      <c r="AQ332" t="s">
        <v>297</v>
      </c>
      <c r="AR332" t="s">
        <v>297</v>
      </c>
      <c r="AS332" t="s">
        <v>297</v>
      </c>
      <c r="AT332" t="s">
        <v>297</v>
      </c>
      <c r="AU332" t="s">
        <v>297</v>
      </c>
      <c r="AV332" t="s">
        <v>297</v>
      </c>
      <c r="AW332" t="s">
        <v>297</v>
      </c>
      <c r="AX332" t="s">
        <v>297</v>
      </c>
      <c r="AY332" t="s">
        <v>297</v>
      </c>
      <c r="AZ332" t="s">
        <v>297</v>
      </c>
      <c r="BA332" t="s">
        <v>297</v>
      </c>
      <c r="BB332" t="s">
        <v>297</v>
      </c>
      <c r="BC332" t="s">
        <v>297</v>
      </c>
      <c r="BD332" t="s">
        <v>297</v>
      </c>
      <c r="BE332" t="s">
        <v>297</v>
      </c>
      <c r="BF332" t="s">
        <v>297</v>
      </c>
      <c r="BG332" t="s">
        <v>297</v>
      </c>
      <c r="BH332" t="s">
        <v>297</v>
      </c>
      <c r="BI332" t="s">
        <v>297</v>
      </c>
      <c r="BJ332" t="s">
        <v>297</v>
      </c>
      <c r="BK332" t="s">
        <v>297</v>
      </c>
      <c r="BL332" t="s">
        <v>297</v>
      </c>
      <c r="BM332" t="s">
        <v>297</v>
      </c>
      <c r="BO332" t="s">
        <v>297</v>
      </c>
      <c r="BP332" t="s">
        <v>411</v>
      </c>
      <c r="BQ332" t="s">
        <v>412</v>
      </c>
      <c r="BR332">
        <v>53</v>
      </c>
      <c r="BS332" t="s">
        <v>297</v>
      </c>
      <c r="BT332" t="s">
        <v>297</v>
      </c>
      <c r="BU332" t="s">
        <v>297</v>
      </c>
      <c r="BV332" t="s">
        <v>297</v>
      </c>
      <c r="BW332" t="s">
        <v>297</v>
      </c>
      <c r="BX332" t="s">
        <v>297</v>
      </c>
      <c r="BY332" t="s">
        <v>297</v>
      </c>
      <c r="BZ332" t="s">
        <v>297</v>
      </c>
      <c r="CA332" t="s">
        <v>297</v>
      </c>
      <c r="CB332" t="s">
        <v>297</v>
      </c>
      <c r="CC332" t="s">
        <v>297</v>
      </c>
      <c r="CD332" t="s">
        <v>297</v>
      </c>
      <c r="CE332" t="s">
        <v>297</v>
      </c>
      <c r="CF332" t="s">
        <v>347</v>
      </c>
      <c r="CG332" t="s">
        <v>297</v>
      </c>
      <c r="CH332" t="s">
        <v>297</v>
      </c>
      <c r="CI332">
        <v>0</v>
      </c>
      <c r="CJ332">
        <v>30</v>
      </c>
      <c r="CK332" t="s">
        <v>2255</v>
      </c>
      <c r="CL332" t="s">
        <v>2256</v>
      </c>
      <c r="CM332" t="s">
        <v>1191</v>
      </c>
      <c r="CN332" t="s">
        <v>297</v>
      </c>
      <c r="CO332" t="s">
        <v>297</v>
      </c>
      <c r="CP332" t="s">
        <v>297</v>
      </c>
      <c r="CQ332" t="s">
        <v>297</v>
      </c>
      <c r="CR332" t="s">
        <v>297</v>
      </c>
      <c r="CS332" t="s">
        <v>297</v>
      </c>
      <c r="CT332" t="s">
        <v>297</v>
      </c>
      <c r="CU332" t="s">
        <v>297</v>
      </c>
      <c r="CV332" t="s">
        <v>297</v>
      </c>
      <c r="CW332" t="s">
        <v>297</v>
      </c>
      <c r="CX332" t="s">
        <v>297</v>
      </c>
      <c r="CY332" t="s">
        <v>350</v>
      </c>
      <c r="CZ332" t="s">
        <v>2257</v>
      </c>
      <c r="DA332" t="s">
        <v>297</v>
      </c>
      <c r="DB332" t="s">
        <v>297</v>
      </c>
      <c r="DC332" t="s">
        <v>297</v>
      </c>
    </row>
    <row r="333" spans="1:107" hidden="1" thickTop="1" x14ac:dyDescent="0.2">
      <c r="A333" t="s">
        <v>244</v>
      </c>
      <c r="B333" s="14" t="s">
        <v>2258</v>
      </c>
      <c r="C333" t="s">
        <v>456</v>
      </c>
      <c r="D333" t="s">
        <v>297</v>
      </c>
      <c r="E333" t="s">
        <v>2259</v>
      </c>
      <c r="F333" t="s">
        <v>297</v>
      </c>
      <c r="G333" t="s">
        <v>339</v>
      </c>
      <c r="H333" t="s">
        <v>340</v>
      </c>
      <c r="I333" t="s">
        <v>375</v>
      </c>
      <c r="J333" t="s">
        <v>342</v>
      </c>
      <c r="K333" t="s">
        <v>343</v>
      </c>
      <c r="L333" t="s">
        <v>303</v>
      </c>
      <c r="M333" t="s">
        <v>297</v>
      </c>
      <c r="N333" t="s">
        <v>297</v>
      </c>
      <c r="O333" t="s">
        <v>297</v>
      </c>
      <c r="Q333" t="s">
        <v>344</v>
      </c>
      <c r="R333" t="s">
        <v>297</v>
      </c>
      <c r="S333" t="s">
        <v>306</v>
      </c>
      <c r="T333" t="s">
        <v>297</v>
      </c>
      <c r="U333" t="s">
        <v>297</v>
      </c>
      <c r="V333" t="s">
        <v>309</v>
      </c>
      <c r="W333" t="s">
        <v>310</v>
      </c>
      <c r="X333" t="s">
        <v>310</v>
      </c>
      <c r="Y333" t="s">
        <v>311</v>
      </c>
      <c r="Z333" t="s">
        <v>297</v>
      </c>
      <c r="AA333" t="s">
        <v>297</v>
      </c>
      <c r="AB333" t="s">
        <v>297</v>
      </c>
      <c r="AC333" t="s">
        <v>297</v>
      </c>
      <c r="AD333" t="s">
        <v>297</v>
      </c>
      <c r="AE333" t="s">
        <v>297</v>
      </c>
      <c r="AF333" t="s">
        <v>297</v>
      </c>
      <c r="AG333" t="s">
        <v>297</v>
      </c>
      <c r="AH333" t="s">
        <v>297</v>
      </c>
      <c r="AI333" t="s">
        <v>297</v>
      </c>
      <c r="AJ333" t="s">
        <v>297</v>
      </c>
      <c r="AK333" t="s">
        <v>297</v>
      </c>
      <c r="AL333" t="s">
        <v>297</v>
      </c>
      <c r="AM333" t="s">
        <v>297</v>
      </c>
      <c r="AN333" t="s">
        <v>297</v>
      </c>
      <c r="AO333" t="s">
        <v>297</v>
      </c>
      <c r="AP333" t="s">
        <v>297</v>
      </c>
      <c r="AQ333" t="s">
        <v>297</v>
      </c>
      <c r="AR333" t="s">
        <v>297</v>
      </c>
      <c r="AS333" t="s">
        <v>297</v>
      </c>
      <c r="AT333" t="s">
        <v>297</v>
      </c>
      <c r="AU333" t="s">
        <v>297</v>
      </c>
      <c r="AV333" t="s">
        <v>297</v>
      </c>
      <c r="AW333" t="s">
        <v>297</v>
      </c>
      <c r="AX333" t="s">
        <v>297</v>
      </c>
      <c r="AY333" t="s">
        <v>297</v>
      </c>
      <c r="AZ333" t="s">
        <v>297</v>
      </c>
      <c r="BA333" t="s">
        <v>297</v>
      </c>
      <c r="BB333" t="s">
        <v>297</v>
      </c>
      <c r="BC333" t="s">
        <v>297</v>
      </c>
      <c r="BD333" t="s">
        <v>297</v>
      </c>
      <c r="BE333" t="s">
        <v>297</v>
      </c>
      <c r="BF333" t="s">
        <v>297</v>
      </c>
      <c r="BG333" t="s">
        <v>297</v>
      </c>
      <c r="BH333" t="s">
        <v>297</v>
      </c>
      <c r="BI333" t="s">
        <v>297</v>
      </c>
      <c r="BJ333" t="s">
        <v>297</v>
      </c>
      <c r="BK333" t="s">
        <v>297</v>
      </c>
      <c r="BL333" t="s">
        <v>297</v>
      </c>
      <c r="BM333" t="s">
        <v>297</v>
      </c>
      <c r="BO333" t="s">
        <v>297</v>
      </c>
      <c r="BP333" t="s">
        <v>411</v>
      </c>
      <c r="BQ333" t="s">
        <v>412</v>
      </c>
      <c r="BR333">
        <v>55</v>
      </c>
      <c r="BS333" t="s">
        <v>297</v>
      </c>
      <c r="BT333" t="s">
        <v>297</v>
      </c>
      <c r="BU333" t="s">
        <v>297</v>
      </c>
      <c r="BV333" t="s">
        <v>297</v>
      </c>
      <c r="BW333" t="s">
        <v>297</v>
      </c>
      <c r="BX333" t="s">
        <v>297</v>
      </c>
      <c r="BY333" t="s">
        <v>297</v>
      </c>
      <c r="BZ333" t="s">
        <v>297</v>
      </c>
      <c r="CA333" t="s">
        <v>297</v>
      </c>
      <c r="CB333" t="s">
        <v>297</v>
      </c>
      <c r="CC333" t="s">
        <v>297</v>
      </c>
      <c r="CD333" t="s">
        <v>297</v>
      </c>
      <c r="CE333" t="s">
        <v>297</v>
      </c>
      <c r="CF333" t="s">
        <v>386</v>
      </c>
      <c r="CG333">
        <v>1</v>
      </c>
      <c r="CH333" t="s">
        <v>297</v>
      </c>
      <c r="CI333" t="s">
        <v>297</v>
      </c>
      <c r="CJ333" t="s">
        <v>297</v>
      </c>
      <c r="CK333" t="s">
        <v>2260</v>
      </c>
      <c r="CL333" t="s">
        <v>2261</v>
      </c>
      <c r="CM333" t="s">
        <v>297</v>
      </c>
      <c r="CN333" t="s">
        <v>297</v>
      </c>
      <c r="CO333" t="s">
        <v>297</v>
      </c>
      <c r="CP333" t="s">
        <v>297</v>
      </c>
      <c r="CQ333" t="s">
        <v>297</v>
      </c>
      <c r="CR333" t="s">
        <v>297</v>
      </c>
      <c r="CS333" t="s">
        <v>297</v>
      </c>
      <c r="CT333" t="s">
        <v>297</v>
      </c>
      <c r="CU333" t="s">
        <v>297</v>
      </c>
      <c r="CV333" t="s">
        <v>297</v>
      </c>
      <c r="CW333" t="s">
        <v>297</v>
      </c>
      <c r="CX333" t="s">
        <v>297</v>
      </c>
      <c r="CY333" t="s">
        <v>297</v>
      </c>
      <c r="CZ333" t="s">
        <v>297</v>
      </c>
      <c r="DA333" t="s">
        <v>297</v>
      </c>
      <c r="DB333" t="s">
        <v>297</v>
      </c>
      <c r="DC333" t="s">
        <v>297</v>
      </c>
    </row>
    <row r="334" spans="1:107" hidden="1" thickTop="1" x14ac:dyDescent="0.2">
      <c r="A334" t="s">
        <v>243</v>
      </c>
      <c r="B334" s="196" t="s">
        <v>6299</v>
      </c>
      <c r="C334" t="s">
        <v>456</v>
      </c>
      <c r="D334" t="s">
        <v>297</v>
      </c>
      <c r="E334" t="s">
        <v>2262</v>
      </c>
      <c r="F334" t="s">
        <v>297</v>
      </c>
      <c r="G334" t="s">
        <v>339</v>
      </c>
      <c r="H334" t="s">
        <v>340</v>
      </c>
      <c r="I334" t="s">
        <v>375</v>
      </c>
      <c r="J334" t="s">
        <v>342</v>
      </c>
      <c r="K334" t="s">
        <v>343</v>
      </c>
      <c r="L334" t="s">
        <v>303</v>
      </c>
      <c r="M334" t="s">
        <v>297</v>
      </c>
      <c r="N334" t="s">
        <v>297</v>
      </c>
      <c r="O334" t="s">
        <v>297</v>
      </c>
      <c r="Q334" t="s">
        <v>344</v>
      </c>
      <c r="R334" t="s">
        <v>297</v>
      </c>
      <c r="S334" t="s">
        <v>306</v>
      </c>
      <c r="T334" t="s">
        <v>297</v>
      </c>
      <c r="U334" t="s">
        <v>297</v>
      </c>
      <c r="V334" t="s">
        <v>309</v>
      </c>
      <c r="W334" t="s">
        <v>310</v>
      </c>
      <c r="X334" t="s">
        <v>310</v>
      </c>
      <c r="Y334" t="s">
        <v>311</v>
      </c>
      <c r="Z334" t="s">
        <v>297</v>
      </c>
      <c r="AA334" t="s">
        <v>297</v>
      </c>
      <c r="AB334" t="s">
        <v>297</v>
      </c>
      <c r="AC334" t="s">
        <v>297</v>
      </c>
      <c r="AD334" t="s">
        <v>297</v>
      </c>
      <c r="AE334" t="s">
        <v>297</v>
      </c>
      <c r="AF334" t="s">
        <v>297</v>
      </c>
      <c r="AG334" t="s">
        <v>297</v>
      </c>
      <c r="AH334" t="s">
        <v>297</v>
      </c>
      <c r="AI334" t="s">
        <v>297</v>
      </c>
      <c r="AJ334" t="s">
        <v>297</v>
      </c>
      <c r="AK334" t="s">
        <v>297</v>
      </c>
      <c r="AL334" t="s">
        <v>297</v>
      </c>
      <c r="AM334" t="s">
        <v>297</v>
      </c>
      <c r="AN334" t="s">
        <v>297</v>
      </c>
      <c r="AO334" t="s">
        <v>297</v>
      </c>
      <c r="AP334" t="s">
        <v>297</v>
      </c>
      <c r="AQ334" t="s">
        <v>297</v>
      </c>
      <c r="AR334" t="s">
        <v>297</v>
      </c>
      <c r="AS334" t="s">
        <v>297</v>
      </c>
      <c r="AT334" t="s">
        <v>297</v>
      </c>
      <c r="AU334" t="s">
        <v>297</v>
      </c>
      <c r="AV334" t="s">
        <v>297</v>
      </c>
      <c r="AW334" t="s">
        <v>297</v>
      </c>
      <c r="AX334" t="s">
        <v>297</v>
      </c>
      <c r="AY334" t="s">
        <v>297</v>
      </c>
      <c r="AZ334" t="s">
        <v>297</v>
      </c>
      <c r="BA334" t="s">
        <v>297</v>
      </c>
      <c r="BB334" t="s">
        <v>297</v>
      </c>
      <c r="BC334" t="s">
        <v>297</v>
      </c>
      <c r="BD334" t="s">
        <v>297</v>
      </c>
      <c r="BE334" t="s">
        <v>297</v>
      </c>
      <c r="BF334" t="s">
        <v>297</v>
      </c>
      <c r="BG334" t="s">
        <v>297</v>
      </c>
      <c r="BH334" t="s">
        <v>297</v>
      </c>
      <c r="BI334" t="s">
        <v>297</v>
      </c>
      <c r="BJ334" t="s">
        <v>297</v>
      </c>
      <c r="BK334" t="s">
        <v>297</v>
      </c>
      <c r="BL334" t="s">
        <v>297</v>
      </c>
      <c r="BM334" t="s">
        <v>297</v>
      </c>
      <c r="BO334" t="s">
        <v>297</v>
      </c>
      <c r="BP334" t="s">
        <v>411</v>
      </c>
      <c r="BQ334" t="s">
        <v>412</v>
      </c>
      <c r="BR334">
        <v>54</v>
      </c>
      <c r="BS334" t="s">
        <v>297</v>
      </c>
      <c r="BT334" t="s">
        <v>297</v>
      </c>
      <c r="BU334" t="s">
        <v>297</v>
      </c>
      <c r="BV334" t="s">
        <v>297</v>
      </c>
      <c r="BW334" t="s">
        <v>297</v>
      </c>
      <c r="BX334" t="s">
        <v>297</v>
      </c>
      <c r="BY334" t="s">
        <v>297</v>
      </c>
      <c r="BZ334" t="s">
        <v>297</v>
      </c>
      <c r="CA334" t="s">
        <v>297</v>
      </c>
      <c r="CB334" t="s">
        <v>297</v>
      </c>
      <c r="CC334" t="s">
        <v>297</v>
      </c>
      <c r="CD334" t="s">
        <v>297</v>
      </c>
      <c r="CE334" t="s">
        <v>297</v>
      </c>
      <c r="CF334" t="s">
        <v>347</v>
      </c>
      <c r="CG334" t="s">
        <v>297</v>
      </c>
      <c r="CH334" t="s">
        <v>297</v>
      </c>
      <c r="CI334">
        <v>0</v>
      </c>
      <c r="CJ334">
        <v>30</v>
      </c>
      <c r="CK334" t="s">
        <v>2263</v>
      </c>
      <c r="CL334" t="s">
        <v>2264</v>
      </c>
      <c r="CM334" t="s">
        <v>297</v>
      </c>
      <c r="CN334" t="s">
        <v>297</v>
      </c>
      <c r="CO334" t="s">
        <v>297</v>
      </c>
      <c r="CP334" t="s">
        <v>297</v>
      </c>
      <c r="CQ334" t="s">
        <v>297</v>
      </c>
      <c r="CR334" t="s">
        <v>297</v>
      </c>
      <c r="CS334" t="s">
        <v>297</v>
      </c>
      <c r="CT334" t="s">
        <v>297</v>
      </c>
      <c r="CU334" t="s">
        <v>297</v>
      </c>
      <c r="CV334" t="s">
        <v>297</v>
      </c>
      <c r="CW334" t="s">
        <v>297</v>
      </c>
      <c r="CX334" t="s">
        <v>297</v>
      </c>
      <c r="CY334" t="s">
        <v>297</v>
      </c>
      <c r="CZ334" t="s">
        <v>297</v>
      </c>
      <c r="DA334" t="s">
        <v>297</v>
      </c>
      <c r="DB334" t="s">
        <v>297</v>
      </c>
      <c r="DC334" t="s">
        <v>297</v>
      </c>
    </row>
    <row r="335" spans="1:107" hidden="1" thickTop="1" x14ac:dyDescent="0.2">
      <c r="A335" t="s">
        <v>2265</v>
      </c>
      <c r="B335" s="14" t="s">
        <v>2266</v>
      </c>
      <c r="C335" t="s">
        <v>6285</v>
      </c>
      <c r="D335" t="s">
        <v>297</v>
      </c>
      <c r="E335" t="s">
        <v>2267</v>
      </c>
      <c r="F335" t="s">
        <v>2268</v>
      </c>
      <c r="G335" t="s">
        <v>339</v>
      </c>
      <c r="H335" t="s">
        <v>340</v>
      </c>
      <c r="I335" t="s">
        <v>375</v>
      </c>
      <c r="J335" t="s">
        <v>342</v>
      </c>
      <c r="K335" t="s">
        <v>343</v>
      </c>
      <c r="L335" t="s">
        <v>303</v>
      </c>
      <c r="M335" t="s">
        <v>297</v>
      </c>
      <c r="N335" t="s">
        <v>297</v>
      </c>
      <c r="O335" t="s">
        <v>297</v>
      </c>
      <c r="Q335" t="s">
        <v>344</v>
      </c>
      <c r="R335" t="s">
        <v>297</v>
      </c>
      <c r="S335" t="s">
        <v>306</v>
      </c>
      <c r="T335" t="s">
        <v>297</v>
      </c>
      <c r="U335" t="s">
        <v>297</v>
      </c>
      <c r="V335" t="s">
        <v>309</v>
      </c>
      <c r="W335" t="s">
        <v>345</v>
      </c>
      <c r="X335" t="s">
        <v>310</v>
      </c>
      <c r="Y335" t="s">
        <v>2269</v>
      </c>
      <c r="Z335" t="s">
        <v>297</v>
      </c>
      <c r="AA335" t="s">
        <v>297</v>
      </c>
      <c r="AB335" t="s">
        <v>297</v>
      </c>
      <c r="AC335" t="s">
        <v>297</v>
      </c>
      <c r="AD335" t="s">
        <v>297</v>
      </c>
      <c r="AE335" t="s">
        <v>297</v>
      </c>
      <c r="AF335" t="s">
        <v>312</v>
      </c>
      <c r="AG335" t="s">
        <v>297</v>
      </c>
      <c r="AH335" t="s">
        <v>297</v>
      </c>
      <c r="AI335" t="s">
        <v>297</v>
      </c>
      <c r="AJ335" t="s">
        <v>297</v>
      </c>
      <c r="AK335" t="s">
        <v>297</v>
      </c>
      <c r="AL335" t="s">
        <v>297</v>
      </c>
      <c r="AM335" t="s">
        <v>297</v>
      </c>
      <c r="AN335" t="s">
        <v>297</v>
      </c>
      <c r="AO335" t="s">
        <v>297</v>
      </c>
      <c r="AP335" t="s">
        <v>297</v>
      </c>
      <c r="AQ335" t="s">
        <v>297</v>
      </c>
      <c r="AR335" t="s">
        <v>297</v>
      </c>
      <c r="AS335" t="s">
        <v>297</v>
      </c>
      <c r="AT335" t="s">
        <v>297</v>
      </c>
      <c r="AU335" t="s">
        <v>297</v>
      </c>
      <c r="AV335" t="s">
        <v>297</v>
      </c>
      <c r="AW335" t="s">
        <v>297</v>
      </c>
      <c r="AX335" t="s">
        <v>297</v>
      </c>
      <c r="AY335" t="s">
        <v>297</v>
      </c>
      <c r="AZ335" t="s">
        <v>297</v>
      </c>
      <c r="BA335" t="s">
        <v>297</v>
      </c>
      <c r="BB335" t="s">
        <v>297</v>
      </c>
      <c r="BC335" t="s">
        <v>297</v>
      </c>
      <c r="BD335" t="s">
        <v>312</v>
      </c>
      <c r="BE335" t="s">
        <v>297</v>
      </c>
      <c r="BF335" t="s">
        <v>297</v>
      </c>
      <c r="BG335" t="s">
        <v>297</v>
      </c>
      <c r="BH335" t="s">
        <v>297</v>
      </c>
      <c r="BI335" t="s">
        <v>297</v>
      </c>
      <c r="BJ335" t="s">
        <v>297</v>
      </c>
      <c r="BK335" t="s">
        <v>297</v>
      </c>
      <c r="BL335" t="s">
        <v>297</v>
      </c>
      <c r="BM335" t="s">
        <v>297</v>
      </c>
      <c r="BN335" t="s">
        <v>297</v>
      </c>
      <c r="BO335" t="s">
        <v>297</v>
      </c>
      <c r="BP335" t="s">
        <v>297</v>
      </c>
      <c r="BQ335" t="s">
        <v>297</v>
      </c>
      <c r="BR335" t="s">
        <v>297</v>
      </c>
      <c r="BS335" t="s">
        <v>297</v>
      </c>
      <c r="BT335" t="s">
        <v>297</v>
      </c>
      <c r="BU335" t="s">
        <v>297</v>
      </c>
      <c r="BV335" t="s">
        <v>297</v>
      </c>
      <c r="BW335" t="s">
        <v>297</v>
      </c>
      <c r="BX335" t="s">
        <v>297</v>
      </c>
      <c r="BY335" t="s">
        <v>297</v>
      </c>
      <c r="BZ335" t="s">
        <v>297</v>
      </c>
      <c r="CA335" t="s">
        <v>297</v>
      </c>
      <c r="CB335" t="s">
        <v>297</v>
      </c>
      <c r="CC335" t="s">
        <v>297</v>
      </c>
      <c r="CD335" t="s">
        <v>297</v>
      </c>
      <c r="CE335" t="s">
        <v>297</v>
      </c>
      <c r="CF335" t="s">
        <v>347</v>
      </c>
      <c r="CG335" t="s">
        <v>297</v>
      </c>
      <c r="CH335" t="s">
        <v>297</v>
      </c>
      <c r="CI335">
        <v>0</v>
      </c>
      <c r="CJ335">
        <v>30</v>
      </c>
      <c r="CK335" t="s">
        <v>2270</v>
      </c>
      <c r="CL335" t="s">
        <v>2271</v>
      </c>
      <c r="CM335" t="s">
        <v>297</v>
      </c>
      <c r="CN335" t="s">
        <v>297</v>
      </c>
      <c r="CO335" t="s">
        <v>297</v>
      </c>
      <c r="CP335" t="s">
        <v>297</v>
      </c>
      <c r="CQ335" t="s">
        <v>297</v>
      </c>
      <c r="CR335" t="s">
        <v>297</v>
      </c>
      <c r="CS335" t="s">
        <v>297</v>
      </c>
      <c r="CT335" t="s">
        <v>297</v>
      </c>
      <c r="CU335" t="s">
        <v>297</v>
      </c>
      <c r="CV335" t="s">
        <v>297</v>
      </c>
      <c r="CW335" t="s">
        <v>297</v>
      </c>
      <c r="CX335" t="s">
        <v>297</v>
      </c>
      <c r="CY335" t="s">
        <v>350</v>
      </c>
      <c r="CZ335" t="s">
        <v>351</v>
      </c>
      <c r="DA335" t="s">
        <v>352</v>
      </c>
      <c r="DB335" t="s">
        <v>2272</v>
      </c>
      <c r="DC335" t="s">
        <v>2272</v>
      </c>
    </row>
    <row r="336" spans="1:107" hidden="1" thickTop="1" x14ac:dyDescent="0.2">
      <c r="A336" t="s">
        <v>2273</v>
      </c>
      <c r="B336" s="196" t="s">
        <v>2274</v>
      </c>
      <c r="C336" t="s">
        <v>6204</v>
      </c>
      <c r="D336" t="s">
        <v>297</v>
      </c>
      <c r="E336" t="s">
        <v>2275</v>
      </c>
      <c r="F336" t="s">
        <v>297</v>
      </c>
      <c r="G336" t="s">
        <v>339</v>
      </c>
      <c r="H336" t="s">
        <v>340</v>
      </c>
      <c r="I336" t="s">
        <v>375</v>
      </c>
      <c r="J336" t="s">
        <v>342</v>
      </c>
      <c r="K336" t="s">
        <v>343</v>
      </c>
      <c r="L336" t="s">
        <v>303</v>
      </c>
      <c r="M336" t="s">
        <v>297</v>
      </c>
      <c r="N336" t="s">
        <v>297</v>
      </c>
      <c r="O336" t="s">
        <v>2276</v>
      </c>
      <c r="Q336" t="s">
        <v>344</v>
      </c>
      <c r="R336" t="s">
        <v>297</v>
      </c>
      <c r="S336" t="s">
        <v>306</v>
      </c>
      <c r="T336" t="s">
        <v>297</v>
      </c>
      <c r="U336" t="s">
        <v>308</v>
      </c>
      <c r="V336" t="s">
        <v>309</v>
      </c>
      <c r="W336" t="s">
        <v>345</v>
      </c>
      <c r="X336" t="s">
        <v>310</v>
      </c>
      <c r="Y336" t="s">
        <v>2277</v>
      </c>
      <c r="Z336" t="s">
        <v>297</v>
      </c>
      <c r="AA336" t="s">
        <v>297</v>
      </c>
      <c r="AB336" t="s">
        <v>297</v>
      </c>
      <c r="AC336" t="s">
        <v>297</v>
      </c>
      <c r="AD336" t="s">
        <v>297</v>
      </c>
      <c r="AE336" t="s">
        <v>297</v>
      </c>
      <c r="AF336" t="s">
        <v>297</v>
      </c>
      <c r="AG336" t="s">
        <v>297</v>
      </c>
      <c r="AH336" t="s">
        <v>297</v>
      </c>
      <c r="AI336" t="s">
        <v>297</v>
      </c>
      <c r="AJ336" t="s">
        <v>297</v>
      </c>
      <c r="AK336" t="s">
        <v>297</v>
      </c>
      <c r="AL336" t="s">
        <v>297</v>
      </c>
      <c r="AM336" t="s">
        <v>297</v>
      </c>
      <c r="AN336" t="s">
        <v>297</v>
      </c>
      <c r="AO336" t="s">
        <v>297</v>
      </c>
      <c r="AP336" t="s">
        <v>297</v>
      </c>
      <c r="AQ336" t="s">
        <v>297</v>
      </c>
      <c r="AR336" t="s">
        <v>297</v>
      </c>
      <c r="AS336" t="s">
        <v>297</v>
      </c>
      <c r="AT336" t="s">
        <v>297</v>
      </c>
      <c r="AU336" t="s">
        <v>297</v>
      </c>
      <c r="AV336" t="s">
        <v>297</v>
      </c>
      <c r="AW336" t="s">
        <v>297</v>
      </c>
      <c r="AX336" t="s">
        <v>297</v>
      </c>
      <c r="AY336" t="s">
        <v>297</v>
      </c>
      <c r="AZ336" t="s">
        <v>297</v>
      </c>
      <c r="BA336" t="s">
        <v>297</v>
      </c>
      <c r="BB336" t="s">
        <v>297</v>
      </c>
      <c r="BC336" t="s">
        <v>297</v>
      </c>
      <c r="BD336" t="s">
        <v>466</v>
      </c>
      <c r="BE336" t="s">
        <v>412</v>
      </c>
      <c r="BF336">
        <v>10</v>
      </c>
      <c r="BG336" t="s">
        <v>297</v>
      </c>
      <c r="BH336" t="s">
        <v>297</v>
      </c>
      <c r="BI336" t="s">
        <v>297</v>
      </c>
      <c r="BJ336" t="s">
        <v>297</v>
      </c>
      <c r="BK336" t="s">
        <v>297</v>
      </c>
      <c r="BL336" t="s">
        <v>297</v>
      </c>
      <c r="BM336" t="s">
        <v>297</v>
      </c>
      <c r="BN336" t="s">
        <v>297</v>
      </c>
      <c r="BO336" t="s">
        <v>297</v>
      </c>
      <c r="BP336" t="s">
        <v>297</v>
      </c>
      <c r="BQ336" t="s">
        <v>297</v>
      </c>
      <c r="BR336" t="s">
        <v>297</v>
      </c>
      <c r="BS336" t="s">
        <v>297</v>
      </c>
      <c r="BT336" t="s">
        <v>297</v>
      </c>
      <c r="BU336" t="s">
        <v>297</v>
      </c>
      <c r="BV336" t="s">
        <v>297</v>
      </c>
      <c r="BW336" t="s">
        <v>297</v>
      </c>
      <c r="BX336" t="s">
        <v>297</v>
      </c>
      <c r="BY336" t="s">
        <v>297</v>
      </c>
      <c r="BZ336" t="s">
        <v>297</v>
      </c>
      <c r="CA336" t="s">
        <v>297</v>
      </c>
      <c r="CB336" t="s">
        <v>297</v>
      </c>
      <c r="CC336" t="s">
        <v>297</v>
      </c>
      <c r="CD336" t="s">
        <v>297</v>
      </c>
      <c r="CE336" t="s">
        <v>297</v>
      </c>
      <c r="CF336" t="s">
        <v>369</v>
      </c>
      <c r="CG336" t="s">
        <v>297</v>
      </c>
      <c r="CH336" t="s">
        <v>297</v>
      </c>
      <c r="CI336">
        <v>0</v>
      </c>
      <c r="CJ336">
        <v>30</v>
      </c>
      <c r="CK336" t="s">
        <v>2278</v>
      </c>
      <c r="CL336" t="s">
        <v>2279</v>
      </c>
      <c r="CM336" t="s">
        <v>297</v>
      </c>
      <c r="CN336" t="s">
        <v>297</v>
      </c>
      <c r="CO336" t="s">
        <v>297</v>
      </c>
      <c r="CP336" t="s">
        <v>297</v>
      </c>
      <c r="CQ336" t="s">
        <v>297</v>
      </c>
      <c r="CR336" t="s">
        <v>297</v>
      </c>
      <c r="CS336" t="s">
        <v>297</v>
      </c>
      <c r="CT336" t="s">
        <v>297</v>
      </c>
      <c r="CU336" t="s">
        <v>297</v>
      </c>
      <c r="CV336" t="s">
        <v>297</v>
      </c>
      <c r="CW336" t="s">
        <v>297</v>
      </c>
      <c r="CX336" t="s">
        <v>297</v>
      </c>
      <c r="CY336" t="s">
        <v>350</v>
      </c>
      <c r="CZ336" t="s">
        <v>404</v>
      </c>
      <c r="DA336" t="s">
        <v>352</v>
      </c>
      <c r="DB336" t="s">
        <v>297</v>
      </c>
      <c r="DC336" t="s">
        <v>297</v>
      </c>
    </row>
    <row r="337" spans="1:107" hidden="1" thickTop="1" x14ac:dyDescent="0.2">
      <c r="A337" t="s">
        <v>6254</v>
      </c>
      <c r="B337" s="14" t="s">
        <v>2280</v>
      </c>
      <c r="C337" t="s">
        <v>6286</v>
      </c>
      <c r="D337" t="s">
        <v>297</v>
      </c>
      <c r="E337" t="s">
        <v>2281</v>
      </c>
      <c r="F337" t="s">
        <v>297</v>
      </c>
      <c r="G337" t="s">
        <v>339</v>
      </c>
      <c r="H337" t="s">
        <v>340</v>
      </c>
      <c r="I337" t="s">
        <v>375</v>
      </c>
      <c r="J337" t="s">
        <v>342</v>
      </c>
      <c r="K337" t="s">
        <v>343</v>
      </c>
      <c r="L337" t="s">
        <v>303</v>
      </c>
      <c r="M337" t="s">
        <v>297</v>
      </c>
      <c r="N337" t="s">
        <v>297</v>
      </c>
      <c r="O337" t="s">
        <v>2276</v>
      </c>
      <c r="Q337" t="s">
        <v>344</v>
      </c>
      <c r="R337" t="s">
        <v>297</v>
      </c>
      <c r="S337" t="s">
        <v>306</v>
      </c>
      <c r="T337" t="s">
        <v>297</v>
      </c>
      <c r="U337" t="s">
        <v>297</v>
      </c>
      <c r="V337" t="s">
        <v>309</v>
      </c>
      <c r="W337" t="s">
        <v>310</v>
      </c>
      <c r="X337" t="s">
        <v>310</v>
      </c>
      <c r="Y337" t="s">
        <v>311</v>
      </c>
      <c r="Z337" t="s">
        <v>297</v>
      </c>
      <c r="AA337" t="s">
        <v>297</v>
      </c>
      <c r="AB337" t="s">
        <v>297</v>
      </c>
      <c r="AC337" t="s">
        <v>297</v>
      </c>
      <c r="AD337" t="s">
        <v>297</v>
      </c>
      <c r="AE337" t="s">
        <v>297</v>
      </c>
      <c r="AF337" t="s">
        <v>297</v>
      </c>
      <c r="AG337" t="s">
        <v>297</v>
      </c>
      <c r="AH337" t="s">
        <v>297</v>
      </c>
      <c r="AI337" t="s">
        <v>297</v>
      </c>
      <c r="AJ337" t="s">
        <v>297</v>
      </c>
      <c r="AK337" t="s">
        <v>297</v>
      </c>
      <c r="AL337" t="s">
        <v>297</v>
      </c>
      <c r="AM337" t="s">
        <v>297</v>
      </c>
      <c r="AN337" t="s">
        <v>297</v>
      </c>
      <c r="AO337" t="s">
        <v>297</v>
      </c>
      <c r="AP337" t="s">
        <v>297</v>
      </c>
      <c r="AQ337" t="s">
        <v>297</v>
      </c>
      <c r="AR337" t="s">
        <v>297</v>
      </c>
      <c r="AS337" t="s">
        <v>297</v>
      </c>
      <c r="AT337" t="s">
        <v>297</v>
      </c>
      <c r="AU337" t="s">
        <v>297</v>
      </c>
      <c r="AV337" t="s">
        <v>297</v>
      </c>
      <c r="AW337" t="s">
        <v>297</v>
      </c>
      <c r="AX337" t="s">
        <v>297</v>
      </c>
      <c r="AY337" t="s">
        <v>297</v>
      </c>
      <c r="AZ337" t="s">
        <v>297</v>
      </c>
      <c r="BA337" t="s">
        <v>297</v>
      </c>
      <c r="BB337" t="s">
        <v>297</v>
      </c>
      <c r="BC337" t="s">
        <v>297</v>
      </c>
      <c r="BD337" t="s">
        <v>297</v>
      </c>
      <c r="BE337" t="s">
        <v>297</v>
      </c>
      <c r="BF337" t="s">
        <v>297</v>
      </c>
      <c r="BG337" t="s">
        <v>297</v>
      </c>
      <c r="BH337" t="s">
        <v>297</v>
      </c>
      <c r="BI337" t="s">
        <v>297</v>
      </c>
      <c r="BJ337" t="s">
        <v>297</v>
      </c>
      <c r="BK337" t="s">
        <v>297</v>
      </c>
      <c r="BL337" t="s">
        <v>297</v>
      </c>
      <c r="BM337" t="s">
        <v>297</v>
      </c>
      <c r="BN337" t="s">
        <v>297</v>
      </c>
      <c r="BO337" t="s">
        <v>297</v>
      </c>
      <c r="BP337" t="s">
        <v>312</v>
      </c>
      <c r="BQ337" t="s">
        <v>297</v>
      </c>
      <c r="BR337" t="s">
        <v>297</v>
      </c>
      <c r="BS337" t="s">
        <v>297</v>
      </c>
      <c r="BT337" t="s">
        <v>297</v>
      </c>
      <c r="BU337" t="s">
        <v>297</v>
      </c>
      <c r="BV337" t="s">
        <v>297</v>
      </c>
      <c r="BW337" t="s">
        <v>297</v>
      </c>
      <c r="BX337" t="s">
        <v>297</v>
      </c>
      <c r="BY337" t="s">
        <v>297</v>
      </c>
      <c r="BZ337" t="s">
        <v>297</v>
      </c>
      <c r="CA337" t="s">
        <v>297</v>
      </c>
      <c r="CB337" t="s">
        <v>297</v>
      </c>
      <c r="CC337" t="s">
        <v>297</v>
      </c>
      <c r="CD337" t="s">
        <v>297</v>
      </c>
      <c r="CE337" t="s">
        <v>297</v>
      </c>
      <c r="CF337" t="s">
        <v>369</v>
      </c>
      <c r="CG337" t="s">
        <v>297</v>
      </c>
      <c r="CH337" t="s">
        <v>297</v>
      </c>
      <c r="CI337">
        <v>0</v>
      </c>
      <c r="CJ337">
        <v>30</v>
      </c>
      <c r="CK337" t="s">
        <v>2282</v>
      </c>
      <c r="CL337" t="s">
        <v>2283</v>
      </c>
      <c r="CM337" t="s">
        <v>297</v>
      </c>
      <c r="CN337" t="s">
        <v>297</v>
      </c>
      <c r="CO337" t="s">
        <v>297</v>
      </c>
      <c r="CP337" t="s">
        <v>297</v>
      </c>
      <c r="CQ337" t="s">
        <v>297</v>
      </c>
      <c r="CR337" t="s">
        <v>297</v>
      </c>
      <c r="CS337" t="s">
        <v>297</v>
      </c>
      <c r="CT337" t="s">
        <v>297</v>
      </c>
      <c r="CU337" t="s">
        <v>297</v>
      </c>
      <c r="CV337" t="s">
        <v>297</v>
      </c>
      <c r="CW337" t="s">
        <v>297</v>
      </c>
      <c r="CX337" t="s">
        <v>297</v>
      </c>
      <c r="CY337" t="s">
        <v>297</v>
      </c>
      <c r="CZ337" t="s">
        <v>297</v>
      </c>
      <c r="DA337" t="s">
        <v>297</v>
      </c>
      <c r="DB337" t="s">
        <v>297</v>
      </c>
      <c r="DC337" t="s">
        <v>297</v>
      </c>
    </row>
    <row r="338" spans="1:107" hidden="1" thickTop="1" x14ac:dyDescent="0.2">
      <c r="A338" t="s">
        <v>2284</v>
      </c>
      <c r="B338" s="196" t="s">
        <v>2285</v>
      </c>
      <c r="C338" t="s">
        <v>6204</v>
      </c>
      <c r="D338" t="s">
        <v>297</v>
      </c>
      <c r="E338" t="s">
        <v>2286</v>
      </c>
      <c r="F338" t="s">
        <v>297</v>
      </c>
      <c r="G338" t="s">
        <v>339</v>
      </c>
      <c r="H338" t="s">
        <v>340</v>
      </c>
      <c r="I338" t="s">
        <v>375</v>
      </c>
      <c r="J338" t="s">
        <v>342</v>
      </c>
      <c r="K338" t="s">
        <v>343</v>
      </c>
      <c r="L338" t="s">
        <v>303</v>
      </c>
      <c r="M338" t="s">
        <v>297</v>
      </c>
      <c r="N338" t="s">
        <v>297</v>
      </c>
      <c r="O338" t="s">
        <v>297</v>
      </c>
      <c r="Q338" t="s">
        <v>344</v>
      </c>
      <c r="R338" t="s">
        <v>297</v>
      </c>
      <c r="S338" t="s">
        <v>306</v>
      </c>
      <c r="T338" t="s">
        <v>297</v>
      </c>
      <c r="U338" t="s">
        <v>308</v>
      </c>
      <c r="V338" t="s">
        <v>309</v>
      </c>
      <c r="W338" t="s">
        <v>345</v>
      </c>
      <c r="X338" t="s">
        <v>310</v>
      </c>
      <c r="Y338" t="s">
        <v>2287</v>
      </c>
      <c r="Z338" t="s">
        <v>297</v>
      </c>
      <c r="AA338" t="s">
        <v>297</v>
      </c>
      <c r="AB338" t="s">
        <v>297</v>
      </c>
      <c r="AC338" t="s">
        <v>297</v>
      </c>
      <c r="AD338" t="s">
        <v>297</v>
      </c>
      <c r="AE338" t="s">
        <v>297</v>
      </c>
      <c r="AF338" t="s">
        <v>297</v>
      </c>
      <c r="AG338" t="s">
        <v>297</v>
      </c>
      <c r="AH338" t="s">
        <v>297</v>
      </c>
      <c r="AI338" t="s">
        <v>297</v>
      </c>
      <c r="AJ338" t="s">
        <v>297</v>
      </c>
      <c r="AK338" t="s">
        <v>297</v>
      </c>
      <c r="AL338" t="s">
        <v>297</v>
      </c>
      <c r="AM338" t="s">
        <v>297</v>
      </c>
      <c r="AN338" t="s">
        <v>297</v>
      </c>
      <c r="AO338" t="s">
        <v>297</v>
      </c>
      <c r="AP338" t="s">
        <v>297</v>
      </c>
      <c r="AQ338" t="s">
        <v>297</v>
      </c>
      <c r="AR338" t="s">
        <v>297</v>
      </c>
      <c r="AS338" t="s">
        <v>297</v>
      </c>
      <c r="AT338" t="s">
        <v>297</v>
      </c>
      <c r="AU338" t="s">
        <v>297</v>
      </c>
      <c r="AV338" t="s">
        <v>297</v>
      </c>
      <c r="AW338" t="s">
        <v>297</v>
      </c>
      <c r="AX338" t="s">
        <v>297</v>
      </c>
      <c r="AY338" t="s">
        <v>297</v>
      </c>
      <c r="AZ338" t="s">
        <v>297</v>
      </c>
      <c r="BA338" t="s">
        <v>297</v>
      </c>
      <c r="BB338" t="s">
        <v>297</v>
      </c>
      <c r="BC338" t="s">
        <v>297</v>
      </c>
      <c r="BD338" t="s">
        <v>411</v>
      </c>
      <c r="BE338" t="s">
        <v>424</v>
      </c>
      <c r="BF338">
        <v>11</v>
      </c>
      <c r="BG338" t="s">
        <v>297</v>
      </c>
      <c r="BH338" t="s">
        <v>297</v>
      </c>
      <c r="BI338" t="s">
        <v>297</v>
      </c>
      <c r="BJ338" t="s">
        <v>297</v>
      </c>
      <c r="BK338" t="s">
        <v>297</v>
      </c>
      <c r="BL338" t="s">
        <v>297</v>
      </c>
      <c r="BM338" t="s">
        <v>297</v>
      </c>
      <c r="BN338" t="s">
        <v>297</v>
      </c>
      <c r="BO338" t="s">
        <v>297</v>
      </c>
      <c r="BP338" t="s">
        <v>297</v>
      </c>
      <c r="BQ338" t="s">
        <v>297</v>
      </c>
      <c r="BR338" t="s">
        <v>297</v>
      </c>
      <c r="BS338" t="s">
        <v>297</v>
      </c>
      <c r="BT338" t="s">
        <v>297</v>
      </c>
      <c r="BU338" t="s">
        <v>297</v>
      </c>
      <c r="BV338" t="s">
        <v>297</v>
      </c>
      <c r="BW338" t="s">
        <v>297</v>
      </c>
      <c r="BX338" t="s">
        <v>297</v>
      </c>
      <c r="BY338" t="s">
        <v>297</v>
      </c>
      <c r="BZ338" t="s">
        <v>297</v>
      </c>
      <c r="CA338" t="s">
        <v>297</v>
      </c>
      <c r="CB338" t="s">
        <v>297</v>
      </c>
      <c r="CC338" t="s">
        <v>297</v>
      </c>
      <c r="CD338" t="s">
        <v>297</v>
      </c>
      <c r="CE338" t="s">
        <v>297</v>
      </c>
      <c r="CF338" t="s">
        <v>347</v>
      </c>
      <c r="CG338" t="s">
        <v>297</v>
      </c>
      <c r="CH338" t="s">
        <v>297</v>
      </c>
      <c r="CI338">
        <v>0</v>
      </c>
      <c r="CJ338">
        <v>100</v>
      </c>
      <c r="CK338" t="s">
        <v>2288</v>
      </c>
      <c r="CL338" t="s">
        <v>2289</v>
      </c>
      <c r="CM338" t="s">
        <v>297</v>
      </c>
      <c r="CN338" t="s">
        <v>297</v>
      </c>
      <c r="CO338" t="s">
        <v>297</v>
      </c>
      <c r="CP338" t="s">
        <v>297</v>
      </c>
      <c r="CQ338" t="s">
        <v>297</v>
      </c>
      <c r="CR338" t="s">
        <v>297</v>
      </c>
      <c r="CS338" t="s">
        <v>297</v>
      </c>
      <c r="CT338" t="s">
        <v>297</v>
      </c>
      <c r="CU338" t="s">
        <v>297</v>
      </c>
      <c r="CV338" t="s">
        <v>297</v>
      </c>
      <c r="CW338" t="s">
        <v>297</v>
      </c>
      <c r="CX338" t="s">
        <v>297</v>
      </c>
      <c r="CY338" t="s">
        <v>350</v>
      </c>
      <c r="CZ338" t="s">
        <v>404</v>
      </c>
      <c r="DA338" t="s">
        <v>2290</v>
      </c>
      <c r="DB338" t="s">
        <v>297</v>
      </c>
      <c r="DC338" t="s">
        <v>581</v>
      </c>
    </row>
    <row r="339" spans="1:107" hidden="1" thickTop="1" x14ac:dyDescent="0.2">
      <c r="A339" t="s">
        <v>386</v>
      </c>
      <c r="B339" s="14" t="s">
        <v>2291</v>
      </c>
      <c r="C339" t="s">
        <v>6277</v>
      </c>
      <c r="D339" t="s">
        <v>297</v>
      </c>
      <c r="E339" t="s">
        <v>2292</v>
      </c>
      <c r="F339" t="s">
        <v>761</v>
      </c>
      <c r="G339" t="s">
        <v>339</v>
      </c>
      <c r="H339" t="s">
        <v>340</v>
      </c>
      <c r="I339" t="s">
        <v>300</v>
      </c>
      <c r="J339" t="s">
        <v>342</v>
      </c>
      <c r="K339" t="s">
        <v>343</v>
      </c>
      <c r="L339" t="s">
        <v>303</v>
      </c>
      <c r="M339" t="s">
        <v>297</v>
      </c>
      <c r="N339" t="s">
        <v>297</v>
      </c>
      <c r="O339" t="s">
        <v>297</v>
      </c>
      <c r="Q339" t="s">
        <v>344</v>
      </c>
      <c r="R339" t="s">
        <v>297</v>
      </c>
      <c r="S339" t="s">
        <v>306</v>
      </c>
      <c r="T339" t="s">
        <v>297</v>
      </c>
      <c r="U339" t="s">
        <v>297</v>
      </c>
      <c r="V339" t="s">
        <v>309</v>
      </c>
      <c r="W339" t="s">
        <v>310</v>
      </c>
      <c r="X339" t="s">
        <v>310</v>
      </c>
      <c r="Y339" t="s">
        <v>311</v>
      </c>
      <c r="Z339" t="s">
        <v>297</v>
      </c>
      <c r="AA339" t="s">
        <v>297</v>
      </c>
      <c r="AB339" t="s">
        <v>297</v>
      </c>
      <c r="AC339" t="s">
        <v>297</v>
      </c>
      <c r="AD339" t="s">
        <v>297</v>
      </c>
      <c r="AE339" t="s">
        <v>297</v>
      </c>
      <c r="AF339" t="s">
        <v>297</v>
      </c>
      <c r="AG339" t="s">
        <v>297</v>
      </c>
      <c r="AH339" t="s">
        <v>297</v>
      </c>
      <c r="AI339" t="s">
        <v>297</v>
      </c>
      <c r="AJ339" t="s">
        <v>297</v>
      </c>
      <c r="AK339" t="s">
        <v>297</v>
      </c>
      <c r="AL339" t="s">
        <v>297</v>
      </c>
      <c r="AM339" t="s">
        <v>297</v>
      </c>
      <c r="AN339" t="s">
        <v>297</v>
      </c>
      <c r="AO339" t="s">
        <v>297</v>
      </c>
      <c r="AP339" t="s">
        <v>297</v>
      </c>
      <c r="AQ339" t="s">
        <v>297</v>
      </c>
      <c r="AR339" t="s">
        <v>297</v>
      </c>
      <c r="AS339" t="s">
        <v>297</v>
      </c>
      <c r="AT339" t="s">
        <v>297</v>
      </c>
      <c r="AU339" t="s">
        <v>297</v>
      </c>
      <c r="AV339" t="s">
        <v>297</v>
      </c>
      <c r="AW339" t="s">
        <v>297</v>
      </c>
      <c r="AX339" t="s">
        <v>297</v>
      </c>
      <c r="AY339" t="s">
        <v>297</v>
      </c>
      <c r="AZ339" t="s">
        <v>297</v>
      </c>
      <c r="BA339" t="s">
        <v>297</v>
      </c>
      <c r="BB339" t="s">
        <v>297</v>
      </c>
      <c r="BC339" t="s">
        <v>297</v>
      </c>
      <c r="BD339" t="s">
        <v>297</v>
      </c>
      <c r="BE339" t="s">
        <v>297</v>
      </c>
      <c r="BF339" t="s">
        <v>297</v>
      </c>
      <c r="BG339" t="s">
        <v>297</v>
      </c>
      <c r="BH339" t="s">
        <v>297</v>
      </c>
      <c r="BI339" t="s">
        <v>297</v>
      </c>
      <c r="BJ339" t="s">
        <v>297</v>
      </c>
      <c r="BK339" t="s">
        <v>297</v>
      </c>
      <c r="BL339" t="s">
        <v>297</v>
      </c>
      <c r="BM339" t="s">
        <v>297</v>
      </c>
      <c r="BN339" t="s">
        <v>297</v>
      </c>
      <c r="BO339" t="s">
        <v>297</v>
      </c>
      <c r="BP339" t="s">
        <v>312</v>
      </c>
      <c r="BQ339" t="s">
        <v>297</v>
      </c>
      <c r="BR339" t="s">
        <v>297</v>
      </c>
      <c r="BS339" t="s">
        <v>297</v>
      </c>
      <c r="BT339" t="s">
        <v>297</v>
      </c>
      <c r="BU339" t="s">
        <v>297</v>
      </c>
      <c r="BV339" t="s">
        <v>297</v>
      </c>
      <c r="BW339" t="s">
        <v>297</v>
      </c>
      <c r="BX339" t="s">
        <v>297</v>
      </c>
      <c r="BY339" t="s">
        <v>297</v>
      </c>
      <c r="BZ339" t="s">
        <v>297</v>
      </c>
      <c r="CA339" t="s">
        <v>297</v>
      </c>
      <c r="CB339" t="s">
        <v>297</v>
      </c>
      <c r="CC339" t="s">
        <v>297</v>
      </c>
      <c r="CD339" t="s">
        <v>297</v>
      </c>
      <c r="CE339" t="s">
        <v>297</v>
      </c>
      <c r="CF339" t="s">
        <v>347</v>
      </c>
      <c r="CG339" t="s">
        <v>297</v>
      </c>
      <c r="CH339" t="s">
        <v>297</v>
      </c>
      <c r="CI339">
        <v>0</v>
      </c>
      <c r="CJ339">
        <v>15</v>
      </c>
      <c r="CK339" t="s">
        <v>2293</v>
      </c>
      <c r="CL339" t="s">
        <v>2294</v>
      </c>
      <c r="CM339" t="s">
        <v>764</v>
      </c>
      <c r="CN339" t="s">
        <v>297</v>
      </c>
      <c r="CO339" t="s">
        <v>297</v>
      </c>
      <c r="CP339" t="s">
        <v>297</v>
      </c>
      <c r="CQ339" t="s">
        <v>297</v>
      </c>
      <c r="CR339" t="s">
        <v>297</v>
      </c>
      <c r="CS339" t="s">
        <v>297</v>
      </c>
      <c r="CT339" t="s">
        <v>297</v>
      </c>
      <c r="CU339" t="s">
        <v>297</v>
      </c>
      <c r="CV339" t="s">
        <v>297</v>
      </c>
      <c r="CW339" t="s">
        <v>297</v>
      </c>
      <c r="CX339" t="s">
        <v>297</v>
      </c>
      <c r="CY339" t="s">
        <v>297</v>
      </c>
      <c r="CZ339" t="s">
        <v>297</v>
      </c>
      <c r="DA339" t="s">
        <v>297</v>
      </c>
      <c r="DB339" t="s">
        <v>297</v>
      </c>
      <c r="DC339" t="s">
        <v>297</v>
      </c>
    </row>
    <row r="340" spans="1:107" hidden="1" thickTop="1" x14ac:dyDescent="0.2">
      <c r="A340" t="s">
        <v>2295</v>
      </c>
      <c r="B340" s="196" t="s">
        <v>2296</v>
      </c>
      <c r="C340" t="s">
        <v>6289</v>
      </c>
      <c r="D340" t="s">
        <v>297</v>
      </c>
      <c r="E340" t="s">
        <v>2297</v>
      </c>
      <c r="F340" t="s">
        <v>2298</v>
      </c>
      <c r="G340" t="s">
        <v>519</v>
      </c>
      <c r="H340" t="s">
        <v>665</v>
      </c>
      <c r="I340" t="s">
        <v>300</v>
      </c>
      <c r="J340" t="s">
        <v>611</v>
      </c>
      <c r="K340" t="s">
        <v>1317</v>
      </c>
      <c r="L340" t="s">
        <v>303</v>
      </c>
      <c r="M340" t="s">
        <v>297</v>
      </c>
      <c r="N340" t="s">
        <v>297</v>
      </c>
      <c r="O340" t="s">
        <v>297</v>
      </c>
      <c r="Q340" t="s">
        <v>344</v>
      </c>
      <c r="R340" t="s">
        <v>319</v>
      </c>
      <c r="S340" t="s">
        <v>306</v>
      </c>
      <c r="T340" t="s">
        <v>307</v>
      </c>
      <c r="U340" t="s">
        <v>308</v>
      </c>
      <c r="V340" t="s">
        <v>309</v>
      </c>
      <c r="W340" t="s">
        <v>310</v>
      </c>
      <c r="X340" t="s">
        <v>310</v>
      </c>
      <c r="Y340" t="s">
        <v>311</v>
      </c>
      <c r="Z340" t="s">
        <v>312</v>
      </c>
      <c r="AA340" t="s">
        <v>297</v>
      </c>
      <c r="AB340" t="s">
        <v>297</v>
      </c>
      <c r="AC340" t="s">
        <v>297</v>
      </c>
      <c r="AD340" t="s">
        <v>297</v>
      </c>
      <c r="AE340" t="s">
        <v>297</v>
      </c>
      <c r="AF340" t="s">
        <v>312</v>
      </c>
      <c r="AG340" t="s">
        <v>297</v>
      </c>
      <c r="AH340" t="s">
        <v>297</v>
      </c>
      <c r="AI340" t="s">
        <v>297</v>
      </c>
      <c r="AJ340" t="s">
        <v>297</v>
      </c>
      <c r="AK340" t="s">
        <v>297</v>
      </c>
      <c r="AL340" t="s">
        <v>297</v>
      </c>
      <c r="AM340" t="s">
        <v>297</v>
      </c>
      <c r="AN340" t="s">
        <v>297</v>
      </c>
      <c r="AO340" t="s">
        <v>297</v>
      </c>
      <c r="AP340" t="s">
        <v>297</v>
      </c>
      <c r="AQ340" t="s">
        <v>297</v>
      </c>
      <c r="AR340" t="s">
        <v>297</v>
      </c>
      <c r="AS340" t="s">
        <v>297</v>
      </c>
      <c r="AT340" t="s">
        <v>297</v>
      </c>
      <c r="AU340" t="s">
        <v>297</v>
      </c>
      <c r="AV340" t="s">
        <v>297</v>
      </c>
      <c r="AW340" t="s">
        <v>297</v>
      </c>
      <c r="AX340" t="s">
        <v>297</v>
      </c>
      <c r="AY340" t="s">
        <v>297</v>
      </c>
      <c r="AZ340" t="s">
        <v>297</v>
      </c>
      <c r="BA340" t="s">
        <v>297</v>
      </c>
      <c r="BB340" t="s">
        <v>297</v>
      </c>
      <c r="BC340" t="s">
        <v>297</v>
      </c>
      <c r="BD340" t="s">
        <v>297</v>
      </c>
      <c r="BE340" t="s">
        <v>297</v>
      </c>
      <c r="BF340" t="s">
        <v>297</v>
      </c>
      <c r="BG340" t="s">
        <v>297</v>
      </c>
      <c r="BH340" t="s">
        <v>297</v>
      </c>
      <c r="BI340" t="s">
        <v>297</v>
      </c>
      <c r="BJ340" t="s">
        <v>297</v>
      </c>
      <c r="BK340" t="s">
        <v>297</v>
      </c>
      <c r="BL340" t="s">
        <v>297</v>
      </c>
      <c r="BM340" t="s">
        <v>297</v>
      </c>
      <c r="BN340" t="s">
        <v>297</v>
      </c>
      <c r="BO340" t="s">
        <v>297</v>
      </c>
      <c r="BP340" t="s">
        <v>297</v>
      </c>
      <c r="BQ340" t="s">
        <v>297</v>
      </c>
      <c r="BR340" t="s">
        <v>297</v>
      </c>
      <c r="BS340" t="s">
        <v>297</v>
      </c>
      <c r="BT340" t="s">
        <v>297</v>
      </c>
      <c r="BU340" t="s">
        <v>297</v>
      </c>
      <c r="BV340" t="s">
        <v>297</v>
      </c>
      <c r="BW340" t="s">
        <v>297</v>
      </c>
      <c r="BX340" t="s">
        <v>297</v>
      </c>
      <c r="BY340" t="s">
        <v>297</v>
      </c>
      <c r="BZ340" t="s">
        <v>297</v>
      </c>
      <c r="CA340" t="s">
        <v>297</v>
      </c>
      <c r="CB340" t="s">
        <v>297</v>
      </c>
      <c r="CC340" t="s">
        <v>297</v>
      </c>
      <c r="CD340" t="s">
        <v>297</v>
      </c>
      <c r="CE340" t="s">
        <v>297</v>
      </c>
      <c r="CF340" t="s">
        <v>553</v>
      </c>
      <c r="CG340" t="s">
        <v>297</v>
      </c>
      <c r="CH340" t="s">
        <v>297</v>
      </c>
      <c r="CI340">
        <v>0</v>
      </c>
      <c r="CJ340">
        <v>30</v>
      </c>
      <c r="CK340" t="s">
        <v>2299</v>
      </c>
      <c r="CL340" t="s">
        <v>2300</v>
      </c>
      <c r="CM340" t="s">
        <v>2301</v>
      </c>
      <c r="CN340" t="s">
        <v>297</v>
      </c>
      <c r="CO340" t="s">
        <v>297</v>
      </c>
      <c r="CP340" t="s">
        <v>297</v>
      </c>
      <c r="CQ340" t="s">
        <v>297</v>
      </c>
      <c r="CR340" t="s">
        <v>297</v>
      </c>
      <c r="CS340" t="s">
        <v>297</v>
      </c>
      <c r="CT340" t="s">
        <v>297</v>
      </c>
      <c r="CU340" t="s">
        <v>297</v>
      </c>
      <c r="CV340" t="s">
        <v>297</v>
      </c>
      <c r="CW340" t="s">
        <v>297</v>
      </c>
      <c r="CX340" t="s">
        <v>297</v>
      </c>
      <c r="CY340" t="s">
        <v>297</v>
      </c>
      <c r="CZ340" t="s">
        <v>297</v>
      </c>
      <c r="DA340" t="s">
        <v>297</v>
      </c>
      <c r="DB340" t="s">
        <v>297</v>
      </c>
      <c r="DC340" t="s">
        <v>297</v>
      </c>
    </row>
    <row r="341" spans="1:107" hidden="1" thickTop="1" x14ac:dyDescent="0.2">
      <c r="A341" t="s">
        <v>2302</v>
      </c>
      <c r="B341" s="14" t="s">
        <v>2303</v>
      </c>
      <c r="C341" t="s">
        <v>6289</v>
      </c>
      <c r="D341" t="s">
        <v>297</v>
      </c>
      <c r="E341" t="s">
        <v>2303</v>
      </c>
      <c r="F341" t="s">
        <v>297</v>
      </c>
      <c r="G341" t="s">
        <v>298</v>
      </c>
      <c r="H341" t="s">
        <v>299</v>
      </c>
      <c r="I341" t="s">
        <v>300</v>
      </c>
      <c r="J341" t="s">
        <v>301</v>
      </c>
      <c r="K341" t="s">
        <v>302</v>
      </c>
      <c r="L341" t="s">
        <v>303</v>
      </c>
      <c r="M341" t="s">
        <v>297</v>
      </c>
      <c r="N341" t="s">
        <v>297</v>
      </c>
      <c r="O341" t="s">
        <v>297</v>
      </c>
      <c r="Q341" t="s">
        <v>304</v>
      </c>
      <c r="R341" t="s">
        <v>319</v>
      </c>
      <c r="S341" t="s">
        <v>306</v>
      </c>
      <c r="T341" t="s">
        <v>307</v>
      </c>
      <c r="U341" t="s">
        <v>308</v>
      </c>
      <c r="V341" t="s">
        <v>309</v>
      </c>
      <c r="W341" t="s">
        <v>310</v>
      </c>
      <c r="X341" t="s">
        <v>310</v>
      </c>
      <c r="Y341" t="s">
        <v>311</v>
      </c>
      <c r="Z341" t="s">
        <v>297</v>
      </c>
      <c r="AA341" t="s">
        <v>297</v>
      </c>
      <c r="AB341" t="s">
        <v>297</v>
      </c>
      <c r="AC341" t="s">
        <v>297</v>
      </c>
      <c r="AD341" t="s">
        <v>297</v>
      </c>
      <c r="AE341" t="s">
        <v>297</v>
      </c>
      <c r="AF341" t="s">
        <v>312</v>
      </c>
      <c r="AG341" t="s">
        <v>297</v>
      </c>
      <c r="AH341" t="s">
        <v>297</v>
      </c>
      <c r="AI341" t="s">
        <v>297</v>
      </c>
      <c r="AJ341" t="s">
        <v>297</v>
      </c>
      <c r="AK341" t="s">
        <v>297</v>
      </c>
      <c r="AL341" t="s">
        <v>297</v>
      </c>
      <c r="AM341" t="s">
        <v>297</v>
      </c>
      <c r="AN341" t="s">
        <v>297</v>
      </c>
      <c r="AO341" t="s">
        <v>297</v>
      </c>
      <c r="AP341" t="s">
        <v>297</v>
      </c>
      <c r="AQ341" t="s">
        <v>297</v>
      </c>
      <c r="AR341" t="s">
        <v>297</v>
      </c>
      <c r="AS341" t="s">
        <v>297</v>
      </c>
      <c r="AT341" t="s">
        <v>297</v>
      </c>
      <c r="AU341" t="s">
        <v>297</v>
      </c>
      <c r="AV341" t="s">
        <v>297</v>
      </c>
      <c r="AW341" t="s">
        <v>297</v>
      </c>
      <c r="AX341" t="s">
        <v>297</v>
      </c>
      <c r="AY341" t="s">
        <v>297</v>
      </c>
      <c r="AZ341" t="s">
        <v>297</v>
      </c>
      <c r="BA341" t="s">
        <v>297</v>
      </c>
      <c r="BB341" t="s">
        <v>297</v>
      </c>
      <c r="BC341" t="s">
        <v>297</v>
      </c>
      <c r="BD341" t="s">
        <v>297</v>
      </c>
      <c r="BE341" t="s">
        <v>297</v>
      </c>
      <c r="BF341" t="s">
        <v>297</v>
      </c>
      <c r="BG341" t="s">
        <v>297</v>
      </c>
      <c r="BH341" t="s">
        <v>297</v>
      </c>
      <c r="BI341" t="s">
        <v>297</v>
      </c>
      <c r="BJ341" t="s">
        <v>297</v>
      </c>
      <c r="BK341" t="s">
        <v>297</v>
      </c>
      <c r="BL341" t="s">
        <v>297</v>
      </c>
      <c r="BM341" t="s">
        <v>297</v>
      </c>
      <c r="BN341" t="s">
        <v>297</v>
      </c>
      <c r="BO341" t="s">
        <v>297</v>
      </c>
      <c r="BP341" t="s">
        <v>297</v>
      </c>
      <c r="BQ341" t="s">
        <v>297</v>
      </c>
      <c r="BR341" t="s">
        <v>297</v>
      </c>
      <c r="BS341" t="s">
        <v>297</v>
      </c>
      <c r="BT341" t="s">
        <v>297</v>
      </c>
      <c r="BU341" t="s">
        <v>297</v>
      </c>
      <c r="BV341" t="s">
        <v>297</v>
      </c>
      <c r="BW341" t="s">
        <v>297</v>
      </c>
      <c r="BX341" t="s">
        <v>297</v>
      </c>
      <c r="BY341" t="s">
        <v>297</v>
      </c>
      <c r="BZ341" t="s">
        <v>297</v>
      </c>
      <c r="CA341" t="s">
        <v>297</v>
      </c>
      <c r="CB341" t="s">
        <v>297</v>
      </c>
      <c r="CC341" t="s">
        <v>297</v>
      </c>
      <c r="CD341" t="s">
        <v>297</v>
      </c>
      <c r="CE341" t="s">
        <v>297</v>
      </c>
      <c r="CF341" t="s">
        <v>313</v>
      </c>
      <c r="CG341" t="s">
        <v>314</v>
      </c>
      <c r="CH341" t="s">
        <v>314</v>
      </c>
      <c r="CI341" t="s">
        <v>297</v>
      </c>
      <c r="CJ341" t="s">
        <v>297</v>
      </c>
      <c r="CK341" t="s">
        <v>2304</v>
      </c>
      <c r="CL341" t="s">
        <v>2305</v>
      </c>
      <c r="CM341" t="s">
        <v>297</v>
      </c>
      <c r="CN341" t="s">
        <v>297</v>
      </c>
      <c r="CO341" t="s">
        <v>297</v>
      </c>
      <c r="CP341" t="s">
        <v>297</v>
      </c>
      <c r="CQ341" t="s">
        <v>297</v>
      </c>
      <c r="CR341" t="s">
        <v>297</v>
      </c>
      <c r="CS341" t="s">
        <v>297</v>
      </c>
      <c r="CT341" t="s">
        <v>297</v>
      </c>
      <c r="CU341" t="s">
        <v>297</v>
      </c>
      <c r="CV341" t="s">
        <v>297</v>
      </c>
      <c r="CW341" t="s">
        <v>297</v>
      </c>
      <c r="CX341" t="s">
        <v>297</v>
      </c>
      <c r="CY341" t="s">
        <v>297</v>
      </c>
      <c r="CZ341" t="s">
        <v>297</v>
      </c>
      <c r="DA341" t="s">
        <v>297</v>
      </c>
      <c r="DB341" t="s">
        <v>297</v>
      </c>
      <c r="DC341" t="s">
        <v>297</v>
      </c>
    </row>
    <row r="342" spans="1:107" hidden="1" thickTop="1" x14ac:dyDescent="0.2">
      <c r="A342" t="s">
        <v>2306</v>
      </c>
      <c r="B342" s="196" t="s">
        <v>2307</v>
      </c>
      <c r="C342" t="s">
        <v>6204</v>
      </c>
      <c r="D342" t="s">
        <v>297</v>
      </c>
      <c r="E342" t="s">
        <v>2308</v>
      </c>
      <c r="F342" t="s">
        <v>2309</v>
      </c>
      <c r="G342" t="s">
        <v>339</v>
      </c>
      <c r="H342" t="s">
        <v>340</v>
      </c>
      <c r="I342" t="s">
        <v>375</v>
      </c>
      <c r="J342" t="s">
        <v>342</v>
      </c>
      <c r="K342" t="s">
        <v>343</v>
      </c>
      <c r="L342" t="s">
        <v>303</v>
      </c>
      <c r="M342" t="s">
        <v>297</v>
      </c>
      <c r="N342" t="s">
        <v>297</v>
      </c>
      <c r="O342" t="s">
        <v>297</v>
      </c>
      <c r="Q342" t="s">
        <v>344</v>
      </c>
      <c r="R342" t="s">
        <v>297</v>
      </c>
      <c r="S342" t="s">
        <v>306</v>
      </c>
      <c r="T342" t="s">
        <v>297</v>
      </c>
      <c r="U342" t="s">
        <v>308</v>
      </c>
      <c r="V342" t="s">
        <v>309</v>
      </c>
      <c r="W342" t="s">
        <v>310</v>
      </c>
      <c r="X342" t="s">
        <v>310</v>
      </c>
      <c r="Y342" t="s">
        <v>311</v>
      </c>
      <c r="Z342" t="s">
        <v>297</v>
      </c>
      <c r="AA342" t="s">
        <v>297</v>
      </c>
      <c r="AB342" t="s">
        <v>297</v>
      </c>
      <c r="AC342" t="s">
        <v>297</v>
      </c>
      <c r="AD342" t="s">
        <v>297</v>
      </c>
      <c r="AE342" t="s">
        <v>297</v>
      </c>
      <c r="AF342" t="s">
        <v>297</v>
      </c>
      <c r="AG342" t="s">
        <v>297</v>
      </c>
      <c r="AH342" t="s">
        <v>297</v>
      </c>
      <c r="AI342" t="s">
        <v>297</v>
      </c>
      <c r="AJ342" t="s">
        <v>297</v>
      </c>
      <c r="AK342" t="s">
        <v>297</v>
      </c>
      <c r="AL342" t="s">
        <v>297</v>
      </c>
      <c r="AM342" t="s">
        <v>297</v>
      </c>
      <c r="AN342" t="s">
        <v>297</v>
      </c>
      <c r="AO342" t="s">
        <v>297</v>
      </c>
      <c r="AP342" t="s">
        <v>297</v>
      </c>
      <c r="AQ342" t="s">
        <v>297</v>
      </c>
      <c r="AR342" t="s">
        <v>297</v>
      </c>
      <c r="AS342" t="s">
        <v>297</v>
      </c>
      <c r="AT342" t="s">
        <v>297</v>
      </c>
      <c r="AU342" t="s">
        <v>297</v>
      </c>
      <c r="AV342" t="s">
        <v>297</v>
      </c>
      <c r="AW342" t="s">
        <v>297</v>
      </c>
      <c r="AX342" t="s">
        <v>297</v>
      </c>
      <c r="AY342" t="s">
        <v>297</v>
      </c>
      <c r="AZ342" t="s">
        <v>297</v>
      </c>
      <c r="BA342" t="s">
        <v>297</v>
      </c>
      <c r="BB342" t="s">
        <v>297</v>
      </c>
      <c r="BC342" t="s">
        <v>297</v>
      </c>
      <c r="BD342" t="s">
        <v>297</v>
      </c>
      <c r="BE342" t="s">
        <v>297</v>
      </c>
      <c r="BF342" t="s">
        <v>297</v>
      </c>
      <c r="BG342" t="s">
        <v>297</v>
      </c>
      <c r="BH342" t="s">
        <v>297</v>
      </c>
      <c r="BI342" t="s">
        <v>297</v>
      </c>
      <c r="BJ342" t="s">
        <v>411</v>
      </c>
      <c r="BK342" t="s">
        <v>412</v>
      </c>
      <c r="BL342">
        <v>5</v>
      </c>
      <c r="BM342" t="s">
        <v>297</v>
      </c>
      <c r="BN342" t="s">
        <v>297</v>
      </c>
      <c r="BO342" t="s">
        <v>297</v>
      </c>
      <c r="BP342" t="s">
        <v>297</v>
      </c>
      <c r="BQ342" t="s">
        <v>297</v>
      </c>
      <c r="BR342" t="s">
        <v>297</v>
      </c>
      <c r="BS342" t="s">
        <v>297</v>
      </c>
      <c r="BT342" t="s">
        <v>297</v>
      </c>
      <c r="BU342" t="s">
        <v>297</v>
      </c>
      <c r="BV342" t="s">
        <v>297</v>
      </c>
      <c r="BW342" t="s">
        <v>297</v>
      </c>
      <c r="BX342" t="s">
        <v>297</v>
      </c>
      <c r="BY342" t="s">
        <v>297</v>
      </c>
      <c r="BZ342" t="s">
        <v>297</v>
      </c>
      <c r="CA342" t="s">
        <v>297</v>
      </c>
      <c r="CB342" t="s">
        <v>297</v>
      </c>
      <c r="CC342" t="s">
        <v>297</v>
      </c>
      <c r="CD342" t="s">
        <v>297</v>
      </c>
      <c r="CE342" t="s">
        <v>297</v>
      </c>
      <c r="CF342" t="s">
        <v>369</v>
      </c>
      <c r="CG342" t="s">
        <v>297</v>
      </c>
      <c r="CH342" t="s">
        <v>297</v>
      </c>
      <c r="CI342">
        <v>0</v>
      </c>
      <c r="CJ342">
        <v>30</v>
      </c>
      <c r="CK342" t="s">
        <v>2307</v>
      </c>
      <c r="CL342" t="s">
        <v>2310</v>
      </c>
      <c r="CM342" t="s">
        <v>2311</v>
      </c>
      <c r="CN342" t="s">
        <v>297</v>
      </c>
      <c r="CO342" t="s">
        <v>297</v>
      </c>
      <c r="CP342" t="s">
        <v>297</v>
      </c>
      <c r="CQ342" t="s">
        <v>297</v>
      </c>
      <c r="CR342" t="s">
        <v>297</v>
      </c>
      <c r="CS342" t="s">
        <v>297</v>
      </c>
      <c r="CT342" t="s">
        <v>297</v>
      </c>
      <c r="CU342" t="s">
        <v>297</v>
      </c>
      <c r="CV342" t="s">
        <v>297</v>
      </c>
      <c r="CW342" t="s">
        <v>297</v>
      </c>
      <c r="CX342" t="s">
        <v>297</v>
      </c>
      <c r="CY342" t="s">
        <v>297</v>
      </c>
      <c r="CZ342" t="s">
        <v>297</v>
      </c>
      <c r="DA342" t="s">
        <v>297</v>
      </c>
      <c r="DB342" t="s">
        <v>297</v>
      </c>
      <c r="DC342" t="s">
        <v>297</v>
      </c>
    </row>
    <row r="343" spans="1:107" hidden="1" thickTop="1" x14ac:dyDescent="0.2">
      <c r="A343" t="s">
        <v>2312</v>
      </c>
      <c r="B343" s="14" t="s">
        <v>2313</v>
      </c>
      <c r="C343" t="s">
        <v>6204</v>
      </c>
      <c r="D343" t="s">
        <v>297</v>
      </c>
      <c r="E343" t="s">
        <v>2314</v>
      </c>
      <c r="F343" t="s">
        <v>2309</v>
      </c>
      <c r="G343" t="s">
        <v>339</v>
      </c>
      <c r="H343" t="s">
        <v>340</v>
      </c>
      <c r="I343" t="s">
        <v>375</v>
      </c>
      <c r="J343" t="s">
        <v>342</v>
      </c>
      <c r="K343" t="s">
        <v>343</v>
      </c>
      <c r="L343" t="s">
        <v>303</v>
      </c>
      <c r="M343" t="s">
        <v>297</v>
      </c>
      <c r="N343" t="s">
        <v>297</v>
      </c>
      <c r="O343" t="s">
        <v>297</v>
      </c>
      <c r="Q343" t="s">
        <v>344</v>
      </c>
      <c r="R343" t="s">
        <v>297</v>
      </c>
      <c r="S343" t="s">
        <v>306</v>
      </c>
      <c r="T343" t="s">
        <v>297</v>
      </c>
      <c r="U343" t="s">
        <v>308</v>
      </c>
      <c r="V343" t="s">
        <v>309</v>
      </c>
      <c r="W343" t="s">
        <v>310</v>
      </c>
      <c r="X343" t="s">
        <v>310</v>
      </c>
      <c r="Y343" t="s">
        <v>311</v>
      </c>
      <c r="Z343" t="s">
        <v>297</v>
      </c>
      <c r="AA343" t="s">
        <v>297</v>
      </c>
      <c r="AB343" t="s">
        <v>297</v>
      </c>
      <c r="AC343" t="s">
        <v>297</v>
      </c>
      <c r="AD343" t="s">
        <v>297</v>
      </c>
      <c r="AE343" t="s">
        <v>297</v>
      </c>
      <c r="AF343" t="s">
        <v>297</v>
      </c>
      <c r="AG343" t="s">
        <v>297</v>
      </c>
      <c r="AH343" t="s">
        <v>297</v>
      </c>
      <c r="AI343" t="s">
        <v>297</v>
      </c>
      <c r="AJ343" t="s">
        <v>297</v>
      </c>
      <c r="AK343" t="s">
        <v>297</v>
      </c>
      <c r="AL343" t="s">
        <v>297</v>
      </c>
      <c r="AM343" t="s">
        <v>297</v>
      </c>
      <c r="AN343" t="s">
        <v>297</v>
      </c>
      <c r="AO343" t="s">
        <v>297</v>
      </c>
      <c r="AP343" t="s">
        <v>297</v>
      </c>
      <c r="AQ343" t="s">
        <v>297</v>
      </c>
      <c r="AR343" t="s">
        <v>297</v>
      </c>
      <c r="AS343" t="s">
        <v>297</v>
      </c>
      <c r="AT343" t="s">
        <v>297</v>
      </c>
      <c r="AU343" t="s">
        <v>297</v>
      </c>
      <c r="AV343" t="s">
        <v>297</v>
      </c>
      <c r="AW343" t="s">
        <v>297</v>
      </c>
      <c r="AX343" t="s">
        <v>297</v>
      </c>
      <c r="AY343" t="s">
        <v>297</v>
      </c>
      <c r="AZ343" t="s">
        <v>297</v>
      </c>
      <c r="BA343" t="s">
        <v>297</v>
      </c>
      <c r="BB343" t="s">
        <v>297</v>
      </c>
      <c r="BC343" t="s">
        <v>297</v>
      </c>
      <c r="BD343" t="s">
        <v>297</v>
      </c>
      <c r="BE343" t="s">
        <v>297</v>
      </c>
      <c r="BF343" t="s">
        <v>297</v>
      </c>
      <c r="BG343" t="s">
        <v>297</v>
      </c>
      <c r="BH343" t="s">
        <v>297</v>
      </c>
      <c r="BI343" t="s">
        <v>297</v>
      </c>
      <c r="BJ343" t="s">
        <v>411</v>
      </c>
      <c r="BK343" t="s">
        <v>412</v>
      </c>
      <c r="BL343">
        <v>6</v>
      </c>
      <c r="BM343" t="s">
        <v>297</v>
      </c>
      <c r="BN343" t="s">
        <v>297</v>
      </c>
      <c r="BO343" t="s">
        <v>297</v>
      </c>
      <c r="BP343" t="s">
        <v>297</v>
      </c>
      <c r="BQ343" t="s">
        <v>297</v>
      </c>
      <c r="BR343" t="s">
        <v>297</v>
      </c>
      <c r="BS343" t="s">
        <v>297</v>
      </c>
      <c r="BT343" t="s">
        <v>297</v>
      </c>
      <c r="BU343" t="s">
        <v>297</v>
      </c>
      <c r="BV343" t="s">
        <v>297</v>
      </c>
      <c r="BW343" t="s">
        <v>297</v>
      </c>
      <c r="BX343" t="s">
        <v>297</v>
      </c>
      <c r="BY343" t="s">
        <v>297</v>
      </c>
      <c r="BZ343" t="s">
        <v>297</v>
      </c>
      <c r="CA343" t="s">
        <v>297</v>
      </c>
      <c r="CB343" t="s">
        <v>297</v>
      </c>
      <c r="CC343" t="s">
        <v>297</v>
      </c>
      <c r="CD343" t="s">
        <v>297</v>
      </c>
      <c r="CE343" t="s">
        <v>297</v>
      </c>
      <c r="CF343" t="s">
        <v>369</v>
      </c>
      <c r="CG343" t="s">
        <v>297</v>
      </c>
      <c r="CH343" t="s">
        <v>297</v>
      </c>
      <c r="CI343">
        <v>0</v>
      </c>
      <c r="CJ343">
        <v>30</v>
      </c>
      <c r="CK343" t="s">
        <v>2313</v>
      </c>
      <c r="CL343" t="s">
        <v>2315</v>
      </c>
      <c r="CM343" t="s">
        <v>2316</v>
      </c>
      <c r="CN343" t="s">
        <v>297</v>
      </c>
      <c r="CO343" t="s">
        <v>297</v>
      </c>
      <c r="CP343" t="s">
        <v>297</v>
      </c>
      <c r="CQ343" t="s">
        <v>297</v>
      </c>
      <c r="CR343" t="s">
        <v>297</v>
      </c>
      <c r="CS343" t="s">
        <v>297</v>
      </c>
      <c r="CT343" t="s">
        <v>297</v>
      </c>
      <c r="CU343" t="s">
        <v>297</v>
      </c>
      <c r="CV343" t="s">
        <v>297</v>
      </c>
      <c r="CW343" t="s">
        <v>297</v>
      </c>
      <c r="CX343" t="s">
        <v>297</v>
      </c>
      <c r="CY343" t="s">
        <v>297</v>
      </c>
      <c r="CZ343" t="s">
        <v>297</v>
      </c>
      <c r="DA343" t="s">
        <v>297</v>
      </c>
      <c r="DB343" t="s">
        <v>297</v>
      </c>
      <c r="DC343" t="s">
        <v>297</v>
      </c>
    </row>
    <row r="344" spans="1:107" hidden="1" thickTop="1" x14ac:dyDescent="0.2">
      <c r="A344" t="s">
        <v>2317</v>
      </c>
      <c r="B344" s="196" t="s">
        <v>2318</v>
      </c>
      <c r="C344" t="s">
        <v>6204</v>
      </c>
      <c r="D344" t="s">
        <v>297</v>
      </c>
      <c r="E344" t="s">
        <v>2319</v>
      </c>
      <c r="F344" t="s">
        <v>2309</v>
      </c>
      <c r="G344" t="s">
        <v>339</v>
      </c>
      <c r="H344" t="s">
        <v>340</v>
      </c>
      <c r="I344" t="s">
        <v>375</v>
      </c>
      <c r="J344" t="s">
        <v>342</v>
      </c>
      <c r="K344" t="s">
        <v>343</v>
      </c>
      <c r="L344" t="s">
        <v>303</v>
      </c>
      <c r="M344" t="s">
        <v>297</v>
      </c>
      <c r="N344" t="s">
        <v>297</v>
      </c>
      <c r="O344" t="s">
        <v>297</v>
      </c>
      <c r="Q344" t="s">
        <v>344</v>
      </c>
      <c r="R344" t="s">
        <v>297</v>
      </c>
      <c r="S344" t="s">
        <v>306</v>
      </c>
      <c r="T344" t="s">
        <v>297</v>
      </c>
      <c r="U344" t="s">
        <v>308</v>
      </c>
      <c r="V344" t="s">
        <v>309</v>
      </c>
      <c r="W344" t="s">
        <v>310</v>
      </c>
      <c r="X344" t="s">
        <v>310</v>
      </c>
      <c r="Y344" t="s">
        <v>311</v>
      </c>
      <c r="Z344" t="s">
        <v>297</v>
      </c>
      <c r="AA344" t="s">
        <v>297</v>
      </c>
      <c r="AB344" t="s">
        <v>297</v>
      </c>
      <c r="AC344" t="s">
        <v>297</v>
      </c>
      <c r="AD344" t="s">
        <v>297</v>
      </c>
      <c r="AE344" t="s">
        <v>297</v>
      </c>
      <c r="AF344" t="s">
        <v>297</v>
      </c>
      <c r="AG344" t="s">
        <v>297</v>
      </c>
      <c r="AH344" t="s">
        <v>297</v>
      </c>
      <c r="AI344" t="s">
        <v>297</v>
      </c>
      <c r="AJ344" t="s">
        <v>297</v>
      </c>
      <c r="AK344" t="s">
        <v>297</v>
      </c>
      <c r="AL344" t="s">
        <v>297</v>
      </c>
      <c r="AM344" t="s">
        <v>297</v>
      </c>
      <c r="AN344" t="s">
        <v>297</v>
      </c>
      <c r="AO344" t="s">
        <v>297</v>
      </c>
      <c r="AP344" t="s">
        <v>297</v>
      </c>
      <c r="AQ344" t="s">
        <v>297</v>
      </c>
      <c r="AR344" t="s">
        <v>297</v>
      </c>
      <c r="AS344" t="s">
        <v>297</v>
      </c>
      <c r="AT344" t="s">
        <v>297</v>
      </c>
      <c r="AU344" t="s">
        <v>297</v>
      </c>
      <c r="AV344" t="s">
        <v>297</v>
      </c>
      <c r="AW344" t="s">
        <v>297</v>
      </c>
      <c r="AX344" t="s">
        <v>297</v>
      </c>
      <c r="AY344" t="s">
        <v>297</v>
      </c>
      <c r="AZ344" t="s">
        <v>297</v>
      </c>
      <c r="BA344" t="s">
        <v>297</v>
      </c>
      <c r="BB344" t="s">
        <v>297</v>
      </c>
      <c r="BC344" t="s">
        <v>297</v>
      </c>
      <c r="BD344" t="s">
        <v>297</v>
      </c>
      <c r="BE344" t="s">
        <v>297</v>
      </c>
      <c r="BF344" t="s">
        <v>297</v>
      </c>
      <c r="BG344" t="s">
        <v>297</v>
      </c>
      <c r="BH344" t="s">
        <v>297</v>
      </c>
      <c r="BI344" t="s">
        <v>297</v>
      </c>
      <c r="BJ344" t="s">
        <v>411</v>
      </c>
      <c r="BK344" t="s">
        <v>412</v>
      </c>
      <c r="BL344">
        <v>7</v>
      </c>
      <c r="BM344" t="s">
        <v>297</v>
      </c>
      <c r="BN344" t="s">
        <v>297</v>
      </c>
      <c r="BO344" t="s">
        <v>297</v>
      </c>
      <c r="BP344" t="s">
        <v>297</v>
      </c>
      <c r="BQ344" t="s">
        <v>297</v>
      </c>
      <c r="BR344" t="s">
        <v>297</v>
      </c>
      <c r="BS344" t="s">
        <v>297</v>
      </c>
      <c r="BT344" t="s">
        <v>297</v>
      </c>
      <c r="BU344" t="s">
        <v>297</v>
      </c>
      <c r="BV344" t="s">
        <v>297</v>
      </c>
      <c r="BW344" t="s">
        <v>297</v>
      </c>
      <c r="BX344" t="s">
        <v>297</v>
      </c>
      <c r="BY344" t="s">
        <v>297</v>
      </c>
      <c r="BZ344" t="s">
        <v>297</v>
      </c>
      <c r="CA344" t="s">
        <v>297</v>
      </c>
      <c r="CB344" t="s">
        <v>297</v>
      </c>
      <c r="CC344" t="s">
        <v>297</v>
      </c>
      <c r="CD344" t="s">
        <v>297</v>
      </c>
      <c r="CE344" t="s">
        <v>297</v>
      </c>
      <c r="CF344" t="s">
        <v>369</v>
      </c>
      <c r="CG344" t="s">
        <v>297</v>
      </c>
      <c r="CH344" t="s">
        <v>297</v>
      </c>
      <c r="CI344">
        <v>0</v>
      </c>
      <c r="CJ344">
        <v>30</v>
      </c>
      <c r="CK344" t="s">
        <v>2318</v>
      </c>
      <c r="CL344" t="s">
        <v>2320</v>
      </c>
      <c r="CM344" t="s">
        <v>2316</v>
      </c>
      <c r="CN344" t="s">
        <v>297</v>
      </c>
      <c r="CO344" t="s">
        <v>297</v>
      </c>
      <c r="CP344" t="s">
        <v>297</v>
      </c>
      <c r="CQ344" t="s">
        <v>297</v>
      </c>
      <c r="CR344" t="s">
        <v>297</v>
      </c>
      <c r="CS344" t="s">
        <v>297</v>
      </c>
      <c r="CT344" t="s">
        <v>297</v>
      </c>
      <c r="CU344" t="s">
        <v>297</v>
      </c>
      <c r="CV344" t="s">
        <v>297</v>
      </c>
      <c r="CW344" t="s">
        <v>297</v>
      </c>
      <c r="CX344" t="s">
        <v>297</v>
      </c>
      <c r="CY344" t="s">
        <v>297</v>
      </c>
      <c r="CZ344" t="s">
        <v>297</v>
      </c>
      <c r="DA344" t="s">
        <v>297</v>
      </c>
      <c r="DB344" t="s">
        <v>297</v>
      </c>
      <c r="DC344" t="s">
        <v>297</v>
      </c>
    </row>
    <row r="345" spans="1:107" hidden="1" thickTop="1" x14ac:dyDescent="0.2">
      <c r="A345" t="s">
        <v>2321</v>
      </c>
      <c r="B345" s="14" t="s">
        <v>2322</v>
      </c>
      <c r="C345" t="s">
        <v>6204</v>
      </c>
      <c r="D345" t="s">
        <v>297</v>
      </c>
      <c r="E345" t="s">
        <v>2323</v>
      </c>
      <c r="F345" t="s">
        <v>2309</v>
      </c>
      <c r="G345" t="s">
        <v>339</v>
      </c>
      <c r="H345" t="s">
        <v>340</v>
      </c>
      <c r="I345" t="s">
        <v>375</v>
      </c>
      <c r="J345" t="s">
        <v>342</v>
      </c>
      <c r="K345" t="s">
        <v>343</v>
      </c>
      <c r="L345" t="s">
        <v>303</v>
      </c>
      <c r="M345" t="s">
        <v>297</v>
      </c>
      <c r="N345" t="s">
        <v>297</v>
      </c>
      <c r="O345" t="s">
        <v>297</v>
      </c>
      <c r="Q345" t="s">
        <v>344</v>
      </c>
      <c r="R345" t="s">
        <v>297</v>
      </c>
      <c r="S345" t="s">
        <v>306</v>
      </c>
      <c r="T345" t="s">
        <v>297</v>
      </c>
      <c r="U345" t="s">
        <v>308</v>
      </c>
      <c r="V345" t="s">
        <v>309</v>
      </c>
      <c r="W345" t="s">
        <v>310</v>
      </c>
      <c r="X345" t="s">
        <v>310</v>
      </c>
      <c r="Y345" t="s">
        <v>311</v>
      </c>
      <c r="Z345" t="s">
        <v>297</v>
      </c>
      <c r="AA345" t="s">
        <v>297</v>
      </c>
      <c r="AB345" t="s">
        <v>297</v>
      </c>
      <c r="AC345" t="s">
        <v>297</v>
      </c>
      <c r="AD345" t="s">
        <v>297</v>
      </c>
      <c r="AE345" t="s">
        <v>297</v>
      </c>
      <c r="AF345" t="s">
        <v>297</v>
      </c>
      <c r="AG345" t="s">
        <v>297</v>
      </c>
      <c r="AH345" t="s">
        <v>297</v>
      </c>
      <c r="AI345" t="s">
        <v>297</v>
      </c>
      <c r="AJ345" t="s">
        <v>297</v>
      </c>
      <c r="AK345" t="s">
        <v>297</v>
      </c>
      <c r="AL345" t="s">
        <v>297</v>
      </c>
      <c r="AM345" t="s">
        <v>297</v>
      </c>
      <c r="AN345" t="s">
        <v>297</v>
      </c>
      <c r="AO345" t="s">
        <v>297</v>
      </c>
      <c r="AP345" t="s">
        <v>297</v>
      </c>
      <c r="AQ345" t="s">
        <v>297</v>
      </c>
      <c r="AR345" t="s">
        <v>297</v>
      </c>
      <c r="AS345" t="s">
        <v>297</v>
      </c>
      <c r="AT345" t="s">
        <v>297</v>
      </c>
      <c r="AU345" t="s">
        <v>297</v>
      </c>
      <c r="AV345" t="s">
        <v>297</v>
      </c>
      <c r="AW345" t="s">
        <v>297</v>
      </c>
      <c r="AX345" t="s">
        <v>297</v>
      </c>
      <c r="AY345" t="s">
        <v>297</v>
      </c>
      <c r="AZ345" t="s">
        <v>297</v>
      </c>
      <c r="BA345" t="s">
        <v>297</v>
      </c>
      <c r="BB345" t="s">
        <v>297</v>
      </c>
      <c r="BC345" t="s">
        <v>297</v>
      </c>
      <c r="BD345" t="s">
        <v>297</v>
      </c>
      <c r="BE345" t="s">
        <v>297</v>
      </c>
      <c r="BF345" t="s">
        <v>297</v>
      </c>
      <c r="BG345" t="s">
        <v>297</v>
      </c>
      <c r="BH345" t="s">
        <v>297</v>
      </c>
      <c r="BI345" t="s">
        <v>297</v>
      </c>
      <c r="BJ345" t="s">
        <v>411</v>
      </c>
      <c r="BK345" t="s">
        <v>412</v>
      </c>
      <c r="BL345">
        <v>8</v>
      </c>
      <c r="BM345" t="s">
        <v>297</v>
      </c>
      <c r="BN345" t="s">
        <v>297</v>
      </c>
      <c r="BO345" t="s">
        <v>297</v>
      </c>
      <c r="BP345" t="s">
        <v>297</v>
      </c>
      <c r="BQ345" t="s">
        <v>297</v>
      </c>
      <c r="BR345" t="s">
        <v>297</v>
      </c>
      <c r="BS345" t="s">
        <v>297</v>
      </c>
      <c r="BT345" t="s">
        <v>297</v>
      </c>
      <c r="BU345" t="s">
        <v>297</v>
      </c>
      <c r="BV345" t="s">
        <v>297</v>
      </c>
      <c r="BW345" t="s">
        <v>297</v>
      </c>
      <c r="BX345" t="s">
        <v>297</v>
      </c>
      <c r="BY345" t="s">
        <v>297</v>
      </c>
      <c r="BZ345" t="s">
        <v>297</v>
      </c>
      <c r="CA345" t="s">
        <v>297</v>
      </c>
      <c r="CB345" t="s">
        <v>297</v>
      </c>
      <c r="CC345" t="s">
        <v>297</v>
      </c>
      <c r="CD345" t="s">
        <v>297</v>
      </c>
      <c r="CE345" t="s">
        <v>297</v>
      </c>
      <c r="CF345" t="s">
        <v>369</v>
      </c>
      <c r="CG345" t="s">
        <v>297</v>
      </c>
      <c r="CH345" t="s">
        <v>297</v>
      </c>
      <c r="CI345">
        <v>0</v>
      </c>
      <c r="CJ345">
        <v>30</v>
      </c>
      <c r="CK345" t="s">
        <v>2322</v>
      </c>
      <c r="CL345" t="s">
        <v>2324</v>
      </c>
      <c r="CM345" t="s">
        <v>2316</v>
      </c>
      <c r="CN345" t="s">
        <v>297</v>
      </c>
      <c r="CO345" t="s">
        <v>297</v>
      </c>
      <c r="CP345" t="s">
        <v>297</v>
      </c>
      <c r="CQ345" t="s">
        <v>297</v>
      </c>
      <c r="CR345" t="s">
        <v>297</v>
      </c>
      <c r="CS345" t="s">
        <v>297</v>
      </c>
      <c r="CT345" t="s">
        <v>297</v>
      </c>
      <c r="CU345" t="s">
        <v>297</v>
      </c>
      <c r="CV345" t="s">
        <v>297</v>
      </c>
      <c r="CW345" t="s">
        <v>297</v>
      </c>
      <c r="CX345" t="s">
        <v>297</v>
      </c>
      <c r="CY345" t="s">
        <v>297</v>
      </c>
      <c r="CZ345" t="s">
        <v>297</v>
      </c>
      <c r="DA345" t="s">
        <v>297</v>
      </c>
      <c r="DB345" t="s">
        <v>297</v>
      </c>
      <c r="DC345" t="s">
        <v>297</v>
      </c>
    </row>
    <row r="346" spans="1:107" hidden="1" thickTop="1" x14ac:dyDescent="0.2">
      <c r="A346" t="s">
        <v>2325</v>
      </c>
      <c r="B346" s="196" t="s">
        <v>2326</v>
      </c>
      <c r="C346" t="s">
        <v>6204</v>
      </c>
      <c r="D346" t="s">
        <v>297</v>
      </c>
      <c r="E346" t="s">
        <v>2327</v>
      </c>
      <c r="F346" t="s">
        <v>2309</v>
      </c>
      <c r="G346" t="s">
        <v>339</v>
      </c>
      <c r="H346" t="s">
        <v>340</v>
      </c>
      <c r="I346" t="s">
        <v>375</v>
      </c>
      <c r="J346" t="s">
        <v>342</v>
      </c>
      <c r="K346" t="s">
        <v>343</v>
      </c>
      <c r="L346" t="s">
        <v>303</v>
      </c>
      <c r="M346" t="s">
        <v>297</v>
      </c>
      <c r="N346" t="s">
        <v>297</v>
      </c>
      <c r="O346" t="s">
        <v>297</v>
      </c>
      <c r="Q346" t="s">
        <v>344</v>
      </c>
      <c r="R346" t="s">
        <v>297</v>
      </c>
      <c r="S346" t="s">
        <v>306</v>
      </c>
      <c r="T346" t="s">
        <v>297</v>
      </c>
      <c r="U346" t="s">
        <v>308</v>
      </c>
      <c r="V346" t="s">
        <v>309</v>
      </c>
      <c r="W346" t="s">
        <v>310</v>
      </c>
      <c r="X346" t="s">
        <v>310</v>
      </c>
      <c r="Y346" t="s">
        <v>311</v>
      </c>
      <c r="Z346" t="s">
        <v>297</v>
      </c>
      <c r="AA346" t="s">
        <v>297</v>
      </c>
      <c r="AB346" t="s">
        <v>297</v>
      </c>
      <c r="AC346" t="s">
        <v>297</v>
      </c>
      <c r="AD346" t="s">
        <v>297</v>
      </c>
      <c r="AE346" t="s">
        <v>297</v>
      </c>
      <c r="AF346" t="s">
        <v>297</v>
      </c>
      <c r="AG346" t="s">
        <v>297</v>
      </c>
      <c r="AH346" t="s">
        <v>297</v>
      </c>
      <c r="AI346" t="s">
        <v>297</v>
      </c>
      <c r="AJ346" t="s">
        <v>297</v>
      </c>
      <c r="AK346" t="s">
        <v>297</v>
      </c>
      <c r="AL346" t="s">
        <v>297</v>
      </c>
      <c r="AM346" t="s">
        <v>297</v>
      </c>
      <c r="AN346" t="s">
        <v>297</v>
      </c>
      <c r="AO346" t="s">
        <v>297</v>
      </c>
      <c r="AP346" t="s">
        <v>297</v>
      </c>
      <c r="AQ346" t="s">
        <v>297</v>
      </c>
      <c r="AR346" t="s">
        <v>297</v>
      </c>
      <c r="AS346" t="s">
        <v>297</v>
      </c>
      <c r="AT346" t="s">
        <v>297</v>
      </c>
      <c r="AU346" t="s">
        <v>297</v>
      </c>
      <c r="AV346" t="s">
        <v>297</v>
      </c>
      <c r="AW346" t="s">
        <v>297</v>
      </c>
      <c r="AX346" t="s">
        <v>297</v>
      </c>
      <c r="AY346" t="s">
        <v>297</v>
      </c>
      <c r="AZ346" t="s">
        <v>297</v>
      </c>
      <c r="BA346" t="s">
        <v>297</v>
      </c>
      <c r="BB346" t="s">
        <v>297</v>
      </c>
      <c r="BC346" t="s">
        <v>297</v>
      </c>
      <c r="BD346" t="s">
        <v>297</v>
      </c>
      <c r="BE346" t="s">
        <v>297</v>
      </c>
      <c r="BF346" t="s">
        <v>297</v>
      </c>
      <c r="BG346" t="s">
        <v>297</v>
      </c>
      <c r="BH346" t="s">
        <v>297</v>
      </c>
      <c r="BI346" t="s">
        <v>297</v>
      </c>
      <c r="BJ346" t="s">
        <v>411</v>
      </c>
      <c r="BK346" t="s">
        <v>412</v>
      </c>
      <c r="BL346">
        <v>9</v>
      </c>
      <c r="BM346" t="s">
        <v>297</v>
      </c>
      <c r="BN346" t="s">
        <v>297</v>
      </c>
      <c r="BO346" t="s">
        <v>297</v>
      </c>
      <c r="BP346" t="s">
        <v>297</v>
      </c>
      <c r="BQ346" t="s">
        <v>297</v>
      </c>
      <c r="BR346" t="s">
        <v>297</v>
      </c>
      <c r="BS346" t="s">
        <v>297</v>
      </c>
      <c r="BT346" t="s">
        <v>297</v>
      </c>
      <c r="BU346" t="s">
        <v>297</v>
      </c>
      <c r="BV346" t="s">
        <v>297</v>
      </c>
      <c r="BW346" t="s">
        <v>297</v>
      </c>
      <c r="BX346" t="s">
        <v>297</v>
      </c>
      <c r="BY346" t="s">
        <v>297</v>
      </c>
      <c r="BZ346" t="s">
        <v>297</v>
      </c>
      <c r="CA346" t="s">
        <v>297</v>
      </c>
      <c r="CB346" t="s">
        <v>297</v>
      </c>
      <c r="CC346" t="s">
        <v>297</v>
      </c>
      <c r="CD346" t="s">
        <v>297</v>
      </c>
      <c r="CE346" t="s">
        <v>297</v>
      </c>
      <c r="CF346" t="s">
        <v>369</v>
      </c>
      <c r="CG346" t="s">
        <v>297</v>
      </c>
      <c r="CH346" t="s">
        <v>297</v>
      </c>
      <c r="CI346">
        <v>0</v>
      </c>
      <c r="CJ346">
        <v>30</v>
      </c>
      <c r="CK346" t="s">
        <v>2326</v>
      </c>
      <c r="CL346" t="s">
        <v>2328</v>
      </c>
      <c r="CM346" t="s">
        <v>2316</v>
      </c>
      <c r="CN346" t="s">
        <v>297</v>
      </c>
      <c r="CO346" t="s">
        <v>297</v>
      </c>
      <c r="CP346" t="s">
        <v>297</v>
      </c>
      <c r="CQ346" t="s">
        <v>297</v>
      </c>
      <c r="CR346" t="s">
        <v>297</v>
      </c>
      <c r="CS346" t="s">
        <v>297</v>
      </c>
      <c r="CT346" t="s">
        <v>297</v>
      </c>
      <c r="CU346" t="s">
        <v>297</v>
      </c>
      <c r="CV346" t="s">
        <v>297</v>
      </c>
      <c r="CW346" t="s">
        <v>297</v>
      </c>
      <c r="CX346" t="s">
        <v>297</v>
      </c>
      <c r="CY346" t="s">
        <v>297</v>
      </c>
      <c r="CZ346" t="s">
        <v>297</v>
      </c>
      <c r="DA346" t="s">
        <v>297</v>
      </c>
      <c r="DB346" t="s">
        <v>297</v>
      </c>
      <c r="DC346" t="s">
        <v>297</v>
      </c>
    </row>
    <row r="347" spans="1:107" hidden="1" thickTop="1" x14ac:dyDescent="0.2">
      <c r="A347" t="s">
        <v>2329</v>
      </c>
      <c r="B347" s="14" t="s">
        <v>2330</v>
      </c>
      <c r="C347" t="s">
        <v>6289</v>
      </c>
      <c r="D347" t="s">
        <v>297</v>
      </c>
      <c r="E347" t="s">
        <v>2330</v>
      </c>
      <c r="F347" t="s">
        <v>297</v>
      </c>
      <c r="G347" t="s">
        <v>298</v>
      </c>
      <c r="H347" t="s">
        <v>299</v>
      </c>
      <c r="I347" t="s">
        <v>300</v>
      </c>
      <c r="J347" t="s">
        <v>301</v>
      </c>
      <c r="K347" t="s">
        <v>302</v>
      </c>
      <c r="L347" t="s">
        <v>303</v>
      </c>
      <c r="M347" t="s">
        <v>297</v>
      </c>
      <c r="N347" t="s">
        <v>297</v>
      </c>
      <c r="O347" t="s">
        <v>297</v>
      </c>
      <c r="Q347" t="s">
        <v>304</v>
      </c>
      <c r="R347" t="s">
        <v>319</v>
      </c>
      <c r="S347" t="s">
        <v>306</v>
      </c>
      <c r="T347" t="s">
        <v>307</v>
      </c>
      <c r="U347" t="s">
        <v>308</v>
      </c>
      <c r="V347" t="s">
        <v>309</v>
      </c>
      <c r="W347" t="s">
        <v>310</v>
      </c>
      <c r="X347" t="s">
        <v>310</v>
      </c>
      <c r="Y347" t="s">
        <v>311</v>
      </c>
      <c r="Z347" t="s">
        <v>297</v>
      </c>
      <c r="AA347" t="s">
        <v>297</v>
      </c>
      <c r="AB347" t="s">
        <v>297</v>
      </c>
      <c r="AC347" t="s">
        <v>297</v>
      </c>
      <c r="AD347" t="s">
        <v>297</v>
      </c>
      <c r="AE347" t="s">
        <v>297</v>
      </c>
      <c r="AF347" t="s">
        <v>312</v>
      </c>
      <c r="AG347" t="s">
        <v>297</v>
      </c>
      <c r="AH347" t="s">
        <v>297</v>
      </c>
      <c r="AI347" t="s">
        <v>297</v>
      </c>
      <c r="AJ347" t="s">
        <v>297</v>
      </c>
      <c r="AK347" t="s">
        <v>297</v>
      </c>
      <c r="AL347" t="s">
        <v>297</v>
      </c>
      <c r="AM347" t="s">
        <v>297</v>
      </c>
      <c r="AN347" t="s">
        <v>297</v>
      </c>
      <c r="AO347" t="s">
        <v>297</v>
      </c>
      <c r="AP347" t="s">
        <v>297</v>
      </c>
      <c r="AQ347" t="s">
        <v>297</v>
      </c>
      <c r="AR347" t="s">
        <v>297</v>
      </c>
      <c r="AS347" t="s">
        <v>297</v>
      </c>
      <c r="AT347" t="s">
        <v>297</v>
      </c>
      <c r="AU347" t="s">
        <v>297</v>
      </c>
      <c r="AV347" t="s">
        <v>297</v>
      </c>
      <c r="AW347" t="s">
        <v>297</v>
      </c>
      <c r="AX347" t="s">
        <v>297</v>
      </c>
      <c r="AY347" t="s">
        <v>297</v>
      </c>
      <c r="AZ347" t="s">
        <v>297</v>
      </c>
      <c r="BA347" t="s">
        <v>297</v>
      </c>
      <c r="BB347" t="s">
        <v>297</v>
      </c>
      <c r="BC347" t="s">
        <v>297</v>
      </c>
      <c r="BD347" t="s">
        <v>297</v>
      </c>
      <c r="BE347" t="s">
        <v>297</v>
      </c>
      <c r="BF347" t="s">
        <v>297</v>
      </c>
      <c r="BG347" t="s">
        <v>297</v>
      </c>
      <c r="BH347" t="s">
        <v>297</v>
      </c>
      <c r="BI347" t="s">
        <v>297</v>
      </c>
      <c r="BJ347" t="s">
        <v>297</v>
      </c>
      <c r="BK347" t="s">
        <v>297</v>
      </c>
      <c r="BL347" t="s">
        <v>297</v>
      </c>
      <c r="BM347" t="s">
        <v>297</v>
      </c>
      <c r="BN347" t="s">
        <v>297</v>
      </c>
      <c r="BO347" t="s">
        <v>297</v>
      </c>
      <c r="BP347" t="s">
        <v>297</v>
      </c>
      <c r="BQ347" t="s">
        <v>297</v>
      </c>
      <c r="BR347" t="s">
        <v>297</v>
      </c>
      <c r="BS347" t="s">
        <v>297</v>
      </c>
      <c r="BT347" t="s">
        <v>297</v>
      </c>
      <c r="BU347" t="s">
        <v>297</v>
      </c>
      <c r="BV347" t="s">
        <v>297</v>
      </c>
      <c r="BW347" t="s">
        <v>297</v>
      </c>
      <c r="BX347" t="s">
        <v>297</v>
      </c>
      <c r="BY347" t="s">
        <v>297</v>
      </c>
      <c r="BZ347" t="s">
        <v>297</v>
      </c>
      <c r="CA347" t="s">
        <v>297</v>
      </c>
      <c r="CB347" t="s">
        <v>297</v>
      </c>
      <c r="CC347" t="s">
        <v>297</v>
      </c>
      <c r="CD347" t="s">
        <v>297</v>
      </c>
      <c r="CE347" t="s">
        <v>297</v>
      </c>
      <c r="CF347" t="s">
        <v>313</v>
      </c>
      <c r="CG347" t="s">
        <v>314</v>
      </c>
      <c r="CH347" t="s">
        <v>314</v>
      </c>
      <c r="CI347" t="s">
        <v>297</v>
      </c>
      <c r="CJ347" t="s">
        <v>297</v>
      </c>
      <c r="CK347" t="s">
        <v>2331</v>
      </c>
      <c r="CL347" t="s">
        <v>2332</v>
      </c>
      <c r="CM347" t="s">
        <v>297</v>
      </c>
      <c r="CN347" t="s">
        <v>297</v>
      </c>
      <c r="CO347" t="s">
        <v>297</v>
      </c>
      <c r="CP347" t="s">
        <v>297</v>
      </c>
      <c r="CQ347" t="s">
        <v>297</v>
      </c>
      <c r="CR347" t="s">
        <v>297</v>
      </c>
      <c r="CS347" t="s">
        <v>297</v>
      </c>
      <c r="CT347" t="s">
        <v>297</v>
      </c>
      <c r="CU347" t="s">
        <v>297</v>
      </c>
      <c r="CV347" t="s">
        <v>297</v>
      </c>
      <c r="CW347" t="s">
        <v>297</v>
      </c>
      <c r="CX347" t="s">
        <v>297</v>
      </c>
      <c r="CY347" t="s">
        <v>297</v>
      </c>
      <c r="CZ347" t="s">
        <v>297</v>
      </c>
      <c r="DA347" t="s">
        <v>297</v>
      </c>
      <c r="DB347" t="s">
        <v>297</v>
      </c>
      <c r="DC347" t="s">
        <v>297</v>
      </c>
    </row>
    <row r="348" spans="1:107" hidden="1" thickTop="1" x14ac:dyDescent="0.2">
      <c r="A348" t="s">
        <v>2333</v>
      </c>
      <c r="B348" s="196" t="s">
        <v>2334</v>
      </c>
      <c r="C348" t="s">
        <v>6293</v>
      </c>
      <c r="D348" t="s">
        <v>297</v>
      </c>
      <c r="E348" t="s">
        <v>2335</v>
      </c>
      <c r="F348" t="s">
        <v>297</v>
      </c>
      <c r="G348" t="s">
        <v>357</v>
      </c>
      <c r="H348" t="s">
        <v>358</v>
      </c>
      <c r="I348" t="s">
        <v>341</v>
      </c>
      <c r="J348" t="s">
        <v>342</v>
      </c>
      <c r="K348" t="s">
        <v>343</v>
      </c>
      <c r="L348" t="s">
        <v>303</v>
      </c>
      <c r="M348" t="s">
        <v>297</v>
      </c>
      <c r="N348" t="s">
        <v>2336</v>
      </c>
      <c r="O348" t="s">
        <v>297</v>
      </c>
      <c r="Q348" t="s">
        <v>344</v>
      </c>
      <c r="R348" t="s">
        <v>368</v>
      </c>
      <c r="S348" t="s">
        <v>384</v>
      </c>
      <c r="T348" t="s">
        <v>362</v>
      </c>
      <c r="U348" t="s">
        <v>297</v>
      </c>
      <c r="V348" t="s">
        <v>309</v>
      </c>
      <c r="W348" t="s">
        <v>345</v>
      </c>
      <c r="X348" t="s">
        <v>310</v>
      </c>
      <c r="Y348" t="s">
        <v>881</v>
      </c>
      <c r="Z348" t="s">
        <v>312</v>
      </c>
      <c r="AA348" t="s">
        <v>297</v>
      </c>
      <c r="AB348" t="s">
        <v>297</v>
      </c>
      <c r="AC348" t="s">
        <v>297</v>
      </c>
      <c r="AD348" t="s">
        <v>297</v>
      </c>
      <c r="AE348" t="s">
        <v>297</v>
      </c>
      <c r="AF348" t="s">
        <v>312</v>
      </c>
      <c r="AG348" t="s">
        <v>297</v>
      </c>
      <c r="AH348" t="s">
        <v>297</v>
      </c>
      <c r="AI348" t="s">
        <v>297</v>
      </c>
      <c r="AJ348" t="s">
        <v>297</v>
      </c>
      <c r="AK348" t="s">
        <v>297</v>
      </c>
      <c r="AL348" t="s">
        <v>297</v>
      </c>
      <c r="AM348" t="s">
        <v>297</v>
      </c>
      <c r="AN348" t="s">
        <v>297</v>
      </c>
      <c r="AO348" t="s">
        <v>297</v>
      </c>
      <c r="AP348" t="s">
        <v>297</v>
      </c>
      <c r="AQ348" t="s">
        <v>297</v>
      </c>
      <c r="AR348" t="s">
        <v>297</v>
      </c>
      <c r="AS348" t="s">
        <v>297</v>
      </c>
      <c r="AT348" t="s">
        <v>297</v>
      </c>
      <c r="AU348" t="s">
        <v>297</v>
      </c>
      <c r="AV348" t="s">
        <v>297</v>
      </c>
      <c r="AW348" t="s">
        <v>297</v>
      </c>
      <c r="AX348" t="s">
        <v>297</v>
      </c>
      <c r="AY348" t="s">
        <v>297</v>
      </c>
      <c r="AZ348" t="s">
        <v>297</v>
      </c>
      <c r="BA348" t="s">
        <v>297</v>
      </c>
      <c r="BB348" t="s">
        <v>297</v>
      </c>
      <c r="BC348" t="s">
        <v>297</v>
      </c>
      <c r="BD348" t="s">
        <v>297</v>
      </c>
      <c r="BE348" t="s">
        <v>297</v>
      </c>
      <c r="BF348" t="s">
        <v>297</v>
      </c>
      <c r="BG348" t="s">
        <v>297</v>
      </c>
      <c r="BH348" t="s">
        <v>297</v>
      </c>
      <c r="BI348" t="s">
        <v>297</v>
      </c>
      <c r="BJ348" t="s">
        <v>297</v>
      </c>
      <c r="BK348" t="s">
        <v>297</v>
      </c>
      <c r="BL348" t="s">
        <v>297</v>
      </c>
      <c r="BM348" t="s">
        <v>297</v>
      </c>
      <c r="BN348" t="s">
        <v>297</v>
      </c>
      <c r="BO348" t="s">
        <v>297</v>
      </c>
      <c r="BP348" t="s">
        <v>297</v>
      </c>
      <c r="BQ348" t="s">
        <v>297</v>
      </c>
      <c r="BR348" t="s">
        <v>297</v>
      </c>
      <c r="BS348" t="s">
        <v>297</v>
      </c>
      <c r="BT348" t="s">
        <v>297</v>
      </c>
      <c r="BU348" t="s">
        <v>297</v>
      </c>
      <c r="BV348" t="s">
        <v>297</v>
      </c>
      <c r="BW348" t="s">
        <v>297</v>
      </c>
      <c r="BX348" t="s">
        <v>297</v>
      </c>
      <c r="BY348" t="s">
        <v>297</v>
      </c>
      <c r="BZ348" t="s">
        <v>297</v>
      </c>
      <c r="CA348" t="s">
        <v>297</v>
      </c>
      <c r="CB348" t="s">
        <v>297</v>
      </c>
      <c r="CC348" t="s">
        <v>297</v>
      </c>
      <c r="CD348" t="s">
        <v>297</v>
      </c>
      <c r="CE348" t="s">
        <v>297</v>
      </c>
      <c r="CF348" t="s">
        <v>553</v>
      </c>
      <c r="CG348">
        <v>0</v>
      </c>
      <c r="CH348" t="s">
        <v>297</v>
      </c>
      <c r="CI348" t="s">
        <v>297</v>
      </c>
      <c r="CJ348" t="s">
        <v>297</v>
      </c>
      <c r="CK348" t="s">
        <v>2337</v>
      </c>
      <c r="CL348" t="s">
        <v>2338</v>
      </c>
      <c r="CM348" t="s">
        <v>297</v>
      </c>
      <c r="CN348" t="s">
        <v>297</v>
      </c>
      <c r="CO348" t="s">
        <v>297</v>
      </c>
      <c r="CP348" t="s">
        <v>297</v>
      </c>
      <c r="CQ348" t="s">
        <v>297</v>
      </c>
      <c r="CR348" t="s">
        <v>297</v>
      </c>
      <c r="CS348" t="s">
        <v>297</v>
      </c>
      <c r="CT348" t="s">
        <v>297</v>
      </c>
      <c r="CU348" t="s">
        <v>297</v>
      </c>
      <c r="CV348" t="s">
        <v>297</v>
      </c>
      <c r="CW348" t="s">
        <v>297</v>
      </c>
      <c r="CX348" t="s">
        <v>297</v>
      </c>
      <c r="CY348" t="s">
        <v>297</v>
      </c>
      <c r="CZ348" t="s">
        <v>297</v>
      </c>
      <c r="DA348" t="s">
        <v>380</v>
      </c>
      <c r="DB348" t="s">
        <v>297</v>
      </c>
      <c r="DC348" t="s">
        <v>297</v>
      </c>
    </row>
    <row r="349" spans="1:107" hidden="1" thickTop="1" x14ac:dyDescent="0.2">
      <c r="A349" t="s">
        <v>2339</v>
      </c>
      <c r="B349" s="14" t="s">
        <v>2340</v>
      </c>
      <c r="C349" t="s">
        <v>6293</v>
      </c>
      <c r="D349" t="s">
        <v>297</v>
      </c>
      <c r="E349" t="s">
        <v>2341</v>
      </c>
      <c r="F349" t="s">
        <v>297</v>
      </c>
      <c r="G349" t="s">
        <v>357</v>
      </c>
      <c r="H349" t="s">
        <v>665</v>
      </c>
      <c r="I349" t="s">
        <v>341</v>
      </c>
      <c r="J349" t="s">
        <v>342</v>
      </c>
      <c r="K349" t="s">
        <v>343</v>
      </c>
      <c r="L349" t="s">
        <v>303</v>
      </c>
      <c r="M349" t="s">
        <v>297</v>
      </c>
      <c r="N349" t="s">
        <v>2342</v>
      </c>
      <c r="O349" t="s">
        <v>297</v>
      </c>
      <c r="Q349" t="s">
        <v>344</v>
      </c>
      <c r="R349" t="s">
        <v>368</v>
      </c>
      <c r="S349" t="s">
        <v>384</v>
      </c>
      <c r="T349" t="s">
        <v>362</v>
      </c>
      <c r="U349" t="s">
        <v>297</v>
      </c>
      <c r="V349" t="s">
        <v>309</v>
      </c>
      <c r="W349" t="s">
        <v>310</v>
      </c>
      <c r="X349" t="s">
        <v>310</v>
      </c>
      <c r="Y349" t="s">
        <v>311</v>
      </c>
      <c r="Z349" t="s">
        <v>1581</v>
      </c>
      <c r="AA349" t="s">
        <v>297</v>
      </c>
      <c r="AB349" t="s">
        <v>297</v>
      </c>
      <c r="AC349" t="s">
        <v>297</v>
      </c>
      <c r="AD349" t="s">
        <v>297</v>
      </c>
      <c r="AE349" t="s">
        <v>297</v>
      </c>
      <c r="AF349" t="s">
        <v>312</v>
      </c>
      <c r="AG349" t="s">
        <v>297</v>
      </c>
      <c r="AH349" t="s">
        <v>297</v>
      </c>
      <c r="AI349" t="s">
        <v>297</v>
      </c>
      <c r="AJ349" t="s">
        <v>297</v>
      </c>
      <c r="AK349" t="s">
        <v>297</v>
      </c>
      <c r="AL349" t="s">
        <v>297</v>
      </c>
      <c r="AM349" t="s">
        <v>297</v>
      </c>
      <c r="AN349" t="s">
        <v>297</v>
      </c>
      <c r="AO349" t="s">
        <v>297</v>
      </c>
      <c r="AP349" t="s">
        <v>297</v>
      </c>
      <c r="AQ349" t="s">
        <v>297</v>
      </c>
      <c r="AR349" t="s">
        <v>297</v>
      </c>
      <c r="AS349" t="s">
        <v>297</v>
      </c>
      <c r="AT349" t="s">
        <v>297</v>
      </c>
      <c r="AU349" t="s">
        <v>297</v>
      </c>
      <c r="AV349" t="s">
        <v>297</v>
      </c>
      <c r="AW349" t="s">
        <v>297</v>
      </c>
      <c r="AX349" t="s">
        <v>297</v>
      </c>
      <c r="AY349" t="s">
        <v>297</v>
      </c>
      <c r="AZ349" t="s">
        <v>297</v>
      </c>
      <c r="BA349" t="s">
        <v>297</v>
      </c>
      <c r="BB349" t="s">
        <v>297</v>
      </c>
      <c r="BC349" t="s">
        <v>297</v>
      </c>
      <c r="BD349" t="s">
        <v>297</v>
      </c>
      <c r="BE349" t="s">
        <v>297</v>
      </c>
      <c r="BF349" t="s">
        <v>297</v>
      </c>
      <c r="BG349" t="s">
        <v>297</v>
      </c>
      <c r="BH349" t="s">
        <v>297</v>
      </c>
      <c r="BI349" t="s">
        <v>297</v>
      </c>
      <c r="BJ349" t="s">
        <v>297</v>
      </c>
      <c r="BK349" t="s">
        <v>297</v>
      </c>
      <c r="BL349" t="s">
        <v>297</v>
      </c>
      <c r="BM349" t="s">
        <v>297</v>
      </c>
      <c r="BN349" t="s">
        <v>297</v>
      </c>
      <c r="BO349" t="s">
        <v>297</v>
      </c>
      <c r="BP349" t="s">
        <v>297</v>
      </c>
      <c r="BQ349" t="s">
        <v>297</v>
      </c>
      <c r="BR349" t="s">
        <v>297</v>
      </c>
      <c r="BS349" t="s">
        <v>297</v>
      </c>
      <c r="BT349" t="s">
        <v>297</v>
      </c>
      <c r="BU349" t="s">
        <v>297</v>
      </c>
      <c r="BV349" t="s">
        <v>297</v>
      </c>
      <c r="BW349" t="s">
        <v>297</v>
      </c>
      <c r="BX349" t="s">
        <v>297</v>
      </c>
      <c r="BY349" t="s">
        <v>297</v>
      </c>
      <c r="BZ349" t="s">
        <v>297</v>
      </c>
      <c r="CA349" t="s">
        <v>297</v>
      </c>
      <c r="CB349" t="s">
        <v>297</v>
      </c>
      <c r="CC349" t="s">
        <v>297</v>
      </c>
      <c r="CD349" t="s">
        <v>297</v>
      </c>
      <c r="CE349" t="s">
        <v>297</v>
      </c>
      <c r="CF349" t="s">
        <v>553</v>
      </c>
      <c r="CG349" t="s">
        <v>297</v>
      </c>
      <c r="CH349" t="s">
        <v>297</v>
      </c>
      <c r="CI349">
        <v>0</v>
      </c>
      <c r="CJ349">
        <v>30</v>
      </c>
      <c r="CK349" t="s">
        <v>2340</v>
      </c>
      <c r="CL349" t="s">
        <v>2343</v>
      </c>
      <c r="CM349" t="s">
        <v>297</v>
      </c>
      <c r="CN349" t="s">
        <v>297</v>
      </c>
      <c r="CO349" t="s">
        <v>297</v>
      </c>
      <c r="CP349" t="s">
        <v>297</v>
      </c>
      <c r="CQ349" t="s">
        <v>297</v>
      </c>
      <c r="CR349" t="s">
        <v>297</v>
      </c>
      <c r="CS349" t="s">
        <v>297</v>
      </c>
      <c r="CT349" t="s">
        <v>297</v>
      </c>
      <c r="CU349" t="s">
        <v>297</v>
      </c>
      <c r="CV349" t="s">
        <v>297</v>
      </c>
      <c r="CW349" t="s">
        <v>297</v>
      </c>
      <c r="CX349" t="s">
        <v>297</v>
      </c>
      <c r="CY349" t="s">
        <v>297</v>
      </c>
      <c r="CZ349" t="s">
        <v>297</v>
      </c>
      <c r="DA349" t="s">
        <v>297</v>
      </c>
      <c r="DB349" t="s">
        <v>297</v>
      </c>
      <c r="DC349" t="s">
        <v>297</v>
      </c>
    </row>
    <row r="350" spans="1:107" hidden="1" thickTop="1" x14ac:dyDescent="0.2">
      <c r="A350" t="s">
        <v>2344</v>
      </c>
      <c r="B350" s="196" t="s">
        <v>2345</v>
      </c>
      <c r="C350" t="s">
        <v>6293</v>
      </c>
      <c r="D350" t="s">
        <v>297</v>
      </c>
      <c r="E350" t="s">
        <v>2346</v>
      </c>
      <c r="F350" t="s">
        <v>297</v>
      </c>
      <c r="G350" t="s">
        <v>357</v>
      </c>
      <c r="H350" t="s">
        <v>665</v>
      </c>
      <c r="I350" t="s">
        <v>341</v>
      </c>
      <c r="J350" t="s">
        <v>342</v>
      </c>
      <c r="K350" t="s">
        <v>343</v>
      </c>
      <c r="L350" t="s">
        <v>303</v>
      </c>
      <c r="M350" t="s">
        <v>297</v>
      </c>
      <c r="N350" t="s">
        <v>2347</v>
      </c>
      <c r="O350" t="s">
        <v>297</v>
      </c>
      <c r="Q350" t="s">
        <v>344</v>
      </c>
      <c r="R350" t="s">
        <v>368</v>
      </c>
      <c r="S350" t="s">
        <v>384</v>
      </c>
      <c r="T350" t="s">
        <v>362</v>
      </c>
      <c r="U350" t="s">
        <v>297</v>
      </c>
      <c r="V350" t="s">
        <v>309</v>
      </c>
      <c r="W350" t="s">
        <v>310</v>
      </c>
      <c r="X350" t="s">
        <v>310</v>
      </c>
      <c r="Y350" t="s">
        <v>2348</v>
      </c>
      <c r="Z350" t="s">
        <v>1581</v>
      </c>
      <c r="AA350" t="s">
        <v>297</v>
      </c>
      <c r="AB350" t="s">
        <v>297</v>
      </c>
      <c r="AC350" t="s">
        <v>297</v>
      </c>
      <c r="AD350" t="s">
        <v>297</v>
      </c>
      <c r="AE350" t="s">
        <v>297</v>
      </c>
      <c r="AF350" t="s">
        <v>312</v>
      </c>
      <c r="AG350" t="s">
        <v>297</v>
      </c>
      <c r="AH350" t="s">
        <v>297</v>
      </c>
      <c r="AI350" t="s">
        <v>297</v>
      </c>
      <c r="AJ350" t="s">
        <v>297</v>
      </c>
      <c r="AK350" t="s">
        <v>297</v>
      </c>
      <c r="AL350" t="s">
        <v>297</v>
      </c>
      <c r="AM350" t="s">
        <v>297</v>
      </c>
      <c r="AN350" t="s">
        <v>297</v>
      </c>
      <c r="AO350" t="s">
        <v>297</v>
      </c>
      <c r="AP350" t="s">
        <v>297</v>
      </c>
      <c r="AQ350" t="s">
        <v>297</v>
      </c>
      <c r="AR350" t="s">
        <v>297</v>
      </c>
      <c r="AS350" t="s">
        <v>297</v>
      </c>
      <c r="AT350" t="s">
        <v>297</v>
      </c>
      <c r="AU350" t="s">
        <v>297</v>
      </c>
      <c r="AV350" t="s">
        <v>297</v>
      </c>
      <c r="AW350" t="s">
        <v>297</v>
      </c>
      <c r="AX350" t="s">
        <v>297</v>
      </c>
      <c r="AY350" t="s">
        <v>297</v>
      </c>
      <c r="AZ350" t="s">
        <v>297</v>
      </c>
      <c r="BA350" t="s">
        <v>297</v>
      </c>
      <c r="BB350" t="s">
        <v>297</v>
      </c>
      <c r="BC350" t="s">
        <v>297</v>
      </c>
      <c r="BD350" t="s">
        <v>297</v>
      </c>
      <c r="BE350" t="s">
        <v>297</v>
      </c>
      <c r="BF350" t="s">
        <v>297</v>
      </c>
      <c r="BG350" t="s">
        <v>297</v>
      </c>
      <c r="BH350" t="s">
        <v>297</v>
      </c>
      <c r="BI350" t="s">
        <v>297</v>
      </c>
      <c r="BJ350" t="s">
        <v>297</v>
      </c>
      <c r="BK350" t="s">
        <v>297</v>
      </c>
      <c r="BL350" t="s">
        <v>297</v>
      </c>
      <c r="BM350" t="s">
        <v>297</v>
      </c>
      <c r="BN350" t="s">
        <v>297</v>
      </c>
      <c r="BO350" t="s">
        <v>297</v>
      </c>
      <c r="BP350" t="s">
        <v>297</v>
      </c>
      <c r="BQ350" t="s">
        <v>297</v>
      </c>
      <c r="BR350" t="s">
        <v>297</v>
      </c>
      <c r="BS350" t="s">
        <v>297</v>
      </c>
      <c r="BT350" t="s">
        <v>297</v>
      </c>
      <c r="BU350" t="s">
        <v>297</v>
      </c>
      <c r="BV350" t="s">
        <v>297</v>
      </c>
      <c r="BW350" t="s">
        <v>297</v>
      </c>
      <c r="BX350" t="s">
        <v>297</v>
      </c>
      <c r="BY350" t="s">
        <v>297</v>
      </c>
      <c r="BZ350" t="s">
        <v>297</v>
      </c>
      <c r="CA350" t="s">
        <v>297</v>
      </c>
      <c r="CB350" t="s">
        <v>297</v>
      </c>
      <c r="CC350" t="s">
        <v>297</v>
      </c>
      <c r="CD350" t="s">
        <v>297</v>
      </c>
      <c r="CE350" t="s">
        <v>297</v>
      </c>
      <c r="CF350" t="s">
        <v>553</v>
      </c>
      <c r="CG350" t="s">
        <v>297</v>
      </c>
      <c r="CH350" t="s">
        <v>297</v>
      </c>
      <c r="CI350">
        <v>0</v>
      </c>
      <c r="CJ350">
        <v>30</v>
      </c>
      <c r="CK350" t="s">
        <v>2345</v>
      </c>
      <c r="CL350" t="s">
        <v>2349</v>
      </c>
      <c r="CM350" t="s">
        <v>297</v>
      </c>
      <c r="CN350" t="s">
        <v>297</v>
      </c>
      <c r="CO350" t="s">
        <v>297</v>
      </c>
      <c r="CP350" t="s">
        <v>297</v>
      </c>
      <c r="CQ350" t="s">
        <v>297</v>
      </c>
      <c r="CR350" t="s">
        <v>297</v>
      </c>
      <c r="CS350" t="s">
        <v>297</v>
      </c>
      <c r="CT350" t="s">
        <v>297</v>
      </c>
      <c r="CU350" t="s">
        <v>297</v>
      </c>
      <c r="CV350" t="s">
        <v>297</v>
      </c>
      <c r="CW350" t="s">
        <v>297</v>
      </c>
      <c r="CX350" t="s">
        <v>297</v>
      </c>
      <c r="CY350" t="s">
        <v>297</v>
      </c>
      <c r="CZ350" t="s">
        <v>297</v>
      </c>
      <c r="DA350" t="s">
        <v>297</v>
      </c>
      <c r="DB350" t="s">
        <v>297</v>
      </c>
      <c r="DC350" t="s">
        <v>297</v>
      </c>
    </row>
    <row r="351" spans="1:107" hidden="1" thickTop="1" x14ac:dyDescent="0.2">
      <c r="A351" t="s">
        <v>2350</v>
      </c>
      <c r="B351" s="14" t="s">
        <v>2351</v>
      </c>
      <c r="C351" t="s">
        <v>6289</v>
      </c>
      <c r="D351" t="s">
        <v>297</v>
      </c>
      <c r="E351" t="s">
        <v>2351</v>
      </c>
      <c r="F351" t="s">
        <v>297</v>
      </c>
      <c r="G351" t="s">
        <v>298</v>
      </c>
      <c r="H351" t="s">
        <v>299</v>
      </c>
      <c r="I351" t="s">
        <v>300</v>
      </c>
      <c r="J351" t="s">
        <v>301</v>
      </c>
      <c r="K351" t="s">
        <v>302</v>
      </c>
      <c r="L351" t="s">
        <v>303</v>
      </c>
      <c r="M351" t="s">
        <v>297</v>
      </c>
      <c r="N351" t="s">
        <v>297</v>
      </c>
      <c r="O351" t="s">
        <v>297</v>
      </c>
      <c r="Q351" t="s">
        <v>304</v>
      </c>
      <c r="R351" t="s">
        <v>319</v>
      </c>
      <c r="S351" t="s">
        <v>306</v>
      </c>
      <c r="T351" t="s">
        <v>307</v>
      </c>
      <c r="U351" t="s">
        <v>308</v>
      </c>
      <c r="V351" t="s">
        <v>309</v>
      </c>
      <c r="W351" t="s">
        <v>310</v>
      </c>
      <c r="X351" t="s">
        <v>310</v>
      </c>
      <c r="Y351" t="s">
        <v>311</v>
      </c>
      <c r="Z351" t="s">
        <v>297</v>
      </c>
      <c r="AA351" t="s">
        <v>297</v>
      </c>
      <c r="AB351" t="s">
        <v>297</v>
      </c>
      <c r="AC351" t="s">
        <v>297</v>
      </c>
      <c r="AD351" t="s">
        <v>297</v>
      </c>
      <c r="AE351" t="s">
        <v>297</v>
      </c>
      <c r="AF351" t="s">
        <v>312</v>
      </c>
      <c r="AG351" t="s">
        <v>297</v>
      </c>
      <c r="AH351" t="s">
        <v>297</v>
      </c>
      <c r="AI351" t="s">
        <v>297</v>
      </c>
      <c r="AJ351" t="s">
        <v>297</v>
      </c>
      <c r="AK351" t="s">
        <v>297</v>
      </c>
      <c r="AL351" t="s">
        <v>297</v>
      </c>
      <c r="AM351" t="s">
        <v>297</v>
      </c>
      <c r="AN351" t="s">
        <v>297</v>
      </c>
      <c r="AO351" t="s">
        <v>297</v>
      </c>
      <c r="AP351" t="s">
        <v>297</v>
      </c>
      <c r="AQ351" t="s">
        <v>297</v>
      </c>
      <c r="AR351" t="s">
        <v>297</v>
      </c>
      <c r="AS351" t="s">
        <v>297</v>
      </c>
      <c r="AT351" t="s">
        <v>297</v>
      </c>
      <c r="AU351" t="s">
        <v>297</v>
      </c>
      <c r="AV351" t="s">
        <v>297</v>
      </c>
      <c r="AW351" t="s">
        <v>297</v>
      </c>
      <c r="AX351" t="s">
        <v>297</v>
      </c>
      <c r="AY351" t="s">
        <v>297</v>
      </c>
      <c r="AZ351" t="s">
        <v>297</v>
      </c>
      <c r="BA351" t="s">
        <v>297</v>
      </c>
      <c r="BB351" t="s">
        <v>297</v>
      </c>
      <c r="BC351" t="s">
        <v>297</v>
      </c>
      <c r="BD351" t="s">
        <v>297</v>
      </c>
      <c r="BE351" t="s">
        <v>297</v>
      </c>
      <c r="BF351" t="s">
        <v>297</v>
      </c>
      <c r="BG351" t="s">
        <v>297</v>
      </c>
      <c r="BH351" t="s">
        <v>297</v>
      </c>
      <c r="BI351" t="s">
        <v>297</v>
      </c>
      <c r="BJ351" t="s">
        <v>297</v>
      </c>
      <c r="BK351" t="s">
        <v>297</v>
      </c>
      <c r="BL351" t="s">
        <v>297</v>
      </c>
      <c r="BM351" t="s">
        <v>297</v>
      </c>
      <c r="BN351" t="s">
        <v>297</v>
      </c>
      <c r="BO351" t="s">
        <v>297</v>
      </c>
      <c r="BP351" t="s">
        <v>297</v>
      </c>
      <c r="BQ351" t="s">
        <v>297</v>
      </c>
      <c r="BR351" t="s">
        <v>297</v>
      </c>
      <c r="BS351" t="s">
        <v>297</v>
      </c>
      <c r="BT351" t="s">
        <v>297</v>
      </c>
      <c r="BU351" t="s">
        <v>297</v>
      </c>
      <c r="BV351" t="s">
        <v>297</v>
      </c>
      <c r="BW351" t="s">
        <v>297</v>
      </c>
      <c r="BX351" t="s">
        <v>297</v>
      </c>
      <c r="BY351" t="s">
        <v>297</v>
      </c>
      <c r="BZ351" t="s">
        <v>297</v>
      </c>
      <c r="CA351" t="s">
        <v>297</v>
      </c>
      <c r="CB351" t="s">
        <v>297</v>
      </c>
      <c r="CC351" t="s">
        <v>297</v>
      </c>
      <c r="CD351" t="s">
        <v>297</v>
      </c>
      <c r="CE351" t="s">
        <v>297</v>
      </c>
      <c r="CF351" t="s">
        <v>313</v>
      </c>
      <c r="CG351" t="s">
        <v>314</v>
      </c>
      <c r="CH351" t="s">
        <v>314</v>
      </c>
      <c r="CI351" t="s">
        <v>297</v>
      </c>
      <c r="CJ351" t="s">
        <v>297</v>
      </c>
      <c r="CK351" t="s">
        <v>2352</v>
      </c>
      <c r="CL351" t="s">
        <v>2353</v>
      </c>
      <c r="CM351" t="s">
        <v>297</v>
      </c>
      <c r="CN351" t="s">
        <v>297</v>
      </c>
      <c r="CO351" t="s">
        <v>297</v>
      </c>
      <c r="CP351" t="s">
        <v>297</v>
      </c>
      <c r="CQ351" t="s">
        <v>297</v>
      </c>
      <c r="CR351" t="s">
        <v>297</v>
      </c>
      <c r="CS351" t="s">
        <v>297</v>
      </c>
      <c r="CT351" t="s">
        <v>297</v>
      </c>
      <c r="CU351" t="s">
        <v>297</v>
      </c>
      <c r="CV351" t="s">
        <v>297</v>
      </c>
      <c r="CW351" t="s">
        <v>297</v>
      </c>
      <c r="CX351" t="s">
        <v>297</v>
      </c>
      <c r="CY351" t="s">
        <v>297</v>
      </c>
      <c r="CZ351" t="s">
        <v>297</v>
      </c>
      <c r="DA351" t="s">
        <v>297</v>
      </c>
      <c r="DB351" t="s">
        <v>297</v>
      </c>
      <c r="DC351" t="s">
        <v>297</v>
      </c>
    </row>
    <row r="352" spans="1:107" hidden="1" thickTop="1" x14ac:dyDescent="0.2">
      <c r="A352" t="s">
        <v>2354</v>
      </c>
      <c r="B352" s="196" t="s">
        <v>2355</v>
      </c>
      <c r="C352" t="s">
        <v>6289</v>
      </c>
      <c r="D352" t="s">
        <v>297</v>
      </c>
      <c r="E352" t="s">
        <v>2355</v>
      </c>
      <c r="F352" t="s">
        <v>297</v>
      </c>
      <c r="G352" t="s">
        <v>298</v>
      </c>
      <c r="H352" t="s">
        <v>299</v>
      </c>
      <c r="I352" t="s">
        <v>300</v>
      </c>
      <c r="J352" t="s">
        <v>301</v>
      </c>
      <c r="K352" t="s">
        <v>302</v>
      </c>
      <c r="L352" t="s">
        <v>303</v>
      </c>
      <c r="M352" t="s">
        <v>297</v>
      </c>
      <c r="N352" t="s">
        <v>297</v>
      </c>
      <c r="O352" t="s">
        <v>297</v>
      </c>
      <c r="Q352" t="s">
        <v>304</v>
      </c>
      <c r="R352" t="s">
        <v>319</v>
      </c>
      <c r="S352" t="s">
        <v>306</v>
      </c>
      <c r="T352" t="s">
        <v>307</v>
      </c>
      <c r="U352" t="s">
        <v>308</v>
      </c>
      <c r="V352" t="s">
        <v>309</v>
      </c>
      <c r="W352" t="s">
        <v>310</v>
      </c>
      <c r="X352" t="s">
        <v>310</v>
      </c>
      <c r="Y352" t="s">
        <v>311</v>
      </c>
      <c r="Z352" t="s">
        <v>297</v>
      </c>
      <c r="AA352" t="s">
        <v>297</v>
      </c>
      <c r="AB352" t="s">
        <v>297</v>
      </c>
      <c r="AC352" t="s">
        <v>297</v>
      </c>
      <c r="AD352" t="s">
        <v>297</v>
      </c>
      <c r="AE352" t="s">
        <v>297</v>
      </c>
      <c r="AF352" t="s">
        <v>312</v>
      </c>
      <c r="AG352" t="s">
        <v>297</v>
      </c>
      <c r="AH352" t="s">
        <v>297</v>
      </c>
      <c r="AI352" t="s">
        <v>297</v>
      </c>
      <c r="AJ352" t="s">
        <v>297</v>
      </c>
      <c r="AK352" t="s">
        <v>297</v>
      </c>
      <c r="AL352" t="s">
        <v>297</v>
      </c>
      <c r="AM352" t="s">
        <v>297</v>
      </c>
      <c r="AN352" t="s">
        <v>297</v>
      </c>
      <c r="AO352" t="s">
        <v>297</v>
      </c>
      <c r="AP352" t="s">
        <v>297</v>
      </c>
      <c r="AQ352" t="s">
        <v>297</v>
      </c>
      <c r="AR352" t="s">
        <v>297</v>
      </c>
      <c r="AS352" t="s">
        <v>297</v>
      </c>
      <c r="AT352" t="s">
        <v>297</v>
      </c>
      <c r="AU352" t="s">
        <v>297</v>
      </c>
      <c r="AV352" t="s">
        <v>297</v>
      </c>
      <c r="AW352" t="s">
        <v>297</v>
      </c>
      <c r="AX352" t="s">
        <v>297</v>
      </c>
      <c r="AY352" t="s">
        <v>297</v>
      </c>
      <c r="AZ352" t="s">
        <v>297</v>
      </c>
      <c r="BA352" t="s">
        <v>297</v>
      </c>
      <c r="BB352" t="s">
        <v>297</v>
      </c>
      <c r="BC352" t="s">
        <v>297</v>
      </c>
      <c r="BD352" t="s">
        <v>297</v>
      </c>
      <c r="BE352" t="s">
        <v>297</v>
      </c>
      <c r="BF352" t="s">
        <v>297</v>
      </c>
      <c r="BG352" t="s">
        <v>297</v>
      </c>
      <c r="BH352" t="s">
        <v>297</v>
      </c>
      <c r="BI352" t="s">
        <v>297</v>
      </c>
      <c r="BJ352" t="s">
        <v>297</v>
      </c>
      <c r="BK352" t="s">
        <v>297</v>
      </c>
      <c r="BL352" t="s">
        <v>297</v>
      </c>
      <c r="BM352" t="s">
        <v>297</v>
      </c>
      <c r="BN352" t="s">
        <v>297</v>
      </c>
      <c r="BO352" t="s">
        <v>297</v>
      </c>
      <c r="BP352" t="s">
        <v>297</v>
      </c>
      <c r="BQ352" t="s">
        <v>297</v>
      </c>
      <c r="BR352" t="s">
        <v>297</v>
      </c>
      <c r="BS352" t="s">
        <v>297</v>
      </c>
      <c r="BT352" t="s">
        <v>297</v>
      </c>
      <c r="BU352" t="s">
        <v>297</v>
      </c>
      <c r="BV352" t="s">
        <v>297</v>
      </c>
      <c r="BW352" t="s">
        <v>297</v>
      </c>
      <c r="BX352" t="s">
        <v>297</v>
      </c>
      <c r="BY352" t="s">
        <v>297</v>
      </c>
      <c r="BZ352" t="s">
        <v>297</v>
      </c>
      <c r="CA352" t="s">
        <v>297</v>
      </c>
      <c r="CB352" t="s">
        <v>297</v>
      </c>
      <c r="CC352" t="s">
        <v>297</v>
      </c>
      <c r="CD352" t="s">
        <v>297</v>
      </c>
      <c r="CE352" t="s">
        <v>297</v>
      </c>
      <c r="CF352" t="s">
        <v>313</v>
      </c>
      <c r="CG352" t="s">
        <v>314</v>
      </c>
      <c r="CH352" t="s">
        <v>314</v>
      </c>
      <c r="CI352" t="s">
        <v>297</v>
      </c>
      <c r="CJ352" t="s">
        <v>297</v>
      </c>
      <c r="CK352" t="s">
        <v>2356</v>
      </c>
      <c r="CL352" t="s">
        <v>2357</v>
      </c>
      <c r="CM352" t="s">
        <v>297</v>
      </c>
      <c r="CN352" t="s">
        <v>297</v>
      </c>
      <c r="CO352" t="s">
        <v>297</v>
      </c>
      <c r="CP352" t="s">
        <v>297</v>
      </c>
      <c r="CQ352" t="s">
        <v>297</v>
      </c>
      <c r="CR352" t="s">
        <v>297</v>
      </c>
      <c r="CS352" t="s">
        <v>297</v>
      </c>
      <c r="CT352" t="s">
        <v>297</v>
      </c>
      <c r="CU352" t="s">
        <v>297</v>
      </c>
      <c r="CV352" t="s">
        <v>297</v>
      </c>
      <c r="CW352" t="s">
        <v>297</v>
      </c>
      <c r="CX352" t="s">
        <v>297</v>
      </c>
      <c r="CY352" t="s">
        <v>297</v>
      </c>
      <c r="CZ352" t="s">
        <v>297</v>
      </c>
      <c r="DA352" t="s">
        <v>297</v>
      </c>
      <c r="DB352" t="s">
        <v>297</v>
      </c>
      <c r="DC352" t="s">
        <v>297</v>
      </c>
    </row>
    <row r="353" spans="1:107" hidden="1" thickTop="1" x14ac:dyDescent="0.2">
      <c r="A353" t="s">
        <v>2358</v>
      </c>
      <c r="B353" s="14" t="s">
        <v>2359</v>
      </c>
      <c r="C353" t="s">
        <v>6204</v>
      </c>
      <c r="D353" t="s">
        <v>297</v>
      </c>
      <c r="E353" t="s">
        <v>2360</v>
      </c>
      <c r="F353" t="s">
        <v>2361</v>
      </c>
      <c r="G353" t="s">
        <v>339</v>
      </c>
      <c r="H353" t="s">
        <v>340</v>
      </c>
      <c r="I353" t="s">
        <v>375</v>
      </c>
      <c r="J353" t="s">
        <v>342</v>
      </c>
      <c r="K353" t="s">
        <v>343</v>
      </c>
      <c r="L353" t="s">
        <v>303</v>
      </c>
      <c r="M353" t="s">
        <v>297</v>
      </c>
      <c r="N353" t="s">
        <v>297</v>
      </c>
      <c r="O353" t="s">
        <v>297</v>
      </c>
      <c r="Q353" t="s">
        <v>344</v>
      </c>
      <c r="R353" t="s">
        <v>297</v>
      </c>
      <c r="S353" t="s">
        <v>306</v>
      </c>
      <c r="T353" t="s">
        <v>297</v>
      </c>
      <c r="U353" t="s">
        <v>308</v>
      </c>
      <c r="V353" t="s">
        <v>568</v>
      </c>
      <c r="W353" t="s">
        <v>345</v>
      </c>
      <c r="X353" t="s">
        <v>310</v>
      </c>
      <c r="Y353" t="s">
        <v>568</v>
      </c>
      <c r="Z353" t="s">
        <v>297</v>
      </c>
      <c r="AA353" t="s">
        <v>297</v>
      </c>
      <c r="AB353" t="s">
        <v>297</v>
      </c>
      <c r="AC353" t="s">
        <v>297</v>
      </c>
      <c r="AD353" t="s">
        <v>297</v>
      </c>
      <c r="AE353" t="s">
        <v>297</v>
      </c>
      <c r="AF353" t="s">
        <v>297</v>
      </c>
      <c r="AG353" t="s">
        <v>297</v>
      </c>
      <c r="AH353" t="s">
        <v>297</v>
      </c>
      <c r="AI353" t="s">
        <v>297</v>
      </c>
      <c r="AJ353" t="s">
        <v>297</v>
      </c>
      <c r="AK353" t="s">
        <v>297</v>
      </c>
      <c r="AL353" t="s">
        <v>297</v>
      </c>
      <c r="AM353" t="s">
        <v>297</v>
      </c>
      <c r="AN353" t="s">
        <v>297</v>
      </c>
      <c r="AO353" t="s">
        <v>297</v>
      </c>
      <c r="AP353" t="s">
        <v>297</v>
      </c>
      <c r="AQ353" t="s">
        <v>297</v>
      </c>
      <c r="AR353" t="s">
        <v>297</v>
      </c>
      <c r="AS353" t="s">
        <v>297</v>
      </c>
      <c r="AT353" t="s">
        <v>297</v>
      </c>
      <c r="AU353" t="s">
        <v>297</v>
      </c>
      <c r="AV353" t="s">
        <v>297</v>
      </c>
      <c r="AW353" t="s">
        <v>297</v>
      </c>
      <c r="AX353" t="s">
        <v>297</v>
      </c>
      <c r="AY353" t="s">
        <v>297</v>
      </c>
      <c r="AZ353" t="s">
        <v>297</v>
      </c>
      <c r="BA353" t="s">
        <v>297</v>
      </c>
      <c r="BB353" t="s">
        <v>297</v>
      </c>
      <c r="BC353" t="s">
        <v>297</v>
      </c>
      <c r="BD353" t="s">
        <v>297</v>
      </c>
      <c r="BE353" t="s">
        <v>297</v>
      </c>
      <c r="BF353" t="s">
        <v>297</v>
      </c>
      <c r="BG353" t="s">
        <v>297</v>
      </c>
      <c r="BH353" t="s">
        <v>297</v>
      </c>
      <c r="BI353" t="s">
        <v>297</v>
      </c>
      <c r="BJ353" t="s">
        <v>297</v>
      </c>
      <c r="BK353" t="s">
        <v>297</v>
      </c>
      <c r="BL353" t="s">
        <v>297</v>
      </c>
      <c r="BM353" t="s">
        <v>297</v>
      </c>
      <c r="BN353" t="s">
        <v>297</v>
      </c>
      <c r="BO353" t="s">
        <v>297</v>
      </c>
      <c r="BP353" t="s">
        <v>297</v>
      </c>
      <c r="BQ353" t="s">
        <v>297</v>
      </c>
      <c r="BR353" t="s">
        <v>297</v>
      </c>
      <c r="BS353" t="s">
        <v>297</v>
      </c>
      <c r="BT353" t="s">
        <v>297</v>
      </c>
      <c r="BU353" t="s">
        <v>297</v>
      </c>
      <c r="BV353" t="s">
        <v>297</v>
      </c>
      <c r="BW353" t="s">
        <v>297</v>
      </c>
      <c r="BX353" t="s">
        <v>297</v>
      </c>
      <c r="BY353" t="s">
        <v>297</v>
      </c>
      <c r="BZ353" t="s">
        <v>297</v>
      </c>
      <c r="CA353" t="s">
        <v>297</v>
      </c>
      <c r="CB353" t="s">
        <v>297</v>
      </c>
      <c r="CC353" t="s">
        <v>297</v>
      </c>
      <c r="CD353" t="s">
        <v>297</v>
      </c>
      <c r="CE353" t="s">
        <v>297</v>
      </c>
      <c r="CF353" t="s">
        <v>347</v>
      </c>
      <c r="CG353" t="s">
        <v>297</v>
      </c>
      <c r="CH353" t="s">
        <v>297</v>
      </c>
      <c r="CI353">
        <v>0</v>
      </c>
      <c r="CJ353">
        <v>10</v>
      </c>
      <c r="CK353" t="s">
        <v>2362</v>
      </c>
      <c r="CL353" t="s">
        <v>2363</v>
      </c>
      <c r="CM353" t="s">
        <v>297</v>
      </c>
      <c r="CN353" t="s">
        <v>297</v>
      </c>
      <c r="CO353" t="s">
        <v>297</v>
      </c>
      <c r="CP353" t="s">
        <v>297</v>
      </c>
      <c r="CQ353" t="s">
        <v>297</v>
      </c>
      <c r="CR353" t="s">
        <v>297</v>
      </c>
      <c r="CS353" t="s">
        <v>2364</v>
      </c>
      <c r="CT353" t="s">
        <v>1182</v>
      </c>
      <c r="CU353" t="s">
        <v>2365</v>
      </c>
      <c r="CV353" t="s">
        <v>297</v>
      </c>
      <c r="CW353" t="s">
        <v>297</v>
      </c>
      <c r="CX353" t="s">
        <v>297</v>
      </c>
      <c r="CY353" t="s">
        <v>2366</v>
      </c>
      <c r="CZ353" t="s">
        <v>404</v>
      </c>
      <c r="DA353" t="s">
        <v>2367</v>
      </c>
      <c r="DB353" t="s">
        <v>297</v>
      </c>
      <c r="DC353" t="s">
        <v>2368</v>
      </c>
    </row>
    <row r="354" spans="1:107" hidden="1" thickTop="1" x14ac:dyDescent="0.2">
      <c r="A354" t="s">
        <v>2369</v>
      </c>
      <c r="B354" s="196" t="s">
        <v>2370</v>
      </c>
      <c r="C354" t="s">
        <v>6285</v>
      </c>
      <c r="D354" t="s">
        <v>297</v>
      </c>
      <c r="E354" t="s">
        <v>2371</v>
      </c>
      <c r="F354" t="s">
        <v>297</v>
      </c>
      <c r="G354" t="s">
        <v>339</v>
      </c>
      <c r="H354" t="s">
        <v>340</v>
      </c>
      <c r="I354" t="s">
        <v>375</v>
      </c>
      <c r="J354" t="s">
        <v>342</v>
      </c>
      <c r="K354" t="s">
        <v>343</v>
      </c>
      <c r="L354" t="s">
        <v>303</v>
      </c>
      <c r="M354" t="s">
        <v>297</v>
      </c>
      <c r="N354" t="s">
        <v>297</v>
      </c>
      <c r="O354" t="s">
        <v>297</v>
      </c>
      <c r="Q354" t="s">
        <v>344</v>
      </c>
      <c r="R354" t="s">
        <v>297</v>
      </c>
      <c r="S354" t="s">
        <v>306</v>
      </c>
      <c r="T354" t="s">
        <v>297</v>
      </c>
      <c r="U354" t="s">
        <v>297</v>
      </c>
      <c r="V354" t="s">
        <v>309</v>
      </c>
      <c r="W354" t="s">
        <v>310</v>
      </c>
      <c r="X354" t="s">
        <v>310</v>
      </c>
      <c r="Y354" t="s">
        <v>1043</v>
      </c>
      <c r="Z354" t="s">
        <v>297</v>
      </c>
      <c r="AA354" t="s">
        <v>297</v>
      </c>
      <c r="AB354" t="s">
        <v>297</v>
      </c>
      <c r="AC354" t="s">
        <v>297</v>
      </c>
      <c r="AD354" t="s">
        <v>297</v>
      </c>
      <c r="AE354" t="s">
        <v>297</v>
      </c>
      <c r="AF354" t="s">
        <v>312</v>
      </c>
      <c r="AG354" t="s">
        <v>297</v>
      </c>
      <c r="AH354" t="s">
        <v>297</v>
      </c>
      <c r="AI354" t="s">
        <v>297</v>
      </c>
      <c r="AJ354" t="s">
        <v>297</v>
      </c>
      <c r="AK354" t="s">
        <v>297</v>
      </c>
      <c r="AL354" t="s">
        <v>297</v>
      </c>
      <c r="AM354" t="s">
        <v>297</v>
      </c>
      <c r="AN354" t="s">
        <v>297</v>
      </c>
      <c r="AO354" t="s">
        <v>297</v>
      </c>
      <c r="AP354" t="s">
        <v>297</v>
      </c>
      <c r="AQ354" t="s">
        <v>297</v>
      </c>
      <c r="AR354" t="s">
        <v>312</v>
      </c>
      <c r="AS354" t="s">
        <v>297</v>
      </c>
      <c r="AT354" t="s">
        <v>297</v>
      </c>
      <c r="AU354" t="s">
        <v>297</v>
      </c>
      <c r="AV354" t="s">
        <v>297</v>
      </c>
      <c r="AW354" t="s">
        <v>297</v>
      </c>
      <c r="AX354" t="s">
        <v>297</v>
      </c>
      <c r="AY354" t="s">
        <v>297</v>
      </c>
      <c r="AZ354" t="s">
        <v>297</v>
      </c>
      <c r="BA354" t="s">
        <v>297</v>
      </c>
      <c r="BB354" t="s">
        <v>297</v>
      </c>
      <c r="BC354" t="s">
        <v>297</v>
      </c>
      <c r="BD354" t="s">
        <v>297</v>
      </c>
      <c r="BE354" t="s">
        <v>297</v>
      </c>
      <c r="BF354" t="s">
        <v>297</v>
      </c>
      <c r="BG354" t="s">
        <v>297</v>
      </c>
      <c r="BH354" t="s">
        <v>297</v>
      </c>
      <c r="BI354" t="s">
        <v>297</v>
      </c>
      <c r="BJ354" t="s">
        <v>297</v>
      </c>
      <c r="BK354" t="s">
        <v>297</v>
      </c>
      <c r="BL354" t="s">
        <v>297</v>
      </c>
      <c r="BM354" t="s">
        <v>297</v>
      </c>
      <c r="BN354" t="s">
        <v>297</v>
      </c>
      <c r="BO354" t="s">
        <v>297</v>
      </c>
      <c r="BP354" t="s">
        <v>297</v>
      </c>
      <c r="BQ354" t="s">
        <v>297</v>
      </c>
      <c r="BR354" t="s">
        <v>297</v>
      </c>
      <c r="BS354" t="s">
        <v>297</v>
      </c>
      <c r="BT354" t="s">
        <v>297</v>
      </c>
      <c r="BU354" t="s">
        <v>297</v>
      </c>
      <c r="BV354" t="s">
        <v>297</v>
      </c>
      <c r="BW354" t="s">
        <v>297</v>
      </c>
      <c r="BX354" t="s">
        <v>297</v>
      </c>
      <c r="BY354" t="s">
        <v>312</v>
      </c>
      <c r="BZ354" t="s">
        <v>297</v>
      </c>
      <c r="CA354" t="s">
        <v>297</v>
      </c>
      <c r="CB354" t="s">
        <v>297</v>
      </c>
      <c r="CC354" t="s">
        <v>297</v>
      </c>
      <c r="CD354" t="s">
        <v>297</v>
      </c>
      <c r="CE354" t="s">
        <v>297</v>
      </c>
      <c r="CF354" t="s">
        <v>347</v>
      </c>
      <c r="CG354" t="s">
        <v>297</v>
      </c>
      <c r="CH354" t="s">
        <v>297</v>
      </c>
      <c r="CI354">
        <v>0</v>
      </c>
      <c r="CJ354">
        <v>30</v>
      </c>
      <c r="CK354" t="s">
        <v>2372</v>
      </c>
      <c r="CL354" t="s">
        <v>2373</v>
      </c>
      <c r="CM354" t="s">
        <v>297</v>
      </c>
      <c r="CN354" t="s">
        <v>297</v>
      </c>
      <c r="CO354" t="s">
        <v>297</v>
      </c>
      <c r="CP354" t="s">
        <v>297</v>
      </c>
      <c r="CQ354" t="s">
        <v>297</v>
      </c>
      <c r="CR354" t="s">
        <v>297</v>
      </c>
      <c r="CS354" t="s">
        <v>297</v>
      </c>
      <c r="CT354" t="s">
        <v>297</v>
      </c>
      <c r="CU354" t="s">
        <v>297</v>
      </c>
      <c r="CV354" t="s">
        <v>297</v>
      </c>
      <c r="CW354" t="s">
        <v>297</v>
      </c>
      <c r="CX354" t="s">
        <v>297</v>
      </c>
      <c r="CY354" t="s">
        <v>297</v>
      </c>
      <c r="CZ354" t="s">
        <v>297</v>
      </c>
      <c r="DA354" t="s">
        <v>297</v>
      </c>
      <c r="DB354" t="s">
        <v>297</v>
      </c>
      <c r="DC354" t="s">
        <v>297</v>
      </c>
    </row>
    <row r="355" spans="1:107" ht="19.5" hidden="1" customHeight="1" x14ac:dyDescent="0.2">
      <c r="A355" t="s">
        <v>2374</v>
      </c>
      <c r="B355" s="14" t="s">
        <v>2365</v>
      </c>
      <c r="C355" t="s">
        <v>6204</v>
      </c>
      <c r="D355" t="s">
        <v>297</v>
      </c>
      <c r="E355" t="s">
        <v>2375</v>
      </c>
      <c r="F355" t="s">
        <v>297</v>
      </c>
      <c r="G355" t="s">
        <v>339</v>
      </c>
      <c r="H355" t="s">
        <v>340</v>
      </c>
      <c r="I355" t="s">
        <v>375</v>
      </c>
      <c r="J355" t="s">
        <v>342</v>
      </c>
      <c r="K355" t="s">
        <v>343</v>
      </c>
      <c r="L355" t="s">
        <v>303</v>
      </c>
      <c r="M355" t="s">
        <v>297</v>
      </c>
      <c r="N355" t="s">
        <v>297</v>
      </c>
      <c r="O355" t="s">
        <v>297</v>
      </c>
      <c r="Q355" t="s">
        <v>344</v>
      </c>
      <c r="R355" t="s">
        <v>297</v>
      </c>
      <c r="S355" t="s">
        <v>306</v>
      </c>
      <c r="T355" t="s">
        <v>297</v>
      </c>
      <c r="U355" t="s">
        <v>308</v>
      </c>
      <c r="V355" t="s">
        <v>309</v>
      </c>
      <c r="W355" t="s">
        <v>345</v>
      </c>
      <c r="X355" t="s">
        <v>310</v>
      </c>
      <c r="Y355" t="s">
        <v>346</v>
      </c>
      <c r="Z355" t="s">
        <v>297</v>
      </c>
      <c r="AA355" t="s">
        <v>297</v>
      </c>
      <c r="AB355" t="s">
        <v>297</v>
      </c>
      <c r="AC355" t="s">
        <v>297</v>
      </c>
      <c r="AD355" t="s">
        <v>297</v>
      </c>
      <c r="AE355" t="s">
        <v>297</v>
      </c>
      <c r="AF355" t="s">
        <v>297</v>
      </c>
      <c r="AG355" t="s">
        <v>297</v>
      </c>
      <c r="AH355" t="s">
        <v>297</v>
      </c>
      <c r="AI355" t="s">
        <v>297</v>
      </c>
      <c r="AJ355" t="s">
        <v>297</v>
      </c>
      <c r="AK355" t="s">
        <v>297</v>
      </c>
      <c r="AL355" t="s">
        <v>297</v>
      </c>
      <c r="AM355" t="s">
        <v>297</v>
      </c>
      <c r="AN355" t="s">
        <v>297</v>
      </c>
      <c r="AO355" t="s">
        <v>297</v>
      </c>
      <c r="AP355" t="s">
        <v>297</v>
      </c>
      <c r="AQ355" t="s">
        <v>297</v>
      </c>
      <c r="AR355" t="s">
        <v>297</v>
      </c>
      <c r="AS355" t="s">
        <v>297</v>
      </c>
      <c r="AT355" t="s">
        <v>297</v>
      </c>
      <c r="AU355" t="s">
        <v>297</v>
      </c>
      <c r="AV355" t="s">
        <v>297</v>
      </c>
      <c r="AW355" t="s">
        <v>297</v>
      </c>
      <c r="AX355" t="s">
        <v>297</v>
      </c>
      <c r="AY355" t="s">
        <v>297</v>
      </c>
      <c r="AZ355" t="s">
        <v>297</v>
      </c>
      <c r="BA355" t="s">
        <v>297</v>
      </c>
      <c r="BB355" t="s">
        <v>297</v>
      </c>
      <c r="BC355" t="s">
        <v>297</v>
      </c>
      <c r="BD355" t="s">
        <v>297</v>
      </c>
      <c r="BE355" t="s">
        <v>297</v>
      </c>
      <c r="BF355" t="s">
        <v>297</v>
      </c>
      <c r="BG355" t="s">
        <v>297</v>
      </c>
      <c r="BH355" t="s">
        <v>297</v>
      </c>
      <c r="BI355" t="s">
        <v>297</v>
      </c>
      <c r="BJ355" t="s">
        <v>297</v>
      </c>
      <c r="BK355" t="s">
        <v>297</v>
      </c>
      <c r="BL355" t="s">
        <v>297</v>
      </c>
      <c r="BM355" t="s">
        <v>297</v>
      </c>
      <c r="BN355" t="s">
        <v>297</v>
      </c>
      <c r="BO355" t="s">
        <v>297</v>
      </c>
      <c r="BP355" t="s">
        <v>297</v>
      </c>
      <c r="BQ355" t="s">
        <v>297</v>
      </c>
      <c r="BR355" t="s">
        <v>297</v>
      </c>
      <c r="BS355" t="s">
        <v>297</v>
      </c>
      <c r="BT355" t="s">
        <v>297</v>
      </c>
      <c r="BU355" t="s">
        <v>297</v>
      </c>
      <c r="BV355" t="s">
        <v>297</v>
      </c>
      <c r="BW355" t="s">
        <v>297</v>
      </c>
      <c r="BX355" t="s">
        <v>297</v>
      </c>
      <c r="BY355" t="s">
        <v>297</v>
      </c>
      <c r="BZ355" t="s">
        <v>297</v>
      </c>
      <c r="CA355" t="s">
        <v>297</v>
      </c>
      <c r="CB355" t="s">
        <v>297</v>
      </c>
      <c r="CC355" t="s">
        <v>297</v>
      </c>
      <c r="CD355" t="s">
        <v>297</v>
      </c>
      <c r="CE355" t="s">
        <v>297</v>
      </c>
      <c r="CF355" t="s">
        <v>347</v>
      </c>
      <c r="CG355" t="s">
        <v>297</v>
      </c>
      <c r="CH355" t="s">
        <v>297</v>
      </c>
      <c r="CI355">
        <v>0</v>
      </c>
      <c r="CJ355">
        <v>10</v>
      </c>
      <c r="CK355" t="s">
        <v>2376</v>
      </c>
      <c r="CL355" t="s">
        <v>2377</v>
      </c>
      <c r="CM355" t="s">
        <v>297</v>
      </c>
      <c r="CN355" t="s">
        <v>2378</v>
      </c>
      <c r="CO355" t="s">
        <v>297</v>
      </c>
      <c r="CP355" t="s">
        <v>297</v>
      </c>
      <c r="CQ355" t="s">
        <v>297</v>
      </c>
      <c r="CR355" t="s">
        <v>297</v>
      </c>
      <c r="CS355" t="s">
        <v>2364</v>
      </c>
      <c r="CT355" t="s">
        <v>1182</v>
      </c>
      <c r="CU355" t="s">
        <v>297</v>
      </c>
      <c r="CV355" t="s">
        <v>297</v>
      </c>
      <c r="CW355" t="s">
        <v>297</v>
      </c>
      <c r="CX355" t="s">
        <v>297</v>
      </c>
      <c r="CY355" t="s">
        <v>622</v>
      </c>
      <c r="CZ355" t="s">
        <v>404</v>
      </c>
      <c r="DA355" t="s">
        <v>2374</v>
      </c>
      <c r="DB355" t="s">
        <v>297</v>
      </c>
      <c r="DC355" t="s">
        <v>297</v>
      </c>
    </row>
    <row r="356" spans="1:107" hidden="1" thickTop="1" x14ac:dyDescent="0.2">
      <c r="A356" t="s">
        <v>2379</v>
      </c>
      <c r="B356" s="196" t="s">
        <v>2380</v>
      </c>
      <c r="C356" t="s">
        <v>6285</v>
      </c>
      <c r="D356" t="s">
        <v>297</v>
      </c>
      <c r="E356" t="s">
        <v>2381</v>
      </c>
      <c r="F356" t="s">
        <v>297</v>
      </c>
      <c r="G356" t="s">
        <v>339</v>
      </c>
      <c r="H356" t="s">
        <v>340</v>
      </c>
      <c r="I356" t="s">
        <v>341</v>
      </c>
      <c r="J356" t="s">
        <v>479</v>
      </c>
      <c r="K356" t="s">
        <v>343</v>
      </c>
      <c r="L356" t="s">
        <v>303</v>
      </c>
      <c r="M356" t="s">
        <v>297</v>
      </c>
      <c r="N356" t="s">
        <v>297</v>
      </c>
      <c r="O356" t="s">
        <v>297</v>
      </c>
      <c r="Q356" t="s">
        <v>344</v>
      </c>
      <c r="R356" t="s">
        <v>297</v>
      </c>
      <c r="S356" t="s">
        <v>306</v>
      </c>
      <c r="T356" t="s">
        <v>297</v>
      </c>
      <c r="U356" t="s">
        <v>297</v>
      </c>
      <c r="V356" t="s">
        <v>309</v>
      </c>
      <c r="W356" t="s">
        <v>345</v>
      </c>
      <c r="X356" t="s">
        <v>310</v>
      </c>
      <c r="Y356" t="s">
        <v>346</v>
      </c>
      <c r="Z356" t="s">
        <v>297</v>
      </c>
      <c r="AA356" t="s">
        <v>297</v>
      </c>
      <c r="AB356" t="s">
        <v>297</v>
      </c>
      <c r="AC356" t="s">
        <v>297</v>
      </c>
      <c r="AD356" t="s">
        <v>297</v>
      </c>
      <c r="AE356" t="s">
        <v>297</v>
      </c>
      <c r="AF356" t="s">
        <v>312</v>
      </c>
      <c r="AG356" t="s">
        <v>297</v>
      </c>
      <c r="AH356" t="s">
        <v>297</v>
      </c>
      <c r="AI356" t="s">
        <v>297</v>
      </c>
      <c r="AJ356" t="s">
        <v>297</v>
      </c>
      <c r="AK356" t="s">
        <v>297</v>
      </c>
      <c r="AL356" t="s">
        <v>297</v>
      </c>
      <c r="AM356" t="s">
        <v>297</v>
      </c>
      <c r="AN356" t="s">
        <v>297</v>
      </c>
      <c r="AO356" t="s">
        <v>312</v>
      </c>
      <c r="AP356" t="s">
        <v>297</v>
      </c>
      <c r="AQ356" t="s">
        <v>297</v>
      </c>
      <c r="AR356" t="s">
        <v>297</v>
      </c>
      <c r="AS356" t="s">
        <v>297</v>
      </c>
      <c r="AT356" t="s">
        <v>297</v>
      </c>
      <c r="AU356" t="s">
        <v>297</v>
      </c>
      <c r="AV356" t="s">
        <v>297</v>
      </c>
      <c r="AW356" t="s">
        <v>297</v>
      </c>
      <c r="AX356" t="s">
        <v>297</v>
      </c>
      <c r="AY356" t="s">
        <v>297</v>
      </c>
      <c r="AZ356" t="s">
        <v>297</v>
      </c>
      <c r="BA356" t="s">
        <v>297</v>
      </c>
      <c r="BB356" t="s">
        <v>297</v>
      </c>
      <c r="BC356" t="s">
        <v>297</v>
      </c>
      <c r="BD356" t="s">
        <v>297</v>
      </c>
      <c r="BE356" t="s">
        <v>297</v>
      </c>
      <c r="BF356" t="s">
        <v>297</v>
      </c>
      <c r="BG356" t="s">
        <v>297</v>
      </c>
      <c r="BH356" t="s">
        <v>297</v>
      </c>
      <c r="BI356" t="s">
        <v>297</v>
      </c>
      <c r="BJ356" t="s">
        <v>297</v>
      </c>
      <c r="BK356" t="s">
        <v>297</v>
      </c>
      <c r="BL356" t="s">
        <v>297</v>
      </c>
      <c r="BM356" t="s">
        <v>297</v>
      </c>
      <c r="BN356" t="s">
        <v>297</v>
      </c>
      <c r="BO356" t="s">
        <v>297</v>
      </c>
      <c r="BP356" t="s">
        <v>297</v>
      </c>
      <c r="BQ356" t="s">
        <v>297</v>
      </c>
      <c r="BR356" t="s">
        <v>297</v>
      </c>
      <c r="BS356" t="s">
        <v>297</v>
      </c>
      <c r="BT356" t="s">
        <v>297</v>
      </c>
      <c r="BU356" t="s">
        <v>297</v>
      </c>
      <c r="BV356" t="s">
        <v>297</v>
      </c>
      <c r="BW356" t="s">
        <v>297</v>
      </c>
      <c r="BX356" t="s">
        <v>297</v>
      </c>
      <c r="BY356" t="s">
        <v>297</v>
      </c>
      <c r="BZ356" t="s">
        <v>297</v>
      </c>
      <c r="CA356" t="s">
        <v>297</v>
      </c>
      <c r="CB356" t="s">
        <v>297</v>
      </c>
      <c r="CC356" t="s">
        <v>297</v>
      </c>
      <c r="CD356" t="s">
        <v>297</v>
      </c>
      <c r="CE356" t="s">
        <v>297</v>
      </c>
      <c r="CF356" t="s">
        <v>347</v>
      </c>
      <c r="CG356" t="s">
        <v>297</v>
      </c>
      <c r="CH356" t="s">
        <v>297</v>
      </c>
      <c r="CI356">
        <v>0</v>
      </c>
      <c r="CJ356">
        <v>30</v>
      </c>
      <c r="CK356" t="s">
        <v>2382</v>
      </c>
      <c r="CL356" t="s">
        <v>2383</v>
      </c>
      <c r="CM356" t="s">
        <v>297</v>
      </c>
      <c r="CN356" t="s">
        <v>297</v>
      </c>
      <c r="CO356" t="s">
        <v>297</v>
      </c>
      <c r="CP356" t="s">
        <v>533</v>
      </c>
      <c r="CQ356" t="s">
        <v>297</v>
      </c>
      <c r="CR356" t="s">
        <v>297</v>
      </c>
      <c r="CS356" t="s">
        <v>297</v>
      </c>
      <c r="CT356" t="s">
        <v>297</v>
      </c>
      <c r="CU356" t="s">
        <v>297</v>
      </c>
      <c r="CV356" t="s">
        <v>297</v>
      </c>
      <c r="CW356" t="s">
        <v>297</v>
      </c>
      <c r="CX356" t="s">
        <v>297</v>
      </c>
      <c r="CY356" t="s">
        <v>534</v>
      </c>
      <c r="CZ356" t="s">
        <v>351</v>
      </c>
      <c r="DA356" t="s">
        <v>352</v>
      </c>
      <c r="DB356" t="s">
        <v>2379</v>
      </c>
      <c r="DC356" t="s">
        <v>297</v>
      </c>
    </row>
    <row r="357" spans="1:107" hidden="1" thickTop="1" x14ac:dyDescent="0.2">
      <c r="A357" t="s">
        <v>2384</v>
      </c>
      <c r="B357" s="14" t="s">
        <v>2385</v>
      </c>
      <c r="C357" t="s">
        <v>6285</v>
      </c>
      <c r="D357" t="s">
        <v>297</v>
      </c>
      <c r="E357" t="s">
        <v>2386</v>
      </c>
      <c r="F357" t="s">
        <v>297</v>
      </c>
      <c r="G357" t="s">
        <v>339</v>
      </c>
      <c r="H357" t="s">
        <v>340</v>
      </c>
      <c r="I357" t="s">
        <v>341</v>
      </c>
      <c r="J357" t="s">
        <v>479</v>
      </c>
      <c r="K357" t="s">
        <v>343</v>
      </c>
      <c r="L357" t="s">
        <v>303</v>
      </c>
      <c r="M357" t="s">
        <v>297</v>
      </c>
      <c r="N357" t="s">
        <v>297</v>
      </c>
      <c r="O357" t="s">
        <v>297</v>
      </c>
      <c r="Q357" t="s">
        <v>344</v>
      </c>
      <c r="R357" t="s">
        <v>297</v>
      </c>
      <c r="S357" t="s">
        <v>306</v>
      </c>
      <c r="T357" t="s">
        <v>297</v>
      </c>
      <c r="U357" t="s">
        <v>297</v>
      </c>
      <c r="V357" t="s">
        <v>309</v>
      </c>
      <c r="W357" t="s">
        <v>345</v>
      </c>
      <c r="X357" t="s">
        <v>310</v>
      </c>
      <c r="Y357" t="s">
        <v>346</v>
      </c>
      <c r="Z357" t="s">
        <v>297</v>
      </c>
      <c r="AA357" t="s">
        <v>297</v>
      </c>
      <c r="AB357" t="s">
        <v>297</v>
      </c>
      <c r="AC357" t="s">
        <v>297</v>
      </c>
      <c r="AD357" t="s">
        <v>297</v>
      </c>
      <c r="AE357" t="s">
        <v>297</v>
      </c>
      <c r="AF357" t="s">
        <v>312</v>
      </c>
      <c r="AG357" t="s">
        <v>297</v>
      </c>
      <c r="AH357" t="s">
        <v>297</v>
      </c>
      <c r="AI357" t="s">
        <v>297</v>
      </c>
      <c r="AJ357" t="s">
        <v>297</v>
      </c>
      <c r="AK357" t="s">
        <v>297</v>
      </c>
      <c r="AL357" t="s">
        <v>297</v>
      </c>
      <c r="AM357" t="s">
        <v>297</v>
      </c>
      <c r="AN357" t="s">
        <v>297</v>
      </c>
      <c r="AO357" t="s">
        <v>297</v>
      </c>
      <c r="AP357" t="s">
        <v>297</v>
      </c>
      <c r="AQ357" t="s">
        <v>297</v>
      </c>
      <c r="AR357" t="s">
        <v>297</v>
      </c>
      <c r="AS357" t="s">
        <v>297</v>
      </c>
      <c r="AT357" t="s">
        <v>297</v>
      </c>
      <c r="AU357" t="s">
        <v>297</v>
      </c>
      <c r="AV357" t="s">
        <v>297</v>
      </c>
      <c r="AW357" t="s">
        <v>297</v>
      </c>
      <c r="AX357" t="s">
        <v>297</v>
      </c>
      <c r="AY357" t="s">
        <v>297</v>
      </c>
      <c r="AZ357" t="s">
        <v>297</v>
      </c>
      <c r="BA357" t="s">
        <v>297</v>
      </c>
      <c r="BB357" t="s">
        <v>297</v>
      </c>
      <c r="BC357" t="s">
        <v>297</v>
      </c>
      <c r="BD357" t="s">
        <v>297</v>
      </c>
      <c r="BE357" t="s">
        <v>297</v>
      </c>
      <c r="BF357" t="s">
        <v>297</v>
      </c>
      <c r="BG357" t="s">
        <v>297</v>
      </c>
      <c r="BH357" t="s">
        <v>297</v>
      </c>
      <c r="BI357" t="s">
        <v>297</v>
      </c>
      <c r="BJ357" t="s">
        <v>297</v>
      </c>
      <c r="BK357" t="s">
        <v>297</v>
      </c>
      <c r="BL357" t="s">
        <v>297</v>
      </c>
      <c r="BM357" t="s">
        <v>297</v>
      </c>
      <c r="BN357" t="s">
        <v>297</v>
      </c>
      <c r="BO357" t="s">
        <v>297</v>
      </c>
      <c r="BP357" t="s">
        <v>297</v>
      </c>
      <c r="BQ357" t="s">
        <v>297</v>
      </c>
      <c r="BR357" t="s">
        <v>297</v>
      </c>
      <c r="BS357" t="s">
        <v>297</v>
      </c>
      <c r="BT357" t="s">
        <v>297</v>
      </c>
      <c r="BU357" t="s">
        <v>297</v>
      </c>
      <c r="BV357" t="s">
        <v>297</v>
      </c>
      <c r="BW357" t="s">
        <v>297</v>
      </c>
      <c r="BX357" t="s">
        <v>297</v>
      </c>
      <c r="BY357" t="s">
        <v>297</v>
      </c>
      <c r="BZ357" t="s">
        <v>297</v>
      </c>
      <c r="CA357" t="s">
        <v>297</v>
      </c>
      <c r="CB357" t="s">
        <v>297</v>
      </c>
      <c r="CC357" t="s">
        <v>297</v>
      </c>
      <c r="CD357" t="s">
        <v>297</v>
      </c>
      <c r="CE357" t="s">
        <v>297</v>
      </c>
      <c r="CF357" t="s">
        <v>347</v>
      </c>
      <c r="CG357" t="s">
        <v>297</v>
      </c>
      <c r="CH357" t="s">
        <v>297</v>
      </c>
      <c r="CI357">
        <v>0</v>
      </c>
      <c r="CJ357">
        <v>30</v>
      </c>
      <c r="CK357" t="s">
        <v>2387</v>
      </c>
      <c r="CL357" t="s">
        <v>2388</v>
      </c>
      <c r="CM357" t="s">
        <v>297</v>
      </c>
      <c r="CN357" t="s">
        <v>297</v>
      </c>
      <c r="CO357" t="s">
        <v>297</v>
      </c>
      <c r="CP357" t="s">
        <v>533</v>
      </c>
      <c r="CQ357" t="s">
        <v>297</v>
      </c>
      <c r="CR357" t="s">
        <v>297</v>
      </c>
      <c r="CS357" t="s">
        <v>297</v>
      </c>
      <c r="CT357" t="s">
        <v>297</v>
      </c>
      <c r="CU357" t="s">
        <v>297</v>
      </c>
      <c r="CV357" t="s">
        <v>297</v>
      </c>
      <c r="CW357" t="s">
        <v>297</v>
      </c>
      <c r="CX357" t="s">
        <v>297</v>
      </c>
      <c r="CY357" t="s">
        <v>534</v>
      </c>
      <c r="CZ357" t="s">
        <v>351</v>
      </c>
      <c r="DA357" t="s">
        <v>352</v>
      </c>
      <c r="DB357" t="s">
        <v>2384</v>
      </c>
      <c r="DC357" t="s">
        <v>297</v>
      </c>
    </row>
    <row r="358" spans="1:107" hidden="1" thickTop="1" x14ac:dyDescent="0.2">
      <c r="A358" t="s">
        <v>2389</v>
      </c>
      <c r="B358" s="196" t="s">
        <v>2390</v>
      </c>
      <c r="C358" t="s">
        <v>6289</v>
      </c>
      <c r="D358" t="s">
        <v>297</v>
      </c>
      <c r="E358" t="s">
        <v>2391</v>
      </c>
      <c r="F358" t="s">
        <v>297</v>
      </c>
      <c r="G358" t="s">
        <v>298</v>
      </c>
      <c r="H358" t="s">
        <v>299</v>
      </c>
      <c r="I358" t="s">
        <v>300</v>
      </c>
      <c r="J358" t="s">
        <v>301</v>
      </c>
      <c r="K358" t="s">
        <v>745</v>
      </c>
      <c r="L358" t="s">
        <v>746</v>
      </c>
      <c r="M358" t="s">
        <v>297</v>
      </c>
      <c r="N358" t="s">
        <v>297</v>
      </c>
      <c r="O358" t="s">
        <v>297</v>
      </c>
      <c r="Q358" t="s">
        <v>304</v>
      </c>
      <c r="R358" t="s">
        <v>319</v>
      </c>
      <c r="S358" t="s">
        <v>306</v>
      </c>
      <c r="T358" t="s">
        <v>747</v>
      </c>
      <c r="U358" t="s">
        <v>308</v>
      </c>
      <c r="V358" t="s">
        <v>309</v>
      </c>
      <c r="W358" t="s">
        <v>310</v>
      </c>
      <c r="X358" t="s">
        <v>310</v>
      </c>
      <c r="Y358" t="s">
        <v>311</v>
      </c>
      <c r="Z358" t="s">
        <v>312</v>
      </c>
      <c r="AA358" t="s">
        <v>297</v>
      </c>
      <c r="AB358" t="s">
        <v>297</v>
      </c>
      <c r="AC358" t="s">
        <v>297</v>
      </c>
      <c r="AD358" t="s">
        <v>297</v>
      </c>
      <c r="AE358" t="s">
        <v>297</v>
      </c>
      <c r="AF358" t="s">
        <v>312</v>
      </c>
      <c r="AG358" t="s">
        <v>297</v>
      </c>
      <c r="AH358" t="s">
        <v>297</v>
      </c>
      <c r="AI358" t="s">
        <v>297</v>
      </c>
      <c r="AJ358" t="s">
        <v>297</v>
      </c>
      <c r="AK358" t="s">
        <v>297</v>
      </c>
      <c r="AL358" t="s">
        <v>297</v>
      </c>
      <c r="AM358" t="s">
        <v>297</v>
      </c>
      <c r="AN358" t="s">
        <v>297</v>
      </c>
      <c r="AO358" t="s">
        <v>297</v>
      </c>
      <c r="AP358" t="s">
        <v>297</v>
      </c>
      <c r="AQ358" t="s">
        <v>297</v>
      </c>
      <c r="AR358" t="s">
        <v>297</v>
      </c>
      <c r="AS358" t="s">
        <v>297</v>
      </c>
      <c r="AT358" t="s">
        <v>297</v>
      </c>
      <c r="AU358" t="s">
        <v>297</v>
      </c>
      <c r="AV358" t="s">
        <v>297</v>
      </c>
      <c r="AW358" t="s">
        <v>297</v>
      </c>
      <c r="AX358" t="s">
        <v>297</v>
      </c>
      <c r="AY358" t="s">
        <v>297</v>
      </c>
      <c r="AZ358" t="s">
        <v>297</v>
      </c>
      <c r="BA358" t="s">
        <v>297</v>
      </c>
      <c r="BB358" t="s">
        <v>297</v>
      </c>
      <c r="BC358" t="s">
        <v>297</v>
      </c>
      <c r="BD358" t="s">
        <v>297</v>
      </c>
      <c r="BE358" t="s">
        <v>297</v>
      </c>
      <c r="BF358" t="s">
        <v>297</v>
      </c>
      <c r="BG358" t="s">
        <v>297</v>
      </c>
      <c r="BH358" t="s">
        <v>297</v>
      </c>
      <c r="BI358" t="s">
        <v>297</v>
      </c>
      <c r="BJ358" t="s">
        <v>297</v>
      </c>
      <c r="BK358" t="s">
        <v>297</v>
      </c>
      <c r="BL358" t="s">
        <v>297</v>
      </c>
      <c r="BM358" t="s">
        <v>297</v>
      </c>
      <c r="BN358" t="s">
        <v>297</v>
      </c>
      <c r="BO358" t="s">
        <v>297</v>
      </c>
      <c r="BP358" t="s">
        <v>297</v>
      </c>
      <c r="BQ358" t="s">
        <v>297</v>
      </c>
      <c r="BR358" t="s">
        <v>297</v>
      </c>
      <c r="BS358" t="s">
        <v>297</v>
      </c>
      <c r="BT358" t="s">
        <v>297</v>
      </c>
      <c r="BU358" t="s">
        <v>297</v>
      </c>
      <c r="BV358" t="s">
        <v>297</v>
      </c>
      <c r="BW358" t="s">
        <v>297</v>
      </c>
      <c r="BX358" t="s">
        <v>297</v>
      </c>
      <c r="BY358" t="s">
        <v>297</v>
      </c>
      <c r="BZ358" t="s">
        <v>297</v>
      </c>
      <c r="CA358" t="s">
        <v>297</v>
      </c>
      <c r="CB358" t="s">
        <v>297</v>
      </c>
      <c r="CC358" t="s">
        <v>297</v>
      </c>
      <c r="CD358" t="s">
        <v>297</v>
      </c>
      <c r="CE358" t="s">
        <v>297</v>
      </c>
      <c r="CF358" t="s">
        <v>313</v>
      </c>
      <c r="CG358" t="s">
        <v>314</v>
      </c>
      <c r="CH358" t="s">
        <v>314</v>
      </c>
      <c r="CI358" t="s">
        <v>297</v>
      </c>
      <c r="CJ358" t="s">
        <v>297</v>
      </c>
      <c r="CK358" t="s">
        <v>2390</v>
      </c>
      <c r="CL358" t="s">
        <v>2391</v>
      </c>
      <c r="CM358" t="s">
        <v>297</v>
      </c>
      <c r="CN358" t="s">
        <v>297</v>
      </c>
      <c r="CO358" t="s">
        <v>297</v>
      </c>
      <c r="CP358" t="s">
        <v>297</v>
      </c>
      <c r="CQ358" t="s">
        <v>297</v>
      </c>
      <c r="CR358" t="s">
        <v>297</v>
      </c>
      <c r="CS358" t="s">
        <v>297</v>
      </c>
      <c r="CT358" t="s">
        <v>297</v>
      </c>
      <c r="CU358" t="s">
        <v>297</v>
      </c>
      <c r="CV358" t="s">
        <v>297</v>
      </c>
      <c r="CW358" t="s">
        <v>297</v>
      </c>
      <c r="CX358" t="s">
        <v>297</v>
      </c>
      <c r="CY358" t="s">
        <v>297</v>
      </c>
      <c r="CZ358" t="s">
        <v>297</v>
      </c>
      <c r="DA358" t="s">
        <v>297</v>
      </c>
      <c r="DB358" t="s">
        <v>297</v>
      </c>
      <c r="DC358" t="s">
        <v>297</v>
      </c>
    </row>
    <row r="359" spans="1:107" hidden="1" thickTop="1" x14ac:dyDescent="0.2">
      <c r="A359" t="s">
        <v>2392</v>
      </c>
      <c r="B359" s="14" t="s">
        <v>2393</v>
      </c>
      <c r="C359" t="s">
        <v>6204</v>
      </c>
      <c r="D359" t="s">
        <v>297</v>
      </c>
      <c r="E359" t="s">
        <v>2394</v>
      </c>
      <c r="F359" t="s">
        <v>2309</v>
      </c>
      <c r="G359" t="s">
        <v>339</v>
      </c>
      <c r="H359" t="s">
        <v>340</v>
      </c>
      <c r="I359" t="s">
        <v>375</v>
      </c>
      <c r="J359" t="s">
        <v>342</v>
      </c>
      <c r="K359" t="s">
        <v>343</v>
      </c>
      <c r="L359" t="s">
        <v>303</v>
      </c>
      <c r="M359" t="s">
        <v>297</v>
      </c>
      <c r="N359" t="s">
        <v>297</v>
      </c>
      <c r="O359" t="s">
        <v>297</v>
      </c>
      <c r="Q359" t="s">
        <v>344</v>
      </c>
      <c r="R359" t="s">
        <v>297</v>
      </c>
      <c r="S359" t="s">
        <v>306</v>
      </c>
      <c r="T359" t="s">
        <v>297</v>
      </c>
      <c r="U359" t="s">
        <v>308</v>
      </c>
      <c r="V359" t="s">
        <v>309</v>
      </c>
      <c r="W359" t="s">
        <v>310</v>
      </c>
      <c r="X359" t="s">
        <v>310</v>
      </c>
      <c r="Y359" t="s">
        <v>311</v>
      </c>
      <c r="Z359" t="s">
        <v>297</v>
      </c>
      <c r="AA359" t="s">
        <v>297</v>
      </c>
      <c r="AB359" t="s">
        <v>297</v>
      </c>
      <c r="AC359" t="s">
        <v>297</v>
      </c>
      <c r="AD359" t="s">
        <v>297</v>
      </c>
      <c r="AE359" t="s">
        <v>297</v>
      </c>
      <c r="AF359" t="s">
        <v>297</v>
      </c>
      <c r="AG359" t="s">
        <v>297</v>
      </c>
      <c r="AH359" t="s">
        <v>297</v>
      </c>
      <c r="AI359" t="s">
        <v>297</v>
      </c>
      <c r="AJ359" t="s">
        <v>297</v>
      </c>
      <c r="AK359" t="s">
        <v>297</v>
      </c>
      <c r="AL359" t="s">
        <v>297</v>
      </c>
      <c r="AM359" t="s">
        <v>297</v>
      </c>
      <c r="AN359" t="s">
        <v>297</v>
      </c>
      <c r="AO359" t="s">
        <v>297</v>
      </c>
      <c r="AP359" t="s">
        <v>297</v>
      </c>
      <c r="AQ359" t="s">
        <v>297</v>
      </c>
      <c r="AR359" t="s">
        <v>297</v>
      </c>
      <c r="AS359" t="s">
        <v>297</v>
      </c>
      <c r="AT359" t="s">
        <v>297</v>
      </c>
      <c r="AU359" t="s">
        <v>297</v>
      </c>
      <c r="AV359" t="s">
        <v>297</v>
      </c>
      <c r="AW359" t="s">
        <v>297</v>
      </c>
      <c r="AX359" t="s">
        <v>297</v>
      </c>
      <c r="AY359" t="s">
        <v>297</v>
      </c>
      <c r="AZ359" t="s">
        <v>297</v>
      </c>
      <c r="BA359" t="s">
        <v>297</v>
      </c>
      <c r="BB359" t="s">
        <v>297</v>
      </c>
      <c r="BC359" t="s">
        <v>297</v>
      </c>
      <c r="BD359" t="s">
        <v>297</v>
      </c>
      <c r="BE359" t="s">
        <v>297</v>
      </c>
      <c r="BF359" t="s">
        <v>297</v>
      </c>
      <c r="BG359" t="s">
        <v>297</v>
      </c>
      <c r="BH359" t="s">
        <v>297</v>
      </c>
      <c r="BI359" t="s">
        <v>297</v>
      </c>
      <c r="BJ359" t="s">
        <v>411</v>
      </c>
      <c r="BK359" t="s">
        <v>412</v>
      </c>
      <c r="BL359">
        <v>2</v>
      </c>
      <c r="BM359" t="s">
        <v>297</v>
      </c>
      <c r="BN359" t="s">
        <v>297</v>
      </c>
      <c r="BO359" t="s">
        <v>297</v>
      </c>
      <c r="BP359" t="s">
        <v>297</v>
      </c>
      <c r="BQ359" t="s">
        <v>297</v>
      </c>
      <c r="BR359" t="s">
        <v>297</v>
      </c>
      <c r="BS359" t="s">
        <v>297</v>
      </c>
      <c r="BT359" t="s">
        <v>297</v>
      </c>
      <c r="BU359" t="s">
        <v>297</v>
      </c>
      <c r="BV359" t="s">
        <v>297</v>
      </c>
      <c r="BW359" t="s">
        <v>297</v>
      </c>
      <c r="BX359" t="s">
        <v>297</v>
      </c>
      <c r="BY359" t="s">
        <v>297</v>
      </c>
      <c r="BZ359" t="s">
        <v>297</v>
      </c>
      <c r="CA359" t="s">
        <v>297</v>
      </c>
      <c r="CB359" t="s">
        <v>297</v>
      </c>
      <c r="CC359" t="s">
        <v>297</v>
      </c>
      <c r="CD359" t="s">
        <v>297</v>
      </c>
      <c r="CE359" t="s">
        <v>297</v>
      </c>
      <c r="CF359" t="s">
        <v>347</v>
      </c>
      <c r="CG359" t="s">
        <v>297</v>
      </c>
      <c r="CH359" t="s">
        <v>297</v>
      </c>
      <c r="CI359">
        <v>0</v>
      </c>
      <c r="CJ359">
        <v>30</v>
      </c>
      <c r="CK359" t="s">
        <v>2395</v>
      </c>
      <c r="CL359" t="s">
        <v>2396</v>
      </c>
      <c r="CM359" t="s">
        <v>2397</v>
      </c>
      <c r="CN359" t="s">
        <v>297</v>
      </c>
      <c r="CO359" t="s">
        <v>297</v>
      </c>
      <c r="CP359" t="s">
        <v>297</v>
      </c>
      <c r="CQ359" t="s">
        <v>297</v>
      </c>
      <c r="CR359" t="s">
        <v>297</v>
      </c>
      <c r="CS359" t="s">
        <v>297</v>
      </c>
      <c r="CT359" t="s">
        <v>297</v>
      </c>
      <c r="CU359" t="s">
        <v>297</v>
      </c>
      <c r="CV359" t="s">
        <v>297</v>
      </c>
      <c r="CW359" t="s">
        <v>297</v>
      </c>
      <c r="CX359" t="s">
        <v>297</v>
      </c>
      <c r="CY359" t="s">
        <v>297</v>
      </c>
      <c r="CZ359" t="s">
        <v>297</v>
      </c>
      <c r="DA359" t="s">
        <v>297</v>
      </c>
      <c r="DB359" t="s">
        <v>297</v>
      </c>
      <c r="DC359" t="s">
        <v>297</v>
      </c>
    </row>
    <row r="360" spans="1:107" hidden="1" thickTop="1" x14ac:dyDescent="0.2">
      <c r="A360" t="s">
        <v>6288</v>
      </c>
      <c r="B360" s="196" t="s">
        <v>2399</v>
      </c>
      <c r="C360" t="s">
        <v>6204</v>
      </c>
      <c r="D360" t="s">
        <v>297</v>
      </c>
      <c r="E360" t="s">
        <v>2400</v>
      </c>
      <c r="F360" t="s">
        <v>2401</v>
      </c>
      <c r="G360" t="s">
        <v>339</v>
      </c>
      <c r="H360" t="s">
        <v>340</v>
      </c>
      <c r="I360" t="s">
        <v>375</v>
      </c>
      <c r="J360" t="s">
        <v>342</v>
      </c>
      <c r="K360" t="s">
        <v>343</v>
      </c>
      <c r="L360" t="s">
        <v>303</v>
      </c>
      <c r="M360" t="s">
        <v>297</v>
      </c>
      <c r="N360" t="s">
        <v>297</v>
      </c>
      <c r="O360" t="s">
        <v>297</v>
      </c>
      <c r="Q360" t="s">
        <v>344</v>
      </c>
      <c r="R360" t="s">
        <v>297</v>
      </c>
      <c r="S360" t="s">
        <v>306</v>
      </c>
      <c r="T360" t="s">
        <v>297</v>
      </c>
      <c r="U360" t="s">
        <v>308</v>
      </c>
      <c r="V360" t="s">
        <v>309</v>
      </c>
      <c r="W360" t="s">
        <v>310</v>
      </c>
      <c r="X360" t="s">
        <v>310</v>
      </c>
      <c r="Y360" t="s">
        <v>311</v>
      </c>
      <c r="Z360" t="s">
        <v>297</v>
      </c>
      <c r="AA360" t="s">
        <v>297</v>
      </c>
      <c r="AB360" t="s">
        <v>297</v>
      </c>
      <c r="AC360" t="s">
        <v>297</v>
      </c>
      <c r="AD360" t="s">
        <v>297</v>
      </c>
      <c r="AE360" t="s">
        <v>297</v>
      </c>
      <c r="AF360" t="s">
        <v>297</v>
      </c>
      <c r="AG360" t="s">
        <v>297</v>
      </c>
      <c r="AH360" t="s">
        <v>297</v>
      </c>
      <c r="AI360" t="s">
        <v>297</v>
      </c>
      <c r="AJ360" t="s">
        <v>297</v>
      </c>
      <c r="AK360" t="s">
        <v>297</v>
      </c>
      <c r="AL360" t="s">
        <v>466</v>
      </c>
      <c r="AM360" t="s">
        <v>424</v>
      </c>
      <c r="AN360">
        <v>8</v>
      </c>
      <c r="AO360" t="s">
        <v>297</v>
      </c>
      <c r="AP360" t="s">
        <v>297</v>
      </c>
      <c r="AQ360" t="s">
        <v>297</v>
      </c>
      <c r="AR360" t="s">
        <v>297</v>
      </c>
      <c r="AS360" t="s">
        <v>297</v>
      </c>
      <c r="AT360" t="s">
        <v>297</v>
      </c>
      <c r="AU360" t="s">
        <v>297</v>
      </c>
      <c r="AV360" t="s">
        <v>297</v>
      </c>
      <c r="AW360" t="s">
        <v>297</v>
      </c>
      <c r="AX360" t="s">
        <v>297</v>
      </c>
      <c r="AY360" t="s">
        <v>297</v>
      </c>
      <c r="AZ360" t="s">
        <v>297</v>
      </c>
      <c r="BA360" t="s">
        <v>297</v>
      </c>
      <c r="BB360" t="s">
        <v>297</v>
      </c>
      <c r="BC360" t="s">
        <v>297</v>
      </c>
      <c r="BD360" t="s">
        <v>297</v>
      </c>
      <c r="BE360" t="s">
        <v>297</v>
      </c>
      <c r="BF360" t="s">
        <v>297</v>
      </c>
      <c r="BG360" t="s">
        <v>297</v>
      </c>
      <c r="BH360" t="s">
        <v>297</v>
      </c>
      <c r="BI360" t="s">
        <v>297</v>
      </c>
      <c r="BJ360" t="s">
        <v>467</v>
      </c>
      <c r="BK360" t="s">
        <v>412</v>
      </c>
      <c r="BL360">
        <v>1</v>
      </c>
      <c r="BM360" t="s">
        <v>466</v>
      </c>
      <c r="BN360" t="s">
        <v>412</v>
      </c>
      <c r="BO360">
        <v>1</v>
      </c>
      <c r="BP360" t="s">
        <v>297</v>
      </c>
      <c r="BQ360" t="s">
        <v>297</v>
      </c>
      <c r="BR360" t="s">
        <v>297</v>
      </c>
      <c r="BS360" t="s">
        <v>297</v>
      </c>
      <c r="BT360" t="s">
        <v>297</v>
      </c>
      <c r="BU360" t="s">
        <v>297</v>
      </c>
      <c r="BV360" t="s">
        <v>297</v>
      </c>
      <c r="BW360" t="s">
        <v>297</v>
      </c>
      <c r="BX360" t="s">
        <v>297</v>
      </c>
      <c r="BY360" t="s">
        <v>297</v>
      </c>
      <c r="BZ360" t="s">
        <v>297</v>
      </c>
      <c r="CA360" t="s">
        <v>297</v>
      </c>
      <c r="CB360" t="s">
        <v>297</v>
      </c>
      <c r="CC360" t="s">
        <v>297</v>
      </c>
      <c r="CD360" t="s">
        <v>297</v>
      </c>
      <c r="CE360" t="s">
        <v>297</v>
      </c>
      <c r="CF360" t="s">
        <v>347</v>
      </c>
      <c r="CG360" t="s">
        <v>297</v>
      </c>
      <c r="CH360" t="s">
        <v>297</v>
      </c>
      <c r="CI360">
        <v>0</v>
      </c>
      <c r="CJ360">
        <v>30</v>
      </c>
      <c r="CK360" t="s">
        <v>2402</v>
      </c>
      <c r="CL360" t="s">
        <v>2403</v>
      </c>
      <c r="CM360" t="s">
        <v>2404</v>
      </c>
      <c r="CN360" t="s">
        <v>297</v>
      </c>
      <c r="CO360" t="s">
        <v>297</v>
      </c>
      <c r="CP360" t="s">
        <v>297</v>
      </c>
      <c r="CQ360" t="s">
        <v>297</v>
      </c>
      <c r="CR360" t="s">
        <v>297</v>
      </c>
      <c r="CS360" t="s">
        <v>297</v>
      </c>
      <c r="CT360" t="s">
        <v>297</v>
      </c>
      <c r="CU360" t="s">
        <v>297</v>
      </c>
      <c r="CV360" t="s">
        <v>297</v>
      </c>
      <c r="CW360" t="s">
        <v>297</v>
      </c>
      <c r="CX360" t="s">
        <v>297</v>
      </c>
      <c r="CY360" t="s">
        <v>297</v>
      </c>
      <c r="CZ360" t="s">
        <v>297</v>
      </c>
      <c r="DA360" t="s">
        <v>297</v>
      </c>
      <c r="DB360" t="s">
        <v>297</v>
      </c>
      <c r="DC360" t="s">
        <v>297</v>
      </c>
    </row>
    <row r="361" spans="1:107" hidden="1" thickTop="1" x14ac:dyDescent="0.2">
      <c r="A361" t="s">
        <v>2405</v>
      </c>
      <c r="B361" s="14" t="s">
        <v>2406</v>
      </c>
      <c r="C361" t="s">
        <v>6204</v>
      </c>
      <c r="D361" t="s">
        <v>297</v>
      </c>
      <c r="E361" t="s">
        <v>2407</v>
      </c>
      <c r="F361" t="s">
        <v>2309</v>
      </c>
      <c r="G361" t="s">
        <v>339</v>
      </c>
      <c r="H361" t="s">
        <v>340</v>
      </c>
      <c r="I361" t="s">
        <v>375</v>
      </c>
      <c r="J361" t="s">
        <v>342</v>
      </c>
      <c r="K361" t="s">
        <v>343</v>
      </c>
      <c r="L361" t="s">
        <v>303</v>
      </c>
      <c r="M361" t="s">
        <v>297</v>
      </c>
      <c r="N361" t="s">
        <v>297</v>
      </c>
      <c r="O361" t="s">
        <v>297</v>
      </c>
      <c r="Q361" t="s">
        <v>344</v>
      </c>
      <c r="R361" t="s">
        <v>297</v>
      </c>
      <c r="S361" t="s">
        <v>306</v>
      </c>
      <c r="T361" t="s">
        <v>297</v>
      </c>
      <c r="U361" t="s">
        <v>308</v>
      </c>
      <c r="V361" t="s">
        <v>309</v>
      </c>
      <c r="W361" t="s">
        <v>310</v>
      </c>
      <c r="X361" t="s">
        <v>310</v>
      </c>
      <c r="Y361" t="s">
        <v>311</v>
      </c>
      <c r="Z361" t="s">
        <v>297</v>
      </c>
      <c r="AA361" t="s">
        <v>297</v>
      </c>
      <c r="AB361" t="s">
        <v>297</v>
      </c>
      <c r="AC361" t="s">
        <v>297</v>
      </c>
      <c r="AD361" t="s">
        <v>297</v>
      </c>
      <c r="AE361" t="s">
        <v>297</v>
      </c>
      <c r="AF361" t="s">
        <v>297</v>
      </c>
      <c r="AG361" t="s">
        <v>297</v>
      </c>
      <c r="AH361" t="s">
        <v>297</v>
      </c>
      <c r="AI361" t="s">
        <v>297</v>
      </c>
      <c r="AJ361" t="s">
        <v>297</v>
      </c>
      <c r="AK361" t="s">
        <v>297</v>
      </c>
      <c r="AL361" t="s">
        <v>297</v>
      </c>
      <c r="AM361" t="s">
        <v>297</v>
      </c>
      <c r="AN361" t="s">
        <v>297</v>
      </c>
      <c r="AO361" t="s">
        <v>297</v>
      </c>
      <c r="AP361" t="s">
        <v>297</v>
      </c>
      <c r="AQ361" t="s">
        <v>297</v>
      </c>
      <c r="AR361" t="s">
        <v>297</v>
      </c>
      <c r="AS361" t="s">
        <v>297</v>
      </c>
      <c r="AT361" t="s">
        <v>297</v>
      </c>
      <c r="AU361" t="s">
        <v>297</v>
      </c>
      <c r="AV361" t="s">
        <v>297</v>
      </c>
      <c r="AW361" t="s">
        <v>297</v>
      </c>
      <c r="AX361" t="s">
        <v>297</v>
      </c>
      <c r="AY361" t="s">
        <v>297</v>
      </c>
      <c r="AZ361" t="s">
        <v>297</v>
      </c>
      <c r="BA361" t="s">
        <v>297</v>
      </c>
      <c r="BB361" t="s">
        <v>297</v>
      </c>
      <c r="BC361" t="s">
        <v>297</v>
      </c>
      <c r="BD361" t="s">
        <v>297</v>
      </c>
      <c r="BE361" t="s">
        <v>297</v>
      </c>
      <c r="BF361" t="s">
        <v>297</v>
      </c>
      <c r="BG361" t="s">
        <v>297</v>
      </c>
      <c r="BH361" t="s">
        <v>297</v>
      </c>
      <c r="BI361" t="s">
        <v>297</v>
      </c>
      <c r="BJ361" t="s">
        <v>411</v>
      </c>
      <c r="BK361" t="s">
        <v>412</v>
      </c>
      <c r="BL361">
        <v>3</v>
      </c>
      <c r="BM361" t="s">
        <v>297</v>
      </c>
      <c r="BN361" t="s">
        <v>297</v>
      </c>
      <c r="BO361" t="s">
        <v>297</v>
      </c>
      <c r="BP361" t="s">
        <v>297</v>
      </c>
      <c r="BQ361" t="s">
        <v>297</v>
      </c>
      <c r="BR361" t="s">
        <v>297</v>
      </c>
      <c r="BS361" t="s">
        <v>297</v>
      </c>
      <c r="BT361" t="s">
        <v>297</v>
      </c>
      <c r="BU361" t="s">
        <v>297</v>
      </c>
      <c r="BV361" t="s">
        <v>297</v>
      </c>
      <c r="BW361" t="s">
        <v>297</v>
      </c>
      <c r="BX361" t="s">
        <v>297</v>
      </c>
      <c r="BY361" t="s">
        <v>297</v>
      </c>
      <c r="BZ361" t="s">
        <v>297</v>
      </c>
      <c r="CA361" t="s">
        <v>297</v>
      </c>
      <c r="CB361" t="s">
        <v>297</v>
      </c>
      <c r="CC361" t="s">
        <v>297</v>
      </c>
      <c r="CD361" t="s">
        <v>297</v>
      </c>
      <c r="CE361" t="s">
        <v>297</v>
      </c>
      <c r="CF361" t="s">
        <v>347</v>
      </c>
      <c r="CG361" t="s">
        <v>297</v>
      </c>
      <c r="CH361" t="s">
        <v>297</v>
      </c>
      <c r="CI361">
        <v>0</v>
      </c>
      <c r="CJ361">
        <v>30</v>
      </c>
      <c r="CK361" t="s">
        <v>2408</v>
      </c>
      <c r="CL361" t="s">
        <v>2409</v>
      </c>
      <c r="CM361" t="s">
        <v>2311</v>
      </c>
      <c r="CN361" t="s">
        <v>297</v>
      </c>
      <c r="CO361" t="s">
        <v>297</v>
      </c>
      <c r="CP361" t="s">
        <v>297</v>
      </c>
      <c r="CQ361" t="s">
        <v>297</v>
      </c>
      <c r="CR361" t="s">
        <v>297</v>
      </c>
      <c r="CS361" t="s">
        <v>297</v>
      </c>
      <c r="CT361" t="s">
        <v>297</v>
      </c>
      <c r="CU361" t="s">
        <v>297</v>
      </c>
      <c r="CV361" t="s">
        <v>297</v>
      </c>
      <c r="CW361" t="s">
        <v>297</v>
      </c>
      <c r="CX361" t="s">
        <v>297</v>
      </c>
      <c r="CY361" t="s">
        <v>297</v>
      </c>
      <c r="CZ361" t="s">
        <v>297</v>
      </c>
      <c r="DA361" t="s">
        <v>297</v>
      </c>
      <c r="DB361" t="s">
        <v>297</v>
      </c>
      <c r="DC361" t="s">
        <v>297</v>
      </c>
    </row>
    <row r="362" spans="1:107" hidden="1" thickTop="1" x14ac:dyDescent="0.2">
      <c r="A362" t="s">
        <v>248</v>
      </c>
      <c r="B362" s="196" t="s">
        <v>2410</v>
      </c>
      <c r="C362" t="s">
        <v>6292</v>
      </c>
      <c r="D362" t="s">
        <v>2411</v>
      </c>
      <c r="E362" t="s">
        <v>2412</v>
      </c>
      <c r="F362" t="s">
        <v>297</v>
      </c>
      <c r="G362" t="s">
        <v>339</v>
      </c>
      <c r="H362" t="s">
        <v>340</v>
      </c>
      <c r="I362" t="s">
        <v>375</v>
      </c>
      <c r="J362" t="s">
        <v>342</v>
      </c>
      <c r="K362" t="s">
        <v>2413</v>
      </c>
      <c r="L362" t="s">
        <v>303</v>
      </c>
      <c r="M362" t="s">
        <v>297</v>
      </c>
      <c r="N362" t="s">
        <v>297</v>
      </c>
      <c r="O362" t="s">
        <v>297</v>
      </c>
      <c r="Q362" t="s">
        <v>344</v>
      </c>
      <c r="R362" t="s">
        <v>297</v>
      </c>
      <c r="S362" t="s">
        <v>306</v>
      </c>
      <c r="T362" t="s">
        <v>297</v>
      </c>
      <c r="U362" t="s">
        <v>297</v>
      </c>
      <c r="V362" t="s">
        <v>309</v>
      </c>
      <c r="W362" t="s">
        <v>310</v>
      </c>
      <c r="X362" t="s">
        <v>310</v>
      </c>
      <c r="Y362" t="s">
        <v>311</v>
      </c>
      <c r="Z362" t="s">
        <v>297</v>
      </c>
      <c r="AA362" t="s">
        <v>297</v>
      </c>
      <c r="AB362" t="s">
        <v>297</v>
      </c>
      <c r="AC362" t="s">
        <v>297</v>
      </c>
      <c r="AD362" t="s">
        <v>297</v>
      </c>
      <c r="AE362" t="s">
        <v>297</v>
      </c>
      <c r="AF362" t="s">
        <v>297</v>
      </c>
      <c r="AG362" t="s">
        <v>297</v>
      </c>
      <c r="AH362" t="s">
        <v>297</v>
      </c>
      <c r="AI362" t="s">
        <v>297</v>
      </c>
      <c r="AJ362" t="s">
        <v>297</v>
      </c>
      <c r="AK362" t="s">
        <v>297</v>
      </c>
      <c r="AL362" t="s">
        <v>297</v>
      </c>
      <c r="AM362" t="s">
        <v>297</v>
      </c>
      <c r="AN362" t="s">
        <v>297</v>
      </c>
      <c r="AO362" t="s">
        <v>297</v>
      </c>
      <c r="AP362" t="s">
        <v>297</v>
      </c>
      <c r="AQ362" t="s">
        <v>297</v>
      </c>
      <c r="AR362" t="s">
        <v>297</v>
      </c>
      <c r="AS362" t="s">
        <v>297</v>
      </c>
      <c r="AT362" t="s">
        <v>297</v>
      </c>
      <c r="AU362" t="s">
        <v>297</v>
      </c>
      <c r="AV362" t="s">
        <v>297</v>
      </c>
      <c r="AW362" t="s">
        <v>297</v>
      </c>
      <c r="AX362" t="s">
        <v>297</v>
      </c>
      <c r="AY362" t="s">
        <v>297</v>
      </c>
      <c r="AZ362" t="s">
        <v>297</v>
      </c>
      <c r="BA362" t="s">
        <v>297</v>
      </c>
      <c r="BB362" t="s">
        <v>297</v>
      </c>
      <c r="BC362" t="s">
        <v>297</v>
      </c>
      <c r="BD362" t="s">
        <v>297</v>
      </c>
      <c r="BE362" t="s">
        <v>297</v>
      </c>
      <c r="BF362" t="s">
        <v>297</v>
      </c>
      <c r="BG362" t="s">
        <v>297</v>
      </c>
      <c r="BH362" t="s">
        <v>297</v>
      </c>
      <c r="BI362" t="s">
        <v>297</v>
      </c>
      <c r="BJ362" t="s">
        <v>297</v>
      </c>
      <c r="BK362" t="s">
        <v>297</v>
      </c>
      <c r="BL362" t="s">
        <v>297</v>
      </c>
      <c r="BM362" t="s">
        <v>297</v>
      </c>
      <c r="BO362" t="s">
        <v>297</v>
      </c>
      <c r="BP362" t="s">
        <v>411</v>
      </c>
      <c r="BQ362" t="s">
        <v>412</v>
      </c>
      <c r="BR362">
        <v>60</v>
      </c>
      <c r="BS362" t="s">
        <v>297</v>
      </c>
      <c r="BT362" t="s">
        <v>297</v>
      </c>
      <c r="BU362" t="s">
        <v>297</v>
      </c>
      <c r="BV362" t="s">
        <v>297</v>
      </c>
      <c r="BW362" t="s">
        <v>297</v>
      </c>
      <c r="BX362" t="s">
        <v>297</v>
      </c>
      <c r="BY362" t="s">
        <v>297</v>
      </c>
      <c r="BZ362" t="s">
        <v>297</v>
      </c>
      <c r="CA362" t="s">
        <v>297</v>
      </c>
      <c r="CB362" t="s">
        <v>297</v>
      </c>
      <c r="CC362" t="s">
        <v>297</v>
      </c>
      <c r="CD362" t="s">
        <v>297</v>
      </c>
      <c r="CE362" t="s">
        <v>297</v>
      </c>
      <c r="CF362" t="s">
        <v>347</v>
      </c>
      <c r="CG362" t="s">
        <v>297</v>
      </c>
      <c r="CH362" t="s">
        <v>297</v>
      </c>
      <c r="CI362">
        <v>0</v>
      </c>
      <c r="CJ362">
        <v>30</v>
      </c>
      <c r="CK362" t="s">
        <v>2414</v>
      </c>
      <c r="CL362" t="s">
        <v>2415</v>
      </c>
      <c r="CM362" t="s">
        <v>297</v>
      </c>
      <c r="CN362" t="s">
        <v>297</v>
      </c>
      <c r="CO362" t="s">
        <v>297</v>
      </c>
      <c r="CP362" t="s">
        <v>297</v>
      </c>
      <c r="CQ362" t="s">
        <v>297</v>
      </c>
      <c r="CR362" t="s">
        <v>297</v>
      </c>
      <c r="CS362" t="s">
        <v>297</v>
      </c>
      <c r="CT362" t="s">
        <v>297</v>
      </c>
      <c r="CU362" t="s">
        <v>297</v>
      </c>
      <c r="CV362" t="s">
        <v>297</v>
      </c>
      <c r="CW362" t="s">
        <v>297</v>
      </c>
      <c r="CX362" t="s">
        <v>297</v>
      </c>
      <c r="CY362" t="s">
        <v>297</v>
      </c>
      <c r="CZ362" t="s">
        <v>297</v>
      </c>
      <c r="DA362" t="s">
        <v>297</v>
      </c>
      <c r="DB362" t="s">
        <v>297</v>
      </c>
      <c r="DC362" t="s">
        <v>297</v>
      </c>
    </row>
    <row r="363" spans="1:107" hidden="1" thickTop="1" x14ac:dyDescent="0.2">
      <c r="A363" t="s">
        <v>250</v>
      </c>
      <c r="B363" s="14" t="s">
        <v>2416</v>
      </c>
      <c r="C363" t="s">
        <v>456</v>
      </c>
      <c r="D363" t="s">
        <v>297</v>
      </c>
      <c r="E363" t="s">
        <v>2417</v>
      </c>
      <c r="F363" t="s">
        <v>297</v>
      </c>
      <c r="G363" t="s">
        <v>339</v>
      </c>
      <c r="H363" t="s">
        <v>340</v>
      </c>
      <c r="I363" t="s">
        <v>375</v>
      </c>
      <c r="J363" t="s">
        <v>342</v>
      </c>
      <c r="K363" t="s">
        <v>343</v>
      </c>
      <c r="L363" t="s">
        <v>303</v>
      </c>
      <c r="M363" t="s">
        <v>297</v>
      </c>
      <c r="N363" t="s">
        <v>297</v>
      </c>
      <c r="O363" t="s">
        <v>297</v>
      </c>
      <c r="Q363" t="s">
        <v>344</v>
      </c>
      <c r="R363" t="s">
        <v>297</v>
      </c>
      <c r="S363" t="s">
        <v>306</v>
      </c>
      <c r="T363" t="s">
        <v>297</v>
      </c>
      <c r="U363" t="s">
        <v>297</v>
      </c>
      <c r="V363" t="s">
        <v>309</v>
      </c>
      <c r="W363" t="s">
        <v>310</v>
      </c>
      <c r="X363" t="s">
        <v>310</v>
      </c>
      <c r="Y363" t="s">
        <v>311</v>
      </c>
      <c r="Z363" t="s">
        <v>297</v>
      </c>
      <c r="AA363" t="s">
        <v>297</v>
      </c>
      <c r="AB363" t="s">
        <v>297</v>
      </c>
      <c r="AC363" t="s">
        <v>297</v>
      </c>
      <c r="AD363" t="s">
        <v>297</v>
      </c>
      <c r="AE363" t="s">
        <v>297</v>
      </c>
      <c r="AF363" t="s">
        <v>297</v>
      </c>
      <c r="AG363" t="s">
        <v>297</v>
      </c>
      <c r="AH363" t="s">
        <v>297</v>
      </c>
      <c r="AI363" t="s">
        <v>297</v>
      </c>
      <c r="AJ363" t="s">
        <v>297</v>
      </c>
      <c r="AK363" t="s">
        <v>297</v>
      </c>
      <c r="AL363" t="s">
        <v>297</v>
      </c>
      <c r="AM363" t="s">
        <v>297</v>
      </c>
      <c r="AN363" t="s">
        <v>297</v>
      </c>
      <c r="AO363" t="s">
        <v>297</v>
      </c>
      <c r="AP363" t="s">
        <v>297</v>
      </c>
      <c r="AQ363" t="s">
        <v>297</v>
      </c>
      <c r="AR363" t="s">
        <v>297</v>
      </c>
      <c r="AS363" t="s">
        <v>297</v>
      </c>
      <c r="AT363" t="s">
        <v>297</v>
      </c>
      <c r="AU363" t="s">
        <v>297</v>
      </c>
      <c r="AV363" t="s">
        <v>297</v>
      </c>
      <c r="AW363" t="s">
        <v>297</v>
      </c>
      <c r="AX363" t="s">
        <v>297</v>
      </c>
      <c r="AY363" t="s">
        <v>297</v>
      </c>
      <c r="AZ363" t="s">
        <v>297</v>
      </c>
      <c r="BA363" t="s">
        <v>297</v>
      </c>
      <c r="BB363" t="s">
        <v>297</v>
      </c>
      <c r="BC363" t="s">
        <v>297</v>
      </c>
      <c r="BD363" t="s">
        <v>297</v>
      </c>
      <c r="BE363" t="s">
        <v>297</v>
      </c>
      <c r="BF363" t="s">
        <v>297</v>
      </c>
      <c r="BG363" t="s">
        <v>297</v>
      </c>
      <c r="BH363" t="s">
        <v>297</v>
      </c>
      <c r="BI363" t="s">
        <v>297</v>
      </c>
      <c r="BJ363" t="s">
        <v>297</v>
      </c>
      <c r="BK363" t="s">
        <v>297</v>
      </c>
      <c r="BL363" t="s">
        <v>297</v>
      </c>
      <c r="BM363" t="s">
        <v>297</v>
      </c>
      <c r="BO363" t="s">
        <v>297</v>
      </c>
      <c r="BP363" t="s">
        <v>411</v>
      </c>
      <c r="BQ363" t="s">
        <v>412</v>
      </c>
      <c r="BR363">
        <v>62</v>
      </c>
      <c r="BS363" t="s">
        <v>297</v>
      </c>
      <c r="BT363" t="s">
        <v>297</v>
      </c>
      <c r="BU363" t="s">
        <v>297</v>
      </c>
      <c r="BV363" t="s">
        <v>297</v>
      </c>
      <c r="BW363" t="s">
        <v>297</v>
      </c>
      <c r="BX363" t="s">
        <v>297</v>
      </c>
      <c r="BY363" t="s">
        <v>297</v>
      </c>
      <c r="BZ363" t="s">
        <v>297</v>
      </c>
      <c r="CA363" t="s">
        <v>297</v>
      </c>
      <c r="CB363" t="s">
        <v>297</v>
      </c>
      <c r="CC363" t="s">
        <v>297</v>
      </c>
      <c r="CD363" t="s">
        <v>297</v>
      </c>
      <c r="CE363" t="s">
        <v>297</v>
      </c>
      <c r="CF363" t="s">
        <v>386</v>
      </c>
      <c r="CG363">
        <v>1</v>
      </c>
      <c r="CH363" t="s">
        <v>297</v>
      </c>
      <c r="CI363" t="s">
        <v>297</v>
      </c>
      <c r="CJ363" t="s">
        <v>297</v>
      </c>
      <c r="CK363" t="s">
        <v>2418</v>
      </c>
      <c r="CL363" t="s">
        <v>2419</v>
      </c>
      <c r="CM363" t="s">
        <v>297</v>
      </c>
      <c r="CN363" t="s">
        <v>297</v>
      </c>
      <c r="CO363" t="s">
        <v>297</v>
      </c>
      <c r="CP363" t="s">
        <v>297</v>
      </c>
      <c r="CQ363" t="s">
        <v>297</v>
      </c>
      <c r="CR363" t="s">
        <v>297</v>
      </c>
      <c r="CS363" t="s">
        <v>297</v>
      </c>
      <c r="CT363" t="s">
        <v>297</v>
      </c>
      <c r="CU363" t="s">
        <v>297</v>
      </c>
      <c r="CV363" t="s">
        <v>297</v>
      </c>
      <c r="CW363" t="s">
        <v>297</v>
      </c>
      <c r="CX363" t="s">
        <v>297</v>
      </c>
      <c r="CY363" t="s">
        <v>297</v>
      </c>
      <c r="CZ363" t="s">
        <v>297</v>
      </c>
      <c r="DA363" t="s">
        <v>297</v>
      </c>
      <c r="DB363" t="s">
        <v>297</v>
      </c>
      <c r="DC363" t="s">
        <v>297</v>
      </c>
    </row>
    <row r="364" spans="1:107" hidden="1" thickTop="1" x14ac:dyDescent="0.2">
      <c r="A364" s="70" t="s">
        <v>249</v>
      </c>
      <c r="B364" s="196" t="s">
        <v>6300</v>
      </c>
      <c r="C364" t="s">
        <v>456</v>
      </c>
      <c r="D364" t="s">
        <v>297</v>
      </c>
      <c r="E364" s="70" t="s">
        <v>2420</v>
      </c>
      <c r="F364" t="s">
        <v>297</v>
      </c>
      <c r="G364" t="s">
        <v>339</v>
      </c>
      <c r="H364" t="s">
        <v>340</v>
      </c>
      <c r="I364" t="s">
        <v>375</v>
      </c>
      <c r="J364" t="s">
        <v>342</v>
      </c>
      <c r="K364" t="s">
        <v>343</v>
      </c>
      <c r="L364" t="s">
        <v>303</v>
      </c>
      <c r="M364" t="s">
        <v>297</v>
      </c>
      <c r="N364" t="s">
        <v>297</v>
      </c>
      <c r="O364" t="s">
        <v>297</v>
      </c>
      <c r="Q364" t="s">
        <v>344</v>
      </c>
      <c r="R364" t="s">
        <v>297</v>
      </c>
      <c r="S364" t="s">
        <v>306</v>
      </c>
      <c r="T364" t="s">
        <v>297</v>
      </c>
      <c r="U364" t="s">
        <v>297</v>
      </c>
      <c r="V364" t="s">
        <v>309</v>
      </c>
      <c r="W364" t="s">
        <v>310</v>
      </c>
      <c r="X364" t="s">
        <v>310</v>
      </c>
      <c r="Y364" t="s">
        <v>311</v>
      </c>
      <c r="Z364" t="s">
        <v>297</v>
      </c>
      <c r="AA364" t="s">
        <v>297</v>
      </c>
      <c r="AB364" t="s">
        <v>297</v>
      </c>
      <c r="AC364" t="s">
        <v>297</v>
      </c>
      <c r="AD364" t="s">
        <v>297</v>
      </c>
      <c r="AE364" t="s">
        <v>297</v>
      </c>
      <c r="AF364" t="s">
        <v>297</v>
      </c>
      <c r="AG364" t="s">
        <v>297</v>
      </c>
      <c r="AH364" t="s">
        <v>297</v>
      </c>
      <c r="AI364" t="s">
        <v>297</v>
      </c>
      <c r="AJ364" t="s">
        <v>297</v>
      </c>
      <c r="AK364" t="s">
        <v>297</v>
      </c>
      <c r="AL364" t="s">
        <v>297</v>
      </c>
      <c r="AM364" t="s">
        <v>297</v>
      </c>
      <c r="AN364" t="s">
        <v>297</v>
      </c>
      <c r="AO364" t="s">
        <v>297</v>
      </c>
      <c r="AP364" t="s">
        <v>297</v>
      </c>
      <c r="AQ364" t="s">
        <v>297</v>
      </c>
      <c r="AR364" t="s">
        <v>297</v>
      </c>
      <c r="AS364" t="s">
        <v>297</v>
      </c>
      <c r="AT364" t="s">
        <v>297</v>
      </c>
      <c r="AU364" t="s">
        <v>297</v>
      </c>
      <c r="AV364" t="s">
        <v>297</v>
      </c>
      <c r="AW364" t="s">
        <v>297</v>
      </c>
      <c r="AX364" t="s">
        <v>297</v>
      </c>
      <c r="AY364" t="s">
        <v>297</v>
      </c>
      <c r="AZ364" t="s">
        <v>297</v>
      </c>
      <c r="BA364" t="s">
        <v>297</v>
      </c>
      <c r="BB364" t="s">
        <v>297</v>
      </c>
      <c r="BC364" t="s">
        <v>297</v>
      </c>
      <c r="BD364" t="s">
        <v>297</v>
      </c>
      <c r="BE364" t="s">
        <v>297</v>
      </c>
      <c r="BF364" t="s">
        <v>297</v>
      </c>
      <c r="BG364" t="s">
        <v>297</v>
      </c>
      <c r="BH364" t="s">
        <v>297</v>
      </c>
      <c r="BI364" t="s">
        <v>297</v>
      </c>
      <c r="BJ364" t="s">
        <v>297</v>
      </c>
      <c r="BK364" t="s">
        <v>297</v>
      </c>
      <c r="BL364" t="s">
        <v>297</v>
      </c>
      <c r="BM364" t="s">
        <v>297</v>
      </c>
      <c r="BO364" t="s">
        <v>297</v>
      </c>
      <c r="BP364" t="s">
        <v>411</v>
      </c>
      <c r="BQ364" t="s">
        <v>412</v>
      </c>
      <c r="BR364">
        <v>61</v>
      </c>
      <c r="BS364" t="s">
        <v>297</v>
      </c>
      <c r="BT364" t="s">
        <v>297</v>
      </c>
      <c r="BU364" t="s">
        <v>297</v>
      </c>
      <c r="BV364" t="s">
        <v>297</v>
      </c>
      <c r="BW364" t="s">
        <v>297</v>
      </c>
      <c r="BX364" t="s">
        <v>297</v>
      </c>
      <c r="BY364" t="s">
        <v>297</v>
      </c>
      <c r="BZ364" t="s">
        <v>297</v>
      </c>
      <c r="CA364" t="s">
        <v>297</v>
      </c>
      <c r="CB364" t="s">
        <v>297</v>
      </c>
      <c r="CC364" t="s">
        <v>297</v>
      </c>
      <c r="CD364" t="s">
        <v>297</v>
      </c>
      <c r="CE364" t="s">
        <v>297</v>
      </c>
      <c r="CF364" t="s">
        <v>347</v>
      </c>
      <c r="CG364" t="s">
        <v>297</v>
      </c>
      <c r="CH364" t="s">
        <v>297</v>
      </c>
      <c r="CI364">
        <v>0</v>
      </c>
      <c r="CJ364">
        <v>30</v>
      </c>
      <c r="CM364" t="s">
        <v>297</v>
      </c>
      <c r="CN364" t="s">
        <v>297</v>
      </c>
      <c r="CO364" t="s">
        <v>297</v>
      </c>
      <c r="CP364" t="s">
        <v>297</v>
      </c>
      <c r="CQ364" t="s">
        <v>297</v>
      </c>
      <c r="CR364" t="s">
        <v>297</v>
      </c>
      <c r="CS364" t="s">
        <v>297</v>
      </c>
      <c r="CT364" t="s">
        <v>297</v>
      </c>
      <c r="CU364" t="s">
        <v>297</v>
      </c>
      <c r="CV364" t="s">
        <v>297</v>
      </c>
      <c r="CW364" t="s">
        <v>297</v>
      </c>
      <c r="CX364" t="s">
        <v>297</v>
      </c>
      <c r="CY364" t="s">
        <v>297</v>
      </c>
      <c r="CZ364" t="s">
        <v>297</v>
      </c>
      <c r="DA364" s="11" t="s">
        <v>297</v>
      </c>
      <c r="DB364" s="11" t="s">
        <v>297</v>
      </c>
      <c r="DC364" s="11" t="s">
        <v>297</v>
      </c>
    </row>
    <row r="365" spans="1:107" hidden="1" thickTop="1" x14ac:dyDescent="0.2">
      <c r="A365" t="s">
        <v>2421</v>
      </c>
      <c r="B365" s="14" t="s">
        <v>2422</v>
      </c>
      <c r="C365" t="s">
        <v>6204</v>
      </c>
      <c r="D365" t="s">
        <v>297</v>
      </c>
      <c r="E365" t="s">
        <v>2423</v>
      </c>
      <c r="F365" t="s">
        <v>2424</v>
      </c>
      <c r="G365" t="s">
        <v>339</v>
      </c>
      <c r="H365" t="s">
        <v>340</v>
      </c>
      <c r="I365" t="s">
        <v>375</v>
      </c>
      <c r="J365" t="s">
        <v>342</v>
      </c>
      <c r="K365" t="s">
        <v>343</v>
      </c>
      <c r="L365" t="s">
        <v>303</v>
      </c>
      <c r="M365" t="s">
        <v>297</v>
      </c>
      <c r="N365" t="s">
        <v>297</v>
      </c>
      <c r="O365" t="s">
        <v>297</v>
      </c>
      <c r="Q365" t="s">
        <v>344</v>
      </c>
      <c r="R365" t="s">
        <v>297</v>
      </c>
      <c r="S365" t="s">
        <v>306</v>
      </c>
      <c r="T365" t="s">
        <v>297</v>
      </c>
      <c r="U365" t="s">
        <v>308</v>
      </c>
      <c r="V365" t="s">
        <v>309</v>
      </c>
      <c r="W365" t="s">
        <v>345</v>
      </c>
      <c r="X365" t="s">
        <v>310</v>
      </c>
      <c r="Y365" t="s">
        <v>311</v>
      </c>
      <c r="Z365" t="s">
        <v>411</v>
      </c>
      <c r="AA365" t="s">
        <v>424</v>
      </c>
      <c r="AB365">
        <v>14</v>
      </c>
      <c r="AC365" t="s">
        <v>411</v>
      </c>
      <c r="AD365" t="s">
        <v>424</v>
      </c>
      <c r="AE365">
        <v>7</v>
      </c>
      <c r="AF365" t="s">
        <v>411</v>
      </c>
      <c r="AG365" t="s">
        <v>424</v>
      </c>
      <c r="AH365">
        <v>27</v>
      </c>
      <c r="AI365" t="s">
        <v>411</v>
      </c>
      <c r="AJ365" t="s">
        <v>424</v>
      </c>
      <c r="AK365">
        <v>6</v>
      </c>
      <c r="AL365" t="s">
        <v>411</v>
      </c>
      <c r="AM365" t="s">
        <v>424</v>
      </c>
      <c r="AN365">
        <v>13</v>
      </c>
      <c r="AO365" t="s">
        <v>411</v>
      </c>
      <c r="AP365" t="s">
        <v>424</v>
      </c>
      <c r="AQ365">
        <v>18</v>
      </c>
      <c r="AR365" t="s">
        <v>411</v>
      </c>
      <c r="AS365" t="s">
        <v>424</v>
      </c>
      <c r="AT365">
        <v>21</v>
      </c>
      <c r="AU365" t="s">
        <v>411</v>
      </c>
      <c r="AV365" t="s">
        <v>424</v>
      </c>
      <c r="AW365">
        <v>9</v>
      </c>
      <c r="AX365" t="s">
        <v>411</v>
      </c>
      <c r="AY365" t="s">
        <v>424</v>
      </c>
      <c r="AZ365">
        <v>9</v>
      </c>
      <c r="BA365" t="s">
        <v>411</v>
      </c>
      <c r="BB365" t="s">
        <v>424</v>
      </c>
      <c r="BC365">
        <v>9</v>
      </c>
      <c r="BD365" t="s">
        <v>411</v>
      </c>
      <c r="BE365" t="s">
        <v>424</v>
      </c>
      <c r="BF365">
        <v>13</v>
      </c>
      <c r="BG365" t="s">
        <v>411</v>
      </c>
      <c r="BH365" t="s">
        <v>424</v>
      </c>
      <c r="BI365">
        <v>13</v>
      </c>
      <c r="BJ365" t="s">
        <v>297</v>
      </c>
      <c r="BK365" t="s">
        <v>297</v>
      </c>
      <c r="BL365" t="s">
        <v>297</v>
      </c>
      <c r="BM365" t="s">
        <v>297</v>
      </c>
      <c r="BN365" t="s">
        <v>297</v>
      </c>
      <c r="BO365" t="s">
        <v>297</v>
      </c>
      <c r="BP365" t="s">
        <v>297</v>
      </c>
      <c r="BQ365" t="s">
        <v>297</v>
      </c>
      <c r="BR365" t="s">
        <v>297</v>
      </c>
      <c r="BS365" t="s">
        <v>297</v>
      </c>
      <c r="BT365" t="s">
        <v>297</v>
      </c>
      <c r="BU365" t="s">
        <v>297</v>
      </c>
      <c r="BV365" t="s">
        <v>411</v>
      </c>
      <c r="BW365" t="s">
        <v>424</v>
      </c>
      <c r="BX365">
        <v>7</v>
      </c>
      <c r="BY365" t="s">
        <v>411</v>
      </c>
      <c r="BZ365" t="s">
        <v>424</v>
      </c>
      <c r="CA365">
        <v>4</v>
      </c>
      <c r="CB365" t="s">
        <v>411</v>
      </c>
      <c r="CC365" t="s">
        <v>424</v>
      </c>
      <c r="CD365">
        <v>10</v>
      </c>
      <c r="CE365" t="s">
        <v>297</v>
      </c>
      <c r="CF365" t="s">
        <v>400</v>
      </c>
      <c r="CG365" t="s">
        <v>297</v>
      </c>
      <c r="CH365" t="s">
        <v>297</v>
      </c>
      <c r="CI365">
        <v>0</v>
      </c>
      <c r="CJ365">
        <v>30</v>
      </c>
      <c r="CK365" t="s">
        <v>2425</v>
      </c>
      <c r="CL365" t="s">
        <v>2426</v>
      </c>
      <c r="CM365" t="s">
        <v>297</v>
      </c>
      <c r="CN365" t="s">
        <v>297</v>
      </c>
      <c r="CO365" t="s">
        <v>297</v>
      </c>
      <c r="CP365" t="s">
        <v>297</v>
      </c>
      <c r="CQ365" t="s">
        <v>297</v>
      </c>
      <c r="CR365" t="s">
        <v>297</v>
      </c>
      <c r="CS365" t="s">
        <v>297</v>
      </c>
      <c r="CT365" t="s">
        <v>297</v>
      </c>
      <c r="CU365" t="s">
        <v>2427</v>
      </c>
      <c r="CV365" t="s">
        <v>605</v>
      </c>
      <c r="CW365" t="s">
        <v>297</v>
      </c>
      <c r="CX365" t="s">
        <v>297</v>
      </c>
      <c r="CY365" t="s">
        <v>622</v>
      </c>
      <c r="CZ365" t="s">
        <v>404</v>
      </c>
      <c r="DA365" t="s">
        <v>2428</v>
      </c>
      <c r="DB365" t="s">
        <v>297</v>
      </c>
      <c r="DC365" t="s">
        <v>297</v>
      </c>
    </row>
    <row r="366" spans="1:107" s="3" customFormat="1" hidden="1" thickTop="1" x14ac:dyDescent="0.2">
      <c r="A366" t="s">
        <v>2429</v>
      </c>
      <c r="B366" s="196" t="s">
        <v>2430</v>
      </c>
      <c r="C366" t="s">
        <v>6204</v>
      </c>
      <c r="D366" t="s">
        <v>297</v>
      </c>
      <c r="E366" t="s">
        <v>2431</v>
      </c>
      <c r="F366" t="s">
        <v>297</v>
      </c>
      <c r="G366" t="s">
        <v>339</v>
      </c>
      <c r="H366" t="s">
        <v>340</v>
      </c>
      <c r="I366" t="s">
        <v>375</v>
      </c>
      <c r="J366" t="s">
        <v>342</v>
      </c>
      <c r="K366" t="s">
        <v>343</v>
      </c>
      <c r="L366" t="s">
        <v>303</v>
      </c>
      <c r="M366" t="s">
        <v>297</v>
      </c>
      <c r="N366" t="s">
        <v>297</v>
      </c>
      <c r="O366" t="s">
        <v>297</v>
      </c>
      <c r="P366"/>
      <c r="Q366" t="s">
        <v>344</v>
      </c>
      <c r="R366" t="s">
        <v>297</v>
      </c>
      <c r="S366" t="s">
        <v>306</v>
      </c>
      <c r="T366" t="s">
        <v>297</v>
      </c>
      <c r="U366" t="s">
        <v>308</v>
      </c>
      <c r="V366" t="s">
        <v>309</v>
      </c>
      <c r="W366" t="s">
        <v>310</v>
      </c>
      <c r="X366" t="s">
        <v>310</v>
      </c>
      <c r="Y366" t="s">
        <v>311</v>
      </c>
      <c r="Z366" t="s">
        <v>297</v>
      </c>
      <c r="AA366" t="s">
        <v>297</v>
      </c>
      <c r="AB366" t="s">
        <v>297</v>
      </c>
      <c r="AC366" t="s">
        <v>297</v>
      </c>
      <c r="AD366" t="s">
        <v>297</v>
      </c>
      <c r="AE366" t="s">
        <v>297</v>
      </c>
      <c r="AF366" t="s">
        <v>297</v>
      </c>
      <c r="AG366" t="s">
        <v>297</v>
      </c>
      <c r="AH366" t="s">
        <v>297</v>
      </c>
      <c r="AI366" t="s">
        <v>297</v>
      </c>
      <c r="AJ366" t="s">
        <v>297</v>
      </c>
      <c r="AK366" t="s">
        <v>297</v>
      </c>
      <c r="AL366" t="s">
        <v>297</v>
      </c>
      <c r="AM366" t="s">
        <v>297</v>
      </c>
      <c r="AN366" t="s">
        <v>297</v>
      </c>
      <c r="AO366" t="s">
        <v>297</v>
      </c>
      <c r="AP366" t="s">
        <v>297</v>
      </c>
      <c r="AQ366" t="s">
        <v>297</v>
      </c>
      <c r="AR366" t="s">
        <v>297</v>
      </c>
      <c r="AS366" t="s">
        <v>297</v>
      </c>
      <c r="AT366" t="s">
        <v>297</v>
      </c>
      <c r="AU366" t="s">
        <v>297</v>
      </c>
      <c r="AV366" t="s">
        <v>297</v>
      </c>
      <c r="AW366" t="s">
        <v>297</v>
      </c>
      <c r="AX366" t="s">
        <v>411</v>
      </c>
      <c r="AY366" t="s">
        <v>424</v>
      </c>
      <c r="AZ366">
        <v>5</v>
      </c>
      <c r="BA366" t="s">
        <v>297</v>
      </c>
      <c r="BB366" t="s">
        <v>297</v>
      </c>
      <c r="BC366" t="s">
        <v>297</v>
      </c>
      <c r="BD366" t="s">
        <v>297</v>
      </c>
      <c r="BE366" t="s">
        <v>297</v>
      </c>
      <c r="BF366" t="s">
        <v>297</v>
      </c>
      <c r="BG366" t="s">
        <v>297</v>
      </c>
      <c r="BH366" t="s">
        <v>297</v>
      </c>
      <c r="BI366" t="s">
        <v>297</v>
      </c>
      <c r="BJ366" t="s">
        <v>297</v>
      </c>
      <c r="BK366" t="s">
        <v>297</v>
      </c>
      <c r="BL366" t="s">
        <v>297</v>
      </c>
      <c r="BM366" t="s">
        <v>297</v>
      </c>
      <c r="BN366" t="s">
        <v>297</v>
      </c>
      <c r="BO366" t="s">
        <v>297</v>
      </c>
      <c r="BP366" t="s">
        <v>297</v>
      </c>
      <c r="BQ366" t="s">
        <v>297</v>
      </c>
      <c r="BR366" t="s">
        <v>297</v>
      </c>
      <c r="BS366" t="s">
        <v>297</v>
      </c>
      <c r="BT366" t="s">
        <v>297</v>
      </c>
      <c r="BU366" t="s">
        <v>297</v>
      </c>
      <c r="BV366" t="s">
        <v>297</v>
      </c>
      <c r="BW366" t="s">
        <v>297</v>
      </c>
      <c r="BX366" t="s">
        <v>297</v>
      </c>
      <c r="BY366" t="s">
        <v>297</v>
      </c>
      <c r="BZ366" t="s">
        <v>297</v>
      </c>
      <c r="CA366" t="s">
        <v>297</v>
      </c>
      <c r="CB366" t="s">
        <v>297</v>
      </c>
      <c r="CC366" t="s">
        <v>297</v>
      </c>
      <c r="CD366" t="s">
        <v>297</v>
      </c>
      <c r="CE366" t="s">
        <v>297</v>
      </c>
      <c r="CF366" t="s">
        <v>347</v>
      </c>
      <c r="CG366" t="s">
        <v>297</v>
      </c>
      <c r="CH366" t="s">
        <v>297</v>
      </c>
      <c r="CI366">
        <v>0</v>
      </c>
      <c r="CJ366">
        <v>30</v>
      </c>
      <c r="CK366" t="s">
        <v>2432</v>
      </c>
      <c r="CL366" t="s">
        <v>2433</v>
      </c>
      <c r="CM366" t="s">
        <v>297</v>
      </c>
      <c r="CN366" t="s">
        <v>297</v>
      </c>
      <c r="CO366" t="s">
        <v>297</v>
      </c>
      <c r="CP366" t="s">
        <v>297</v>
      </c>
      <c r="CQ366" t="s">
        <v>297</v>
      </c>
      <c r="CR366" t="s">
        <v>297</v>
      </c>
      <c r="CS366" t="s">
        <v>297</v>
      </c>
      <c r="CT366" t="s">
        <v>297</v>
      </c>
      <c r="CU366" t="s">
        <v>297</v>
      </c>
      <c r="CV366" t="s">
        <v>297</v>
      </c>
      <c r="CW366" t="s">
        <v>297</v>
      </c>
      <c r="CX366" t="s">
        <v>297</v>
      </c>
      <c r="CY366" t="s">
        <v>297</v>
      </c>
      <c r="CZ366" t="s">
        <v>297</v>
      </c>
      <c r="DA366" t="s">
        <v>297</v>
      </c>
      <c r="DB366" t="s">
        <v>297</v>
      </c>
      <c r="DC366" t="s">
        <v>297</v>
      </c>
    </row>
    <row r="367" spans="1:107" hidden="1" thickTop="1" x14ac:dyDescent="0.2">
      <c r="A367" t="s">
        <v>210</v>
      </c>
      <c r="B367" s="14" t="s">
        <v>2434</v>
      </c>
      <c r="C367" t="s">
        <v>1745</v>
      </c>
      <c r="D367" t="s">
        <v>297</v>
      </c>
      <c r="E367" t="s">
        <v>2435</v>
      </c>
      <c r="F367" t="s">
        <v>2436</v>
      </c>
      <c r="G367" t="s">
        <v>339</v>
      </c>
      <c r="H367" t="s">
        <v>340</v>
      </c>
      <c r="I367" t="s">
        <v>375</v>
      </c>
      <c r="J367" t="s">
        <v>342</v>
      </c>
      <c r="K367" t="s">
        <v>343</v>
      </c>
      <c r="L367" t="s">
        <v>303</v>
      </c>
      <c r="M367" t="s">
        <v>297</v>
      </c>
      <c r="N367" t="s">
        <v>297</v>
      </c>
      <c r="O367" t="s">
        <v>297</v>
      </c>
      <c r="Q367" t="s">
        <v>344</v>
      </c>
      <c r="R367" t="s">
        <v>297</v>
      </c>
      <c r="S367" t="s">
        <v>306</v>
      </c>
      <c r="T367" t="s">
        <v>297</v>
      </c>
      <c r="U367" t="s">
        <v>297</v>
      </c>
      <c r="V367" t="s">
        <v>309</v>
      </c>
      <c r="W367" t="s">
        <v>310</v>
      </c>
      <c r="X367" t="s">
        <v>310</v>
      </c>
      <c r="Y367" t="s">
        <v>311</v>
      </c>
      <c r="Z367" t="s">
        <v>297</v>
      </c>
      <c r="AA367" t="s">
        <v>297</v>
      </c>
      <c r="AB367" t="s">
        <v>297</v>
      </c>
      <c r="AC367" t="s">
        <v>297</v>
      </c>
      <c r="AD367" t="s">
        <v>297</v>
      </c>
      <c r="AE367" t="s">
        <v>297</v>
      </c>
      <c r="AF367" t="s">
        <v>297</v>
      </c>
      <c r="AG367" t="s">
        <v>297</v>
      </c>
      <c r="AH367" t="s">
        <v>297</v>
      </c>
      <c r="AI367" t="s">
        <v>297</v>
      </c>
      <c r="AJ367" t="s">
        <v>297</v>
      </c>
      <c r="AK367" t="s">
        <v>297</v>
      </c>
      <c r="AL367" t="s">
        <v>297</v>
      </c>
      <c r="AM367" t="s">
        <v>297</v>
      </c>
      <c r="AN367" t="s">
        <v>297</v>
      </c>
      <c r="AO367" t="s">
        <v>297</v>
      </c>
      <c r="AP367" t="s">
        <v>297</v>
      </c>
      <c r="AQ367" t="s">
        <v>297</v>
      </c>
      <c r="AR367" t="s">
        <v>297</v>
      </c>
      <c r="AS367" t="s">
        <v>297</v>
      </c>
      <c r="AT367" t="s">
        <v>297</v>
      </c>
      <c r="AU367" t="s">
        <v>297</v>
      </c>
      <c r="AV367" t="s">
        <v>297</v>
      </c>
      <c r="AW367" t="s">
        <v>297</v>
      </c>
      <c r="AX367" t="s">
        <v>297</v>
      </c>
      <c r="AY367" t="s">
        <v>297</v>
      </c>
      <c r="AZ367" t="s">
        <v>297</v>
      </c>
      <c r="BA367" t="s">
        <v>297</v>
      </c>
      <c r="BB367" t="s">
        <v>297</v>
      </c>
      <c r="BC367" t="s">
        <v>297</v>
      </c>
      <c r="BD367" t="s">
        <v>297</v>
      </c>
      <c r="BE367" t="s">
        <v>297</v>
      </c>
      <c r="BF367" t="s">
        <v>297</v>
      </c>
      <c r="BG367" t="s">
        <v>297</v>
      </c>
      <c r="BH367" t="s">
        <v>297</v>
      </c>
      <c r="BI367" t="s">
        <v>297</v>
      </c>
      <c r="BJ367" t="s">
        <v>411</v>
      </c>
      <c r="BK367" t="s">
        <v>412</v>
      </c>
      <c r="BL367">
        <v>11</v>
      </c>
      <c r="BM367" t="s">
        <v>411</v>
      </c>
      <c r="BN367" t="s">
        <v>412</v>
      </c>
      <c r="BO367">
        <v>7</v>
      </c>
      <c r="BP367" t="s">
        <v>411</v>
      </c>
      <c r="BQ367" t="s">
        <v>412</v>
      </c>
      <c r="BR367">
        <v>22</v>
      </c>
      <c r="BS367" t="s">
        <v>411</v>
      </c>
      <c r="BT367" t="s">
        <v>412</v>
      </c>
      <c r="BU367">
        <v>8</v>
      </c>
      <c r="BV367" t="s">
        <v>297</v>
      </c>
      <c r="BW367" t="s">
        <v>297</v>
      </c>
      <c r="BX367" t="s">
        <v>297</v>
      </c>
      <c r="BY367" t="s">
        <v>297</v>
      </c>
      <c r="BZ367" t="s">
        <v>297</v>
      </c>
      <c r="CA367" t="s">
        <v>297</v>
      </c>
      <c r="CB367" t="s">
        <v>297</v>
      </c>
      <c r="CC367" t="s">
        <v>297</v>
      </c>
      <c r="CD367" t="s">
        <v>297</v>
      </c>
      <c r="CE367" t="s">
        <v>297</v>
      </c>
      <c r="CF367" t="s">
        <v>347</v>
      </c>
      <c r="CG367" t="s">
        <v>297</v>
      </c>
      <c r="CH367" t="s">
        <v>297</v>
      </c>
      <c r="CI367">
        <v>0</v>
      </c>
      <c r="CJ367">
        <v>30</v>
      </c>
      <c r="CK367" t="s">
        <v>2437</v>
      </c>
      <c r="CL367" t="s">
        <v>2438</v>
      </c>
      <c r="CM367" t="s">
        <v>2439</v>
      </c>
      <c r="CN367" t="s">
        <v>297</v>
      </c>
      <c r="CO367" t="s">
        <v>297</v>
      </c>
      <c r="CP367" t="s">
        <v>297</v>
      </c>
      <c r="CQ367" t="s">
        <v>297</v>
      </c>
      <c r="CR367" t="s">
        <v>297</v>
      </c>
      <c r="CS367" t="s">
        <v>297</v>
      </c>
      <c r="CT367" t="s">
        <v>297</v>
      </c>
      <c r="CU367" t="s">
        <v>297</v>
      </c>
      <c r="CV367" t="s">
        <v>297</v>
      </c>
      <c r="CW367" t="s">
        <v>297</v>
      </c>
      <c r="CX367" t="s">
        <v>297</v>
      </c>
      <c r="CY367" t="s">
        <v>297</v>
      </c>
      <c r="CZ367" t="s">
        <v>297</v>
      </c>
      <c r="DA367" t="s">
        <v>297</v>
      </c>
      <c r="DB367" t="s">
        <v>297</v>
      </c>
      <c r="DC367" t="s">
        <v>297</v>
      </c>
    </row>
    <row r="368" spans="1:107" hidden="1" thickTop="1" x14ac:dyDescent="0.2">
      <c r="A368" t="s">
        <v>202</v>
      </c>
      <c r="B368" s="196" t="s">
        <v>2440</v>
      </c>
      <c r="C368" t="s">
        <v>1745</v>
      </c>
      <c r="D368" t="s">
        <v>297</v>
      </c>
      <c r="E368" t="s">
        <v>2441</v>
      </c>
      <c r="F368" t="s">
        <v>297</v>
      </c>
      <c r="G368" t="s">
        <v>339</v>
      </c>
      <c r="H368" t="s">
        <v>340</v>
      </c>
      <c r="I368" t="s">
        <v>375</v>
      </c>
      <c r="J368" t="s">
        <v>342</v>
      </c>
      <c r="K368" t="s">
        <v>343</v>
      </c>
      <c r="L368" t="s">
        <v>303</v>
      </c>
      <c r="M368" t="s">
        <v>297</v>
      </c>
      <c r="N368" t="s">
        <v>297</v>
      </c>
      <c r="O368" t="s">
        <v>297</v>
      </c>
      <c r="Q368" t="s">
        <v>344</v>
      </c>
      <c r="R368" t="s">
        <v>297</v>
      </c>
      <c r="S368" t="s">
        <v>306</v>
      </c>
      <c r="T368" t="s">
        <v>297</v>
      </c>
      <c r="U368" t="s">
        <v>297</v>
      </c>
      <c r="V368" t="s">
        <v>309</v>
      </c>
      <c r="W368" t="s">
        <v>310</v>
      </c>
      <c r="X368" t="s">
        <v>310</v>
      </c>
      <c r="Y368" t="s">
        <v>311</v>
      </c>
      <c r="Z368" t="s">
        <v>297</v>
      </c>
      <c r="AA368" t="s">
        <v>297</v>
      </c>
      <c r="AB368" t="s">
        <v>297</v>
      </c>
      <c r="AC368" t="s">
        <v>297</v>
      </c>
      <c r="AD368" t="s">
        <v>297</v>
      </c>
      <c r="AE368" t="s">
        <v>297</v>
      </c>
      <c r="AF368" t="s">
        <v>297</v>
      </c>
      <c r="AG368" t="s">
        <v>297</v>
      </c>
      <c r="AH368" t="s">
        <v>297</v>
      </c>
      <c r="AI368" t="s">
        <v>297</v>
      </c>
      <c r="AJ368" t="s">
        <v>297</v>
      </c>
      <c r="AK368" t="s">
        <v>297</v>
      </c>
      <c r="AL368" t="s">
        <v>297</v>
      </c>
      <c r="AM368" t="s">
        <v>297</v>
      </c>
      <c r="AN368" t="s">
        <v>297</v>
      </c>
      <c r="AO368" t="s">
        <v>297</v>
      </c>
      <c r="AP368" t="s">
        <v>297</v>
      </c>
      <c r="AQ368" t="s">
        <v>297</v>
      </c>
      <c r="AR368" t="s">
        <v>297</v>
      </c>
      <c r="AS368" t="s">
        <v>297</v>
      </c>
      <c r="AT368" t="s">
        <v>297</v>
      </c>
      <c r="AU368" t="s">
        <v>297</v>
      </c>
      <c r="AV368" t="s">
        <v>297</v>
      </c>
      <c r="AW368" t="s">
        <v>297</v>
      </c>
      <c r="AX368" t="s">
        <v>297</v>
      </c>
      <c r="AY368" t="s">
        <v>297</v>
      </c>
      <c r="AZ368" t="s">
        <v>297</v>
      </c>
      <c r="BA368" t="s">
        <v>297</v>
      </c>
      <c r="BB368" t="s">
        <v>297</v>
      </c>
      <c r="BC368" t="s">
        <v>297</v>
      </c>
      <c r="BD368" t="s">
        <v>297</v>
      </c>
      <c r="BE368" t="s">
        <v>297</v>
      </c>
      <c r="BF368" t="s">
        <v>297</v>
      </c>
      <c r="BG368" t="s">
        <v>297</v>
      </c>
      <c r="BH368" t="s">
        <v>297</v>
      </c>
      <c r="BI368" t="s">
        <v>297</v>
      </c>
      <c r="BJ368" t="s">
        <v>297</v>
      </c>
      <c r="BK368" t="s">
        <v>297</v>
      </c>
      <c r="BL368" t="s">
        <v>297</v>
      </c>
      <c r="BM368" t="s">
        <v>297</v>
      </c>
      <c r="BO368" t="s">
        <v>297</v>
      </c>
      <c r="BP368" t="s">
        <v>411</v>
      </c>
      <c r="BQ368" t="s">
        <v>412</v>
      </c>
      <c r="BR368">
        <v>13</v>
      </c>
      <c r="BS368" t="s">
        <v>297</v>
      </c>
      <c r="BT368" t="s">
        <v>297</v>
      </c>
      <c r="BU368" t="s">
        <v>297</v>
      </c>
      <c r="BV368" t="s">
        <v>297</v>
      </c>
      <c r="BW368" t="s">
        <v>297</v>
      </c>
      <c r="BX368" t="s">
        <v>297</v>
      </c>
      <c r="BY368" t="s">
        <v>297</v>
      </c>
      <c r="BZ368" t="s">
        <v>297</v>
      </c>
      <c r="CA368" t="s">
        <v>297</v>
      </c>
      <c r="CB368" t="s">
        <v>297</v>
      </c>
      <c r="CC368" t="s">
        <v>297</v>
      </c>
      <c r="CD368" t="s">
        <v>297</v>
      </c>
      <c r="CE368" t="s">
        <v>297</v>
      </c>
      <c r="CF368" t="s">
        <v>347</v>
      </c>
      <c r="CG368" t="s">
        <v>297</v>
      </c>
      <c r="CH368" t="s">
        <v>297</v>
      </c>
      <c r="CI368">
        <v>0</v>
      </c>
      <c r="CJ368">
        <v>20</v>
      </c>
      <c r="CK368" t="s">
        <v>2442</v>
      </c>
      <c r="CL368" t="s">
        <v>2443</v>
      </c>
      <c r="CM368" t="s">
        <v>297</v>
      </c>
      <c r="CN368" t="s">
        <v>297</v>
      </c>
      <c r="CO368" t="s">
        <v>297</v>
      </c>
      <c r="CP368" t="s">
        <v>297</v>
      </c>
      <c r="CQ368" t="s">
        <v>297</v>
      </c>
      <c r="CR368" t="s">
        <v>297</v>
      </c>
      <c r="CS368" t="s">
        <v>297</v>
      </c>
      <c r="CT368" t="s">
        <v>297</v>
      </c>
      <c r="CU368" t="s">
        <v>297</v>
      </c>
      <c r="CV368" t="s">
        <v>297</v>
      </c>
      <c r="CW368" t="s">
        <v>297</v>
      </c>
      <c r="CX368" t="s">
        <v>297</v>
      </c>
      <c r="CY368" t="s">
        <v>297</v>
      </c>
      <c r="CZ368" t="s">
        <v>297</v>
      </c>
      <c r="DA368" t="s">
        <v>297</v>
      </c>
      <c r="DB368" t="s">
        <v>297</v>
      </c>
      <c r="DC368" t="s">
        <v>297</v>
      </c>
    </row>
    <row r="369" spans="1:107" hidden="1" thickTop="1" x14ac:dyDescent="0.2">
      <c r="A369" t="s">
        <v>2444</v>
      </c>
      <c r="B369" s="14" t="s">
        <v>2445</v>
      </c>
      <c r="C369" t="s">
        <v>6279</v>
      </c>
      <c r="D369" t="s">
        <v>297</v>
      </c>
      <c r="E369" t="s">
        <v>2446</v>
      </c>
      <c r="F369" t="s">
        <v>297</v>
      </c>
      <c r="G369" t="s">
        <v>339</v>
      </c>
      <c r="H369" t="s">
        <v>340</v>
      </c>
      <c r="I369" t="s">
        <v>375</v>
      </c>
      <c r="J369" t="s">
        <v>342</v>
      </c>
      <c r="K369" t="s">
        <v>343</v>
      </c>
      <c r="L369" t="s">
        <v>303</v>
      </c>
      <c r="M369" t="s">
        <v>297</v>
      </c>
      <c r="N369" t="s">
        <v>297</v>
      </c>
      <c r="O369" t="s">
        <v>297</v>
      </c>
      <c r="Q369" t="s">
        <v>344</v>
      </c>
      <c r="R369" t="s">
        <v>297</v>
      </c>
      <c r="S369" t="s">
        <v>306</v>
      </c>
      <c r="T369" t="s">
        <v>297</v>
      </c>
      <c r="U369" t="s">
        <v>297</v>
      </c>
      <c r="V369" t="s">
        <v>309</v>
      </c>
      <c r="W369" t="s">
        <v>310</v>
      </c>
      <c r="X369" t="s">
        <v>310</v>
      </c>
      <c r="Y369" t="s">
        <v>311</v>
      </c>
      <c r="Z369" t="s">
        <v>297</v>
      </c>
      <c r="AA369" t="s">
        <v>297</v>
      </c>
      <c r="AB369" t="s">
        <v>297</v>
      </c>
      <c r="AC369" t="s">
        <v>297</v>
      </c>
      <c r="AD369" t="s">
        <v>297</v>
      </c>
      <c r="AE369" t="s">
        <v>297</v>
      </c>
      <c r="AF369" t="s">
        <v>297</v>
      </c>
      <c r="AG369" t="s">
        <v>297</v>
      </c>
      <c r="AH369" t="s">
        <v>297</v>
      </c>
      <c r="AI369" t="s">
        <v>297</v>
      </c>
      <c r="AJ369" t="s">
        <v>297</v>
      </c>
      <c r="AK369" t="s">
        <v>297</v>
      </c>
      <c r="AL369" t="s">
        <v>297</v>
      </c>
      <c r="AM369" t="s">
        <v>297</v>
      </c>
      <c r="AN369" t="s">
        <v>297</v>
      </c>
      <c r="AO369" t="s">
        <v>297</v>
      </c>
      <c r="AP369" t="s">
        <v>297</v>
      </c>
      <c r="AQ369" t="s">
        <v>297</v>
      </c>
      <c r="AR369" t="s">
        <v>297</v>
      </c>
      <c r="AS369" t="s">
        <v>297</v>
      </c>
      <c r="AT369" t="s">
        <v>297</v>
      </c>
      <c r="AU369" t="s">
        <v>297</v>
      </c>
      <c r="AV369" t="s">
        <v>297</v>
      </c>
      <c r="AW369" t="s">
        <v>297</v>
      </c>
      <c r="AX369" t="s">
        <v>297</v>
      </c>
      <c r="AY369" t="s">
        <v>297</v>
      </c>
      <c r="AZ369" t="s">
        <v>297</v>
      </c>
      <c r="BA369" t="s">
        <v>297</v>
      </c>
      <c r="BB369" t="s">
        <v>297</v>
      </c>
      <c r="BC369" t="s">
        <v>297</v>
      </c>
      <c r="BD369" t="s">
        <v>297</v>
      </c>
      <c r="BE369" t="s">
        <v>297</v>
      </c>
      <c r="BF369" t="s">
        <v>297</v>
      </c>
      <c r="BG369" t="s">
        <v>297</v>
      </c>
      <c r="BH369" t="s">
        <v>297</v>
      </c>
      <c r="BI369" t="s">
        <v>297</v>
      </c>
      <c r="BJ369" t="s">
        <v>297</v>
      </c>
      <c r="BK369" t="s">
        <v>297</v>
      </c>
      <c r="BL369" t="s">
        <v>297</v>
      </c>
      <c r="BM369" t="s">
        <v>297</v>
      </c>
      <c r="BN369" t="s">
        <v>297</v>
      </c>
      <c r="BO369" t="s">
        <v>297</v>
      </c>
      <c r="BP369" t="s">
        <v>297</v>
      </c>
      <c r="BQ369" t="s">
        <v>297</v>
      </c>
      <c r="BR369" t="s">
        <v>297</v>
      </c>
      <c r="BS369" t="s">
        <v>297</v>
      </c>
      <c r="BT369" t="s">
        <v>297</v>
      </c>
      <c r="BU369" t="s">
        <v>297</v>
      </c>
      <c r="BV369" t="s">
        <v>312</v>
      </c>
      <c r="BW369" t="s">
        <v>297</v>
      </c>
      <c r="BX369" t="s">
        <v>297</v>
      </c>
      <c r="BY369" t="s">
        <v>297</v>
      </c>
      <c r="BZ369" t="s">
        <v>297</v>
      </c>
      <c r="CA369" t="s">
        <v>297</v>
      </c>
      <c r="CB369" t="s">
        <v>297</v>
      </c>
      <c r="CC369" t="s">
        <v>297</v>
      </c>
      <c r="CD369" t="s">
        <v>297</v>
      </c>
      <c r="CE369" t="s">
        <v>297</v>
      </c>
      <c r="CF369" t="s">
        <v>347</v>
      </c>
      <c r="CG369" t="s">
        <v>297</v>
      </c>
      <c r="CH369" t="s">
        <v>297</v>
      </c>
      <c r="CI369">
        <v>0</v>
      </c>
      <c r="CJ369">
        <v>30</v>
      </c>
      <c r="CK369" t="s">
        <v>2447</v>
      </c>
      <c r="CL369" t="s">
        <v>2448</v>
      </c>
      <c r="CM369" t="s">
        <v>297</v>
      </c>
      <c r="CN369" t="s">
        <v>297</v>
      </c>
      <c r="CO369" t="s">
        <v>297</v>
      </c>
      <c r="CP369" t="s">
        <v>297</v>
      </c>
      <c r="CQ369" t="s">
        <v>297</v>
      </c>
      <c r="CR369" t="s">
        <v>297</v>
      </c>
      <c r="CS369" t="s">
        <v>297</v>
      </c>
      <c r="CT369" t="s">
        <v>297</v>
      </c>
      <c r="CU369" t="s">
        <v>297</v>
      </c>
      <c r="CV369" t="s">
        <v>297</v>
      </c>
      <c r="CW369" t="s">
        <v>297</v>
      </c>
      <c r="CX369" t="s">
        <v>297</v>
      </c>
      <c r="CY369" t="s">
        <v>297</v>
      </c>
      <c r="CZ369" t="s">
        <v>297</v>
      </c>
      <c r="DA369" t="s">
        <v>297</v>
      </c>
      <c r="DB369" t="s">
        <v>297</v>
      </c>
      <c r="DC369" t="s">
        <v>297</v>
      </c>
    </row>
    <row r="370" spans="1:107" hidden="1" thickTop="1" x14ac:dyDescent="0.2">
      <c r="A370" t="s">
        <v>2449</v>
      </c>
      <c r="B370" s="196" t="s">
        <v>2450</v>
      </c>
      <c r="C370" t="s">
        <v>6285</v>
      </c>
      <c r="D370" t="s">
        <v>297</v>
      </c>
      <c r="E370" t="s">
        <v>2451</v>
      </c>
      <c r="F370" t="s">
        <v>297</v>
      </c>
      <c r="G370" t="s">
        <v>339</v>
      </c>
      <c r="H370" t="s">
        <v>340</v>
      </c>
      <c r="I370" t="s">
        <v>375</v>
      </c>
      <c r="J370" t="s">
        <v>342</v>
      </c>
      <c r="K370" t="s">
        <v>343</v>
      </c>
      <c r="L370" t="s">
        <v>303</v>
      </c>
      <c r="M370" t="s">
        <v>297</v>
      </c>
      <c r="N370" t="s">
        <v>297</v>
      </c>
      <c r="O370" t="s">
        <v>297</v>
      </c>
      <c r="Q370" t="s">
        <v>344</v>
      </c>
      <c r="R370" t="s">
        <v>297</v>
      </c>
      <c r="S370" t="s">
        <v>306</v>
      </c>
      <c r="T370" t="s">
        <v>297</v>
      </c>
      <c r="U370" t="s">
        <v>297</v>
      </c>
      <c r="V370" t="s">
        <v>309</v>
      </c>
      <c r="W370" t="s">
        <v>310</v>
      </c>
      <c r="X370" t="s">
        <v>310</v>
      </c>
      <c r="Y370" t="s">
        <v>1043</v>
      </c>
      <c r="Z370" t="s">
        <v>297</v>
      </c>
      <c r="AA370" t="s">
        <v>297</v>
      </c>
      <c r="AB370" t="s">
        <v>297</v>
      </c>
      <c r="AC370" t="s">
        <v>297</v>
      </c>
      <c r="AD370" t="s">
        <v>297</v>
      </c>
      <c r="AE370" t="s">
        <v>297</v>
      </c>
      <c r="AF370" t="s">
        <v>297</v>
      </c>
      <c r="AG370" t="s">
        <v>297</v>
      </c>
      <c r="AH370" t="s">
        <v>297</v>
      </c>
      <c r="AI370" t="s">
        <v>297</v>
      </c>
      <c r="AJ370" t="s">
        <v>297</v>
      </c>
      <c r="AK370" t="s">
        <v>297</v>
      </c>
      <c r="AL370" t="s">
        <v>297</v>
      </c>
      <c r="AM370" t="s">
        <v>297</v>
      </c>
      <c r="AN370" t="s">
        <v>297</v>
      </c>
      <c r="AO370" t="s">
        <v>297</v>
      </c>
      <c r="AP370" t="s">
        <v>297</v>
      </c>
      <c r="AQ370" t="s">
        <v>297</v>
      </c>
      <c r="AR370" t="s">
        <v>297</v>
      </c>
      <c r="AS370" t="s">
        <v>297</v>
      </c>
      <c r="AT370" t="s">
        <v>297</v>
      </c>
      <c r="AU370" t="s">
        <v>297</v>
      </c>
      <c r="AV370" t="s">
        <v>297</v>
      </c>
      <c r="AW370" t="s">
        <v>297</v>
      </c>
      <c r="AX370" t="s">
        <v>297</v>
      </c>
      <c r="AY370" t="s">
        <v>297</v>
      </c>
      <c r="AZ370" t="s">
        <v>297</v>
      </c>
      <c r="BA370" t="s">
        <v>297</v>
      </c>
      <c r="BB370" t="s">
        <v>297</v>
      </c>
      <c r="BC370" t="s">
        <v>297</v>
      </c>
      <c r="BD370" t="s">
        <v>297</v>
      </c>
      <c r="BE370" t="s">
        <v>297</v>
      </c>
      <c r="BF370" t="s">
        <v>297</v>
      </c>
      <c r="BG370" t="s">
        <v>297</v>
      </c>
      <c r="BH370" t="s">
        <v>297</v>
      </c>
      <c r="BI370" t="s">
        <v>297</v>
      </c>
      <c r="BJ370" t="s">
        <v>297</v>
      </c>
      <c r="BK370" t="s">
        <v>297</v>
      </c>
      <c r="BL370" t="s">
        <v>297</v>
      </c>
      <c r="BM370" t="s">
        <v>297</v>
      </c>
      <c r="BN370" t="s">
        <v>297</v>
      </c>
      <c r="BO370" t="s">
        <v>297</v>
      </c>
      <c r="BP370" t="s">
        <v>297</v>
      </c>
      <c r="BQ370" t="s">
        <v>297</v>
      </c>
      <c r="BR370" t="s">
        <v>297</v>
      </c>
      <c r="BS370" t="s">
        <v>297</v>
      </c>
      <c r="BT370" t="s">
        <v>297</v>
      </c>
      <c r="BU370" t="s">
        <v>297</v>
      </c>
      <c r="BV370" t="s">
        <v>297</v>
      </c>
      <c r="BW370" t="s">
        <v>297</v>
      </c>
      <c r="BX370" t="s">
        <v>297</v>
      </c>
      <c r="BY370" t="s">
        <v>312</v>
      </c>
      <c r="BZ370" t="s">
        <v>297</v>
      </c>
      <c r="CA370" t="s">
        <v>297</v>
      </c>
      <c r="CB370" t="s">
        <v>297</v>
      </c>
      <c r="CC370" t="s">
        <v>297</v>
      </c>
      <c r="CD370" t="s">
        <v>297</v>
      </c>
      <c r="CE370" t="s">
        <v>297</v>
      </c>
      <c r="CF370" t="s">
        <v>347</v>
      </c>
      <c r="CG370" t="s">
        <v>297</v>
      </c>
      <c r="CH370" t="s">
        <v>297</v>
      </c>
      <c r="CI370">
        <v>0</v>
      </c>
      <c r="CJ370">
        <v>30</v>
      </c>
      <c r="CK370" t="s">
        <v>2452</v>
      </c>
      <c r="CL370" t="s">
        <v>2453</v>
      </c>
      <c r="CM370" t="s">
        <v>297</v>
      </c>
      <c r="CN370" t="s">
        <v>297</v>
      </c>
      <c r="CO370" t="s">
        <v>297</v>
      </c>
      <c r="CP370" t="s">
        <v>297</v>
      </c>
      <c r="CQ370" t="s">
        <v>297</v>
      </c>
      <c r="CR370" t="s">
        <v>297</v>
      </c>
      <c r="CS370" t="s">
        <v>297</v>
      </c>
      <c r="CT370" t="s">
        <v>297</v>
      </c>
      <c r="CU370" t="s">
        <v>297</v>
      </c>
      <c r="CV370" t="s">
        <v>297</v>
      </c>
      <c r="CW370" t="s">
        <v>297</v>
      </c>
      <c r="CX370" t="s">
        <v>297</v>
      </c>
      <c r="CY370" t="s">
        <v>297</v>
      </c>
      <c r="CZ370" t="s">
        <v>297</v>
      </c>
      <c r="DA370" t="s">
        <v>297</v>
      </c>
      <c r="DB370" t="s">
        <v>297</v>
      </c>
      <c r="DC370" t="s">
        <v>297</v>
      </c>
    </row>
    <row r="371" spans="1:107" hidden="1" thickTop="1" x14ac:dyDescent="0.2">
      <c r="A371" t="s">
        <v>2454</v>
      </c>
      <c r="B371" s="14" t="s">
        <v>2455</v>
      </c>
      <c r="C371" t="s">
        <v>6279</v>
      </c>
      <c r="D371" t="s">
        <v>297</v>
      </c>
      <c r="E371" t="s">
        <v>2456</v>
      </c>
      <c r="F371" t="s">
        <v>297</v>
      </c>
      <c r="G371" t="s">
        <v>339</v>
      </c>
      <c r="H371" t="s">
        <v>340</v>
      </c>
      <c r="I371" t="s">
        <v>375</v>
      </c>
      <c r="J371" t="s">
        <v>342</v>
      </c>
      <c r="K371" t="s">
        <v>343</v>
      </c>
      <c r="L371" t="s">
        <v>303</v>
      </c>
      <c r="M371" t="s">
        <v>297</v>
      </c>
      <c r="N371" t="s">
        <v>297</v>
      </c>
      <c r="O371" t="s">
        <v>297</v>
      </c>
      <c r="Q371" t="s">
        <v>344</v>
      </c>
      <c r="R371" t="s">
        <v>297</v>
      </c>
      <c r="S371" t="s">
        <v>306</v>
      </c>
      <c r="T371" t="s">
        <v>297</v>
      </c>
      <c r="U371" t="s">
        <v>297</v>
      </c>
      <c r="V371" t="s">
        <v>309</v>
      </c>
      <c r="W371" t="s">
        <v>310</v>
      </c>
      <c r="X371" t="s">
        <v>310</v>
      </c>
      <c r="Y371" t="s">
        <v>311</v>
      </c>
      <c r="Z371" t="s">
        <v>297</v>
      </c>
      <c r="AA371" t="s">
        <v>297</v>
      </c>
      <c r="AB371" t="s">
        <v>297</v>
      </c>
      <c r="AC371" t="s">
        <v>297</v>
      </c>
      <c r="AD371" t="s">
        <v>297</v>
      </c>
      <c r="AE371" t="s">
        <v>297</v>
      </c>
      <c r="AF371" t="s">
        <v>297</v>
      </c>
      <c r="AG371" t="s">
        <v>297</v>
      </c>
      <c r="AH371" t="s">
        <v>297</v>
      </c>
      <c r="AI371" t="s">
        <v>297</v>
      </c>
      <c r="AJ371" t="s">
        <v>297</v>
      </c>
      <c r="AK371" t="s">
        <v>297</v>
      </c>
      <c r="AL371" t="s">
        <v>297</v>
      </c>
      <c r="AM371" t="s">
        <v>297</v>
      </c>
      <c r="AN371" t="s">
        <v>297</v>
      </c>
      <c r="AO371" t="s">
        <v>297</v>
      </c>
      <c r="AP371" t="s">
        <v>297</v>
      </c>
      <c r="AQ371" t="s">
        <v>297</v>
      </c>
      <c r="AR371" t="s">
        <v>297</v>
      </c>
      <c r="AS371" t="s">
        <v>297</v>
      </c>
      <c r="AT371" t="s">
        <v>297</v>
      </c>
      <c r="AU371" t="s">
        <v>297</v>
      </c>
      <c r="AV371" t="s">
        <v>297</v>
      </c>
      <c r="AW371" t="s">
        <v>297</v>
      </c>
      <c r="AX371" t="s">
        <v>297</v>
      </c>
      <c r="AY371" t="s">
        <v>297</v>
      </c>
      <c r="AZ371" t="s">
        <v>297</v>
      </c>
      <c r="BA371" t="s">
        <v>297</v>
      </c>
      <c r="BB371" t="s">
        <v>297</v>
      </c>
      <c r="BC371" t="s">
        <v>297</v>
      </c>
      <c r="BD371" t="s">
        <v>297</v>
      </c>
      <c r="BE371" t="s">
        <v>297</v>
      </c>
      <c r="BF371" t="s">
        <v>297</v>
      </c>
      <c r="BG371" t="s">
        <v>297</v>
      </c>
      <c r="BH371" t="s">
        <v>297</v>
      </c>
      <c r="BI371" t="s">
        <v>297</v>
      </c>
      <c r="BJ371" t="s">
        <v>297</v>
      </c>
      <c r="BK371" t="s">
        <v>297</v>
      </c>
      <c r="BL371" t="s">
        <v>297</v>
      </c>
      <c r="BM371" t="s">
        <v>297</v>
      </c>
      <c r="BN371" t="s">
        <v>297</v>
      </c>
      <c r="BO371" t="s">
        <v>297</v>
      </c>
      <c r="BP371" t="s">
        <v>297</v>
      </c>
      <c r="BQ371" t="s">
        <v>297</v>
      </c>
      <c r="BR371" t="s">
        <v>297</v>
      </c>
      <c r="BS371" t="s">
        <v>297</v>
      </c>
      <c r="BT371" t="s">
        <v>297</v>
      </c>
      <c r="BU371" t="s">
        <v>297</v>
      </c>
      <c r="BV371" t="s">
        <v>312</v>
      </c>
      <c r="BW371" t="s">
        <v>297</v>
      </c>
      <c r="BX371" t="s">
        <v>297</v>
      </c>
      <c r="BY371" t="s">
        <v>297</v>
      </c>
      <c r="BZ371" t="s">
        <v>297</v>
      </c>
      <c r="CA371" t="s">
        <v>297</v>
      </c>
      <c r="CB371" t="s">
        <v>297</v>
      </c>
      <c r="CC371" t="s">
        <v>297</v>
      </c>
      <c r="CD371" t="s">
        <v>297</v>
      </c>
      <c r="CE371" t="s">
        <v>297</v>
      </c>
      <c r="CF371" t="s">
        <v>347</v>
      </c>
      <c r="CG371" t="s">
        <v>297</v>
      </c>
      <c r="CH371" t="s">
        <v>297</v>
      </c>
      <c r="CI371">
        <v>0</v>
      </c>
      <c r="CJ371">
        <v>30</v>
      </c>
      <c r="CK371" t="s">
        <v>2457</v>
      </c>
      <c r="CL371" t="s">
        <v>2458</v>
      </c>
      <c r="CM371" t="s">
        <v>297</v>
      </c>
      <c r="CN371" t="s">
        <v>297</v>
      </c>
      <c r="CO371" t="s">
        <v>297</v>
      </c>
      <c r="CP371" t="s">
        <v>297</v>
      </c>
      <c r="CQ371" t="s">
        <v>297</v>
      </c>
      <c r="CR371" t="s">
        <v>297</v>
      </c>
      <c r="CS371" t="s">
        <v>297</v>
      </c>
      <c r="CT371" t="s">
        <v>297</v>
      </c>
      <c r="CU371" t="s">
        <v>297</v>
      </c>
      <c r="CV371" t="s">
        <v>297</v>
      </c>
      <c r="CW371" t="s">
        <v>297</v>
      </c>
      <c r="CX371" t="s">
        <v>297</v>
      </c>
      <c r="CY371" t="s">
        <v>297</v>
      </c>
      <c r="CZ371" t="s">
        <v>297</v>
      </c>
      <c r="DA371" t="s">
        <v>297</v>
      </c>
      <c r="DB371" t="s">
        <v>297</v>
      </c>
      <c r="DC371" t="s">
        <v>297</v>
      </c>
    </row>
    <row r="372" spans="1:107" hidden="1" thickTop="1" x14ac:dyDescent="0.2">
      <c r="A372" t="s">
        <v>2459</v>
      </c>
      <c r="B372" s="196" t="s">
        <v>2460</v>
      </c>
      <c r="C372" t="s">
        <v>6279</v>
      </c>
      <c r="D372" t="s">
        <v>297</v>
      </c>
      <c r="E372" t="s">
        <v>2461</v>
      </c>
      <c r="F372" t="s">
        <v>297</v>
      </c>
      <c r="G372" t="s">
        <v>339</v>
      </c>
      <c r="H372" t="s">
        <v>340</v>
      </c>
      <c r="I372" t="s">
        <v>375</v>
      </c>
      <c r="J372" t="s">
        <v>342</v>
      </c>
      <c r="K372" t="s">
        <v>343</v>
      </c>
      <c r="L372" t="s">
        <v>303</v>
      </c>
      <c r="M372" t="s">
        <v>297</v>
      </c>
      <c r="N372" t="s">
        <v>297</v>
      </c>
      <c r="O372" t="s">
        <v>297</v>
      </c>
      <c r="Q372" t="s">
        <v>344</v>
      </c>
      <c r="R372" t="s">
        <v>297</v>
      </c>
      <c r="S372" t="s">
        <v>306</v>
      </c>
      <c r="T372" t="s">
        <v>297</v>
      </c>
      <c r="U372" t="s">
        <v>297</v>
      </c>
      <c r="V372" t="s">
        <v>309</v>
      </c>
      <c r="W372" t="s">
        <v>310</v>
      </c>
      <c r="X372" t="s">
        <v>310</v>
      </c>
      <c r="Y372" t="s">
        <v>311</v>
      </c>
      <c r="Z372" t="s">
        <v>297</v>
      </c>
      <c r="AA372" t="s">
        <v>297</v>
      </c>
      <c r="AB372" t="s">
        <v>297</v>
      </c>
      <c r="AC372" t="s">
        <v>297</v>
      </c>
      <c r="AD372" t="s">
        <v>297</v>
      </c>
      <c r="AE372" t="s">
        <v>297</v>
      </c>
      <c r="AF372" t="s">
        <v>297</v>
      </c>
      <c r="AG372" t="s">
        <v>297</v>
      </c>
      <c r="AH372" t="s">
        <v>297</v>
      </c>
      <c r="AI372" t="s">
        <v>297</v>
      </c>
      <c r="AJ372" t="s">
        <v>297</v>
      </c>
      <c r="AK372" t="s">
        <v>297</v>
      </c>
      <c r="AL372" t="s">
        <v>297</v>
      </c>
      <c r="AM372" t="s">
        <v>297</v>
      </c>
      <c r="AN372" t="s">
        <v>297</v>
      </c>
      <c r="AO372" t="s">
        <v>297</v>
      </c>
      <c r="AP372" t="s">
        <v>297</v>
      </c>
      <c r="AQ372" t="s">
        <v>297</v>
      </c>
      <c r="AR372" t="s">
        <v>297</v>
      </c>
      <c r="AS372" t="s">
        <v>297</v>
      </c>
      <c r="AT372" t="s">
        <v>297</v>
      </c>
      <c r="AU372" t="s">
        <v>297</v>
      </c>
      <c r="AV372" t="s">
        <v>297</v>
      </c>
      <c r="AW372" t="s">
        <v>297</v>
      </c>
      <c r="AX372" t="s">
        <v>297</v>
      </c>
      <c r="AY372" t="s">
        <v>297</v>
      </c>
      <c r="AZ372" t="s">
        <v>297</v>
      </c>
      <c r="BA372" t="s">
        <v>297</v>
      </c>
      <c r="BB372" t="s">
        <v>297</v>
      </c>
      <c r="BC372" t="s">
        <v>297</v>
      </c>
      <c r="BD372" t="s">
        <v>297</v>
      </c>
      <c r="BE372" t="s">
        <v>297</v>
      </c>
      <c r="BF372" t="s">
        <v>297</v>
      </c>
      <c r="BG372" t="s">
        <v>297</v>
      </c>
      <c r="BH372" t="s">
        <v>297</v>
      </c>
      <c r="BI372" t="s">
        <v>297</v>
      </c>
      <c r="BJ372" t="s">
        <v>297</v>
      </c>
      <c r="BK372" t="s">
        <v>297</v>
      </c>
      <c r="BL372" t="s">
        <v>297</v>
      </c>
      <c r="BM372" t="s">
        <v>297</v>
      </c>
      <c r="BN372" t="s">
        <v>297</v>
      </c>
      <c r="BO372" t="s">
        <v>297</v>
      </c>
      <c r="BP372" t="s">
        <v>297</v>
      </c>
      <c r="BQ372" t="s">
        <v>297</v>
      </c>
      <c r="BR372" t="s">
        <v>297</v>
      </c>
      <c r="BS372" t="s">
        <v>297</v>
      </c>
      <c r="BT372" t="s">
        <v>297</v>
      </c>
      <c r="BU372" t="s">
        <v>297</v>
      </c>
      <c r="BV372" t="s">
        <v>312</v>
      </c>
      <c r="BW372" t="s">
        <v>297</v>
      </c>
      <c r="BX372" t="s">
        <v>297</v>
      </c>
      <c r="BY372" t="s">
        <v>297</v>
      </c>
      <c r="BZ372" t="s">
        <v>297</v>
      </c>
      <c r="CA372" t="s">
        <v>297</v>
      </c>
      <c r="CB372" t="s">
        <v>297</v>
      </c>
      <c r="CC372" t="s">
        <v>297</v>
      </c>
      <c r="CD372" t="s">
        <v>297</v>
      </c>
      <c r="CE372" t="s">
        <v>297</v>
      </c>
      <c r="CF372" t="s">
        <v>347</v>
      </c>
      <c r="CG372" t="s">
        <v>297</v>
      </c>
      <c r="CH372" t="s">
        <v>297</v>
      </c>
      <c r="CI372">
        <v>0</v>
      </c>
      <c r="CJ372">
        <v>30</v>
      </c>
      <c r="CK372" t="s">
        <v>2462</v>
      </c>
      <c r="CL372" t="s">
        <v>2463</v>
      </c>
      <c r="CM372" t="s">
        <v>297</v>
      </c>
      <c r="CN372" t="s">
        <v>297</v>
      </c>
      <c r="CO372" t="s">
        <v>297</v>
      </c>
      <c r="CP372" t="s">
        <v>297</v>
      </c>
      <c r="CQ372" t="s">
        <v>297</v>
      </c>
      <c r="CR372" t="s">
        <v>297</v>
      </c>
      <c r="CS372" t="s">
        <v>297</v>
      </c>
      <c r="CT372" t="s">
        <v>297</v>
      </c>
      <c r="CU372" t="s">
        <v>297</v>
      </c>
      <c r="CV372" t="s">
        <v>297</v>
      </c>
      <c r="CW372" t="s">
        <v>297</v>
      </c>
      <c r="CX372" t="s">
        <v>297</v>
      </c>
      <c r="CY372" t="s">
        <v>297</v>
      </c>
      <c r="CZ372" t="s">
        <v>297</v>
      </c>
      <c r="DA372" t="s">
        <v>297</v>
      </c>
      <c r="DB372" t="s">
        <v>297</v>
      </c>
      <c r="DC372" t="s">
        <v>297</v>
      </c>
    </row>
    <row r="373" spans="1:107" hidden="1" thickTop="1" x14ac:dyDescent="0.2">
      <c r="A373" t="s">
        <v>2464</v>
      </c>
      <c r="B373" s="14" t="s">
        <v>2465</v>
      </c>
      <c r="C373" t="s">
        <v>6204</v>
      </c>
      <c r="D373" t="s">
        <v>297</v>
      </c>
      <c r="E373" t="s">
        <v>2466</v>
      </c>
      <c r="F373" t="s">
        <v>2467</v>
      </c>
      <c r="G373" t="s">
        <v>339</v>
      </c>
      <c r="H373" t="s">
        <v>340</v>
      </c>
      <c r="I373" t="s">
        <v>375</v>
      </c>
      <c r="J373" t="s">
        <v>342</v>
      </c>
      <c r="K373" t="s">
        <v>343</v>
      </c>
      <c r="L373" t="s">
        <v>303</v>
      </c>
      <c r="M373" t="s">
        <v>297</v>
      </c>
      <c r="N373" t="s">
        <v>297</v>
      </c>
      <c r="O373" t="s">
        <v>297</v>
      </c>
      <c r="Q373" t="s">
        <v>344</v>
      </c>
      <c r="R373" t="s">
        <v>297</v>
      </c>
      <c r="S373" t="s">
        <v>306</v>
      </c>
      <c r="T373" t="s">
        <v>297</v>
      </c>
      <c r="U373" t="s">
        <v>308</v>
      </c>
      <c r="V373" t="s">
        <v>568</v>
      </c>
      <c r="W373" t="s">
        <v>345</v>
      </c>
      <c r="X373" t="s">
        <v>310</v>
      </c>
      <c r="Y373" t="s">
        <v>2468</v>
      </c>
      <c r="Z373" t="s">
        <v>297</v>
      </c>
      <c r="AA373" t="s">
        <v>297</v>
      </c>
      <c r="AB373" t="s">
        <v>297</v>
      </c>
      <c r="AC373" t="s">
        <v>297</v>
      </c>
      <c r="AD373" t="s">
        <v>297</v>
      </c>
      <c r="AE373" t="s">
        <v>297</v>
      </c>
      <c r="AF373" t="s">
        <v>297</v>
      </c>
      <c r="AG373" t="s">
        <v>297</v>
      </c>
      <c r="AH373" t="s">
        <v>297</v>
      </c>
      <c r="AI373" t="s">
        <v>297</v>
      </c>
      <c r="AJ373" t="s">
        <v>297</v>
      </c>
      <c r="AK373" t="s">
        <v>297</v>
      </c>
      <c r="AL373" t="s">
        <v>297</v>
      </c>
      <c r="AM373" t="s">
        <v>297</v>
      </c>
      <c r="AN373" t="s">
        <v>297</v>
      </c>
      <c r="AO373" t="s">
        <v>297</v>
      </c>
      <c r="AP373" t="s">
        <v>297</v>
      </c>
      <c r="AQ373" t="s">
        <v>297</v>
      </c>
      <c r="AR373" t="s">
        <v>297</v>
      </c>
      <c r="AS373" t="s">
        <v>297</v>
      </c>
      <c r="AT373" t="s">
        <v>297</v>
      </c>
      <c r="AU373" t="s">
        <v>297</v>
      </c>
      <c r="AV373" t="s">
        <v>297</v>
      </c>
      <c r="AW373" t="s">
        <v>297</v>
      </c>
      <c r="AX373" t="s">
        <v>297</v>
      </c>
      <c r="AY373" t="s">
        <v>297</v>
      </c>
      <c r="AZ373" t="s">
        <v>297</v>
      </c>
      <c r="BA373" t="s">
        <v>297</v>
      </c>
      <c r="BB373" t="s">
        <v>297</v>
      </c>
      <c r="BC373" t="s">
        <v>297</v>
      </c>
      <c r="BD373" t="s">
        <v>297</v>
      </c>
      <c r="BE373" t="s">
        <v>297</v>
      </c>
      <c r="BF373" t="s">
        <v>297</v>
      </c>
      <c r="BG373" t="s">
        <v>297</v>
      </c>
      <c r="BH373" t="s">
        <v>297</v>
      </c>
      <c r="BI373" t="s">
        <v>297</v>
      </c>
      <c r="BJ373" t="s">
        <v>297</v>
      </c>
      <c r="BK373" t="s">
        <v>297</v>
      </c>
      <c r="BL373" t="s">
        <v>297</v>
      </c>
      <c r="BM373" t="s">
        <v>297</v>
      </c>
      <c r="BN373" t="s">
        <v>297</v>
      </c>
      <c r="BO373" t="s">
        <v>297</v>
      </c>
      <c r="BP373" t="s">
        <v>297</v>
      </c>
      <c r="BQ373" t="s">
        <v>297</v>
      </c>
      <c r="BR373" t="s">
        <v>297</v>
      </c>
      <c r="BS373" t="s">
        <v>297</v>
      </c>
      <c r="BT373" t="s">
        <v>297</v>
      </c>
      <c r="BU373" t="s">
        <v>297</v>
      </c>
      <c r="BV373" t="s">
        <v>297</v>
      </c>
      <c r="BW373" t="s">
        <v>297</v>
      </c>
      <c r="BX373" t="s">
        <v>297</v>
      </c>
      <c r="BY373" t="s">
        <v>297</v>
      </c>
      <c r="BZ373" t="s">
        <v>297</v>
      </c>
      <c r="CA373" t="s">
        <v>297</v>
      </c>
      <c r="CB373" t="s">
        <v>297</v>
      </c>
      <c r="CC373" t="s">
        <v>297</v>
      </c>
      <c r="CD373" t="s">
        <v>297</v>
      </c>
      <c r="CE373" t="s">
        <v>297</v>
      </c>
      <c r="CF373" t="s">
        <v>347</v>
      </c>
      <c r="CG373" t="s">
        <v>297</v>
      </c>
      <c r="CH373" t="s">
        <v>297</v>
      </c>
      <c r="CI373">
        <v>0</v>
      </c>
      <c r="CJ373">
        <v>100</v>
      </c>
      <c r="CK373" t="s">
        <v>2469</v>
      </c>
      <c r="CL373" t="s">
        <v>2470</v>
      </c>
      <c r="CM373" t="s">
        <v>297</v>
      </c>
      <c r="CN373" t="s">
        <v>297</v>
      </c>
      <c r="CO373" t="s">
        <v>297</v>
      </c>
      <c r="CP373" t="s">
        <v>297</v>
      </c>
      <c r="CQ373" t="s">
        <v>297</v>
      </c>
      <c r="CR373" t="s">
        <v>297</v>
      </c>
      <c r="CS373" t="s">
        <v>297</v>
      </c>
      <c r="CT373" t="s">
        <v>297</v>
      </c>
      <c r="CU373" t="s">
        <v>297</v>
      </c>
      <c r="CV373" t="s">
        <v>297</v>
      </c>
      <c r="CW373" t="s">
        <v>297</v>
      </c>
      <c r="CX373" t="s">
        <v>297</v>
      </c>
      <c r="CY373" t="s">
        <v>1726</v>
      </c>
      <c r="CZ373" t="s">
        <v>404</v>
      </c>
      <c r="DA373" t="s">
        <v>2471</v>
      </c>
      <c r="DB373" t="s">
        <v>297</v>
      </c>
      <c r="DC373" t="s">
        <v>297</v>
      </c>
    </row>
    <row r="374" spans="1:107" hidden="1" thickTop="1" x14ac:dyDescent="0.2">
      <c r="A374" t="s">
        <v>2472</v>
      </c>
      <c r="B374" s="196" t="s">
        <v>2473</v>
      </c>
      <c r="C374" t="s">
        <v>6204</v>
      </c>
      <c r="D374" t="s">
        <v>297</v>
      </c>
      <c r="E374" t="s">
        <v>2474</v>
      </c>
      <c r="F374" t="s">
        <v>297</v>
      </c>
      <c r="G374" t="s">
        <v>339</v>
      </c>
      <c r="H374" t="s">
        <v>340</v>
      </c>
      <c r="I374" t="s">
        <v>375</v>
      </c>
      <c r="J374" t="s">
        <v>342</v>
      </c>
      <c r="K374" t="s">
        <v>343</v>
      </c>
      <c r="L374" t="s">
        <v>303</v>
      </c>
      <c r="M374" t="s">
        <v>297</v>
      </c>
      <c r="N374" t="s">
        <v>297</v>
      </c>
      <c r="O374" t="s">
        <v>297</v>
      </c>
      <c r="Q374" t="s">
        <v>344</v>
      </c>
      <c r="R374" t="s">
        <v>297</v>
      </c>
      <c r="S374" t="s">
        <v>306</v>
      </c>
      <c r="T374" t="s">
        <v>297</v>
      </c>
      <c r="U374" t="s">
        <v>308</v>
      </c>
      <c r="V374" t="s">
        <v>309</v>
      </c>
      <c r="W374" t="s">
        <v>310</v>
      </c>
      <c r="X374" t="s">
        <v>310</v>
      </c>
      <c r="Y374" t="s">
        <v>1340</v>
      </c>
      <c r="Z374" t="s">
        <v>297</v>
      </c>
      <c r="AA374" t="s">
        <v>297</v>
      </c>
      <c r="AB374" t="s">
        <v>297</v>
      </c>
      <c r="AC374" t="s">
        <v>297</v>
      </c>
      <c r="AD374" t="s">
        <v>297</v>
      </c>
      <c r="AE374" t="s">
        <v>297</v>
      </c>
      <c r="AF374" t="s">
        <v>297</v>
      </c>
      <c r="AG374" t="s">
        <v>297</v>
      </c>
      <c r="AH374" t="s">
        <v>297</v>
      </c>
      <c r="AI374" t="s">
        <v>297</v>
      </c>
      <c r="AJ374" t="s">
        <v>297</v>
      </c>
      <c r="AK374" t="s">
        <v>297</v>
      </c>
      <c r="AL374" t="s">
        <v>466</v>
      </c>
      <c r="AM374" t="s">
        <v>412</v>
      </c>
      <c r="AN374">
        <v>5</v>
      </c>
      <c r="AO374" t="s">
        <v>297</v>
      </c>
      <c r="AP374" t="s">
        <v>297</v>
      </c>
      <c r="AQ374" t="s">
        <v>297</v>
      </c>
      <c r="AR374" t="s">
        <v>297</v>
      </c>
      <c r="AS374" t="s">
        <v>297</v>
      </c>
      <c r="AT374" t="s">
        <v>297</v>
      </c>
      <c r="AU374" t="s">
        <v>297</v>
      </c>
      <c r="AV374" t="s">
        <v>297</v>
      </c>
      <c r="AW374" t="s">
        <v>297</v>
      </c>
      <c r="AX374" t="s">
        <v>297</v>
      </c>
      <c r="AY374" t="s">
        <v>297</v>
      </c>
      <c r="AZ374" t="s">
        <v>297</v>
      </c>
      <c r="BA374" t="s">
        <v>297</v>
      </c>
      <c r="BB374" t="s">
        <v>297</v>
      </c>
      <c r="BC374" t="s">
        <v>297</v>
      </c>
      <c r="BD374" t="s">
        <v>297</v>
      </c>
      <c r="BE374" t="s">
        <v>297</v>
      </c>
      <c r="BF374" t="s">
        <v>297</v>
      </c>
      <c r="BG374" t="s">
        <v>297</v>
      </c>
      <c r="BH374" t="s">
        <v>297</v>
      </c>
      <c r="BI374" t="s">
        <v>297</v>
      </c>
      <c r="BJ374" t="s">
        <v>297</v>
      </c>
      <c r="BK374" t="s">
        <v>297</v>
      </c>
      <c r="BL374" t="s">
        <v>297</v>
      </c>
      <c r="BM374" t="s">
        <v>297</v>
      </c>
      <c r="BN374" t="s">
        <v>297</v>
      </c>
      <c r="BO374" t="s">
        <v>297</v>
      </c>
      <c r="BP374" t="s">
        <v>297</v>
      </c>
      <c r="BQ374" t="s">
        <v>297</v>
      </c>
      <c r="BR374" t="s">
        <v>297</v>
      </c>
      <c r="BS374" t="s">
        <v>297</v>
      </c>
      <c r="BT374" t="s">
        <v>297</v>
      </c>
      <c r="BU374" t="s">
        <v>297</v>
      </c>
      <c r="BV374" t="s">
        <v>297</v>
      </c>
      <c r="BW374" t="s">
        <v>297</v>
      </c>
      <c r="BX374" t="s">
        <v>297</v>
      </c>
      <c r="BY374" t="s">
        <v>297</v>
      </c>
      <c r="BZ374" t="s">
        <v>297</v>
      </c>
      <c r="CA374" t="s">
        <v>297</v>
      </c>
      <c r="CB374" t="s">
        <v>297</v>
      </c>
      <c r="CC374" t="s">
        <v>297</v>
      </c>
      <c r="CD374" t="s">
        <v>297</v>
      </c>
      <c r="CE374" t="s">
        <v>297</v>
      </c>
      <c r="CF374" t="s">
        <v>347</v>
      </c>
      <c r="CG374" t="s">
        <v>297</v>
      </c>
      <c r="CH374" t="s">
        <v>297</v>
      </c>
      <c r="CI374">
        <v>0</v>
      </c>
      <c r="CJ374">
        <v>30</v>
      </c>
      <c r="CK374" t="s">
        <v>2475</v>
      </c>
      <c r="CL374" t="s">
        <v>2476</v>
      </c>
      <c r="CM374" t="s">
        <v>297</v>
      </c>
      <c r="CN374" t="s">
        <v>297</v>
      </c>
      <c r="CO374" t="s">
        <v>297</v>
      </c>
      <c r="CP374" t="s">
        <v>297</v>
      </c>
      <c r="CQ374" t="s">
        <v>297</v>
      </c>
      <c r="CR374" t="s">
        <v>297</v>
      </c>
      <c r="CS374" t="s">
        <v>297</v>
      </c>
      <c r="CT374" t="s">
        <v>297</v>
      </c>
      <c r="CU374" t="s">
        <v>297</v>
      </c>
      <c r="CV374" t="s">
        <v>297</v>
      </c>
      <c r="CW374" t="s">
        <v>297</v>
      </c>
      <c r="CX374" t="s">
        <v>297</v>
      </c>
      <c r="CY374" t="s">
        <v>297</v>
      </c>
      <c r="CZ374" t="s">
        <v>297</v>
      </c>
      <c r="DA374" t="s">
        <v>297</v>
      </c>
      <c r="DB374" t="s">
        <v>297</v>
      </c>
      <c r="DC374" t="s">
        <v>297</v>
      </c>
    </row>
    <row r="375" spans="1:107" hidden="1" thickTop="1" x14ac:dyDescent="0.2">
      <c r="A375" t="s">
        <v>384</v>
      </c>
      <c r="B375" s="14" t="s">
        <v>2477</v>
      </c>
      <c r="C375" t="s">
        <v>6183</v>
      </c>
      <c r="D375" t="s">
        <v>297</v>
      </c>
      <c r="E375" t="s">
        <v>2478</v>
      </c>
      <c r="F375" t="s">
        <v>297</v>
      </c>
      <c r="G375" t="s">
        <v>339</v>
      </c>
      <c r="H375" t="s">
        <v>340</v>
      </c>
      <c r="I375" t="s">
        <v>375</v>
      </c>
      <c r="J375" t="s">
        <v>342</v>
      </c>
      <c r="K375" t="s">
        <v>343</v>
      </c>
      <c r="L375" t="s">
        <v>303</v>
      </c>
      <c r="M375" t="s">
        <v>297</v>
      </c>
      <c r="N375" t="s">
        <v>297</v>
      </c>
      <c r="O375" t="s">
        <v>297</v>
      </c>
      <c r="Q375" t="s">
        <v>344</v>
      </c>
      <c r="R375" t="s">
        <v>297</v>
      </c>
      <c r="S375" t="s">
        <v>306</v>
      </c>
      <c r="T375" t="s">
        <v>297</v>
      </c>
      <c r="U375" t="s">
        <v>297</v>
      </c>
      <c r="V375" t="s">
        <v>309</v>
      </c>
      <c r="W375" t="s">
        <v>310</v>
      </c>
      <c r="X375" t="s">
        <v>310</v>
      </c>
      <c r="Y375" t="s">
        <v>311</v>
      </c>
      <c r="Z375" t="s">
        <v>297</v>
      </c>
      <c r="AA375" t="s">
        <v>297</v>
      </c>
      <c r="AB375" t="s">
        <v>297</v>
      </c>
      <c r="AC375" t="s">
        <v>297</v>
      </c>
      <c r="AD375" t="s">
        <v>297</v>
      </c>
      <c r="AE375" t="s">
        <v>297</v>
      </c>
      <c r="AF375" t="s">
        <v>297</v>
      </c>
      <c r="AG375" t="s">
        <v>297</v>
      </c>
      <c r="AH375" t="s">
        <v>297</v>
      </c>
      <c r="AI375" t="s">
        <v>297</v>
      </c>
      <c r="AJ375" t="s">
        <v>297</v>
      </c>
      <c r="AK375" t="s">
        <v>297</v>
      </c>
      <c r="AL375" t="s">
        <v>297</v>
      </c>
      <c r="AM375" t="s">
        <v>297</v>
      </c>
      <c r="AN375" t="s">
        <v>297</v>
      </c>
      <c r="AO375" t="s">
        <v>297</v>
      </c>
      <c r="AP375" t="s">
        <v>297</v>
      </c>
      <c r="AQ375" t="s">
        <v>297</v>
      </c>
      <c r="AR375" t="s">
        <v>297</v>
      </c>
      <c r="AS375" t="s">
        <v>297</v>
      </c>
      <c r="AT375" t="s">
        <v>297</v>
      </c>
      <c r="AU375" t="s">
        <v>297</v>
      </c>
      <c r="AV375" t="s">
        <v>297</v>
      </c>
      <c r="AW375" t="s">
        <v>297</v>
      </c>
      <c r="AX375" t="s">
        <v>297</v>
      </c>
      <c r="AY375" t="s">
        <v>297</v>
      </c>
      <c r="AZ375" t="s">
        <v>297</v>
      </c>
      <c r="BA375" t="s">
        <v>297</v>
      </c>
      <c r="BB375" t="s">
        <v>297</v>
      </c>
      <c r="BC375" t="s">
        <v>297</v>
      </c>
      <c r="BD375" t="s">
        <v>297</v>
      </c>
      <c r="BE375" t="s">
        <v>297</v>
      </c>
      <c r="BF375" t="s">
        <v>297</v>
      </c>
      <c r="BG375" t="s">
        <v>297</v>
      </c>
      <c r="BH375" t="s">
        <v>297</v>
      </c>
      <c r="BI375" t="s">
        <v>297</v>
      </c>
      <c r="BJ375" t="s">
        <v>297</v>
      </c>
      <c r="BK375" t="s">
        <v>297</v>
      </c>
      <c r="BL375" t="s">
        <v>297</v>
      </c>
      <c r="BM375" t="s">
        <v>297</v>
      </c>
      <c r="BN375" t="s">
        <v>297</v>
      </c>
      <c r="BO375" t="s">
        <v>297</v>
      </c>
      <c r="BP375" t="s">
        <v>312</v>
      </c>
      <c r="BQ375" t="s">
        <v>297</v>
      </c>
      <c r="BR375" t="s">
        <v>297</v>
      </c>
      <c r="BS375" t="s">
        <v>297</v>
      </c>
      <c r="BT375" t="s">
        <v>297</v>
      </c>
      <c r="BU375" t="s">
        <v>297</v>
      </c>
      <c r="BV375" t="s">
        <v>297</v>
      </c>
      <c r="BW375" t="s">
        <v>297</v>
      </c>
      <c r="BX375" t="s">
        <v>297</v>
      </c>
      <c r="BY375" t="s">
        <v>297</v>
      </c>
      <c r="BZ375" t="s">
        <v>297</v>
      </c>
      <c r="CA375" t="s">
        <v>297</v>
      </c>
      <c r="CB375" t="s">
        <v>297</v>
      </c>
      <c r="CC375" t="s">
        <v>297</v>
      </c>
      <c r="CD375" t="s">
        <v>297</v>
      </c>
      <c r="CE375" t="s">
        <v>297</v>
      </c>
      <c r="CF375" t="s">
        <v>347</v>
      </c>
      <c r="CG375" t="s">
        <v>297</v>
      </c>
      <c r="CH375" t="s">
        <v>297</v>
      </c>
      <c r="CI375">
        <v>0</v>
      </c>
      <c r="CJ375">
        <v>30</v>
      </c>
      <c r="CK375" t="s">
        <v>2479</v>
      </c>
      <c r="CL375" t="s">
        <v>2480</v>
      </c>
      <c r="CM375" t="s">
        <v>297</v>
      </c>
      <c r="CN375" t="s">
        <v>297</v>
      </c>
      <c r="CO375" t="s">
        <v>297</v>
      </c>
      <c r="CP375" t="s">
        <v>297</v>
      </c>
      <c r="CQ375" t="s">
        <v>297</v>
      </c>
      <c r="CR375" t="s">
        <v>297</v>
      </c>
      <c r="CS375" t="s">
        <v>297</v>
      </c>
      <c r="CT375" t="s">
        <v>297</v>
      </c>
      <c r="CU375" t="s">
        <v>297</v>
      </c>
      <c r="CV375" t="s">
        <v>297</v>
      </c>
      <c r="CW375" t="s">
        <v>297</v>
      </c>
      <c r="CX375" t="s">
        <v>297</v>
      </c>
      <c r="CY375" t="s">
        <v>297</v>
      </c>
      <c r="CZ375" t="s">
        <v>297</v>
      </c>
      <c r="DA375" t="s">
        <v>297</v>
      </c>
      <c r="DB375" t="s">
        <v>297</v>
      </c>
      <c r="DC375" t="s">
        <v>297</v>
      </c>
    </row>
    <row r="376" spans="1:107" hidden="1" thickTop="1" x14ac:dyDescent="0.2">
      <c r="A376" t="s">
        <v>2481</v>
      </c>
      <c r="B376" s="196" t="s">
        <v>2482</v>
      </c>
      <c r="C376" t="s">
        <v>6285</v>
      </c>
      <c r="D376" t="s">
        <v>297</v>
      </c>
      <c r="E376" t="s">
        <v>2483</v>
      </c>
      <c r="F376" t="s">
        <v>297</v>
      </c>
      <c r="G376" t="s">
        <v>339</v>
      </c>
      <c r="H376" t="s">
        <v>340</v>
      </c>
      <c r="I376" t="s">
        <v>375</v>
      </c>
      <c r="J376" t="s">
        <v>342</v>
      </c>
      <c r="K376" t="s">
        <v>343</v>
      </c>
      <c r="L376" t="s">
        <v>303</v>
      </c>
      <c r="M376" t="s">
        <v>297</v>
      </c>
      <c r="N376" t="s">
        <v>297</v>
      </c>
      <c r="O376" t="s">
        <v>297</v>
      </c>
      <c r="Q376" t="s">
        <v>344</v>
      </c>
      <c r="R376" t="s">
        <v>297</v>
      </c>
      <c r="S376" t="s">
        <v>306</v>
      </c>
      <c r="T376" t="s">
        <v>297</v>
      </c>
      <c r="U376" t="s">
        <v>297</v>
      </c>
      <c r="V376" t="s">
        <v>309</v>
      </c>
      <c r="W376" t="s">
        <v>345</v>
      </c>
      <c r="X376" t="s">
        <v>310</v>
      </c>
      <c r="Y376" t="s">
        <v>311</v>
      </c>
      <c r="Z376" t="s">
        <v>297</v>
      </c>
      <c r="AA376" t="s">
        <v>297</v>
      </c>
      <c r="AB376" t="s">
        <v>297</v>
      </c>
      <c r="AC376" t="s">
        <v>297</v>
      </c>
      <c r="AD376" t="s">
        <v>297</v>
      </c>
      <c r="AE376" t="s">
        <v>297</v>
      </c>
      <c r="AF376" t="s">
        <v>312</v>
      </c>
      <c r="AG376" t="s">
        <v>297</v>
      </c>
      <c r="AH376" t="s">
        <v>297</v>
      </c>
      <c r="AI376" t="s">
        <v>297</v>
      </c>
      <c r="AJ376" t="s">
        <v>297</v>
      </c>
      <c r="AK376" t="s">
        <v>297</v>
      </c>
      <c r="AL376" t="s">
        <v>297</v>
      </c>
      <c r="AM376" t="s">
        <v>297</v>
      </c>
      <c r="AN376" t="s">
        <v>297</v>
      </c>
      <c r="AO376" t="s">
        <v>297</v>
      </c>
      <c r="AP376" t="s">
        <v>297</v>
      </c>
      <c r="AQ376" t="s">
        <v>297</v>
      </c>
      <c r="AR376" t="s">
        <v>297</v>
      </c>
      <c r="AS376" t="s">
        <v>297</v>
      </c>
      <c r="AT376" t="s">
        <v>297</v>
      </c>
      <c r="AU376" t="s">
        <v>297</v>
      </c>
      <c r="AV376" t="s">
        <v>297</v>
      </c>
      <c r="AW376" t="s">
        <v>297</v>
      </c>
      <c r="AX376" t="s">
        <v>297</v>
      </c>
      <c r="AY376" t="s">
        <v>297</v>
      </c>
      <c r="AZ376" t="s">
        <v>297</v>
      </c>
      <c r="BA376" t="s">
        <v>297</v>
      </c>
      <c r="BB376" t="s">
        <v>297</v>
      </c>
      <c r="BC376" t="s">
        <v>297</v>
      </c>
      <c r="BD376" t="s">
        <v>297</v>
      </c>
      <c r="BE376" t="s">
        <v>297</v>
      </c>
      <c r="BF376" t="s">
        <v>297</v>
      </c>
      <c r="BG376" t="s">
        <v>297</v>
      </c>
      <c r="BH376" t="s">
        <v>297</v>
      </c>
      <c r="BI376" t="s">
        <v>297</v>
      </c>
      <c r="BJ376" t="s">
        <v>297</v>
      </c>
      <c r="BK376" t="s">
        <v>297</v>
      </c>
      <c r="BL376" t="s">
        <v>297</v>
      </c>
      <c r="BM376" t="s">
        <v>297</v>
      </c>
      <c r="BN376" t="s">
        <v>297</v>
      </c>
      <c r="BO376" t="s">
        <v>297</v>
      </c>
      <c r="BP376" t="s">
        <v>297</v>
      </c>
      <c r="BQ376" t="s">
        <v>297</v>
      </c>
      <c r="BR376" t="s">
        <v>297</v>
      </c>
      <c r="BS376" t="s">
        <v>297</v>
      </c>
      <c r="BT376" t="s">
        <v>297</v>
      </c>
      <c r="BU376" t="s">
        <v>297</v>
      </c>
      <c r="BV376" t="s">
        <v>297</v>
      </c>
      <c r="BW376" t="s">
        <v>297</v>
      </c>
      <c r="BX376" t="s">
        <v>297</v>
      </c>
      <c r="BY376" t="s">
        <v>297</v>
      </c>
      <c r="BZ376" t="s">
        <v>297</v>
      </c>
      <c r="CA376" t="s">
        <v>297</v>
      </c>
      <c r="CB376" t="s">
        <v>297</v>
      </c>
      <c r="CC376" t="s">
        <v>297</v>
      </c>
      <c r="CD376" t="s">
        <v>297</v>
      </c>
      <c r="CE376" t="s">
        <v>297</v>
      </c>
      <c r="CF376" t="s">
        <v>347</v>
      </c>
      <c r="CG376" t="s">
        <v>297</v>
      </c>
      <c r="CH376" t="s">
        <v>297</v>
      </c>
      <c r="CI376">
        <v>0</v>
      </c>
      <c r="CJ376">
        <v>30</v>
      </c>
      <c r="CK376" t="s">
        <v>2484</v>
      </c>
      <c r="CL376" t="s">
        <v>2485</v>
      </c>
      <c r="CM376" t="s">
        <v>297</v>
      </c>
      <c r="CN376" t="s">
        <v>297</v>
      </c>
      <c r="CO376" t="s">
        <v>297</v>
      </c>
      <c r="CP376" t="s">
        <v>297</v>
      </c>
      <c r="CQ376" t="s">
        <v>297</v>
      </c>
      <c r="CR376" t="s">
        <v>297</v>
      </c>
      <c r="CS376" t="s">
        <v>297</v>
      </c>
      <c r="CT376" t="s">
        <v>297</v>
      </c>
      <c r="CU376" t="s">
        <v>297</v>
      </c>
      <c r="CV376" t="s">
        <v>297</v>
      </c>
      <c r="CW376" t="s">
        <v>297</v>
      </c>
      <c r="CX376" t="s">
        <v>297</v>
      </c>
      <c r="CY376" t="s">
        <v>403</v>
      </c>
      <c r="CZ376" t="s">
        <v>351</v>
      </c>
      <c r="DA376" t="s">
        <v>1889</v>
      </c>
      <c r="DB376" t="s">
        <v>2486</v>
      </c>
      <c r="DC376" t="s">
        <v>297</v>
      </c>
    </row>
    <row r="377" spans="1:107" ht="21" hidden="1" customHeight="1" x14ac:dyDescent="0.2">
      <c r="A377" s="70" t="s">
        <v>2487</v>
      </c>
      <c r="B377" s="198" t="s">
        <v>2488</v>
      </c>
      <c r="C377" t="s">
        <v>541</v>
      </c>
      <c r="D377" s="70" t="s">
        <v>297</v>
      </c>
      <c r="E377" s="70" t="s">
        <v>2489</v>
      </c>
      <c r="F377" s="160" t="s">
        <v>1523</v>
      </c>
      <c r="G377" t="s">
        <v>339</v>
      </c>
      <c r="H377" t="s">
        <v>299</v>
      </c>
      <c r="I377" t="s">
        <v>375</v>
      </c>
      <c r="J377" t="s">
        <v>342</v>
      </c>
      <c r="K377" t="s">
        <v>343</v>
      </c>
      <c r="L377" t="s">
        <v>303</v>
      </c>
      <c r="M377" t="s">
        <v>297</v>
      </c>
      <c r="N377" t="s">
        <v>297</v>
      </c>
      <c r="O377" t="s">
        <v>297</v>
      </c>
      <c r="Q377" t="s">
        <v>344</v>
      </c>
      <c r="R377" t="s">
        <v>297</v>
      </c>
      <c r="S377" t="s">
        <v>306</v>
      </c>
      <c r="T377" t="s">
        <v>297</v>
      </c>
      <c r="U377" t="s">
        <v>297</v>
      </c>
      <c r="V377" t="s">
        <v>309</v>
      </c>
      <c r="W377" t="s">
        <v>310</v>
      </c>
      <c r="X377" t="s">
        <v>310</v>
      </c>
      <c r="Y377" t="s">
        <v>311</v>
      </c>
      <c r="Z377" t="s">
        <v>297</v>
      </c>
      <c r="AA377" t="s">
        <v>297</v>
      </c>
      <c r="AB377" t="s">
        <v>297</v>
      </c>
      <c r="AC377" t="s">
        <v>297</v>
      </c>
      <c r="AD377" t="s">
        <v>297</v>
      </c>
      <c r="AE377" t="s">
        <v>297</v>
      </c>
      <c r="AF377" t="s">
        <v>297</v>
      </c>
      <c r="AG377" t="s">
        <v>297</v>
      </c>
      <c r="AH377" t="s">
        <v>297</v>
      </c>
      <c r="AI377" t="s">
        <v>297</v>
      </c>
      <c r="AJ377" t="s">
        <v>297</v>
      </c>
      <c r="AK377" t="s">
        <v>297</v>
      </c>
      <c r="AL377" t="s">
        <v>297</v>
      </c>
      <c r="AM377" t="s">
        <v>297</v>
      </c>
      <c r="AN377" t="s">
        <v>297</v>
      </c>
      <c r="AO377" t="s">
        <v>297</v>
      </c>
      <c r="AP377" t="s">
        <v>297</v>
      </c>
      <c r="AQ377" t="s">
        <v>297</v>
      </c>
      <c r="AR377" t="s">
        <v>297</v>
      </c>
      <c r="AS377" t="s">
        <v>297</v>
      </c>
      <c r="AT377" t="s">
        <v>297</v>
      </c>
      <c r="AU377" t="s">
        <v>297</v>
      </c>
      <c r="AV377" t="s">
        <v>297</v>
      </c>
      <c r="AW377" t="s">
        <v>297</v>
      </c>
      <c r="AX377" t="s">
        <v>297</v>
      </c>
      <c r="AY377" t="s">
        <v>297</v>
      </c>
      <c r="AZ377" t="s">
        <v>297</v>
      </c>
      <c r="BA377" t="s">
        <v>297</v>
      </c>
      <c r="BB377" t="s">
        <v>297</v>
      </c>
      <c r="BC377" t="s">
        <v>297</v>
      </c>
      <c r="BD377" t="s">
        <v>297</v>
      </c>
      <c r="BE377" t="s">
        <v>297</v>
      </c>
      <c r="BF377" t="s">
        <v>297</v>
      </c>
      <c r="BG377" t="s">
        <v>297</v>
      </c>
      <c r="BH377" t="s">
        <v>297</v>
      </c>
      <c r="BI377" t="s">
        <v>297</v>
      </c>
      <c r="BJ377" t="s">
        <v>297</v>
      </c>
      <c r="BK377" t="s">
        <v>297</v>
      </c>
      <c r="BL377" t="s">
        <v>297</v>
      </c>
      <c r="BM377" t="s">
        <v>297</v>
      </c>
      <c r="BN377" t="s">
        <v>297</v>
      </c>
      <c r="BO377" t="s">
        <v>297</v>
      </c>
      <c r="BP377" t="s">
        <v>297</v>
      </c>
      <c r="BQ377" t="s">
        <v>297</v>
      </c>
      <c r="BR377" t="s">
        <v>297</v>
      </c>
      <c r="BS377" t="s">
        <v>297</v>
      </c>
      <c r="BT377" t="s">
        <v>297</v>
      </c>
      <c r="BU377" t="s">
        <v>297</v>
      </c>
      <c r="BV377" t="s">
        <v>297</v>
      </c>
      <c r="BW377" t="s">
        <v>297</v>
      </c>
      <c r="BX377" t="s">
        <v>297</v>
      </c>
      <c r="BY377" t="s">
        <v>297</v>
      </c>
      <c r="BZ377" t="s">
        <v>297</v>
      </c>
      <c r="CA377" t="s">
        <v>297</v>
      </c>
      <c r="CB377" t="s">
        <v>297</v>
      </c>
      <c r="CC377" t="s">
        <v>297</v>
      </c>
      <c r="CD377" t="s">
        <v>297</v>
      </c>
      <c r="CE377" t="s">
        <v>297</v>
      </c>
      <c r="CF377" t="s">
        <v>347</v>
      </c>
      <c r="CG377" t="s">
        <v>297</v>
      </c>
      <c r="CH377" t="s">
        <v>297</v>
      </c>
      <c r="CI377" t="s">
        <v>297</v>
      </c>
      <c r="CJ377" t="s">
        <v>297</v>
      </c>
      <c r="CM377" t="s">
        <v>297</v>
      </c>
      <c r="CN377" t="s">
        <v>297</v>
      </c>
      <c r="CO377" t="s">
        <v>297</v>
      </c>
      <c r="CP377" t="s">
        <v>297</v>
      </c>
      <c r="CQ377" t="s">
        <v>297</v>
      </c>
      <c r="CR377" t="s">
        <v>297</v>
      </c>
      <c r="CS377" t="s">
        <v>297</v>
      </c>
      <c r="CT377" t="s">
        <v>297</v>
      </c>
      <c r="CU377" t="s">
        <v>297</v>
      </c>
      <c r="CV377" t="s">
        <v>297</v>
      </c>
      <c r="CW377" t="s">
        <v>297</v>
      </c>
      <c r="CX377" t="s">
        <v>297</v>
      </c>
      <c r="CY377" t="s">
        <v>297</v>
      </c>
      <c r="CZ377" t="s">
        <v>297</v>
      </c>
      <c r="DA377" t="s">
        <v>297</v>
      </c>
      <c r="DB377" t="s">
        <v>297</v>
      </c>
      <c r="DC377" t="s">
        <v>297</v>
      </c>
    </row>
    <row r="378" spans="1:107" ht="22" hidden="1" customHeight="1" x14ac:dyDescent="0.2">
      <c r="A378" s="70" t="s">
        <v>2490</v>
      </c>
      <c r="B378" s="199" t="s">
        <v>2491</v>
      </c>
      <c r="C378" t="s">
        <v>2492</v>
      </c>
      <c r="D378" s="70" t="s">
        <v>297</v>
      </c>
      <c r="E378" s="70" t="s">
        <v>2493</v>
      </c>
      <c r="F378" s="160" t="s">
        <v>2494</v>
      </c>
      <c r="G378" t="s">
        <v>339</v>
      </c>
      <c r="H378" t="s">
        <v>340</v>
      </c>
      <c r="I378" t="s">
        <v>478</v>
      </c>
      <c r="J378" t="s">
        <v>342</v>
      </c>
      <c r="K378" t="s">
        <v>343</v>
      </c>
      <c r="L378" t="s">
        <v>303</v>
      </c>
      <c r="M378" t="s">
        <v>297</v>
      </c>
      <c r="N378" t="s">
        <v>297</v>
      </c>
      <c r="O378" t="s">
        <v>297</v>
      </c>
      <c r="Q378" t="s">
        <v>2495</v>
      </c>
      <c r="R378" t="s">
        <v>368</v>
      </c>
      <c r="S378" t="s">
        <v>306</v>
      </c>
      <c r="T378" t="s">
        <v>297</v>
      </c>
      <c r="U378" t="s">
        <v>297</v>
      </c>
      <c r="V378" t="s">
        <v>309</v>
      </c>
      <c r="W378" t="s">
        <v>310</v>
      </c>
      <c r="X378" t="s">
        <v>310</v>
      </c>
      <c r="Y378" t="s">
        <v>311</v>
      </c>
      <c r="Z378" t="s">
        <v>297</v>
      </c>
      <c r="AA378" t="s">
        <v>297</v>
      </c>
      <c r="AB378" t="s">
        <v>297</v>
      </c>
      <c r="AC378" t="s">
        <v>297</v>
      </c>
      <c r="AD378" t="s">
        <v>297</v>
      </c>
      <c r="AE378" t="s">
        <v>297</v>
      </c>
      <c r="AF378" t="s">
        <v>297</v>
      </c>
      <c r="AG378" t="s">
        <v>297</v>
      </c>
      <c r="AH378" t="s">
        <v>297</v>
      </c>
      <c r="AI378" t="s">
        <v>297</v>
      </c>
      <c r="AJ378" t="s">
        <v>297</v>
      </c>
      <c r="AK378" t="s">
        <v>297</v>
      </c>
      <c r="AL378" t="s">
        <v>297</v>
      </c>
      <c r="AM378" t="s">
        <v>297</v>
      </c>
      <c r="AN378" t="s">
        <v>297</v>
      </c>
      <c r="AO378" t="s">
        <v>297</v>
      </c>
      <c r="AP378" t="s">
        <v>297</v>
      </c>
      <c r="AQ378" t="s">
        <v>297</v>
      </c>
      <c r="AR378" t="s">
        <v>297</v>
      </c>
      <c r="AS378" t="s">
        <v>297</v>
      </c>
      <c r="AT378" t="s">
        <v>297</v>
      </c>
      <c r="AU378" t="s">
        <v>297</v>
      </c>
      <c r="AV378" t="s">
        <v>297</v>
      </c>
      <c r="AW378" t="s">
        <v>297</v>
      </c>
      <c r="AX378" t="s">
        <v>297</v>
      </c>
      <c r="AY378" t="s">
        <v>297</v>
      </c>
      <c r="AZ378" t="s">
        <v>297</v>
      </c>
      <c r="BA378" t="s">
        <v>297</v>
      </c>
      <c r="BB378" t="s">
        <v>297</v>
      </c>
      <c r="BC378" t="s">
        <v>297</v>
      </c>
      <c r="BD378" t="s">
        <v>297</v>
      </c>
      <c r="BE378" t="s">
        <v>297</v>
      </c>
      <c r="BF378" t="s">
        <v>297</v>
      </c>
      <c r="BG378" t="s">
        <v>297</v>
      </c>
      <c r="BH378" t="s">
        <v>297</v>
      </c>
      <c r="BI378" t="s">
        <v>297</v>
      </c>
      <c r="BJ378" t="s">
        <v>297</v>
      </c>
      <c r="BK378" t="s">
        <v>297</v>
      </c>
      <c r="BL378" t="s">
        <v>297</v>
      </c>
      <c r="BM378" t="s">
        <v>297</v>
      </c>
      <c r="BN378" t="s">
        <v>297</v>
      </c>
      <c r="BO378" t="s">
        <v>297</v>
      </c>
      <c r="BP378" t="s">
        <v>312</v>
      </c>
      <c r="BQ378" t="s">
        <v>297</v>
      </c>
      <c r="BR378" t="s">
        <v>297</v>
      </c>
      <c r="BS378" t="s">
        <v>297</v>
      </c>
      <c r="BT378" t="s">
        <v>297</v>
      </c>
      <c r="BU378" t="s">
        <v>297</v>
      </c>
      <c r="BV378" t="s">
        <v>297</v>
      </c>
      <c r="BW378" t="s">
        <v>297</v>
      </c>
      <c r="BX378" t="s">
        <v>297</v>
      </c>
      <c r="BY378" t="s">
        <v>297</v>
      </c>
      <c r="BZ378" t="s">
        <v>297</v>
      </c>
      <c r="CA378" t="s">
        <v>297</v>
      </c>
      <c r="CB378" t="s">
        <v>297</v>
      </c>
      <c r="CC378" t="s">
        <v>297</v>
      </c>
      <c r="CD378" t="s">
        <v>297</v>
      </c>
      <c r="CE378" t="s">
        <v>297</v>
      </c>
      <c r="CF378" t="s">
        <v>347</v>
      </c>
      <c r="CG378" t="s">
        <v>297</v>
      </c>
      <c r="CH378" t="s">
        <v>297</v>
      </c>
      <c r="CI378">
        <v>0</v>
      </c>
      <c r="CJ378">
        <v>30</v>
      </c>
      <c r="CM378" t="s">
        <v>297</v>
      </c>
      <c r="CN378" t="s">
        <v>297</v>
      </c>
      <c r="CO378" t="s">
        <v>297</v>
      </c>
      <c r="CP378" t="s">
        <v>297</v>
      </c>
      <c r="CQ378" t="s">
        <v>297</v>
      </c>
      <c r="CR378" t="s">
        <v>297</v>
      </c>
      <c r="CS378" t="s">
        <v>297</v>
      </c>
      <c r="CT378" t="s">
        <v>297</v>
      </c>
      <c r="CU378" t="s">
        <v>297</v>
      </c>
      <c r="CV378" t="s">
        <v>297</v>
      </c>
      <c r="CW378" t="s">
        <v>297</v>
      </c>
      <c r="CX378" t="s">
        <v>297</v>
      </c>
      <c r="CY378" t="s">
        <v>297</v>
      </c>
      <c r="CZ378" t="s">
        <v>297</v>
      </c>
      <c r="DA378" t="s">
        <v>297</v>
      </c>
      <c r="DB378" t="s">
        <v>297</v>
      </c>
      <c r="DC378" t="s">
        <v>297</v>
      </c>
    </row>
    <row r="379" spans="1:107" s="3" customFormat="1" hidden="1" thickTop="1" x14ac:dyDescent="0.2">
      <c r="A379" s="3" t="s">
        <v>2496</v>
      </c>
      <c r="B379" s="200" t="s">
        <v>2497</v>
      </c>
      <c r="C379" t="s">
        <v>6204</v>
      </c>
      <c r="D379" s="3" t="s">
        <v>297</v>
      </c>
      <c r="E379" s="3" t="s">
        <v>2498</v>
      </c>
      <c r="F379" s="3" t="s">
        <v>297</v>
      </c>
      <c r="G379" s="3" t="s">
        <v>339</v>
      </c>
      <c r="H379" s="3" t="s">
        <v>340</v>
      </c>
      <c r="I379" s="3" t="s">
        <v>375</v>
      </c>
      <c r="J379" s="3" t="s">
        <v>342</v>
      </c>
      <c r="K379" s="3" t="s">
        <v>343</v>
      </c>
      <c r="L379" s="3" t="s">
        <v>303</v>
      </c>
      <c r="M379" s="3" t="s">
        <v>297</v>
      </c>
      <c r="N379" s="3" t="s">
        <v>297</v>
      </c>
      <c r="O379" s="3" t="s">
        <v>804</v>
      </c>
      <c r="Q379" s="3" t="s">
        <v>344</v>
      </c>
      <c r="R379" s="3" t="s">
        <v>297</v>
      </c>
      <c r="S379" s="3" t="s">
        <v>306</v>
      </c>
      <c r="T379" s="3" t="s">
        <v>297</v>
      </c>
      <c r="U379" t="s">
        <v>308</v>
      </c>
      <c r="V379" s="3" t="s">
        <v>568</v>
      </c>
      <c r="W379" t="s">
        <v>345</v>
      </c>
      <c r="X379" t="s">
        <v>310</v>
      </c>
      <c r="Y379" s="3" t="s">
        <v>1506</v>
      </c>
      <c r="Z379" s="3" t="s">
        <v>297</v>
      </c>
      <c r="AA379" s="3" t="s">
        <v>297</v>
      </c>
      <c r="AB379" s="3" t="s">
        <v>297</v>
      </c>
      <c r="AC379" s="3" t="s">
        <v>297</v>
      </c>
      <c r="AD379" s="3" t="s">
        <v>297</v>
      </c>
      <c r="AE379" s="3" t="s">
        <v>297</v>
      </c>
      <c r="AF379" s="3" t="s">
        <v>297</v>
      </c>
      <c r="AG379" s="3" t="s">
        <v>297</v>
      </c>
      <c r="AH379" s="3" t="s">
        <v>297</v>
      </c>
      <c r="AI379" s="3" t="s">
        <v>297</v>
      </c>
      <c r="AJ379" s="3" t="s">
        <v>297</v>
      </c>
      <c r="AK379" s="3" t="s">
        <v>297</v>
      </c>
      <c r="AL379" s="3" t="s">
        <v>297</v>
      </c>
      <c r="AM379" s="3" t="s">
        <v>297</v>
      </c>
      <c r="AN379" s="3" t="s">
        <v>297</v>
      </c>
      <c r="AO379" s="3" t="s">
        <v>297</v>
      </c>
      <c r="AP379" s="3" t="s">
        <v>297</v>
      </c>
      <c r="AQ379" s="3" t="s">
        <v>297</v>
      </c>
      <c r="AR379" s="3" t="s">
        <v>297</v>
      </c>
      <c r="AS379" s="3" t="s">
        <v>297</v>
      </c>
      <c r="AT379" s="3" t="s">
        <v>297</v>
      </c>
      <c r="AU379" s="3" t="s">
        <v>297</v>
      </c>
      <c r="AV379" s="3" t="s">
        <v>297</v>
      </c>
      <c r="AW379" s="3" t="s">
        <v>297</v>
      </c>
      <c r="AX379" s="3" t="s">
        <v>297</v>
      </c>
      <c r="AY379" s="3" t="s">
        <v>297</v>
      </c>
      <c r="AZ379" s="3" t="s">
        <v>297</v>
      </c>
      <c r="BA379" s="3" t="s">
        <v>297</v>
      </c>
      <c r="BB379" s="3" t="s">
        <v>297</v>
      </c>
      <c r="BC379" s="3" t="s">
        <v>297</v>
      </c>
      <c r="BD379" s="3" t="s">
        <v>297</v>
      </c>
      <c r="BE379" s="3" t="s">
        <v>297</v>
      </c>
      <c r="BF379" s="3" t="s">
        <v>297</v>
      </c>
      <c r="BG379" s="3" t="s">
        <v>297</v>
      </c>
      <c r="BH379" s="3" t="s">
        <v>297</v>
      </c>
      <c r="BI379" s="3" t="s">
        <v>297</v>
      </c>
      <c r="BJ379" s="3" t="s">
        <v>297</v>
      </c>
      <c r="BK379" s="3" t="s">
        <v>297</v>
      </c>
      <c r="BL379" s="3" t="s">
        <v>297</v>
      </c>
      <c r="BM379" s="3" t="s">
        <v>297</v>
      </c>
      <c r="BN379" s="3" t="s">
        <v>297</v>
      </c>
      <c r="BO379" s="3" t="s">
        <v>297</v>
      </c>
      <c r="BP379" s="3" t="s">
        <v>297</v>
      </c>
      <c r="BQ379" s="3" t="s">
        <v>297</v>
      </c>
      <c r="BR379" s="3" t="s">
        <v>297</v>
      </c>
      <c r="BS379" s="3" t="s">
        <v>297</v>
      </c>
      <c r="BT379" s="3" t="s">
        <v>297</v>
      </c>
      <c r="BU379" s="3" t="s">
        <v>297</v>
      </c>
      <c r="BV379" s="3" t="s">
        <v>297</v>
      </c>
      <c r="BW379" s="3" t="s">
        <v>297</v>
      </c>
      <c r="BX379" s="3" t="s">
        <v>297</v>
      </c>
      <c r="BY379" s="3" t="s">
        <v>297</v>
      </c>
      <c r="BZ379" s="3" t="s">
        <v>297</v>
      </c>
      <c r="CA379" s="3" t="s">
        <v>297</v>
      </c>
      <c r="CB379" s="3" t="s">
        <v>297</v>
      </c>
      <c r="CC379" s="3" t="s">
        <v>297</v>
      </c>
      <c r="CD379" s="3" t="s">
        <v>297</v>
      </c>
      <c r="CE379" s="3" t="s">
        <v>297</v>
      </c>
      <c r="CF379" s="3" t="s">
        <v>601</v>
      </c>
      <c r="CG379" s="3" t="s">
        <v>297</v>
      </c>
      <c r="CH379" s="3" t="s">
        <v>297</v>
      </c>
      <c r="CI379" s="3">
        <v>0</v>
      </c>
      <c r="CJ379" s="3">
        <v>1</v>
      </c>
      <c r="CK379" s="3" t="s">
        <v>2499</v>
      </c>
      <c r="CL379" s="3" t="s">
        <v>2500</v>
      </c>
      <c r="CM379" s="3" t="s">
        <v>297</v>
      </c>
      <c r="CN379" s="3" t="s">
        <v>297</v>
      </c>
      <c r="CO379" s="3" t="s">
        <v>297</v>
      </c>
      <c r="CP379" s="3" t="s">
        <v>297</v>
      </c>
      <c r="CQ379" s="3" t="s">
        <v>297</v>
      </c>
      <c r="CR379" s="3" t="s">
        <v>297</v>
      </c>
      <c r="CS379" s="3" t="s">
        <v>297</v>
      </c>
      <c r="CT379" s="3" t="s">
        <v>297</v>
      </c>
      <c r="CU379" s="3" t="s">
        <v>604</v>
      </c>
      <c r="CV379" s="3" t="s">
        <v>605</v>
      </c>
      <c r="CW379" s="3" t="s">
        <v>297</v>
      </c>
      <c r="CX379" s="3" t="s">
        <v>297</v>
      </c>
      <c r="CY379" s="3" t="s">
        <v>491</v>
      </c>
      <c r="CZ379" s="3" t="s">
        <v>404</v>
      </c>
      <c r="DA379" s="3" t="s">
        <v>2501</v>
      </c>
      <c r="DB379" s="3" t="s">
        <v>297</v>
      </c>
      <c r="DC379" s="3" t="s">
        <v>607</v>
      </c>
    </row>
    <row r="380" spans="1:107" hidden="1" thickTop="1" x14ac:dyDescent="0.2">
      <c r="A380" t="s">
        <v>2620</v>
      </c>
      <c r="B380" s="196" t="s">
        <v>2621</v>
      </c>
      <c r="C380" t="s">
        <v>6289</v>
      </c>
      <c r="D380" t="s">
        <v>297</v>
      </c>
      <c r="E380" s="70" t="s">
        <v>2622</v>
      </c>
      <c r="F380" t="s">
        <v>2623</v>
      </c>
      <c r="G380" t="s">
        <v>339</v>
      </c>
      <c r="H380" t="s">
        <v>340</v>
      </c>
      <c r="I380" t="s">
        <v>300</v>
      </c>
      <c r="J380" t="s">
        <v>611</v>
      </c>
      <c r="K380" t="s">
        <v>2624</v>
      </c>
      <c r="L380" t="s">
        <v>303</v>
      </c>
      <c r="M380" t="s">
        <v>297</v>
      </c>
      <c r="N380" t="s">
        <v>297</v>
      </c>
      <c r="O380" t="s">
        <v>297</v>
      </c>
      <c r="Q380" t="s">
        <v>304</v>
      </c>
      <c r="R380" s="47" t="s">
        <v>297</v>
      </c>
      <c r="S380" t="s">
        <v>306</v>
      </c>
      <c r="T380" t="s">
        <v>362</v>
      </c>
      <c r="U380" t="s">
        <v>308</v>
      </c>
      <c r="V380" t="s">
        <v>309</v>
      </c>
      <c r="W380" t="s">
        <v>777</v>
      </c>
      <c r="X380" t="s">
        <v>310</v>
      </c>
      <c r="Y380" t="s">
        <v>311</v>
      </c>
      <c r="Z380" t="s">
        <v>312</v>
      </c>
      <c r="AA380" t="s">
        <v>297</v>
      </c>
      <c r="AB380" t="s">
        <v>297</v>
      </c>
      <c r="AC380" t="s">
        <v>297</v>
      </c>
      <c r="AD380" t="s">
        <v>297</v>
      </c>
      <c r="AE380" t="s">
        <v>297</v>
      </c>
      <c r="AF380" s="66" t="s">
        <v>312</v>
      </c>
      <c r="AG380" t="s">
        <v>297</v>
      </c>
      <c r="AH380" t="s">
        <v>297</v>
      </c>
      <c r="AI380" t="s">
        <v>297</v>
      </c>
      <c r="AJ380" t="s">
        <v>297</v>
      </c>
      <c r="AK380" t="s">
        <v>297</v>
      </c>
      <c r="AL380" t="s">
        <v>297</v>
      </c>
      <c r="AM380" t="s">
        <v>297</v>
      </c>
      <c r="AN380" t="s">
        <v>297</v>
      </c>
      <c r="AO380" t="s">
        <v>297</v>
      </c>
      <c r="AP380" t="s">
        <v>297</v>
      </c>
      <c r="AQ380" t="s">
        <v>297</v>
      </c>
      <c r="AR380" t="s">
        <v>297</v>
      </c>
      <c r="AS380" t="s">
        <v>297</v>
      </c>
      <c r="AT380" t="s">
        <v>297</v>
      </c>
      <c r="AU380" t="s">
        <v>297</v>
      </c>
      <c r="AV380" t="s">
        <v>297</v>
      </c>
      <c r="AW380" t="s">
        <v>297</v>
      </c>
      <c r="AX380" t="s">
        <v>297</v>
      </c>
      <c r="AY380" t="s">
        <v>297</v>
      </c>
      <c r="AZ380" t="s">
        <v>297</v>
      </c>
      <c r="BA380" t="s">
        <v>297</v>
      </c>
      <c r="BB380" t="s">
        <v>297</v>
      </c>
      <c r="BC380" t="s">
        <v>297</v>
      </c>
      <c r="BD380" t="s">
        <v>297</v>
      </c>
      <c r="BE380" t="s">
        <v>297</v>
      </c>
      <c r="BF380" t="s">
        <v>297</v>
      </c>
      <c r="BG380" t="s">
        <v>297</v>
      </c>
      <c r="BH380" t="s">
        <v>297</v>
      </c>
      <c r="BI380" t="s">
        <v>297</v>
      </c>
      <c r="BJ380" t="s">
        <v>297</v>
      </c>
      <c r="BK380" t="s">
        <v>297</v>
      </c>
      <c r="BL380" t="s">
        <v>297</v>
      </c>
      <c r="BM380" t="s">
        <v>297</v>
      </c>
      <c r="BN380" t="s">
        <v>297</v>
      </c>
      <c r="BO380" t="s">
        <v>297</v>
      </c>
      <c r="BP380" t="s">
        <v>297</v>
      </c>
      <c r="BQ380" t="s">
        <v>297</v>
      </c>
      <c r="BR380" t="s">
        <v>297</v>
      </c>
      <c r="BS380" t="s">
        <v>297</v>
      </c>
      <c r="BT380" t="s">
        <v>297</v>
      </c>
      <c r="BU380" t="s">
        <v>297</v>
      </c>
      <c r="BV380" t="s">
        <v>297</v>
      </c>
      <c r="BW380" t="s">
        <v>297</v>
      </c>
      <c r="BX380" t="s">
        <v>297</v>
      </c>
      <c r="BY380" s="11" t="s">
        <v>297</v>
      </c>
      <c r="BZ380" s="11" t="s">
        <v>297</v>
      </c>
      <c r="CA380" s="11" t="s">
        <v>297</v>
      </c>
      <c r="CB380" s="11" t="s">
        <v>297</v>
      </c>
      <c r="CC380" s="11" t="s">
        <v>297</v>
      </c>
      <c r="CD380" s="11" t="s">
        <v>297</v>
      </c>
      <c r="CE380" s="11" t="s">
        <v>297</v>
      </c>
      <c r="CF380" s="11" t="s">
        <v>313</v>
      </c>
      <c r="CG380" s="11" t="s">
        <v>314</v>
      </c>
      <c r="CH380" s="11" t="s">
        <v>314</v>
      </c>
      <c r="CI380" s="11" t="s">
        <v>297</v>
      </c>
      <c r="CJ380" s="11" t="s">
        <v>297</v>
      </c>
      <c r="CK380" s="11" t="s">
        <v>2625</v>
      </c>
      <c r="CL380" s="11" t="s">
        <v>2622</v>
      </c>
      <c r="CM380" s="11" t="s">
        <v>2626</v>
      </c>
      <c r="CN380" t="s">
        <v>297</v>
      </c>
      <c r="CO380" s="45" t="s">
        <v>297</v>
      </c>
      <c r="CP380" s="45" t="s">
        <v>297</v>
      </c>
      <c r="CQ380" s="45" t="s">
        <v>297</v>
      </c>
      <c r="CR380" s="45" t="s">
        <v>297</v>
      </c>
      <c r="CS380" s="124" t="s">
        <v>2627</v>
      </c>
      <c r="CT380" s="127" t="s">
        <v>2628</v>
      </c>
      <c r="CU380" t="s">
        <v>297</v>
      </c>
      <c r="CV380" s="45" t="s">
        <v>297</v>
      </c>
      <c r="CW380" t="s">
        <v>297</v>
      </c>
      <c r="CX380" t="s">
        <v>297</v>
      </c>
      <c r="CY380" s="11" t="s">
        <v>579</v>
      </c>
      <c r="CZ380" s="11" t="s">
        <v>404</v>
      </c>
      <c r="DA380" s="11" t="s">
        <v>2620</v>
      </c>
      <c r="DB380" s="45" t="s">
        <v>297</v>
      </c>
      <c r="DC380" s="11" t="s">
        <v>2629</v>
      </c>
    </row>
    <row r="381" spans="1:107" hidden="1" thickTop="1" x14ac:dyDescent="0.2">
      <c r="A381" t="s">
        <v>2702</v>
      </c>
      <c r="B381" s="14" t="s">
        <v>2703</v>
      </c>
      <c r="C381" t="s">
        <v>6289</v>
      </c>
      <c r="D381" t="s">
        <v>297</v>
      </c>
      <c r="E381" s="70" t="s">
        <v>2704</v>
      </c>
      <c r="F381" t="s">
        <v>2705</v>
      </c>
      <c r="G381" t="s">
        <v>339</v>
      </c>
      <c r="H381" t="s">
        <v>340</v>
      </c>
      <c r="I381" t="s">
        <v>341</v>
      </c>
      <c r="J381" t="s">
        <v>611</v>
      </c>
      <c r="K381" t="s">
        <v>2624</v>
      </c>
      <c r="L381" t="s">
        <v>303</v>
      </c>
      <c r="M381" t="s">
        <v>297</v>
      </c>
      <c r="N381" t="s">
        <v>297</v>
      </c>
      <c r="O381" t="s">
        <v>297</v>
      </c>
      <c r="Q381" t="s">
        <v>304</v>
      </c>
      <c r="R381" s="39" t="s">
        <v>319</v>
      </c>
      <c r="S381" t="s">
        <v>306</v>
      </c>
      <c r="T381" t="s">
        <v>362</v>
      </c>
      <c r="U381" t="s">
        <v>308</v>
      </c>
      <c r="V381" t="s">
        <v>309</v>
      </c>
      <c r="W381" t="s">
        <v>310</v>
      </c>
      <c r="X381" t="s">
        <v>310</v>
      </c>
      <c r="Y381" t="s">
        <v>311</v>
      </c>
      <c r="Z381" t="s">
        <v>312</v>
      </c>
      <c r="AA381" t="s">
        <v>297</v>
      </c>
      <c r="AB381" t="s">
        <v>297</v>
      </c>
      <c r="AC381" t="s">
        <v>297</v>
      </c>
      <c r="AD381" t="s">
        <v>297</v>
      </c>
      <c r="AE381" t="s">
        <v>297</v>
      </c>
      <c r="AF381" t="s">
        <v>312</v>
      </c>
      <c r="AG381" t="s">
        <v>297</v>
      </c>
      <c r="AH381" t="s">
        <v>297</v>
      </c>
      <c r="AI381" t="s">
        <v>297</v>
      </c>
      <c r="AJ381" t="s">
        <v>297</v>
      </c>
      <c r="AK381" t="s">
        <v>297</v>
      </c>
      <c r="AL381" t="s">
        <v>297</v>
      </c>
      <c r="AM381" t="s">
        <v>297</v>
      </c>
      <c r="AN381" t="s">
        <v>297</v>
      </c>
      <c r="AO381" t="s">
        <v>297</v>
      </c>
      <c r="AP381" t="s">
        <v>297</v>
      </c>
      <c r="AQ381" t="s">
        <v>297</v>
      </c>
      <c r="AR381" t="s">
        <v>297</v>
      </c>
      <c r="AS381" t="s">
        <v>297</v>
      </c>
      <c r="AT381" t="s">
        <v>297</v>
      </c>
      <c r="AU381" t="s">
        <v>297</v>
      </c>
      <c r="AV381" t="s">
        <v>297</v>
      </c>
      <c r="AW381" t="s">
        <v>297</v>
      </c>
      <c r="AX381" t="s">
        <v>297</v>
      </c>
      <c r="AY381" t="s">
        <v>297</v>
      </c>
      <c r="AZ381" t="s">
        <v>297</v>
      </c>
      <c r="BA381" t="s">
        <v>297</v>
      </c>
      <c r="BB381" t="s">
        <v>297</v>
      </c>
      <c r="BC381" t="s">
        <v>297</v>
      </c>
      <c r="BD381" t="s">
        <v>297</v>
      </c>
      <c r="BE381" t="s">
        <v>297</v>
      </c>
      <c r="BF381" t="s">
        <v>297</v>
      </c>
      <c r="BG381" t="s">
        <v>297</v>
      </c>
      <c r="BH381" t="s">
        <v>297</v>
      </c>
      <c r="BI381" t="s">
        <v>297</v>
      </c>
      <c r="BJ381" t="s">
        <v>297</v>
      </c>
      <c r="BK381" t="s">
        <v>297</v>
      </c>
      <c r="BL381" t="s">
        <v>297</v>
      </c>
      <c r="BM381" t="s">
        <v>297</v>
      </c>
      <c r="BN381" t="s">
        <v>297</v>
      </c>
      <c r="BO381" t="s">
        <v>297</v>
      </c>
      <c r="BP381" t="s">
        <v>297</v>
      </c>
      <c r="BQ381" t="s">
        <v>297</v>
      </c>
      <c r="BR381" t="s">
        <v>297</v>
      </c>
      <c r="BS381" t="s">
        <v>297</v>
      </c>
      <c r="BT381" t="s">
        <v>297</v>
      </c>
      <c r="BU381" t="s">
        <v>297</v>
      </c>
      <c r="BV381" t="s">
        <v>297</v>
      </c>
      <c r="BW381" t="s">
        <v>297</v>
      </c>
      <c r="BX381" t="s">
        <v>297</v>
      </c>
      <c r="BY381" s="45" t="s">
        <v>297</v>
      </c>
      <c r="BZ381" s="45" t="s">
        <v>297</v>
      </c>
      <c r="CA381" s="45" t="s">
        <v>297</v>
      </c>
      <c r="CB381" s="11" t="s">
        <v>297</v>
      </c>
      <c r="CC381" s="11" t="s">
        <v>297</v>
      </c>
      <c r="CD381" s="11" t="s">
        <v>297</v>
      </c>
      <c r="CE381" s="115" t="s">
        <v>297</v>
      </c>
      <c r="CF381" s="45" t="s">
        <v>313</v>
      </c>
      <c r="CG381" s="45" t="s">
        <v>314</v>
      </c>
      <c r="CH381" s="45" t="s">
        <v>314</v>
      </c>
      <c r="CI381" s="45" t="s">
        <v>297</v>
      </c>
      <c r="CJ381" s="45" t="s">
        <v>297</v>
      </c>
      <c r="CK381" s="133" t="s">
        <v>2706</v>
      </c>
      <c r="CL381" s="118" t="s">
        <v>2707</v>
      </c>
      <c r="CM381" s="45" t="s">
        <v>297</v>
      </c>
      <c r="CN381" s="45" t="s">
        <v>2708</v>
      </c>
      <c r="CO381" s="45" t="s">
        <v>297</v>
      </c>
      <c r="CP381" s="45" t="s">
        <v>297</v>
      </c>
      <c r="CQ381" s="45" t="s">
        <v>297</v>
      </c>
      <c r="CR381" s="45" t="s">
        <v>297</v>
      </c>
      <c r="CS381" s="45" t="s">
        <v>297</v>
      </c>
      <c r="CT381" s="45" t="s">
        <v>297</v>
      </c>
      <c r="CU381" s="45" t="s">
        <v>297</v>
      </c>
      <c r="CV381" s="45" t="s">
        <v>297</v>
      </c>
      <c r="CW381" t="s">
        <v>297</v>
      </c>
      <c r="CX381" t="s">
        <v>297</v>
      </c>
      <c r="CY381" s="45" t="s">
        <v>297</v>
      </c>
      <c r="CZ381" s="45" t="s">
        <v>297</v>
      </c>
      <c r="DA381" s="45" t="s">
        <v>297</v>
      </c>
      <c r="DB381" s="45" t="s">
        <v>297</v>
      </c>
      <c r="DC381" s="45" t="s">
        <v>297</v>
      </c>
    </row>
    <row r="382" spans="1:107" hidden="1" thickTop="1" x14ac:dyDescent="0.2">
      <c r="A382" t="s">
        <v>2508</v>
      </c>
      <c r="B382" s="196" t="s">
        <v>2509</v>
      </c>
      <c r="C382" t="s">
        <v>6183</v>
      </c>
      <c r="D382" t="s">
        <v>297</v>
      </c>
      <c r="E382" t="s">
        <v>2510</v>
      </c>
      <c r="F382" t="s">
        <v>297</v>
      </c>
      <c r="G382" t="s">
        <v>339</v>
      </c>
      <c r="H382" t="s">
        <v>340</v>
      </c>
      <c r="I382" t="s">
        <v>375</v>
      </c>
      <c r="J382" t="s">
        <v>342</v>
      </c>
      <c r="K382" t="s">
        <v>343</v>
      </c>
      <c r="L382" t="s">
        <v>303</v>
      </c>
      <c r="M382" t="s">
        <v>297</v>
      </c>
      <c r="N382" t="s">
        <v>297</v>
      </c>
      <c r="O382" t="s">
        <v>297</v>
      </c>
      <c r="Q382" t="s">
        <v>344</v>
      </c>
      <c r="R382" t="s">
        <v>297</v>
      </c>
      <c r="S382" t="s">
        <v>306</v>
      </c>
      <c r="T382" t="s">
        <v>297</v>
      </c>
      <c r="U382" t="s">
        <v>297</v>
      </c>
      <c r="V382" t="s">
        <v>309</v>
      </c>
      <c r="W382" t="s">
        <v>310</v>
      </c>
      <c r="X382" t="s">
        <v>310</v>
      </c>
      <c r="Y382" t="s">
        <v>311</v>
      </c>
      <c r="Z382" t="s">
        <v>297</v>
      </c>
      <c r="AA382" t="s">
        <v>297</v>
      </c>
      <c r="AB382" t="s">
        <v>297</v>
      </c>
      <c r="AC382" t="s">
        <v>297</v>
      </c>
      <c r="AD382" t="s">
        <v>297</v>
      </c>
      <c r="AE382" t="s">
        <v>297</v>
      </c>
      <c r="AF382" t="s">
        <v>297</v>
      </c>
      <c r="AG382" t="s">
        <v>297</v>
      </c>
      <c r="AH382" t="s">
        <v>297</v>
      </c>
      <c r="AI382" t="s">
        <v>297</v>
      </c>
      <c r="AJ382" t="s">
        <v>297</v>
      </c>
      <c r="AK382" t="s">
        <v>297</v>
      </c>
      <c r="AL382" t="s">
        <v>297</v>
      </c>
      <c r="AM382" t="s">
        <v>297</v>
      </c>
      <c r="AN382" t="s">
        <v>297</v>
      </c>
      <c r="AO382" t="s">
        <v>297</v>
      </c>
      <c r="AP382" t="s">
        <v>297</v>
      </c>
      <c r="AQ382" t="s">
        <v>297</v>
      </c>
      <c r="AR382" t="s">
        <v>297</v>
      </c>
      <c r="AS382" t="s">
        <v>297</v>
      </c>
      <c r="AT382" t="s">
        <v>297</v>
      </c>
      <c r="AU382" t="s">
        <v>297</v>
      </c>
      <c r="AV382" t="s">
        <v>297</v>
      </c>
      <c r="AW382" t="s">
        <v>297</v>
      </c>
      <c r="AX382" t="s">
        <v>297</v>
      </c>
      <c r="AY382" t="s">
        <v>297</v>
      </c>
      <c r="AZ382" t="s">
        <v>297</v>
      </c>
      <c r="BA382" t="s">
        <v>297</v>
      </c>
      <c r="BB382" t="s">
        <v>297</v>
      </c>
      <c r="BC382" t="s">
        <v>297</v>
      </c>
      <c r="BD382" t="s">
        <v>297</v>
      </c>
      <c r="BE382" t="s">
        <v>297</v>
      </c>
      <c r="BF382" t="s">
        <v>297</v>
      </c>
      <c r="BG382" t="s">
        <v>297</v>
      </c>
      <c r="BH382" t="s">
        <v>297</v>
      </c>
      <c r="BI382" t="s">
        <v>297</v>
      </c>
      <c r="BJ382" t="s">
        <v>297</v>
      </c>
      <c r="BK382" t="s">
        <v>297</v>
      </c>
      <c r="BL382" t="s">
        <v>297</v>
      </c>
      <c r="BM382" t="s">
        <v>297</v>
      </c>
      <c r="BN382" t="s">
        <v>297</v>
      </c>
      <c r="BO382" t="s">
        <v>297</v>
      </c>
      <c r="BP382" t="s">
        <v>312</v>
      </c>
      <c r="BQ382" t="s">
        <v>297</v>
      </c>
      <c r="BR382" t="s">
        <v>297</v>
      </c>
      <c r="BS382" t="s">
        <v>297</v>
      </c>
      <c r="BT382" t="s">
        <v>297</v>
      </c>
      <c r="BU382" t="s">
        <v>297</v>
      </c>
      <c r="BV382" t="s">
        <v>297</v>
      </c>
      <c r="BW382" t="s">
        <v>297</v>
      </c>
      <c r="BX382" t="s">
        <v>297</v>
      </c>
      <c r="BY382" t="s">
        <v>297</v>
      </c>
      <c r="BZ382" t="s">
        <v>297</v>
      </c>
      <c r="CA382" t="s">
        <v>297</v>
      </c>
      <c r="CB382" t="s">
        <v>297</v>
      </c>
      <c r="CC382" t="s">
        <v>297</v>
      </c>
      <c r="CD382" t="s">
        <v>297</v>
      </c>
      <c r="CE382" t="s">
        <v>297</v>
      </c>
      <c r="CF382" t="s">
        <v>347</v>
      </c>
      <c r="CG382" t="s">
        <v>297</v>
      </c>
      <c r="CH382" t="s">
        <v>297</v>
      </c>
      <c r="CI382">
        <v>0</v>
      </c>
      <c r="CJ382">
        <v>30</v>
      </c>
      <c r="CK382" t="s">
        <v>2511</v>
      </c>
      <c r="CL382" t="s">
        <v>2512</v>
      </c>
      <c r="CM382" t="s">
        <v>297</v>
      </c>
      <c r="CN382" t="s">
        <v>297</v>
      </c>
      <c r="CO382" t="s">
        <v>297</v>
      </c>
      <c r="CP382" t="s">
        <v>297</v>
      </c>
      <c r="CQ382" t="s">
        <v>297</v>
      </c>
      <c r="CR382" t="s">
        <v>297</v>
      </c>
      <c r="CS382" t="s">
        <v>297</v>
      </c>
      <c r="CT382" t="s">
        <v>297</v>
      </c>
      <c r="CU382" t="s">
        <v>297</v>
      </c>
      <c r="CV382" t="s">
        <v>297</v>
      </c>
      <c r="CW382" t="s">
        <v>297</v>
      </c>
      <c r="CX382" t="s">
        <v>297</v>
      </c>
      <c r="CY382" t="s">
        <v>297</v>
      </c>
      <c r="CZ382" t="s">
        <v>297</v>
      </c>
      <c r="DA382" t="s">
        <v>297</v>
      </c>
      <c r="DB382" t="s">
        <v>297</v>
      </c>
      <c r="DC382" t="s">
        <v>297</v>
      </c>
    </row>
    <row r="383" spans="1:107" ht="18" hidden="1" thickTop="1" x14ac:dyDescent="0.2">
      <c r="A383" t="s">
        <v>2413</v>
      </c>
      <c r="B383" s="14" t="s">
        <v>2513</v>
      </c>
      <c r="C383" t="s">
        <v>941</v>
      </c>
      <c r="D383" t="s">
        <v>297</v>
      </c>
      <c r="E383" s="12" t="s">
        <v>2514</v>
      </c>
      <c r="F383" t="s">
        <v>2515</v>
      </c>
      <c r="G383" t="s">
        <v>339</v>
      </c>
      <c r="H383" t="s">
        <v>340</v>
      </c>
      <c r="I383" t="s">
        <v>375</v>
      </c>
      <c r="J383" t="s">
        <v>342</v>
      </c>
      <c r="K383" t="s">
        <v>2413</v>
      </c>
      <c r="L383" t="s">
        <v>303</v>
      </c>
      <c r="M383" t="s">
        <v>297</v>
      </c>
      <c r="N383" t="s">
        <v>297</v>
      </c>
      <c r="O383" t="s">
        <v>297</v>
      </c>
      <c r="Q383" t="s">
        <v>344</v>
      </c>
      <c r="R383" t="s">
        <v>319</v>
      </c>
      <c r="S383" t="s">
        <v>306</v>
      </c>
      <c r="T383" t="s">
        <v>297</v>
      </c>
      <c r="U383" t="s">
        <v>297</v>
      </c>
      <c r="V383" t="s">
        <v>309</v>
      </c>
      <c r="W383" t="s">
        <v>310</v>
      </c>
      <c r="X383" t="s">
        <v>310</v>
      </c>
      <c r="Y383" t="s">
        <v>311</v>
      </c>
      <c r="Z383" t="s">
        <v>297</v>
      </c>
      <c r="AA383" t="s">
        <v>297</v>
      </c>
      <c r="AB383" t="s">
        <v>297</v>
      </c>
      <c r="AC383" t="s">
        <v>297</v>
      </c>
      <c r="AD383" t="s">
        <v>297</v>
      </c>
      <c r="AE383" t="s">
        <v>297</v>
      </c>
      <c r="AF383" t="s">
        <v>297</v>
      </c>
      <c r="AG383" t="s">
        <v>297</v>
      </c>
      <c r="AH383" t="s">
        <v>297</v>
      </c>
      <c r="AI383" t="s">
        <v>297</v>
      </c>
      <c r="AJ383" t="s">
        <v>297</v>
      </c>
      <c r="AK383" t="s">
        <v>297</v>
      </c>
      <c r="AL383" t="s">
        <v>297</v>
      </c>
      <c r="AM383" t="s">
        <v>297</v>
      </c>
      <c r="AN383" t="s">
        <v>297</v>
      </c>
      <c r="AO383" t="s">
        <v>297</v>
      </c>
      <c r="AP383" t="s">
        <v>297</v>
      </c>
      <c r="AQ383" t="s">
        <v>297</v>
      </c>
      <c r="AR383" t="s">
        <v>297</v>
      </c>
      <c r="AS383" t="s">
        <v>297</v>
      </c>
      <c r="AT383" t="s">
        <v>297</v>
      </c>
      <c r="AU383" t="s">
        <v>297</v>
      </c>
      <c r="AV383" t="s">
        <v>297</v>
      </c>
      <c r="AW383" t="s">
        <v>297</v>
      </c>
      <c r="AX383" t="s">
        <v>297</v>
      </c>
      <c r="AY383" t="s">
        <v>297</v>
      </c>
      <c r="AZ383" t="s">
        <v>297</v>
      </c>
      <c r="BA383" t="s">
        <v>297</v>
      </c>
      <c r="BB383" t="s">
        <v>297</v>
      </c>
      <c r="BC383" t="s">
        <v>297</v>
      </c>
      <c r="BD383" t="s">
        <v>297</v>
      </c>
      <c r="BE383" t="s">
        <v>297</v>
      </c>
      <c r="BF383" t="s">
        <v>297</v>
      </c>
      <c r="BG383" t="s">
        <v>297</v>
      </c>
      <c r="BH383" t="s">
        <v>297</v>
      </c>
      <c r="BI383" t="s">
        <v>297</v>
      </c>
      <c r="BJ383" t="s">
        <v>297</v>
      </c>
      <c r="BK383" t="s">
        <v>297</v>
      </c>
      <c r="BL383" t="s">
        <v>297</v>
      </c>
      <c r="BM383" t="s">
        <v>297</v>
      </c>
      <c r="BN383" t="s">
        <v>297</v>
      </c>
      <c r="BO383" t="s">
        <v>297</v>
      </c>
      <c r="BP383" t="s">
        <v>312</v>
      </c>
      <c r="BQ383" t="s">
        <v>297</v>
      </c>
      <c r="BR383" t="s">
        <v>297</v>
      </c>
      <c r="BS383" t="s">
        <v>297</v>
      </c>
      <c r="BT383" t="s">
        <v>297</v>
      </c>
      <c r="BU383" t="s">
        <v>297</v>
      </c>
      <c r="BV383" t="s">
        <v>297</v>
      </c>
      <c r="BW383" t="s">
        <v>297</v>
      </c>
      <c r="BX383" t="s">
        <v>297</v>
      </c>
      <c r="BY383" t="s">
        <v>297</v>
      </c>
      <c r="BZ383" t="s">
        <v>297</v>
      </c>
      <c r="CA383" t="s">
        <v>297</v>
      </c>
      <c r="CB383" t="s">
        <v>297</v>
      </c>
      <c r="CC383" t="s">
        <v>297</v>
      </c>
      <c r="CD383" t="s">
        <v>297</v>
      </c>
      <c r="CE383" t="s">
        <v>297</v>
      </c>
      <c r="CF383" t="s">
        <v>347</v>
      </c>
      <c r="CG383" t="s">
        <v>297</v>
      </c>
      <c r="CH383" t="s">
        <v>297</v>
      </c>
      <c r="CI383">
        <v>0</v>
      </c>
      <c r="CJ383">
        <v>30</v>
      </c>
      <c r="CK383" t="s">
        <v>2516</v>
      </c>
      <c r="CL383" t="s">
        <v>2517</v>
      </c>
      <c r="CM383" t="s">
        <v>297</v>
      </c>
      <c r="CN383" t="s">
        <v>297</v>
      </c>
      <c r="CO383" t="s">
        <v>297</v>
      </c>
      <c r="CP383" t="s">
        <v>297</v>
      </c>
      <c r="CQ383" t="s">
        <v>297</v>
      </c>
      <c r="CR383" t="s">
        <v>297</v>
      </c>
      <c r="CS383" t="s">
        <v>297</v>
      </c>
      <c r="CT383" t="s">
        <v>297</v>
      </c>
      <c r="CU383" t="s">
        <v>297</v>
      </c>
      <c r="CV383" t="s">
        <v>297</v>
      </c>
      <c r="CW383" t="s">
        <v>297</v>
      </c>
      <c r="CX383" t="s">
        <v>297</v>
      </c>
      <c r="CY383" t="s">
        <v>297</v>
      </c>
      <c r="CZ383" t="s">
        <v>297</v>
      </c>
      <c r="DA383" t="s">
        <v>297</v>
      </c>
      <c r="DB383" t="s">
        <v>297</v>
      </c>
      <c r="DC383" t="s">
        <v>297</v>
      </c>
    </row>
    <row r="384" spans="1:107" hidden="1" thickTop="1" x14ac:dyDescent="0.2">
      <c r="A384" t="s">
        <v>2785</v>
      </c>
      <c r="B384" s="196" t="s">
        <v>2786</v>
      </c>
      <c r="C384" t="s">
        <v>6289</v>
      </c>
      <c r="D384" t="s">
        <v>297</v>
      </c>
      <c r="E384" t="s">
        <v>2787</v>
      </c>
      <c r="F384" t="s">
        <v>2788</v>
      </c>
      <c r="G384" t="s">
        <v>339</v>
      </c>
      <c r="H384" t="s">
        <v>340</v>
      </c>
      <c r="I384" t="s">
        <v>300</v>
      </c>
      <c r="J384" t="s">
        <v>611</v>
      </c>
      <c r="K384" t="s">
        <v>2624</v>
      </c>
      <c r="L384" t="s">
        <v>303</v>
      </c>
      <c r="M384" t="s">
        <v>297</v>
      </c>
      <c r="N384" t="s">
        <v>297</v>
      </c>
      <c r="O384" t="s">
        <v>297</v>
      </c>
      <c r="Q384" t="s">
        <v>304</v>
      </c>
      <c r="R384" t="s">
        <v>297</v>
      </c>
      <c r="S384" t="s">
        <v>306</v>
      </c>
      <c r="T384" t="s">
        <v>362</v>
      </c>
      <c r="U384" t="s">
        <v>308</v>
      </c>
      <c r="V384" t="s">
        <v>309</v>
      </c>
      <c r="W384" t="s">
        <v>777</v>
      </c>
      <c r="X384" t="s">
        <v>310</v>
      </c>
      <c r="Y384" t="s">
        <v>311</v>
      </c>
      <c r="Z384" t="s">
        <v>312</v>
      </c>
      <c r="AA384" t="s">
        <v>297</v>
      </c>
      <c r="AB384" t="s">
        <v>297</v>
      </c>
      <c r="AC384" t="s">
        <v>297</v>
      </c>
      <c r="AD384" t="s">
        <v>297</v>
      </c>
      <c r="AE384" t="s">
        <v>297</v>
      </c>
      <c r="AF384" t="s">
        <v>312</v>
      </c>
      <c r="AG384" t="s">
        <v>297</v>
      </c>
      <c r="AH384" t="s">
        <v>297</v>
      </c>
      <c r="AI384" t="s">
        <v>297</v>
      </c>
      <c r="AJ384" t="s">
        <v>297</v>
      </c>
      <c r="AK384" t="s">
        <v>297</v>
      </c>
      <c r="AL384" t="s">
        <v>297</v>
      </c>
      <c r="AM384" t="s">
        <v>297</v>
      </c>
      <c r="AN384" t="s">
        <v>297</v>
      </c>
      <c r="AO384" t="s">
        <v>297</v>
      </c>
      <c r="AP384" t="s">
        <v>297</v>
      </c>
      <c r="AQ384" t="s">
        <v>297</v>
      </c>
      <c r="AR384" t="s">
        <v>297</v>
      </c>
      <c r="AS384" t="s">
        <v>297</v>
      </c>
      <c r="AT384" t="s">
        <v>297</v>
      </c>
      <c r="AU384" t="s">
        <v>297</v>
      </c>
      <c r="AV384" t="s">
        <v>297</v>
      </c>
      <c r="AW384" t="s">
        <v>297</v>
      </c>
      <c r="AX384" t="s">
        <v>297</v>
      </c>
      <c r="AY384" t="s">
        <v>297</v>
      </c>
      <c r="AZ384" t="s">
        <v>297</v>
      </c>
      <c r="BA384" t="s">
        <v>297</v>
      </c>
      <c r="BB384" t="s">
        <v>297</v>
      </c>
      <c r="BC384" t="s">
        <v>297</v>
      </c>
      <c r="BD384" t="s">
        <v>297</v>
      </c>
      <c r="BE384" t="s">
        <v>297</v>
      </c>
      <c r="BF384" t="s">
        <v>297</v>
      </c>
      <c r="BG384" t="s">
        <v>297</v>
      </c>
      <c r="BH384" t="s">
        <v>297</v>
      </c>
      <c r="BI384" t="s">
        <v>297</v>
      </c>
      <c r="BJ384" t="s">
        <v>297</v>
      </c>
      <c r="BK384" t="s">
        <v>297</v>
      </c>
      <c r="BL384" t="s">
        <v>297</v>
      </c>
      <c r="BM384" t="s">
        <v>297</v>
      </c>
      <c r="BN384" t="s">
        <v>297</v>
      </c>
      <c r="BO384" t="s">
        <v>297</v>
      </c>
      <c r="BP384" t="s">
        <v>297</v>
      </c>
      <c r="BQ384" t="s">
        <v>297</v>
      </c>
      <c r="BR384" t="s">
        <v>297</v>
      </c>
      <c r="BS384" t="s">
        <v>297</v>
      </c>
      <c r="BT384" t="s">
        <v>297</v>
      </c>
      <c r="BU384" t="s">
        <v>297</v>
      </c>
      <c r="BV384" t="s">
        <v>297</v>
      </c>
      <c r="BW384" t="s">
        <v>297</v>
      </c>
      <c r="BX384" t="s">
        <v>297</v>
      </c>
      <c r="BY384" t="s">
        <v>297</v>
      </c>
      <c r="BZ384" t="s">
        <v>297</v>
      </c>
      <c r="CA384" t="s">
        <v>297</v>
      </c>
      <c r="CB384" t="s">
        <v>297</v>
      </c>
      <c r="CC384" t="s">
        <v>297</v>
      </c>
      <c r="CD384" t="s">
        <v>297</v>
      </c>
      <c r="CE384" t="s">
        <v>297</v>
      </c>
      <c r="CF384" t="s">
        <v>313</v>
      </c>
      <c r="CG384" t="s">
        <v>314</v>
      </c>
      <c r="CH384" t="s">
        <v>314</v>
      </c>
      <c r="CI384" t="s">
        <v>297</v>
      </c>
      <c r="CJ384" t="s">
        <v>297</v>
      </c>
      <c r="CK384" t="s">
        <v>2789</v>
      </c>
      <c r="CL384" t="s">
        <v>2790</v>
      </c>
      <c r="CM384" t="s">
        <v>2788</v>
      </c>
      <c r="CN384" t="s">
        <v>297</v>
      </c>
      <c r="CO384" t="s">
        <v>297</v>
      </c>
      <c r="CP384" t="s">
        <v>297</v>
      </c>
      <c r="CQ384" t="s">
        <v>297</v>
      </c>
      <c r="CR384" t="s">
        <v>297</v>
      </c>
      <c r="CS384" t="s">
        <v>297</v>
      </c>
      <c r="CT384" t="s">
        <v>297</v>
      </c>
      <c r="CU384" t="s">
        <v>297</v>
      </c>
      <c r="CV384" t="s">
        <v>297</v>
      </c>
      <c r="CW384" t="s">
        <v>297</v>
      </c>
      <c r="CX384" t="s">
        <v>297</v>
      </c>
      <c r="CY384" t="s">
        <v>579</v>
      </c>
      <c r="CZ384" t="s">
        <v>404</v>
      </c>
      <c r="DA384" t="s">
        <v>2785</v>
      </c>
      <c r="DB384" t="s">
        <v>297</v>
      </c>
      <c r="DC384" t="s">
        <v>2629</v>
      </c>
    </row>
    <row r="385" spans="1:107" hidden="1" thickTop="1" x14ac:dyDescent="0.2">
      <c r="A385" t="s">
        <v>2525</v>
      </c>
      <c r="B385" s="14" t="s">
        <v>2526</v>
      </c>
      <c r="C385" t="s">
        <v>6285</v>
      </c>
      <c r="D385" t="s">
        <v>297</v>
      </c>
      <c r="E385" t="s">
        <v>2527</v>
      </c>
      <c r="F385" t="s">
        <v>297</v>
      </c>
      <c r="G385" t="s">
        <v>339</v>
      </c>
      <c r="H385" t="s">
        <v>340</v>
      </c>
      <c r="I385" t="s">
        <v>375</v>
      </c>
      <c r="J385" t="s">
        <v>342</v>
      </c>
      <c r="K385" t="s">
        <v>343</v>
      </c>
      <c r="L385" t="s">
        <v>303</v>
      </c>
      <c r="M385" t="s">
        <v>297</v>
      </c>
      <c r="N385" t="s">
        <v>297</v>
      </c>
      <c r="O385" t="s">
        <v>297</v>
      </c>
      <c r="Q385" t="s">
        <v>344</v>
      </c>
      <c r="R385" t="s">
        <v>297</v>
      </c>
      <c r="S385" t="s">
        <v>306</v>
      </c>
      <c r="T385" t="s">
        <v>297</v>
      </c>
      <c r="U385" t="s">
        <v>297</v>
      </c>
      <c r="V385" t="s">
        <v>309</v>
      </c>
      <c r="W385" t="s">
        <v>310</v>
      </c>
      <c r="X385" t="s">
        <v>310</v>
      </c>
      <c r="Y385" t="s">
        <v>311</v>
      </c>
      <c r="Z385" t="s">
        <v>297</v>
      </c>
      <c r="AA385" t="s">
        <v>297</v>
      </c>
      <c r="AB385" t="s">
        <v>297</v>
      </c>
      <c r="AC385" t="s">
        <v>297</v>
      </c>
      <c r="AD385" t="s">
        <v>297</v>
      </c>
      <c r="AE385" t="s">
        <v>297</v>
      </c>
      <c r="AF385" t="s">
        <v>312</v>
      </c>
      <c r="AG385" t="s">
        <v>297</v>
      </c>
      <c r="AH385" t="s">
        <v>297</v>
      </c>
      <c r="AI385" t="s">
        <v>297</v>
      </c>
      <c r="AJ385" t="s">
        <v>297</v>
      </c>
      <c r="AK385" t="s">
        <v>297</v>
      </c>
      <c r="AL385" t="s">
        <v>297</v>
      </c>
      <c r="AM385" t="s">
        <v>297</v>
      </c>
      <c r="AN385" t="s">
        <v>297</v>
      </c>
      <c r="AO385" t="s">
        <v>297</v>
      </c>
      <c r="AP385" t="s">
        <v>297</v>
      </c>
      <c r="AQ385" t="s">
        <v>297</v>
      </c>
      <c r="AR385" t="s">
        <v>1581</v>
      </c>
      <c r="AS385" t="s">
        <v>297</v>
      </c>
      <c r="AT385" t="s">
        <v>297</v>
      </c>
      <c r="AU385" t="s">
        <v>297</v>
      </c>
      <c r="AV385" t="s">
        <v>297</v>
      </c>
      <c r="AW385" t="s">
        <v>297</v>
      </c>
      <c r="AX385" t="s">
        <v>297</v>
      </c>
      <c r="AY385" t="s">
        <v>297</v>
      </c>
      <c r="AZ385" t="s">
        <v>297</v>
      </c>
      <c r="BA385" t="s">
        <v>297</v>
      </c>
      <c r="BB385" t="s">
        <v>297</v>
      </c>
      <c r="BC385" t="s">
        <v>297</v>
      </c>
      <c r="BD385" t="s">
        <v>297</v>
      </c>
      <c r="BE385" t="s">
        <v>297</v>
      </c>
      <c r="BF385" t="s">
        <v>297</v>
      </c>
      <c r="BG385" t="s">
        <v>297</v>
      </c>
      <c r="BH385" t="s">
        <v>297</v>
      </c>
      <c r="BI385" t="s">
        <v>297</v>
      </c>
      <c r="BJ385" t="s">
        <v>297</v>
      </c>
      <c r="BK385" t="s">
        <v>297</v>
      </c>
      <c r="BL385" t="s">
        <v>297</v>
      </c>
      <c r="BM385" t="s">
        <v>297</v>
      </c>
      <c r="BN385" t="s">
        <v>297</v>
      </c>
      <c r="BO385" t="s">
        <v>297</v>
      </c>
      <c r="BP385" t="s">
        <v>297</v>
      </c>
      <c r="BQ385" t="s">
        <v>297</v>
      </c>
      <c r="BR385" t="s">
        <v>297</v>
      </c>
      <c r="BS385" t="s">
        <v>297</v>
      </c>
      <c r="BT385" t="s">
        <v>297</v>
      </c>
      <c r="BU385" t="s">
        <v>297</v>
      </c>
      <c r="BV385" t="s">
        <v>312</v>
      </c>
      <c r="BW385" t="s">
        <v>297</v>
      </c>
      <c r="BX385" t="s">
        <v>297</v>
      </c>
      <c r="BY385" t="s">
        <v>297</v>
      </c>
      <c r="BZ385" t="s">
        <v>297</v>
      </c>
      <c r="CA385" t="s">
        <v>297</v>
      </c>
      <c r="CB385" t="s">
        <v>297</v>
      </c>
      <c r="CC385" t="s">
        <v>297</v>
      </c>
      <c r="CD385" t="s">
        <v>297</v>
      </c>
      <c r="CE385" t="s">
        <v>297</v>
      </c>
      <c r="CF385" t="s">
        <v>347</v>
      </c>
      <c r="CG385" t="s">
        <v>297</v>
      </c>
      <c r="CH385" t="s">
        <v>297</v>
      </c>
      <c r="CI385">
        <v>0</v>
      </c>
      <c r="CJ385">
        <v>30</v>
      </c>
      <c r="CK385" t="s">
        <v>2528</v>
      </c>
      <c r="CL385" t="s">
        <v>2529</v>
      </c>
      <c r="CM385" t="s">
        <v>297</v>
      </c>
      <c r="CN385" t="s">
        <v>297</v>
      </c>
      <c r="CO385" t="s">
        <v>297</v>
      </c>
      <c r="CP385" t="s">
        <v>297</v>
      </c>
      <c r="CQ385" t="s">
        <v>297</v>
      </c>
      <c r="CR385" t="s">
        <v>297</v>
      </c>
      <c r="CS385" t="s">
        <v>297</v>
      </c>
      <c r="CT385" t="s">
        <v>297</v>
      </c>
      <c r="CU385" t="s">
        <v>297</v>
      </c>
      <c r="CV385" t="s">
        <v>297</v>
      </c>
      <c r="CW385" t="s">
        <v>297</v>
      </c>
      <c r="CX385" t="s">
        <v>297</v>
      </c>
      <c r="CY385" t="s">
        <v>297</v>
      </c>
      <c r="CZ385" t="s">
        <v>297</v>
      </c>
      <c r="DA385" t="s">
        <v>297</v>
      </c>
      <c r="DB385" t="s">
        <v>297</v>
      </c>
      <c r="DC385" t="s">
        <v>297</v>
      </c>
    </row>
    <row r="386" spans="1:107" hidden="1" thickTop="1" x14ac:dyDescent="0.2">
      <c r="A386" t="s">
        <v>2530</v>
      </c>
      <c r="B386" s="196" t="s">
        <v>2531</v>
      </c>
      <c r="C386" t="s">
        <v>6180</v>
      </c>
      <c r="D386" t="s">
        <v>297</v>
      </c>
      <c r="E386" t="s">
        <v>2532</v>
      </c>
      <c r="F386" t="s">
        <v>2533</v>
      </c>
      <c r="G386" t="s">
        <v>339</v>
      </c>
      <c r="H386" t="s">
        <v>340</v>
      </c>
      <c r="I386" t="s">
        <v>375</v>
      </c>
      <c r="J386" t="s">
        <v>342</v>
      </c>
      <c r="K386" t="s">
        <v>343</v>
      </c>
      <c r="L386" t="s">
        <v>303</v>
      </c>
      <c r="M386" t="s">
        <v>297</v>
      </c>
      <c r="N386" t="s">
        <v>297</v>
      </c>
      <c r="O386" t="s">
        <v>297</v>
      </c>
      <c r="Q386" t="s">
        <v>344</v>
      </c>
      <c r="R386" t="s">
        <v>297</v>
      </c>
      <c r="S386" t="s">
        <v>306</v>
      </c>
      <c r="T386" t="s">
        <v>297</v>
      </c>
      <c r="U386" t="s">
        <v>297</v>
      </c>
      <c r="V386" t="s">
        <v>309</v>
      </c>
      <c r="W386" t="s">
        <v>310</v>
      </c>
      <c r="X386" t="s">
        <v>310</v>
      </c>
      <c r="Y386" t="s">
        <v>311</v>
      </c>
      <c r="Z386" t="s">
        <v>312</v>
      </c>
      <c r="AA386" t="s">
        <v>297</v>
      </c>
      <c r="AB386" t="s">
        <v>297</v>
      </c>
      <c r="AC386" t="s">
        <v>297</v>
      </c>
      <c r="AD386" t="s">
        <v>297</v>
      </c>
      <c r="AE386" t="s">
        <v>297</v>
      </c>
      <c r="AF386" t="s">
        <v>312</v>
      </c>
      <c r="AG386" t="s">
        <v>297</v>
      </c>
      <c r="AH386" t="s">
        <v>297</v>
      </c>
      <c r="AI386" t="s">
        <v>297</v>
      </c>
      <c r="AJ386" t="s">
        <v>297</v>
      </c>
      <c r="AK386" t="s">
        <v>297</v>
      </c>
      <c r="AL386" t="s">
        <v>297</v>
      </c>
      <c r="AM386" t="s">
        <v>297</v>
      </c>
      <c r="AN386" t="s">
        <v>297</v>
      </c>
      <c r="AO386" t="s">
        <v>297</v>
      </c>
      <c r="AP386" t="s">
        <v>297</v>
      </c>
      <c r="AQ386" t="s">
        <v>297</v>
      </c>
      <c r="AR386" t="s">
        <v>297</v>
      </c>
      <c r="AS386" t="s">
        <v>297</v>
      </c>
      <c r="AT386" t="s">
        <v>297</v>
      </c>
      <c r="AU386" t="s">
        <v>297</v>
      </c>
      <c r="AV386" t="s">
        <v>297</v>
      </c>
      <c r="AW386" t="s">
        <v>297</v>
      </c>
      <c r="AX386" t="s">
        <v>297</v>
      </c>
      <c r="AY386" t="s">
        <v>297</v>
      </c>
      <c r="AZ386" t="s">
        <v>297</v>
      </c>
      <c r="BA386" t="s">
        <v>297</v>
      </c>
      <c r="BB386" t="s">
        <v>297</v>
      </c>
      <c r="BC386" t="s">
        <v>297</v>
      </c>
      <c r="BD386" t="s">
        <v>297</v>
      </c>
      <c r="BE386" t="s">
        <v>297</v>
      </c>
      <c r="BF386" t="s">
        <v>297</v>
      </c>
      <c r="BG386" t="s">
        <v>297</v>
      </c>
      <c r="BH386" t="s">
        <v>297</v>
      </c>
      <c r="BI386" t="s">
        <v>297</v>
      </c>
      <c r="BJ386" t="s">
        <v>297</v>
      </c>
      <c r="BK386" t="s">
        <v>297</v>
      </c>
      <c r="BL386" t="s">
        <v>297</v>
      </c>
      <c r="BM386" t="s">
        <v>297</v>
      </c>
      <c r="BN386" t="s">
        <v>297</v>
      </c>
      <c r="BO386" t="s">
        <v>297</v>
      </c>
      <c r="BP386" t="s">
        <v>297</v>
      </c>
      <c r="BQ386" t="s">
        <v>297</v>
      </c>
      <c r="BR386" t="s">
        <v>297</v>
      </c>
      <c r="BS386" t="s">
        <v>297</v>
      </c>
      <c r="BT386" t="s">
        <v>297</v>
      </c>
      <c r="BU386" t="s">
        <v>297</v>
      </c>
      <c r="BV386" t="s">
        <v>297</v>
      </c>
      <c r="BW386" t="s">
        <v>297</v>
      </c>
      <c r="BX386" t="s">
        <v>297</v>
      </c>
      <c r="BY386" t="s">
        <v>297</v>
      </c>
      <c r="BZ386" t="s">
        <v>297</v>
      </c>
      <c r="CA386" t="s">
        <v>297</v>
      </c>
      <c r="CB386" t="s">
        <v>297</v>
      </c>
      <c r="CC386" t="s">
        <v>297</v>
      </c>
      <c r="CD386" t="s">
        <v>297</v>
      </c>
      <c r="CE386" t="s">
        <v>297</v>
      </c>
      <c r="CF386" t="s">
        <v>347</v>
      </c>
      <c r="CG386" t="s">
        <v>314</v>
      </c>
      <c r="CH386" t="s">
        <v>314</v>
      </c>
      <c r="CI386" t="s">
        <v>297</v>
      </c>
      <c r="CJ386" t="s">
        <v>297</v>
      </c>
      <c r="CK386" t="s">
        <v>2534</v>
      </c>
      <c r="CL386" t="s">
        <v>2535</v>
      </c>
      <c r="CM386" t="s">
        <v>2536</v>
      </c>
      <c r="CN386" t="s">
        <v>297</v>
      </c>
      <c r="CO386" t="s">
        <v>297</v>
      </c>
      <c r="CP386" t="s">
        <v>297</v>
      </c>
      <c r="CQ386" t="s">
        <v>297</v>
      </c>
      <c r="CR386" t="s">
        <v>297</v>
      </c>
      <c r="CS386" t="s">
        <v>297</v>
      </c>
      <c r="CT386" t="s">
        <v>297</v>
      </c>
      <c r="CU386" t="s">
        <v>297</v>
      </c>
      <c r="CV386" t="s">
        <v>297</v>
      </c>
      <c r="CW386" t="s">
        <v>297</v>
      </c>
      <c r="CX386" t="s">
        <v>297</v>
      </c>
      <c r="CY386" t="s">
        <v>297</v>
      </c>
      <c r="CZ386" t="s">
        <v>297</v>
      </c>
      <c r="DA386" t="s">
        <v>297</v>
      </c>
      <c r="DB386" t="s">
        <v>297</v>
      </c>
      <c r="DC386" t="s">
        <v>297</v>
      </c>
    </row>
    <row r="387" spans="1:107" hidden="1" thickTop="1" x14ac:dyDescent="0.2">
      <c r="A387" t="s">
        <v>2537</v>
      </c>
      <c r="B387" s="14" t="s">
        <v>2538</v>
      </c>
      <c r="C387" t="s">
        <v>6279</v>
      </c>
      <c r="D387" t="s">
        <v>297</v>
      </c>
      <c r="E387" t="s">
        <v>2539</v>
      </c>
      <c r="F387" t="s">
        <v>297</v>
      </c>
      <c r="G387" t="s">
        <v>339</v>
      </c>
      <c r="H387" t="s">
        <v>340</v>
      </c>
      <c r="I387" t="s">
        <v>375</v>
      </c>
      <c r="J387" t="s">
        <v>342</v>
      </c>
      <c r="K387" t="s">
        <v>343</v>
      </c>
      <c r="L387" t="s">
        <v>303</v>
      </c>
      <c r="M387" t="s">
        <v>297</v>
      </c>
      <c r="N387" t="s">
        <v>297</v>
      </c>
      <c r="O387" t="s">
        <v>297</v>
      </c>
      <c r="Q387" t="s">
        <v>344</v>
      </c>
      <c r="R387" t="s">
        <v>297</v>
      </c>
      <c r="S387" t="s">
        <v>306</v>
      </c>
      <c r="T387" t="s">
        <v>297</v>
      </c>
      <c r="U387" t="s">
        <v>297</v>
      </c>
      <c r="V387" t="s">
        <v>309</v>
      </c>
      <c r="W387" t="s">
        <v>310</v>
      </c>
      <c r="X387" t="s">
        <v>310</v>
      </c>
      <c r="Y387" t="s">
        <v>311</v>
      </c>
      <c r="Z387" t="s">
        <v>297</v>
      </c>
      <c r="AA387" t="s">
        <v>297</v>
      </c>
      <c r="AB387" t="s">
        <v>297</v>
      </c>
      <c r="AC387" t="s">
        <v>297</v>
      </c>
      <c r="AD387" t="s">
        <v>297</v>
      </c>
      <c r="AE387" t="s">
        <v>297</v>
      </c>
      <c r="AF387" t="s">
        <v>297</v>
      </c>
      <c r="AG387" t="s">
        <v>297</v>
      </c>
      <c r="AH387" t="s">
        <v>297</v>
      </c>
      <c r="AI387" t="s">
        <v>297</v>
      </c>
      <c r="AJ387" t="s">
        <v>297</v>
      </c>
      <c r="AK387" t="s">
        <v>297</v>
      </c>
      <c r="AL387" t="s">
        <v>297</v>
      </c>
      <c r="AM387" t="s">
        <v>297</v>
      </c>
      <c r="AN387" t="s">
        <v>297</v>
      </c>
      <c r="AO387" t="s">
        <v>297</v>
      </c>
      <c r="AP387" t="s">
        <v>297</v>
      </c>
      <c r="AQ387" t="s">
        <v>297</v>
      </c>
      <c r="AR387" t="s">
        <v>297</v>
      </c>
      <c r="AS387" t="s">
        <v>297</v>
      </c>
      <c r="AT387" t="s">
        <v>297</v>
      </c>
      <c r="AU387" t="s">
        <v>297</v>
      </c>
      <c r="AV387" t="s">
        <v>297</v>
      </c>
      <c r="AW387" t="s">
        <v>297</v>
      </c>
      <c r="AX387" t="s">
        <v>297</v>
      </c>
      <c r="AY387" t="s">
        <v>297</v>
      </c>
      <c r="AZ387" t="s">
        <v>297</v>
      </c>
      <c r="BA387" t="s">
        <v>297</v>
      </c>
      <c r="BB387" t="s">
        <v>297</v>
      </c>
      <c r="BC387" t="s">
        <v>297</v>
      </c>
      <c r="BD387" t="s">
        <v>297</v>
      </c>
      <c r="BE387" t="s">
        <v>297</v>
      </c>
      <c r="BF387" t="s">
        <v>297</v>
      </c>
      <c r="BG387" t="s">
        <v>297</v>
      </c>
      <c r="BH387" t="s">
        <v>297</v>
      </c>
      <c r="BI387" t="s">
        <v>297</v>
      </c>
      <c r="BJ387" t="s">
        <v>297</v>
      </c>
      <c r="BK387" t="s">
        <v>297</v>
      </c>
      <c r="BL387" t="s">
        <v>297</v>
      </c>
      <c r="BM387" t="s">
        <v>297</v>
      </c>
      <c r="BN387" t="s">
        <v>297</v>
      </c>
      <c r="BO387" t="s">
        <v>297</v>
      </c>
      <c r="BP387" t="s">
        <v>297</v>
      </c>
      <c r="BQ387" t="s">
        <v>297</v>
      </c>
      <c r="BR387" t="s">
        <v>297</v>
      </c>
      <c r="BS387" t="s">
        <v>297</v>
      </c>
      <c r="BT387" t="s">
        <v>297</v>
      </c>
      <c r="BU387" t="s">
        <v>297</v>
      </c>
      <c r="BV387" t="s">
        <v>312</v>
      </c>
      <c r="BW387" t="s">
        <v>297</v>
      </c>
      <c r="BX387" t="s">
        <v>297</v>
      </c>
      <c r="BY387" t="s">
        <v>297</v>
      </c>
      <c r="BZ387" t="s">
        <v>297</v>
      </c>
      <c r="CA387" t="s">
        <v>297</v>
      </c>
      <c r="CB387" t="s">
        <v>297</v>
      </c>
      <c r="CC387" t="s">
        <v>297</v>
      </c>
      <c r="CD387" t="s">
        <v>297</v>
      </c>
      <c r="CE387" t="s">
        <v>297</v>
      </c>
      <c r="CF387" t="s">
        <v>347</v>
      </c>
      <c r="CG387" t="s">
        <v>297</v>
      </c>
      <c r="CH387" t="s">
        <v>297</v>
      </c>
      <c r="CI387">
        <v>0</v>
      </c>
      <c r="CJ387">
        <v>30</v>
      </c>
      <c r="CK387" t="s">
        <v>2540</v>
      </c>
      <c r="CL387" t="s">
        <v>2541</v>
      </c>
      <c r="CM387" t="s">
        <v>297</v>
      </c>
      <c r="CN387" t="s">
        <v>297</v>
      </c>
      <c r="CO387" t="s">
        <v>297</v>
      </c>
      <c r="CP387" t="s">
        <v>297</v>
      </c>
      <c r="CQ387" t="s">
        <v>297</v>
      </c>
      <c r="CR387" t="s">
        <v>297</v>
      </c>
      <c r="CS387" t="s">
        <v>297</v>
      </c>
      <c r="CT387" t="s">
        <v>297</v>
      </c>
      <c r="CU387" t="s">
        <v>297</v>
      </c>
      <c r="CV387" t="s">
        <v>297</v>
      </c>
      <c r="CW387" t="s">
        <v>297</v>
      </c>
      <c r="CX387" t="s">
        <v>297</v>
      </c>
      <c r="CY387" t="s">
        <v>297</v>
      </c>
      <c r="CZ387" t="s">
        <v>297</v>
      </c>
      <c r="DA387" t="s">
        <v>297</v>
      </c>
      <c r="DB387" t="s">
        <v>297</v>
      </c>
      <c r="DC387" t="s">
        <v>297</v>
      </c>
    </row>
    <row r="388" spans="1:107" hidden="1" thickTop="1" x14ac:dyDescent="0.2">
      <c r="A388" t="s">
        <v>2542</v>
      </c>
      <c r="B388" s="196" t="s">
        <v>2543</v>
      </c>
      <c r="C388" t="s">
        <v>6285</v>
      </c>
      <c r="D388" t="s">
        <v>297</v>
      </c>
      <c r="E388" t="s">
        <v>2544</v>
      </c>
      <c r="F388" t="s">
        <v>297</v>
      </c>
      <c r="G388" t="s">
        <v>339</v>
      </c>
      <c r="H388" t="s">
        <v>340</v>
      </c>
      <c r="I388" t="s">
        <v>375</v>
      </c>
      <c r="J388" t="s">
        <v>342</v>
      </c>
      <c r="K388" t="s">
        <v>343</v>
      </c>
      <c r="L388" t="s">
        <v>303</v>
      </c>
      <c r="M388" t="s">
        <v>297</v>
      </c>
      <c r="N388" t="s">
        <v>297</v>
      </c>
      <c r="O388" t="s">
        <v>297</v>
      </c>
      <c r="Q388" t="s">
        <v>344</v>
      </c>
      <c r="R388" t="s">
        <v>297</v>
      </c>
      <c r="S388" t="s">
        <v>306</v>
      </c>
      <c r="T388" t="s">
        <v>297</v>
      </c>
      <c r="U388" t="s">
        <v>297</v>
      </c>
      <c r="V388" t="s">
        <v>309</v>
      </c>
      <c r="W388" t="s">
        <v>345</v>
      </c>
      <c r="X388" t="s">
        <v>310</v>
      </c>
      <c r="Y388" t="s">
        <v>311</v>
      </c>
      <c r="Z388" t="s">
        <v>297</v>
      </c>
      <c r="AA388" t="s">
        <v>297</v>
      </c>
      <c r="AB388" t="s">
        <v>297</v>
      </c>
      <c r="AC388" t="s">
        <v>297</v>
      </c>
      <c r="AD388" t="s">
        <v>297</v>
      </c>
      <c r="AE388" t="s">
        <v>297</v>
      </c>
      <c r="AF388" t="s">
        <v>297</v>
      </c>
      <c r="AG388" t="s">
        <v>297</v>
      </c>
      <c r="AH388" t="s">
        <v>297</v>
      </c>
      <c r="AI388" t="s">
        <v>297</v>
      </c>
      <c r="AJ388" t="s">
        <v>297</v>
      </c>
      <c r="AK388" t="s">
        <v>297</v>
      </c>
      <c r="AL388" t="s">
        <v>297</v>
      </c>
      <c r="AM388" t="s">
        <v>297</v>
      </c>
      <c r="AN388" t="s">
        <v>297</v>
      </c>
      <c r="AO388" t="s">
        <v>312</v>
      </c>
      <c r="AP388" t="s">
        <v>297</v>
      </c>
      <c r="AQ388" t="s">
        <v>297</v>
      </c>
      <c r="AR388" t="s">
        <v>297</v>
      </c>
      <c r="AS388" t="s">
        <v>297</v>
      </c>
      <c r="AT388" t="s">
        <v>297</v>
      </c>
      <c r="AU388" t="s">
        <v>297</v>
      </c>
      <c r="AV388" t="s">
        <v>297</v>
      </c>
      <c r="AW388" t="s">
        <v>297</v>
      </c>
      <c r="AX388" t="s">
        <v>297</v>
      </c>
      <c r="AY388" t="s">
        <v>297</v>
      </c>
      <c r="AZ388" t="s">
        <v>297</v>
      </c>
      <c r="BA388" t="s">
        <v>297</v>
      </c>
      <c r="BB388" t="s">
        <v>297</v>
      </c>
      <c r="BC388" t="s">
        <v>297</v>
      </c>
      <c r="BD388" t="s">
        <v>297</v>
      </c>
      <c r="BE388" t="s">
        <v>297</v>
      </c>
      <c r="BF388" t="s">
        <v>297</v>
      </c>
      <c r="BG388" t="s">
        <v>297</v>
      </c>
      <c r="BH388" t="s">
        <v>297</v>
      </c>
      <c r="BI388" t="s">
        <v>297</v>
      </c>
      <c r="BJ388" t="s">
        <v>297</v>
      </c>
      <c r="BK388" t="s">
        <v>297</v>
      </c>
      <c r="BL388" t="s">
        <v>297</v>
      </c>
      <c r="BM388" t="s">
        <v>297</v>
      </c>
      <c r="BN388" t="s">
        <v>297</v>
      </c>
      <c r="BO388" t="s">
        <v>297</v>
      </c>
      <c r="BP388" t="s">
        <v>297</v>
      </c>
      <c r="BQ388" t="s">
        <v>297</v>
      </c>
      <c r="BR388" t="s">
        <v>297</v>
      </c>
      <c r="BS388" t="s">
        <v>297</v>
      </c>
      <c r="BT388" t="s">
        <v>297</v>
      </c>
      <c r="BU388" t="s">
        <v>297</v>
      </c>
      <c r="BV388" t="s">
        <v>297</v>
      </c>
      <c r="BW388" t="s">
        <v>297</v>
      </c>
      <c r="BX388" t="s">
        <v>297</v>
      </c>
      <c r="BY388" t="s">
        <v>297</v>
      </c>
      <c r="BZ388" t="s">
        <v>297</v>
      </c>
      <c r="CA388" t="s">
        <v>297</v>
      </c>
      <c r="CB388" t="s">
        <v>297</v>
      </c>
      <c r="CC388" t="s">
        <v>297</v>
      </c>
      <c r="CD388" t="s">
        <v>297</v>
      </c>
      <c r="CE388" t="s">
        <v>297</v>
      </c>
      <c r="CF388" t="s">
        <v>347</v>
      </c>
      <c r="CG388" t="s">
        <v>297</v>
      </c>
      <c r="CH388" t="s">
        <v>297</v>
      </c>
      <c r="CI388">
        <v>0</v>
      </c>
      <c r="CJ388">
        <v>30</v>
      </c>
      <c r="CK388" t="s">
        <v>2545</v>
      </c>
      <c r="CL388" t="s">
        <v>2546</v>
      </c>
      <c r="CM388" t="s">
        <v>297</v>
      </c>
      <c r="CN388" t="s">
        <v>297</v>
      </c>
      <c r="CO388" t="s">
        <v>297</v>
      </c>
      <c r="CP388" t="s">
        <v>533</v>
      </c>
      <c r="CQ388" t="s">
        <v>297</v>
      </c>
      <c r="CR388" t="s">
        <v>297</v>
      </c>
      <c r="CS388" t="s">
        <v>297</v>
      </c>
      <c r="CT388" t="s">
        <v>297</v>
      </c>
      <c r="CU388" t="s">
        <v>297</v>
      </c>
      <c r="CV388" t="s">
        <v>297</v>
      </c>
      <c r="CW388" t="s">
        <v>297</v>
      </c>
      <c r="CX388" t="s">
        <v>297</v>
      </c>
      <c r="CY388" t="s">
        <v>534</v>
      </c>
      <c r="CZ388" t="s">
        <v>351</v>
      </c>
      <c r="DA388" t="s">
        <v>352</v>
      </c>
      <c r="DB388" t="s">
        <v>2542</v>
      </c>
      <c r="DC388" t="s">
        <v>297</v>
      </c>
    </row>
    <row r="389" spans="1:107" hidden="1" thickTop="1" x14ac:dyDescent="0.2">
      <c r="A389" t="s">
        <v>2547</v>
      </c>
      <c r="B389" s="14" t="s">
        <v>2548</v>
      </c>
      <c r="C389" t="s">
        <v>6285</v>
      </c>
      <c r="D389" t="s">
        <v>297</v>
      </c>
      <c r="E389" t="s">
        <v>2549</v>
      </c>
      <c r="F389" t="s">
        <v>297</v>
      </c>
      <c r="G389" t="s">
        <v>339</v>
      </c>
      <c r="H389" t="s">
        <v>340</v>
      </c>
      <c r="I389" t="s">
        <v>375</v>
      </c>
      <c r="J389" t="s">
        <v>342</v>
      </c>
      <c r="K389" t="s">
        <v>343</v>
      </c>
      <c r="L389" t="s">
        <v>303</v>
      </c>
      <c r="M389" t="s">
        <v>297</v>
      </c>
      <c r="N389" t="s">
        <v>297</v>
      </c>
      <c r="O389" t="s">
        <v>297</v>
      </c>
      <c r="Q389" t="s">
        <v>344</v>
      </c>
      <c r="R389" t="s">
        <v>297</v>
      </c>
      <c r="S389" t="s">
        <v>306</v>
      </c>
      <c r="T389" t="s">
        <v>297</v>
      </c>
      <c r="U389" t="s">
        <v>297</v>
      </c>
      <c r="V389" t="s">
        <v>309</v>
      </c>
      <c r="W389" t="s">
        <v>310</v>
      </c>
      <c r="X389" t="s">
        <v>310</v>
      </c>
      <c r="Y389" t="s">
        <v>311</v>
      </c>
      <c r="Z389" t="s">
        <v>297</v>
      </c>
      <c r="AA389" t="s">
        <v>297</v>
      </c>
      <c r="AB389" t="s">
        <v>297</v>
      </c>
      <c r="AC389" t="s">
        <v>297</v>
      </c>
      <c r="AD389" t="s">
        <v>297</v>
      </c>
      <c r="AE389" t="s">
        <v>297</v>
      </c>
      <c r="AF389" t="s">
        <v>297</v>
      </c>
      <c r="AG389" t="s">
        <v>297</v>
      </c>
      <c r="AH389" t="s">
        <v>297</v>
      </c>
      <c r="AI389" t="s">
        <v>297</v>
      </c>
      <c r="AJ389" t="s">
        <v>297</v>
      </c>
      <c r="AK389" t="s">
        <v>297</v>
      </c>
      <c r="AL389" t="s">
        <v>297</v>
      </c>
      <c r="AM389" t="s">
        <v>297</v>
      </c>
      <c r="AN389" t="s">
        <v>297</v>
      </c>
      <c r="AO389" t="s">
        <v>312</v>
      </c>
      <c r="AP389" t="s">
        <v>297</v>
      </c>
      <c r="AQ389" t="s">
        <v>297</v>
      </c>
      <c r="AR389" t="s">
        <v>297</v>
      </c>
      <c r="AS389" t="s">
        <v>297</v>
      </c>
      <c r="AT389" t="s">
        <v>297</v>
      </c>
      <c r="AU389" t="s">
        <v>297</v>
      </c>
      <c r="AV389" t="s">
        <v>297</v>
      </c>
      <c r="AW389" t="s">
        <v>297</v>
      </c>
      <c r="AX389" t="s">
        <v>297</v>
      </c>
      <c r="AY389" t="s">
        <v>297</v>
      </c>
      <c r="AZ389" t="s">
        <v>297</v>
      </c>
      <c r="BA389" t="s">
        <v>297</v>
      </c>
      <c r="BB389" t="s">
        <v>297</v>
      </c>
      <c r="BC389" t="s">
        <v>297</v>
      </c>
      <c r="BD389" t="s">
        <v>297</v>
      </c>
      <c r="BE389" t="s">
        <v>297</v>
      </c>
      <c r="BF389" t="s">
        <v>297</v>
      </c>
      <c r="BG389" t="s">
        <v>297</v>
      </c>
      <c r="BH389" t="s">
        <v>297</v>
      </c>
      <c r="BI389" t="s">
        <v>297</v>
      </c>
      <c r="BJ389" t="s">
        <v>297</v>
      </c>
      <c r="BK389" t="s">
        <v>297</v>
      </c>
      <c r="BL389" t="s">
        <v>297</v>
      </c>
      <c r="BM389" t="s">
        <v>297</v>
      </c>
      <c r="BN389" t="s">
        <v>297</v>
      </c>
      <c r="BO389" t="s">
        <v>297</v>
      </c>
      <c r="BP389" t="s">
        <v>297</v>
      </c>
      <c r="BQ389" t="s">
        <v>297</v>
      </c>
      <c r="BR389" t="s">
        <v>297</v>
      </c>
      <c r="BS389" t="s">
        <v>297</v>
      </c>
      <c r="BT389" t="s">
        <v>297</v>
      </c>
      <c r="BU389" t="s">
        <v>297</v>
      </c>
      <c r="BV389" t="s">
        <v>297</v>
      </c>
      <c r="BW389" t="s">
        <v>297</v>
      </c>
      <c r="BX389" t="s">
        <v>297</v>
      </c>
      <c r="BY389" t="s">
        <v>297</v>
      </c>
      <c r="BZ389" t="s">
        <v>297</v>
      </c>
      <c r="CA389" t="s">
        <v>297</v>
      </c>
      <c r="CB389" t="s">
        <v>297</v>
      </c>
      <c r="CC389" t="s">
        <v>297</v>
      </c>
      <c r="CD389" t="s">
        <v>297</v>
      </c>
      <c r="CE389" t="s">
        <v>297</v>
      </c>
      <c r="CF389" t="s">
        <v>347</v>
      </c>
      <c r="CG389" t="s">
        <v>297</v>
      </c>
      <c r="CH389" t="s">
        <v>297</v>
      </c>
      <c r="CI389">
        <v>0</v>
      </c>
      <c r="CJ389">
        <v>30</v>
      </c>
      <c r="CK389" t="s">
        <v>2550</v>
      </c>
      <c r="CL389" t="s">
        <v>2551</v>
      </c>
      <c r="CM389" t="s">
        <v>297</v>
      </c>
      <c r="CN389" t="s">
        <v>2552</v>
      </c>
      <c r="CO389" t="s">
        <v>297</v>
      </c>
      <c r="CP389" t="s">
        <v>533</v>
      </c>
      <c r="CQ389" t="s">
        <v>297</v>
      </c>
      <c r="CR389" t="s">
        <v>297</v>
      </c>
      <c r="CS389" t="s">
        <v>297</v>
      </c>
      <c r="CT389" t="s">
        <v>297</v>
      </c>
      <c r="CU389" t="s">
        <v>297</v>
      </c>
      <c r="CV389" t="s">
        <v>297</v>
      </c>
      <c r="CW389" t="s">
        <v>297</v>
      </c>
      <c r="CX389" t="s">
        <v>297</v>
      </c>
      <c r="CY389" t="s">
        <v>297</v>
      </c>
      <c r="CZ389" t="s">
        <v>297</v>
      </c>
      <c r="DA389" t="s">
        <v>297</v>
      </c>
      <c r="DB389" t="s">
        <v>297</v>
      </c>
      <c r="DC389" t="s">
        <v>872</v>
      </c>
    </row>
    <row r="390" spans="1:107" hidden="1" thickTop="1" x14ac:dyDescent="0.2">
      <c r="A390" t="s">
        <v>2553</v>
      </c>
      <c r="B390" s="196" t="s">
        <v>2554</v>
      </c>
      <c r="C390" t="s">
        <v>6285</v>
      </c>
      <c r="D390" t="s">
        <v>297</v>
      </c>
      <c r="E390" t="s">
        <v>2555</v>
      </c>
      <c r="F390" t="s">
        <v>297</v>
      </c>
      <c r="G390" t="s">
        <v>339</v>
      </c>
      <c r="H390" t="s">
        <v>340</v>
      </c>
      <c r="I390" t="s">
        <v>375</v>
      </c>
      <c r="J390" t="s">
        <v>342</v>
      </c>
      <c r="K390" t="s">
        <v>343</v>
      </c>
      <c r="L390" t="s">
        <v>303</v>
      </c>
      <c r="M390" t="s">
        <v>297</v>
      </c>
      <c r="N390" t="s">
        <v>297</v>
      </c>
      <c r="O390" t="s">
        <v>297</v>
      </c>
      <c r="Q390" t="s">
        <v>344</v>
      </c>
      <c r="R390" t="s">
        <v>297</v>
      </c>
      <c r="S390" t="s">
        <v>306</v>
      </c>
      <c r="T390" t="s">
        <v>297</v>
      </c>
      <c r="U390" t="s">
        <v>297</v>
      </c>
      <c r="V390" t="s">
        <v>309</v>
      </c>
      <c r="W390" t="s">
        <v>310</v>
      </c>
      <c r="X390" t="s">
        <v>310</v>
      </c>
      <c r="Y390" t="s">
        <v>311</v>
      </c>
      <c r="Z390" t="s">
        <v>297</v>
      </c>
      <c r="AA390" t="s">
        <v>297</v>
      </c>
      <c r="AB390" t="s">
        <v>297</v>
      </c>
      <c r="AC390" t="s">
        <v>297</v>
      </c>
      <c r="AD390" t="s">
        <v>297</v>
      </c>
      <c r="AE390" t="s">
        <v>297</v>
      </c>
      <c r="AF390" t="s">
        <v>297</v>
      </c>
      <c r="AG390" t="s">
        <v>297</v>
      </c>
      <c r="AH390" t="s">
        <v>297</v>
      </c>
      <c r="AI390" t="s">
        <v>297</v>
      </c>
      <c r="AJ390" t="s">
        <v>297</v>
      </c>
      <c r="AK390" t="s">
        <v>297</v>
      </c>
      <c r="AL390" t="s">
        <v>297</v>
      </c>
      <c r="AM390" t="s">
        <v>297</v>
      </c>
      <c r="AN390" t="s">
        <v>297</v>
      </c>
      <c r="AO390" t="s">
        <v>312</v>
      </c>
      <c r="AP390" t="s">
        <v>297</v>
      </c>
      <c r="AQ390" t="s">
        <v>297</v>
      </c>
      <c r="AR390" t="s">
        <v>297</v>
      </c>
      <c r="AS390" t="s">
        <v>297</v>
      </c>
      <c r="AT390" t="s">
        <v>297</v>
      </c>
      <c r="AU390" t="s">
        <v>297</v>
      </c>
      <c r="AV390" t="s">
        <v>297</v>
      </c>
      <c r="AW390" t="s">
        <v>297</v>
      </c>
      <c r="AX390" t="s">
        <v>297</v>
      </c>
      <c r="AY390" t="s">
        <v>297</v>
      </c>
      <c r="AZ390" t="s">
        <v>297</v>
      </c>
      <c r="BA390" t="s">
        <v>297</v>
      </c>
      <c r="BB390" t="s">
        <v>297</v>
      </c>
      <c r="BC390" t="s">
        <v>297</v>
      </c>
      <c r="BD390" t="s">
        <v>297</v>
      </c>
      <c r="BE390" t="s">
        <v>297</v>
      </c>
      <c r="BF390" t="s">
        <v>297</v>
      </c>
      <c r="BG390" t="s">
        <v>297</v>
      </c>
      <c r="BH390" t="s">
        <v>297</v>
      </c>
      <c r="BI390" t="s">
        <v>297</v>
      </c>
      <c r="BJ390" t="s">
        <v>297</v>
      </c>
      <c r="BK390" t="s">
        <v>297</v>
      </c>
      <c r="BL390" t="s">
        <v>297</v>
      </c>
      <c r="BM390" t="s">
        <v>297</v>
      </c>
      <c r="BN390" t="s">
        <v>297</v>
      </c>
      <c r="BO390" t="s">
        <v>297</v>
      </c>
      <c r="BP390" t="s">
        <v>297</v>
      </c>
      <c r="BQ390" t="s">
        <v>297</v>
      </c>
      <c r="BR390" t="s">
        <v>297</v>
      </c>
      <c r="BS390" t="s">
        <v>297</v>
      </c>
      <c r="BT390" t="s">
        <v>297</v>
      </c>
      <c r="BU390" t="s">
        <v>297</v>
      </c>
      <c r="BV390" t="s">
        <v>297</v>
      </c>
      <c r="BW390" t="s">
        <v>297</v>
      </c>
      <c r="BX390" t="s">
        <v>297</v>
      </c>
      <c r="BY390" t="s">
        <v>297</v>
      </c>
      <c r="BZ390" t="s">
        <v>297</v>
      </c>
      <c r="CA390" t="s">
        <v>297</v>
      </c>
      <c r="CB390" t="s">
        <v>297</v>
      </c>
      <c r="CC390" t="s">
        <v>297</v>
      </c>
      <c r="CD390" t="s">
        <v>297</v>
      </c>
      <c r="CE390" t="s">
        <v>297</v>
      </c>
      <c r="CF390" t="s">
        <v>347</v>
      </c>
      <c r="CG390" t="s">
        <v>297</v>
      </c>
      <c r="CH390" t="s">
        <v>297</v>
      </c>
      <c r="CI390">
        <v>0</v>
      </c>
      <c r="CJ390">
        <v>30</v>
      </c>
      <c r="CK390" t="s">
        <v>2556</v>
      </c>
      <c r="CL390" t="s">
        <v>2557</v>
      </c>
      <c r="CM390" t="s">
        <v>297</v>
      </c>
      <c r="CN390" t="s">
        <v>2554</v>
      </c>
      <c r="CO390" t="s">
        <v>297</v>
      </c>
      <c r="CP390" t="s">
        <v>533</v>
      </c>
      <c r="CQ390" t="s">
        <v>297</v>
      </c>
      <c r="CR390" t="s">
        <v>297</v>
      </c>
      <c r="CS390" t="s">
        <v>297</v>
      </c>
      <c r="CT390" t="s">
        <v>297</v>
      </c>
      <c r="CU390" t="s">
        <v>297</v>
      </c>
      <c r="CV390" t="s">
        <v>297</v>
      </c>
      <c r="CW390" t="s">
        <v>297</v>
      </c>
      <c r="CX390" t="s">
        <v>297</v>
      </c>
      <c r="CY390" t="s">
        <v>297</v>
      </c>
      <c r="CZ390" t="s">
        <v>297</v>
      </c>
      <c r="DA390" t="s">
        <v>297</v>
      </c>
      <c r="DB390" t="s">
        <v>297</v>
      </c>
      <c r="DC390" t="s">
        <v>872</v>
      </c>
    </row>
    <row r="391" spans="1:107" hidden="1" thickTop="1" x14ac:dyDescent="0.2">
      <c r="A391" t="s">
        <v>2558</v>
      </c>
      <c r="B391" s="14" t="s">
        <v>2559</v>
      </c>
      <c r="C391" t="s">
        <v>6285</v>
      </c>
      <c r="D391" t="s">
        <v>297</v>
      </c>
      <c r="E391" t="s">
        <v>2560</v>
      </c>
      <c r="F391" t="s">
        <v>297</v>
      </c>
      <c r="G391" t="s">
        <v>339</v>
      </c>
      <c r="H391" t="s">
        <v>340</v>
      </c>
      <c r="I391" t="s">
        <v>375</v>
      </c>
      <c r="J391" t="s">
        <v>342</v>
      </c>
      <c r="K391" t="s">
        <v>343</v>
      </c>
      <c r="L391" t="s">
        <v>303</v>
      </c>
      <c r="M391" t="s">
        <v>297</v>
      </c>
      <c r="N391" t="s">
        <v>297</v>
      </c>
      <c r="O391" t="s">
        <v>297</v>
      </c>
      <c r="Q391" t="s">
        <v>344</v>
      </c>
      <c r="R391" t="s">
        <v>297</v>
      </c>
      <c r="S391" t="s">
        <v>306</v>
      </c>
      <c r="T391" t="s">
        <v>297</v>
      </c>
      <c r="U391" t="s">
        <v>297</v>
      </c>
      <c r="V391" t="s">
        <v>309</v>
      </c>
      <c r="W391" t="s">
        <v>310</v>
      </c>
      <c r="X391" t="s">
        <v>310</v>
      </c>
      <c r="Y391" t="s">
        <v>311</v>
      </c>
      <c r="Z391" t="s">
        <v>297</v>
      </c>
      <c r="AA391" t="s">
        <v>297</v>
      </c>
      <c r="AB391" t="s">
        <v>297</v>
      </c>
      <c r="AC391" t="s">
        <v>297</v>
      </c>
      <c r="AD391" t="s">
        <v>297</v>
      </c>
      <c r="AE391" t="s">
        <v>297</v>
      </c>
      <c r="AF391" t="s">
        <v>297</v>
      </c>
      <c r="AG391" t="s">
        <v>297</v>
      </c>
      <c r="AH391" t="s">
        <v>297</v>
      </c>
      <c r="AI391" t="s">
        <v>297</v>
      </c>
      <c r="AJ391" t="s">
        <v>297</v>
      </c>
      <c r="AK391" t="s">
        <v>297</v>
      </c>
      <c r="AL391" t="s">
        <v>297</v>
      </c>
      <c r="AM391" t="s">
        <v>297</v>
      </c>
      <c r="AN391" t="s">
        <v>297</v>
      </c>
      <c r="AO391" t="s">
        <v>297</v>
      </c>
      <c r="AP391" t="s">
        <v>297</v>
      </c>
      <c r="AQ391" t="s">
        <v>297</v>
      </c>
      <c r="AR391" t="s">
        <v>297</v>
      </c>
      <c r="AS391" t="s">
        <v>297</v>
      </c>
      <c r="AT391" t="s">
        <v>297</v>
      </c>
      <c r="AU391" t="s">
        <v>297</v>
      </c>
      <c r="AV391" t="s">
        <v>297</v>
      </c>
      <c r="AW391" t="s">
        <v>297</v>
      </c>
      <c r="AX391" t="s">
        <v>297</v>
      </c>
      <c r="AY391" t="s">
        <v>297</v>
      </c>
      <c r="AZ391" t="s">
        <v>297</v>
      </c>
      <c r="BA391" t="s">
        <v>297</v>
      </c>
      <c r="BB391" t="s">
        <v>297</v>
      </c>
      <c r="BC391" t="s">
        <v>297</v>
      </c>
      <c r="BD391" t="s">
        <v>297</v>
      </c>
      <c r="BE391" t="s">
        <v>297</v>
      </c>
      <c r="BF391" t="s">
        <v>297</v>
      </c>
      <c r="BG391" t="s">
        <v>297</v>
      </c>
      <c r="BH391" t="s">
        <v>297</v>
      </c>
      <c r="BI391" t="s">
        <v>297</v>
      </c>
      <c r="BJ391" t="s">
        <v>297</v>
      </c>
      <c r="BK391" t="s">
        <v>297</v>
      </c>
      <c r="BL391" t="s">
        <v>297</v>
      </c>
      <c r="BM391" t="s">
        <v>297</v>
      </c>
      <c r="BN391" t="s">
        <v>297</v>
      </c>
      <c r="BO391" t="s">
        <v>297</v>
      </c>
      <c r="BP391" t="s">
        <v>297</v>
      </c>
      <c r="BQ391" t="s">
        <v>297</v>
      </c>
      <c r="BR391" t="s">
        <v>297</v>
      </c>
      <c r="BS391" t="s">
        <v>297</v>
      </c>
      <c r="BT391" t="s">
        <v>297</v>
      </c>
      <c r="BU391" t="s">
        <v>297</v>
      </c>
      <c r="BV391" t="s">
        <v>297</v>
      </c>
      <c r="BW391" t="s">
        <v>297</v>
      </c>
      <c r="BX391" t="s">
        <v>297</v>
      </c>
      <c r="BY391" t="s">
        <v>297</v>
      </c>
      <c r="BZ391" t="s">
        <v>297</v>
      </c>
      <c r="CA391" t="s">
        <v>297</v>
      </c>
      <c r="CB391" t="s">
        <v>297</v>
      </c>
      <c r="CC391" t="s">
        <v>297</v>
      </c>
      <c r="CD391" t="s">
        <v>297</v>
      </c>
      <c r="CE391" t="s">
        <v>297</v>
      </c>
      <c r="CF391" t="s">
        <v>347</v>
      </c>
      <c r="CG391" t="s">
        <v>297</v>
      </c>
      <c r="CH391" t="s">
        <v>297</v>
      </c>
      <c r="CI391">
        <v>0</v>
      </c>
      <c r="CJ391">
        <v>30</v>
      </c>
      <c r="CK391" t="s">
        <v>2561</v>
      </c>
      <c r="CL391" t="s">
        <v>2562</v>
      </c>
      <c r="CM391" t="s">
        <v>297</v>
      </c>
      <c r="CN391" t="s">
        <v>297</v>
      </c>
      <c r="CO391" t="s">
        <v>297</v>
      </c>
      <c r="CP391" t="s">
        <v>297</v>
      </c>
      <c r="CQ391" t="s">
        <v>297</v>
      </c>
      <c r="CR391" t="s">
        <v>297</v>
      </c>
      <c r="CS391" t="s">
        <v>297</v>
      </c>
      <c r="CT391" t="s">
        <v>297</v>
      </c>
      <c r="CU391" t="s">
        <v>297</v>
      </c>
      <c r="CV391" t="s">
        <v>297</v>
      </c>
      <c r="CW391" t="s">
        <v>297</v>
      </c>
      <c r="CX391" t="s">
        <v>297</v>
      </c>
      <c r="CY391" t="s">
        <v>297</v>
      </c>
      <c r="CZ391" t="s">
        <v>297</v>
      </c>
      <c r="DA391" t="s">
        <v>297</v>
      </c>
      <c r="DB391" t="s">
        <v>297</v>
      </c>
      <c r="DC391" t="s">
        <v>297</v>
      </c>
    </row>
    <row r="392" spans="1:107" hidden="1" thickTop="1" x14ac:dyDescent="0.2">
      <c r="A392" t="s">
        <v>2563</v>
      </c>
      <c r="B392" s="196" t="s">
        <v>2564</v>
      </c>
      <c r="C392" t="s">
        <v>6285</v>
      </c>
      <c r="D392" t="s">
        <v>297</v>
      </c>
      <c r="E392" t="s">
        <v>2565</v>
      </c>
      <c r="F392" t="s">
        <v>297</v>
      </c>
      <c r="G392" t="s">
        <v>339</v>
      </c>
      <c r="H392" t="s">
        <v>340</v>
      </c>
      <c r="I392" t="s">
        <v>375</v>
      </c>
      <c r="J392" t="s">
        <v>342</v>
      </c>
      <c r="K392" t="s">
        <v>343</v>
      </c>
      <c r="L392" t="s">
        <v>303</v>
      </c>
      <c r="M392" t="s">
        <v>297</v>
      </c>
      <c r="N392" t="s">
        <v>297</v>
      </c>
      <c r="O392" t="s">
        <v>297</v>
      </c>
      <c r="Q392" t="s">
        <v>344</v>
      </c>
      <c r="R392" t="s">
        <v>297</v>
      </c>
      <c r="S392" t="s">
        <v>306</v>
      </c>
      <c r="T392" t="s">
        <v>297</v>
      </c>
      <c r="U392" t="s">
        <v>297</v>
      </c>
      <c r="V392" t="s">
        <v>309</v>
      </c>
      <c r="W392" t="s">
        <v>310</v>
      </c>
      <c r="X392" t="s">
        <v>310</v>
      </c>
      <c r="Y392" t="s">
        <v>311</v>
      </c>
      <c r="Z392" t="s">
        <v>297</v>
      </c>
      <c r="AA392" t="s">
        <v>297</v>
      </c>
      <c r="AB392" t="s">
        <v>297</v>
      </c>
      <c r="AC392" t="s">
        <v>297</v>
      </c>
      <c r="AD392" t="s">
        <v>297</v>
      </c>
      <c r="AE392" t="s">
        <v>297</v>
      </c>
      <c r="AF392" t="s">
        <v>297</v>
      </c>
      <c r="AG392" t="s">
        <v>297</v>
      </c>
      <c r="AH392" t="s">
        <v>297</v>
      </c>
      <c r="AI392" t="s">
        <v>297</v>
      </c>
      <c r="AJ392" t="s">
        <v>297</v>
      </c>
      <c r="AK392" t="s">
        <v>297</v>
      </c>
      <c r="AL392" t="s">
        <v>297</v>
      </c>
      <c r="AM392" t="s">
        <v>297</v>
      </c>
      <c r="AN392" t="s">
        <v>297</v>
      </c>
      <c r="AO392" t="s">
        <v>297</v>
      </c>
      <c r="AP392" t="s">
        <v>297</v>
      </c>
      <c r="AQ392" t="s">
        <v>297</v>
      </c>
      <c r="AR392" t="s">
        <v>297</v>
      </c>
      <c r="AS392" t="s">
        <v>297</v>
      </c>
      <c r="AT392" t="s">
        <v>297</v>
      </c>
      <c r="AU392" t="s">
        <v>297</v>
      </c>
      <c r="AV392" t="s">
        <v>297</v>
      </c>
      <c r="AW392" t="s">
        <v>297</v>
      </c>
      <c r="AX392" t="s">
        <v>297</v>
      </c>
      <c r="AY392" t="s">
        <v>297</v>
      </c>
      <c r="AZ392" t="s">
        <v>297</v>
      </c>
      <c r="BA392" t="s">
        <v>297</v>
      </c>
      <c r="BB392" t="s">
        <v>297</v>
      </c>
      <c r="BC392" t="s">
        <v>297</v>
      </c>
      <c r="BD392" t="s">
        <v>297</v>
      </c>
      <c r="BE392" t="s">
        <v>297</v>
      </c>
      <c r="BF392" t="s">
        <v>297</v>
      </c>
      <c r="BG392" t="s">
        <v>297</v>
      </c>
      <c r="BH392" t="s">
        <v>297</v>
      </c>
      <c r="BI392" t="s">
        <v>297</v>
      </c>
      <c r="BJ392" t="s">
        <v>297</v>
      </c>
      <c r="BK392" t="s">
        <v>297</v>
      </c>
      <c r="BL392" t="s">
        <v>297</v>
      </c>
      <c r="BM392" t="s">
        <v>297</v>
      </c>
      <c r="BN392" t="s">
        <v>297</v>
      </c>
      <c r="BO392" t="s">
        <v>297</v>
      </c>
      <c r="BP392" t="s">
        <v>297</v>
      </c>
      <c r="BQ392" t="s">
        <v>297</v>
      </c>
      <c r="BR392" t="s">
        <v>297</v>
      </c>
      <c r="BS392" t="s">
        <v>297</v>
      </c>
      <c r="BT392" t="s">
        <v>297</v>
      </c>
      <c r="BU392" t="s">
        <v>297</v>
      </c>
      <c r="BV392" t="s">
        <v>297</v>
      </c>
      <c r="BW392" t="s">
        <v>297</v>
      </c>
      <c r="BX392" t="s">
        <v>297</v>
      </c>
      <c r="BY392" t="s">
        <v>297</v>
      </c>
      <c r="BZ392" t="s">
        <v>297</v>
      </c>
      <c r="CA392" t="s">
        <v>297</v>
      </c>
      <c r="CB392" t="s">
        <v>297</v>
      </c>
      <c r="CC392" t="s">
        <v>297</v>
      </c>
      <c r="CD392" t="s">
        <v>297</v>
      </c>
      <c r="CE392" t="s">
        <v>297</v>
      </c>
      <c r="CF392" t="s">
        <v>347</v>
      </c>
      <c r="CG392" t="s">
        <v>297</v>
      </c>
      <c r="CH392" t="s">
        <v>297</v>
      </c>
      <c r="CI392">
        <v>0</v>
      </c>
      <c r="CJ392">
        <v>30</v>
      </c>
      <c r="CK392" t="s">
        <v>2566</v>
      </c>
      <c r="CL392" t="s">
        <v>2567</v>
      </c>
      <c r="CM392" t="s">
        <v>297</v>
      </c>
      <c r="CN392" t="s">
        <v>297</v>
      </c>
      <c r="CO392" t="s">
        <v>297</v>
      </c>
      <c r="CP392" t="s">
        <v>940</v>
      </c>
      <c r="CQ392" t="s">
        <v>297</v>
      </c>
      <c r="CR392" t="s">
        <v>297</v>
      </c>
      <c r="CS392" t="s">
        <v>297</v>
      </c>
      <c r="CT392" t="s">
        <v>297</v>
      </c>
      <c r="CU392" t="s">
        <v>297</v>
      </c>
      <c r="CV392" t="s">
        <v>297</v>
      </c>
      <c r="CW392" t="s">
        <v>297</v>
      </c>
      <c r="CX392" t="s">
        <v>297</v>
      </c>
      <c r="CY392" t="s">
        <v>297</v>
      </c>
      <c r="CZ392" t="s">
        <v>297</v>
      </c>
      <c r="DA392" t="s">
        <v>297</v>
      </c>
      <c r="DB392" t="s">
        <v>297</v>
      </c>
      <c r="DC392" t="s">
        <v>1125</v>
      </c>
    </row>
    <row r="393" spans="1:107" hidden="1" thickTop="1" x14ac:dyDescent="0.2">
      <c r="A393" t="s">
        <v>2568</v>
      </c>
      <c r="B393" s="14" t="s">
        <v>2569</v>
      </c>
      <c r="C393" t="s">
        <v>6293</v>
      </c>
      <c r="D393" t="s">
        <v>297</v>
      </c>
      <c r="E393" t="s">
        <v>2570</v>
      </c>
      <c r="F393" t="s">
        <v>297</v>
      </c>
      <c r="G393" t="s">
        <v>339</v>
      </c>
      <c r="H393" t="s">
        <v>340</v>
      </c>
      <c r="I393" t="s">
        <v>375</v>
      </c>
      <c r="J393" t="s">
        <v>342</v>
      </c>
      <c r="K393" t="s">
        <v>343</v>
      </c>
      <c r="L393" t="s">
        <v>303</v>
      </c>
      <c r="M393" t="s">
        <v>297</v>
      </c>
      <c r="N393" t="s">
        <v>297</v>
      </c>
      <c r="O393" t="s">
        <v>297</v>
      </c>
      <c r="Q393" t="s">
        <v>344</v>
      </c>
      <c r="R393" t="s">
        <v>297</v>
      </c>
      <c r="S393" t="s">
        <v>384</v>
      </c>
      <c r="T393" t="s">
        <v>297</v>
      </c>
      <c r="U393" t="s">
        <v>297</v>
      </c>
      <c r="V393" t="s">
        <v>309</v>
      </c>
      <c r="W393" t="s">
        <v>777</v>
      </c>
      <c r="X393" t="s">
        <v>310</v>
      </c>
      <c r="Y393" t="s">
        <v>311</v>
      </c>
      <c r="Z393" t="s">
        <v>312</v>
      </c>
      <c r="AA393" t="s">
        <v>297</v>
      </c>
      <c r="AB393" t="s">
        <v>297</v>
      </c>
      <c r="AC393" t="s">
        <v>297</v>
      </c>
      <c r="AD393" t="s">
        <v>297</v>
      </c>
      <c r="AE393" t="s">
        <v>297</v>
      </c>
      <c r="AF393" t="s">
        <v>312</v>
      </c>
      <c r="AG393" t="s">
        <v>297</v>
      </c>
      <c r="AH393" t="s">
        <v>297</v>
      </c>
      <c r="AI393" t="s">
        <v>297</v>
      </c>
      <c r="AJ393" t="s">
        <v>297</v>
      </c>
      <c r="AK393" t="s">
        <v>297</v>
      </c>
      <c r="AL393" t="s">
        <v>297</v>
      </c>
      <c r="AM393" t="s">
        <v>297</v>
      </c>
      <c r="AN393" t="s">
        <v>297</v>
      </c>
      <c r="AO393" t="s">
        <v>297</v>
      </c>
      <c r="AP393" t="s">
        <v>297</v>
      </c>
      <c r="AQ393" t="s">
        <v>297</v>
      </c>
      <c r="AR393" t="s">
        <v>297</v>
      </c>
      <c r="AS393" t="s">
        <v>297</v>
      </c>
      <c r="AT393" t="s">
        <v>297</v>
      </c>
      <c r="AU393" t="s">
        <v>297</v>
      </c>
      <c r="AV393" t="s">
        <v>297</v>
      </c>
      <c r="AW393" t="s">
        <v>297</v>
      </c>
      <c r="AX393" t="s">
        <v>297</v>
      </c>
      <c r="AY393" t="s">
        <v>297</v>
      </c>
      <c r="AZ393" t="s">
        <v>297</v>
      </c>
      <c r="BA393" t="s">
        <v>297</v>
      </c>
      <c r="BB393" t="s">
        <v>297</v>
      </c>
      <c r="BC393" t="s">
        <v>297</v>
      </c>
      <c r="BD393" t="s">
        <v>297</v>
      </c>
      <c r="BE393" t="s">
        <v>297</v>
      </c>
      <c r="BF393" t="s">
        <v>297</v>
      </c>
      <c r="BG393" t="s">
        <v>297</v>
      </c>
      <c r="BH393" t="s">
        <v>297</v>
      </c>
      <c r="BI393" t="s">
        <v>297</v>
      </c>
      <c r="BJ393" t="s">
        <v>297</v>
      </c>
      <c r="BK393" t="s">
        <v>297</v>
      </c>
      <c r="BL393" t="s">
        <v>297</v>
      </c>
      <c r="BM393" t="s">
        <v>297</v>
      </c>
      <c r="BN393" t="s">
        <v>297</v>
      </c>
      <c r="BO393" t="s">
        <v>297</v>
      </c>
      <c r="BP393" t="s">
        <v>297</v>
      </c>
      <c r="BQ393" t="s">
        <v>297</v>
      </c>
      <c r="BR393" t="s">
        <v>297</v>
      </c>
      <c r="BS393" t="s">
        <v>297</v>
      </c>
      <c r="BT393" t="s">
        <v>297</v>
      </c>
      <c r="BU393" t="s">
        <v>297</v>
      </c>
      <c r="BV393" t="s">
        <v>297</v>
      </c>
      <c r="BW393" t="s">
        <v>297</v>
      </c>
      <c r="BX393" t="s">
        <v>297</v>
      </c>
      <c r="BY393" t="s">
        <v>297</v>
      </c>
      <c r="BZ393" t="s">
        <v>297</v>
      </c>
      <c r="CA393" t="s">
        <v>297</v>
      </c>
      <c r="CB393" t="s">
        <v>297</v>
      </c>
      <c r="CC393" t="s">
        <v>297</v>
      </c>
      <c r="CD393" t="s">
        <v>297</v>
      </c>
      <c r="CE393" t="s">
        <v>297</v>
      </c>
      <c r="CF393" t="s">
        <v>553</v>
      </c>
      <c r="CG393">
        <v>0</v>
      </c>
      <c r="CH393" t="s">
        <v>297</v>
      </c>
      <c r="CI393" t="s">
        <v>297</v>
      </c>
      <c r="CJ393" t="s">
        <v>297</v>
      </c>
      <c r="CK393" t="s">
        <v>2571</v>
      </c>
      <c r="CL393" t="s">
        <v>2572</v>
      </c>
      <c r="CM393" t="s">
        <v>297</v>
      </c>
      <c r="CN393" t="s">
        <v>297</v>
      </c>
      <c r="CO393" t="s">
        <v>297</v>
      </c>
      <c r="CP393" t="s">
        <v>297</v>
      </c>
      <c r="CQ393" t="s">
        <v>297</v>
      </c>
      <c r="CR393" t="s">
        <v>297</v>
      </c>
      <c r="CS393" t="s">
        <v>297</v>
      </c>
      <c r="CT393" t="s">
        <v>297</v>
      </c>
      <c r="CU393" t="s">
        <v>2573</v>
      </c>
      <c r="CV393" t="s">
        <v>419</v>
      </c>
      <c r="CW393" t="s">
        <v>297</v>
      </c>
      <c r="CX393" t="s">
        <v>297</v>
      </c>
      <c r="CY393" t="s">
        <v>430</v>
      </c>
      <c r="CZ393" t="s">
        <v>351</v>
      </c>
      <c r="DA393" t="s">
        <v>380</v>
      </c>
      <c r="DB393" t="s">
        <v>2568</v>
      </c>
      <c r="DC393" t="s">
        <v>297</v>
      </c>
    </row>
    <row r="394" spans="1:107" hidden="1" thickTop="1" x14ac:dyDescent="0.2">
      <c r="A394" t="s">
        <v>2574</v>
      </c>
      <c r="B394" s="196" t="s">
        <v>2575</v>
      </c>
      <c r="C394" t="s">
        <v>6293</v>
      </c>
      <c r="D394" t="s">
        <v>297</v>
      </c>
      <c r="E394" t="s">
        <v>2576</v>
      </c>
      <c r="F394" t="s">
        <v>297</v>
      </c>
      <c r="G394" t="s">
        <v>339</v>
      </c>
      <c r="H394" t="s">
        <v>340</v>
      </c>
      <c r="I394" t="s">
        <v>375</v>
      </c>
      <c r="J394" t="s">
        <v>342</v>
      </c>
      <c r="K394" t="s">
        <v>343</v>
      </c>
      <c r="L394" t="s">
        <v>303</v>
      </c>
      <c r="M394" t="s">
        <v>297</v>
      </c>
      <c r="N394" t="s">
        <v>297</v>
      </c>
      <c r="O394" t="s">
        <v>297</v>
      </c>
      <c r="Q394" t="s">
        <v>344</v>
      </c>
      <c r="R394" t="s">
        <v>297</v>
      </c>
      <c r="S394" t="s">
        <v>384</v>
      </c>
      <c r="T394" t="s">
        <v>297</v>
      </c>
      <c r="U394" t="s">
        <v>297</v>
      </c>
      <c r="V394" t="s">
        <v>309</v>
      </c>
      <c r="W394" t="s">
        <v>777</v>
      </c>
      <c r="X394" t="s">
        <v>310</v>
      </c>
      <c r="Y394" t="s">
        <v>311</v>
      </c>
      <c r="Z394" t="s">
        <v>312</v>
      </c>
      <c r="AA394" t="s">
        <v>297</v>
      </c>
      <c r="AB394" t="s">
        <v>297</v>
      </c>
      <c r="AC394" t="s">
        <v>297</v>
      </c>
      <c r="AD394" t="s">
        <v>297</v>
      </c>
      <c r="AE394" t="s">
        <v>297</v>
      </c>
      <c r="AF394" t="s">
        <v>312</v>
      </c>
      <c r="AG394" t="s">
        <v>297</v>
      </c>
      <c r="AH394" t="s">
        <v>297</v>
      </c>
      <c r="AI394" t="s">
        <v>297</v>
      </c>
      <c r="AJ394" t="s">
        <v>297</v>
      </c>
      <c r="AK394" t="s">
        <v>297</v>
      </c>
      <c r="AL394" t="s">
        <v>297</v>
      </c>
      <c r="AM394" t="s">
        <v>297</v>
      </c>
      <c r="AN394" t="s">
        <v>297</v>
      </c>
      <c r="AO394" t="s">
        <v>297</v>
      </c>
      <c r="AP394" t="s">
        <v>297</v>
      </c>
      <c r="AQ394" t="s">
        <v>297</v>
      </c>
      <c r="AR394" t="s">
        <v>297</v>
      </c>
      <c r="AS394" t="s">
        <v>297</v>
      </c>
      <c r="AT394" t="s">
        <v>297</v>
      </c>
      <c r="AU394" t="s">
        <v>297</v>
      </c>
      <c r="AV394" t="s">
        <v>297</v>
      </c>
      <c r="AW394" t="s">
        <v>297</v>
      </c>
      <c r="AX394" t="s">
        <v>297</v>
      </c>
      <c r="AY394" t="s">
        <v>297</v>
      </c>
      <c r="AZ394" t="s">
        <v>297</v>
      </c>
      <c r="BA394" t="s">
        <v>297</v>
      </c>
      <c r="BB394" t="s">
        <v>297</v>
      </c>
      <c r="BC394" t="s">
        <v>297</v>
      </c>
      <c r="BD394" t="s">
        <v>297</v>
      </c>
      <c r="BE394" t="s">
        <v>297</v>
      </c>
      <c r="BF394" t="s">
        <v>297</v>
      </c>
      <c r="BG394" t="s">
        <v>297</v>
      </c>
      <c r="BH394" t="s">
        <v>297</v>
      </c>
      <c r="BI394" t="s">
        <v>297</v>
      </c>
      <c r="BJ394" t="s">
        <v>297</v>
      </c>
      <c r="BK394" t="s">
        <v>297</v>
      </c>
      <c r="BL394" t="s">
        <v>297</v>
      </c>
      <c r="BM394" t="s">
        <v>297</v>
      </c>
      <c r="BN394" t="s">
        <v>297</v>
      </c>
      <c r="BO394" t="s">
        <v>297</v>
      </c>
      <c r="BP394" t="s">
        <v>297</v>
      </c>
      <c r="BQ394" t="s">
        <v>297</v>
      </c>
      <c r="BR394" t="s">
        <v>297</v>
      </c>
      <c r="BS394" t="s">
        <v>297</v>
      </c>
      <c r="BT394" t="s">
        <v>297</v>
      </c>
      <c r="BU394" t="s">
        <v>297</v>
      </c>
      <c r="BV394" t="s">
        <v>297</v>
      </c>
      <c r="BW394" t="s">
        <v>297</v>
      </c>
      <c r="BX394" t="s">
        <v>297</v>
      </c>
      <c r="BY394" t="s">
        <v>297</v>
      </c>
      <c r="BZ394" t="s">
        <v>297</v>
      </c>
      <c r="CA394" t="s">
        <v>297</v>
      </c>
      <c r="CB394" t="s">
        <v>297</v>
      </c>
      <c r="CC394" t="s">
        <v>297</v>
      </c>
      <c r="CD394" t="s">
        <v>297</v>
      </c>
      <c r="CE394" t="s">
        <v>297</v>
      </c>
      <c r="CF394" t="s">
        <v>553</v>
      </c>
      <c r="CG394">
        <v>0</v>
      </c>
      <c r="CH394" t="s">
        <v>297</v>
      </c>
      <c r="CI394" t="s">
        <v>297</v>
      </c>
      <c r="CJ394" t="s">
        <v>297</v>
      </c>
      <c r="CK394" t="s">
        <v>2577</v>
      </c>
      <c r="CL394" t="s">
        <v>2578</v>
      </c>
      <c r="CM394" t="s">
        <v>297</v>
      </c>
      <c r="CN394" t="s">
        <v>297</v>
      </c>
      <c r="CO394" t="s">
        <v>297</v>
      </c>
      <c r="CP394" t="s">
        <v>297</v>
      </c>
      <c r="CQ394" t="s">
        <v>297</v>
      </c>
      <c r="CR394" t="s">
        <v>297</v>
      </c>
      <c r="CS394" t="s">
        <v>297</v>
      </c>
      <c r="CT394" t="s">
        <v>297</v>
      </c>
      <c r="CU394" t="s">
        <v>2573</v>
      </c>
      <c r="CV394" t="s">
        <v>419</v>
      </c>
      <c r="CW394" t="s">
        <v>297</v>
      </c>
      <c r="CX394" t="s">
        <v>297</v>
      </c>
      <c r="CY394" t="s">
        <v>430</v>
      </c>
      <c r="CZ394" t="s">
        <v>351</v>
      </c>
      <c r="DA394" t="s">
        <v>380</v>
      </c>
      <c r="DB394" t="s">
        <v>2574</v>
      </c>
      <c r="DC394" t="s">
        <v>297</v>
      </c>
    </row>
    <row r="395" spans="1:107" hidden="1" thickTop="1" x14ac:dyDescent="0.2">
      <c r="A395" t="s">
        <v>2579</v>
      </c>
      <c r="B395" s="14" t="s">
        <v>2580</v>
      </c>
      <c r="C395" t="s">
        <v>6293</v>
      </c>
      <c r="D395" t="s">
        <v>297</v>
      </c>
      <c r="E395" t="s">
        <v>2581</v>
      </c>
      <c r="F395" t="s">
        <v>297</v>
      </c>
      <c r="G395" t="s">
        <v>339</v>
      </c>
      <c r="H395" t="s">
        <v>340</v>
      </c>
      <c r="I395" t="s">
        <v>375</v>
      </c>
      <c r="J395" t="s">
        <v>342</v>
      </c>
      <c r="K395" t="s">
        <v>343</v>
      </c>
      <c r="L395" t="s">
        <v>303</v>
      </c>
      <c r="M395" t="s">
        <v>297</v>
      </c>
      <c r="N395" t="s">
        <v>297</v>
      </c>
      <c r="O395" t="s">
        <v>297</v>
      </c>
      <c r="Q395" t="s">
        <v>344</v>
      </c>
      <c r="R395" t="s">
        <v>297</v>
      </c>
      <c r="S395" t="s">
        <v>384</v>
      </c>
      <c r="T395" t="s">
        <v>297</v>
      </c>
      <c r="U395" t="s">
        <v>297</v>
      </c>
      <c r="V395" t="s">
        <v>309</v>
      </c>
      <c r="W395" t="s">
        <v>345</v>
      </c>
      <c r="X395" t="s">
        <v>310</v>
      </c>
      <c r="Y395" t="s">
        <v>311</v>
      </c>
      <c r="Z395" t="s">
        <v>312</v>
      </c>
      <c r="AA395" t="s">
        <v>297</v>
      </c>
      <c r="AB395" t="s">
        <v>297</v>
      </c>
      <c r="AC395" t="s">
        <v>297</v>
      </c>
      <c r="AD395" t="s">
        <v>297</v>
      </c>
      <c r="AE395" t="s">
        <v>297</v>
      </c>
      <c r="AF395" t="s">
        <v>312</v>
      </c>
      <c r="AG395" t="s">
        <v>297</v>
      </c>
      <c r="AH395" t="s">
        <v>297</v>
      </c>
      <c r="AI395" t="s">
        <v>297</v>
      </c>
      <c r="AJ395" t="s">
        <v>297</v>
      </c>
      <c r="AK395" t="s">
        <v>297</v>
      </c>
      <c r="AL395" t="s">
        <v>297</v>
      </c>
      <c r="AM395" t="s">
        <v>297</v>
      </c>
      <c r="AN395" t="s">
        <v>297</v>
      </c>
      <c r="AO395" t="s">
        <v>297</v>
      </c>
      <c r="AP395" t="s">
        <v>297</v>
      </c>
      <c r="AQ395" t="s">
        <v>297</v>
      </c>
      <c r="AR395" t="s">
        <v>297</v>
      </c>
      <c r="AS395" t="s">
        <v>297</v>
      </c>
      <c r="AT395" t="s">
        <v>297</v>
      </c>
      <c r="AU395" t="s">
        <v>297</v>
      </c>
      <c r="AV395" t="s">
        <v>297</v>
      </c>
      <c r="AW395" t="s">
        <v>297</v>
      </c>
      <c r="AX395" t="s">
        <v>297</v>
      </c>
      <c r="AY395" t="s">
        <v>297</v>
      </c>
      <c r="AZ395" t="s">
        <v>297</v>
      </c>
      <c r="BA395" t="s">
        <v>297</v>
      </c>
      <c r="BB395" t="s">
        <v>297</v>
      </c>
      <c r="BC395" t="s">
        <v>297</v>
      </c>
      <c r="BD395" t="s">
        <v>297</v>
      </c>
      <c r="BE395" t="s">
        <v>297</v>
      </c>
      <c r="BF395" t="s">
        <v>297</v>
      </c>
      <c r="BG395" t="s">
        <v>297</v>
      </c>
      <c r="BH395" t="s">
        <v>297</v>
      </c>
      <c r="BI395" t="s">
        <v>297</v>
      </c>
      <c r="BJ395" t="s">
        <v>297</v>
      </c>
      <c r="BK395" t="s">
        <v>297</v>
      </c>
      <c r="BL395" t="s">
        <v>297</v>
      </c>
      <c r="BM395" t="s">
        <v>297</v>
      </c>
      <c r="BN395" t="s">
        <v>297</v>
      </c>
      <c r="BO395" t="s">
        <v>297</v>
      </c>
      <c r="BP395" t="s">
        <v>297</v>
      </c>
      <c r="BQ395" t="s">
        <v>297</v>
      </c>
      <c r="BR395" t="s">
        <v>297</v>
      </c>
      <c r="BS395" t="s">
        <v>297</v>
      </c>
      <c r="BT395" t="s">
        <v>297</v>
      </c>
      <c r="BU395" t="s">
        <v>297</v>
      </c>
      <c r="BV395" t="s">
        <v>297</v>
      </c>
      <c r="BW395" t="s">
        <v>297</v>
      </c>
      <c r="BX395" t="s">
        <v>297</v>
      </c>
      <c r="BY395" t="s">
        <v>297</v>
      </c>
      <c r="BZ395" t="s">
        <v>297</v>
      </c>
      <c r="CA395" t="s">
        <v>297</v>
      </c>
      <c r="CB395" t="s">
        <v>297</v>
      </c>
      <c r="CC395" t="s">
        <v>297</v>
      </c>
      <c r="CD395" t="s">
        <v>297</v>
      </c>
      <c r="CE395" t="s">
        <v>297</v>
      </c>
      <c r="CF395" t="s">
        <v>553</v>
      </c>
      <c r="CG395">
        <v>0</v>
      </c>
      <c r="CH395" t="s">
        <v>297</v>
      </c>
      <c r="CI395" t="s">
        <v>297</v>
      </c>
      <c r="CJ395" t="s">
        <v>297</v>
      </c>
      <c r="CK395" t="s">
        <v>2582</v>
      </c>
      <c r="CL395" t="s">
        <v>2583</v>
      </c>
      <c r="CM395" t="s">
        <v>297</v>
      </c>
      <c r="CN395" t="s">
        <v>297</v>
      </c>
      <c r="CO395" t="s">
        <v>297</v>
      </c>
      <c r="CP395" t="s">
        <v>297</v>
      </c>
      <c r="CQ395" t="s">
        <v>297</v>
      </c>
      <c r="CR395" t="s">
        <v>297</v>
      </c>
      <c r="CS395" t="s">
        <v>297</v>
      </c>
      <c r="CT395" t="s">
        <v>297</v>
      </c>
      <c r="CU395" t="s">
        <v>2573</v>
      </c>
      <c r="CV395" t="s">
        <v>419</v>
      </c>
      <c r="CW395" t="s">
        <v>297</v>
      </c>
      <c r="CX395" t="s">
        <v>297</v>
      </c>
      <c r="CY395" t="s">
        <v>430</v>
      </c>
      <c r="CZ395" t="s">
        <v>351</v>
      </c>
      <c r="DA395" t="s">
        <v>380</v>
      </c>
      <c r="DB395" t="s">
        <v>2579</v>
      </c>
      <c r="DC395" t="s">
        <v>297</v>
      </c>
    </row>
    <row r="396" spans="1:107" hidden="1" thickTop="1" x14ac:dyDescent="0.2">
      <c r="A396" t="s">
        <v>2584</v>
      </c>
      <c r="B396" s="196" t="s">
        <v>2585</v>
      </c>
      <c r="C396" t="s">
        <v>6204</v>
      </c>
      <c r="D396" t="s">
        <v>297</v>
      </c>
      <c r="E396" t="s">
        <v>2586</v>
      </c>
      <c r="F396" t="s">
        <v>297</v>
      </c>
      <c r="G396" t="s">
        <v>339</v>
      </c>
      <c r="H396" t="s">
        <v>340</v>
      </c>
      <c r="I396" t="s">
        <v>375</v>
      </c>
      <c r="J396" t="s">
        <v>342</v>
      </c>
      <c r="K396" t="s">
        <v>343</v>
      </c>
      <c r="L396" t="s">
        <v>303</v>
      </c>
      <c r="M396" t="s">
        <v>297</v>
      </c>
      <c r="N396" t="s">
        <v>297</v>
      </c>
      <c r="O396" t="s">
        <v>297</v>
      </c>
      <c r="Q396" t="s">
        <v>344</v>
      </c>
      <c r="R396" t="s">
        <v>297</v>
      </c>
      <c r="S396" t="s">
        <v>306</v>
      </c>
      <c r="T396" t="s">
        <v>297</v>
      </c>
      <c r="U396" t="s">
        <v>308</v>
      </c>
      <c r="V396" t="s">
        <v>309</v>
      </c>
      <c r="W396" t="s">
        <v>310</v>
      </c>
      <c r="X396" t="s">
        <v>310</v>
      </c>
      <c r="Y396" t="s">
        <v>311</v>
      </c>
      <c r="Z396" t="s">
        <v>297</v>
      </c>
      <c r="AA396" t="s">
        <v>297</v>
      </c>
      <c r="AB396" t="s">
        <v>297</v>
      </c>
      <c r="AC396" t="s">
        <v>297</v>
      </c>
      <c r="AD396" t="s">
        <v>297</v>
      </c>
      <c r="AE396" t="s">
        <v>297</v>
      </c>
      <c r="AF396" t="s">
        <v>297</v>
      </c>
      <c r="AG396" t="s">
        <v>297</v>
      </c>
      <c r="AH396" t="s">
        <v>297</v>
      </c>
      <c r="AI396" t="s">
        <v>297</v>
      </c>
      <c r="AJ396" t="s">
        <v>297</v>
      </c>
      <c r="AK396" t="s">
        <v>297</v>
      </c>
      <c r="AL396" t="s">
        <v>297</v>
      </c>
      <c r="AM396" t="s">
        <v>297</v>
      </c>
      <c r="AN396" t="s">
        <v>297</v>
      </c>
      <c r="AO396" t="s">
        <v>297</v>
      </c>
      <c r="AP396" t="s">
        <v>297</v>
      </c>
      <c r="AQ396" t="s">
        <v>297</v>
      </c>
      <c r="AR396" t="s">
        <v>297</v>
      </c>
      <c r="AS396" t="s">
        <v>297</v>
      </c>
      <c r="AT396" t="s">
        <v>297</v>
      </c>
      <c r="AU396" t="s">
        <v>297</v>
      </c>
      <c r="AV396" t="s">
        <v>297</v>
      </c>
      <c r="AW396" t="s">
        <v>297</v>
      </c>
      <c r="AX396" t="s">
        <v>297</v>
      </c>
      <c r="AY396" t="s">
        <v>297</v>
      </c>
      <c r="AZ396" t="s">
        <v>297</v>
      </c>
      <c r="BA396" t="s">
        <v>297</v>
      </c>
      <c r="BB396" t="s">
        <v>297</v>
      </c>
      <c r="BC396" t="s">
        <v>297</v>
      </c>
      <c r="BD396" t="s">
        <v>411</v>
      </c>
      <c r="BE396" t="s">
        <v>424</v>
      </c>
      <c r="BF396">
        <v>5</v>
      </c>
      <c r="BG396" t="s">
        <v>297</v>
      </c>
      <c r="BH396" t="s">
        <v>297</v>
      </c>
      <c r="BI396" t="s">
        <v>297</v>
      </c>
      <c r="BJ396" t="s">
        <v>297</v>
      </c>
      <c r="BK396" t="s">
        <v>297</v>
      </c>
      <c r="BL396" t="s">
        <v>297</v>
      </c>
      <c r="BM396" t="s">
        <v>297</v>
      </c>
      <c r="BN396" t="s">
        <v>297</v>
      </c>
      <c r="BO396" t="s">
        <v>297</v>
      </c>
      <c r="BP396" t="s">
        <v>297</v>
      </c>
      <c r="BQ396" t="s">
        <v>297</v>
      </c>
      <c r="BR396" t="s">
        <v>297</v>
      </c>
      <c r="BS396" t="s">
        <v>297</v>
      </c>
      <c r="BT396" t="s">
        <v>297</v>
      </c>
      <c r="BU396" t="s">
        <v>297</v>
      </c>
      <c r="BV396" t="s">
        <v>297</v>
      </c>
      <c r="BW396" t="s">
        <v>297</v>
      </c>
      <c r="BX396" t="s">
        <v>297</v>
      </c>
      <c r="BY396" t="s">
        <v>297</v>
      </c>
      <c r="BZ396" t="s">
        <v>297</v>
      </c>
      <c r="CA396" t="s">
        <v>297</v>
      </c>
      <c r="CB396" t="s">
        <v>297</v>
      </c>
      <c r="CC396" t="s">
        <v>297</v>
      </c>
      <c r="CD396" t="s">
        <v>297</v>
      </c>
      <c r="CE396" t="s">
        <v>297</v>
      </c>
      <c r="CF396" t="s">
        <v>347</v>
      </c>
      <c r="CG396" t="s">
        <v>297</v>
      </c>
      <c r="CH396" t="s">
        <v>297</v>
      </c>
      <c r="CI396">
        <v>0</v>
      </c>
      <c r="CJ396">
        <v>100</v>
      </c>
      <c r="CK396" t="s">
        <v>2587</v>
      </c>
      <c r="CL396" t="s">
        <v>2588</v>
      </c>
      <c r="CM396" t="s">
        <v>297</v>
      </c>
      <c r="CN396" t="s">
        <v>297</v>
      </c>
      <c r="CO396" t="s">
        <v>297</v>
      </c>
      <c r="CP396" t="s">
        <v>297</v>
      </c>
      <c r="CQ396" t="s">
        <v>297</v>
      </c>
      <c r="CR396" t="s">
        <v>297</v>
      </c>
      <c r="CS396" t="s">
        <v>297</v>
      </c>
      <c r="CT396" t="s">
        <v>297</v>
      </c>
      <c r="CU396" t="s">
        <v>297</v>
      </c>
      <c r="CV396" t="s">
        <v>297</v>
      </c>
      <c r="CW396" t="s">
        <v>297</v>
      </c>
      <c r="CX396" t="s">
        <v>297</v>
      </c>
      <c r="CY396" t="s">
        <v>297</v>
      </c>
      <c r="CZ396" t="s">
        <v>297</v>
      </c>
      <c r="DA396" t="s">
        <v>297</v>
      </c>
      <c r="DB396" t="s">
        <v>297</v>
      </c>
      <c r="DC396" t="s">
        <v>297</v>
      </c>
    </row>
    <row r="397" spans="1:107" hidden="1" thickTop="1" x14ac:dyDescent="0.2">
      <c r="A397" s="70" t="s">
        <v>2589</v>
      </c>
      <c r="B397" s="198" t="s">
        <v>2590</v>
      </c>
      <c r="C397" t="s">
        <v>6285</v>
      </c>
      <c r="D397" t="s">
        <v>297</v>
      </c>
      <c r="E397" s="70" t="s">
        <v>2591</v>
      </c>
      <c r="F397" t="s">
        <v>297</v>
      </c>
      <c r="G397" t="s">
        <v>298</v>
      </c>
      <c r="H397" t="s">
        <v>299</v>
      </c>
      <c r="I397" t="s">
        <v>300</v>
      </c>
      <c r="J397" t="s">
        <v>342</v>
      </c>
      <c r="K397" t="s">
        <v>343</v>
      </c>
      <c r="L397" t="s">
        <v>303</v>
      </c>
      <c r="M397" t="s">
        <v>297</v>
      </c>
      <c r="N397" t="s">
        <v>297</v>
      </c>
      <c r="O397" t="s">
        <v>297</v>
      </c>
      <c r="Q397" t="s">
        <v>344</v>
      </c>
      <c r="R397" t="s">
        <v>297</v>
      </c>
      <c r="S397" t="s">
        <v>306</v>
      </c>
      <c r="T397" t="s">
        <v>297</v>
      </c>
      <c r="U397" t="s">
        <v>297</v>
      </c>
      <c r="V397" t="s">
        <v>309</v>
      </c>
      <c r="W397" t="s">
        <v>310</v>
      </c>
      <c r="X397" t="s">
        <v>310</v>
      </c>
      <c r="Y397" t="s">
        <v>311</v>
      </c>
      <c r="Z397" t="s">
        <v>312</v>
      </c>
      <c r="AA397" t="s">
        <v>297</v>
      </c>
      <c r="AB397" t="s">
        <v>297</v>
      </c>
      <c r="AC397" t="s">
        <v>297</v>
      </c>
      <c r="AD397" t="s">
        <v>297</v>
      </c>
      <c r="AE397" t="s">
        <v>297</v>
      </c>
      <c r="AF397" t="s">
        <v>312</v>
      </c>
      <c r="AG397" t="s">
        <v>297</v>
      </c>
      <c r="AH397" t="s">
        <v>297</v>
      </c>
      <c r="AI397" t="s">
        <v>297</v>
      </c>
      <c r="AJ397" t="s">
        <v>297</v>
      </c>
      <c r="AK397" t="s">
        <v>297</v>
      </c>
      <c r="AL397" t="s">
        <v>297</v>
      </c>
      <c r="AM397" t="s">
        <v>297</v>
      </c>
      <c r="AN397" t="s">
        <v>297</v>
      </c>
      <c r="AO397" t="s">
        <v>297</v>
      </c>
      <c r="AP397" t="s">
        <v>297</v>
      </c>
      <c r="AQ397" t="s">
        <v>297</v>
      </c>
      <c r="AR397" t="s">
        <v>297</v>
      </c>
      <c r="AS397" t="s">
        <v>297</v>
      </c>
      <c r="AT397" t="s">
        <v>297</v>
      </c>
      <c r="AU397" t="s">
        <v>297</v>
      </c>
      <c r="AV397" t="s">
        <v>297</v>
      </c>
      <c r="AW397" t="s">
        <v>297</v>
      </c>
      <c r="AX397" t="s">
        <v>297</v>
      </c>
      <c r="AY397" t="s">
        <v>297</v>
      </c>
      <c r="AZ397" t="s">
        <v>297</v>
      </c>
      <c r="BA397" t="s">
        <v>297</v>
      </c>
      <c r="BB397" t="s">
        <v>297</v>
      </c>
      <c r="BC397" t="s">
        <v>297</v>
      </c>
      <c r="BD397" t="s">
        <v>297</v>
      </c>
      <c r="BE397" t="s">
        <v>297</v>
      </c>
      <c r="BF397" t="s">
        <v>297</v>
      </c>
      <c r="BG397" t="s">
        <v>297</v>
      </c>
      <c r="BH397" t="s">
        <v>297</v>
      </c>
      <c r="BI397" t="s">
        <v>297</v>
      </c>
      <c r="BJ397" t="s">
        <v>297</v>
      </c>
      <c r="BK397" t="s">
        <v>297</v>
      </c>
      <c r="BL397" t="s">
        <v>297</v>
      </c>
      <c r="BM397" t="s">
        <v>297</v>
      </c>
      <c r="BN397" t="s">
        <v>297</v>
      </c>
      <c r="BO397" t="s">
        <v>297</v>
      </c>
      <c r="BP397" t="s">
        <v>297</v>
      </c>
      <c r="BQ397" t="s">
        <v>297</v>
      </c>
      <c r="BR397" t="s">
        <v>297</v>
      </c>
      <c r="BS397" t="s">
        <v>297</v>
      </c>
      <c r="BT397" t="s">
        <v>297</v>
      </c>
      <c r="BU397" t="s">
        <v>297</v>
      </c>
      <c r="BV397" t="s">
        <v>297</v>
      </c>
      <c r="BW397" t="s">
        <v>297</v>
      </c>
      <c r="BX397" t="s">
        <v>297</v>
      </c>
      <c r="BY397" t="s">
        <v>297</v>
      </c>
      <c r="BZ397" t="s">
        <v>297</v>
      </c>
      <c r="CA397" t="s">
        <v>297</v>
      </c>
      <c r="CB397" t="s">
        <v>297</v>
      </c>
      <c r="CC397" t="s">
        <v>297</v>
      </c>
      <c r="CD397" t="s">
        <v>297</v>
      </c>
      <c r="CE397" t="s">
        <v>297</v>
      </c>
      <c r="CF397" t="s">
        <v>313</v>
      </c>
      <c r="CG397" t="s">
        <v>314</v>
      </c>
      <c r="CH397" t="s">
        <v>314</v>
      </c>
      <c r="CI397" t="s">
        <v>297</v>
      </c>
      <c r="CJ397" t="s">
        <v>297</v>
      </c>
      <c r="CK397" s="70" t="s">
        <v>2592</v>
      </c>
      <c r="CL397" s="70" t="s">
        <v>2593</v>
      </c>
      <c r="CM397" t="s">
        <v>297</v>
      </c>
      <c r="CN397" t="s">
        <v>297</v>
      </c>
      <c r="CO397" t="s">
        <v>297</v>
      </c>
      <c r="CP397" t="s">
        <v>297</v>
      </c>
      <c r="CQ397" t="s">
        <v>297</v>
      </c>
      <c r="CR397" t="s">
        <v>297</v>
      </c>
      <c r="CS397" t="s">
        <v>297</v>
      </c>
      <c r="CT397" t="s">
        <v>297</v>
      </c>
      <c r="CU397" t="s">
        <v>297</v>
      </c>
      <c r="CV397" t="s">
        <v>297</v>
      </c>
      <c r="CW397" t="s">
        <v>297</v>
      </c>
      <c r="CX397" t="s">
        <v>297</v>
      </c>
      <c r="CY397" t="s">
        <v>297</v>
      </c>
      <c r="CZ397" t="s">
        <v>297</v>
      </c>
      <c r="DA397" t="s">
        <v>297</v>
      </c>
      <c r="DB397" t="s">
        <v>297</v>
      </c>
      <c r="DC397" t="s">
        <v>297</v>
      </c>
    </row>
    <row r="398" spans="1:107" hidden="1" thickTop="1" x14ac:dyDescent="0.2">
      <c r="A398" t="s">
        <v>274</v>
      </c>
      <c r="B398" s="196" t="s">
        <v>2594</v>
      </c>
      <c r="C398" t="s">
        <v>1745</v>
      </c>
      <c r="D398" t="s">
        <v>297</v>
      </c>
      <c r="E398" t="s">
        <v>2595</v>
      </c>
      <c r="F398" t="s">
        <v>297</v>
      </c>
      <c r="G398" t="s">
        <v>339</v>
      </c>
      <c r="H398" t="s">
        <v>340</v>
      </c>
      <c r="I398" t="s">
        <v>375</v>
      </c>
      <c r="J398" t="s">
        <v>342</v>
      </c>
      <c r="K398" t="s">
        <v>343</v>
      </c>
      <c r="L398" t="s">
        <v>303</v>
      </c>
      <c r="M398" t="s">
        <v>297</v>
      </c>
      <c r="N398" t="s">
        <v>297</v>
      </c>
      <c r="O398" t="s">
        <v>297</v>
      </c>
      <c r="Q398" t="s">
        <v>344</v>
      </c>
      <c r="R398" t="s">
        <v>297</v>
      </c>
      <c r="S398" t="s">
        <v>306</v>
      </c>
      <c r="T398" t="s">
        <v>297</v>
      </c>
      <c r="U398" t="s">
        <v>297</v>
      </c>
      <c r="V398" t="s">
        <v>309</v>
      </c>
      <c r="W398" t="s">
        <v>310</v>
      </c>
      <c r="X398" t="s">
        <v>310</v>
      </c>
      <c r="Y398" t="s">
        <v>311</v>
      </c>
      <c r="Z398" t="s">
        <v>297</v>
      </c>
      <c r="AA398" t="s">
        <v>297</v>
      </c>
      <c r="AB398" t="s">
        <v>297</v>
      </c>
      <c r="AC398" t="s">
        <v>297</v>
      </c>
      <c r="AD398" t="s">
        <v>297</v>
      </c>
      <c r="AE398" t="s">
        <v>297</v>
      </c>
      <c r="AF398" t="s">
        <v>297</v>
      </c>
      <c r="AG398" t="s">
        <v>297</v>
      </c>
      <c r="AH398" t="s">
        <v>297</v>
      </c>
      <c r="AI398" t="s">
        <v>297</v>
      </c>
      <c r="AJ398" t="s">
        <v>297</v>
      </c>
      <c r="AK398" t="s">
        <v>297</v>
      </c>
      <c r="AL398" t="s">
        <v>297</v>
      </c>
      <c r="AM398" t="s">
        <v>297</v>
      </c>
      <c r="AN398" t="s">
        <v>297</v>
      </c>
      <c r="AO398" t="s">
        <v>297</v>
      </c>
      <c r="AP398" t="s">
        <v>297</v>
      </c>
      <c r="AQ398" t="s">
        <v>297</v>
      </c>
      <c r="AR398" t="s">
        <v>297</v>
      </c>
      <c r="AS398" t="s">
        <v>297</v>
      </c>
      <c r="AT398" t="s">
        <v>297</v>
      </c>
      <c r="AU398" t="s">
        <v>297</v>
      </c>
      <c r="AV398" t="s">
        <v>297</v>
      </c>
      <c r="AW398" t="s">
        <v>297</v>
      </c>
      <c r="AX398" t="s">
        <v>297</v>
      </c>
      <c r="AY398" t="s">
        <v>297</v>
      </c>
      <c r="AZ398" t="s">
        <v>297</v>
      </c>
      <c r="BA398" t="s">
        <v>297</v>
      </c>
      <c r="BB398" t="s">
        <v>297</v>
      </c>
      <c r="BC398" t="s">
        <v>297</v>
      </c>
      <c r="BD398" t="s">
        <v>297</v>
      </c>
      <c r="BE398" t="s">
        <v>297</v>
      </c>
      <c r="BF398" t="s">
        <v>297</v>
      </c>
      <c r="BG398" t="s">
        <v>297</v>
      </c>
      <c r="BH398" t="s">
        <v>297</v>
      </c>
      <c r="BI398" t="s">
        <v>297</v>
      </c>
      <c r="BJ398" t="s">
        <v>297</v>
      </c>
      <c r="BK398" t="s">
        <v>297</v>
      </c>
      <c r="BL398" t="s">
        <v>297</v>
      </c>
      <c r="BM398" t="s">
        <v>297</v>
      </c>
      <c r="BO398" t="s">
        <v>297</v>
      </c>
      <c r="BP398" t="s">
        <v>411</v>
      </c>
      <c r="BQ398" t="s">
        <v>412</v>
      </c>
      <c r="BR398">
        <v>86</v>
      </c>
      <c r="BS398" t="s">
        <v>297</v>
      </c>
      <c r="BT398" t="s">
        <v>297</v>
      </c>
      <c r="BU398" t="s">
        <v>297</v>
      </c>
      <c r="BV398" t="s">
        <v>297</v>
      </c>
      <c r="BW398" t="s">
        <v>297</v>
      </c>
      <c r="BX398" t="s">
        <v>297</v>
      </c>
      <c r="BY398" t="s">
        <v>297</v>
      </c>
      <c r="BZ398" t="s">
        <v>297</v>
      </c>
      <c r="CA398" t="s">
        <v>297</v>
      </c>
      <c r="CB398" t="s">
        <v>297</v>
      </c>
      <c r="CC398" t="s">
        <v>297</v>
      </c>
      <c r="CD398" t="s">
        <v>297</v>
      </c>
      <c r="CE398" t="s">
        <v>297</v>
      </c>
      <c r="CF398" t="s">
        <v>386</v>
      </c>
      <c r="CG398" t="s">
        <v>297</v>
      </c>
      <c r="CH398" t="s">
        <v>297</v>
      </c>
      <c r="CI398">
        <v>0</v>
      </c>
      <c r="CJ398">
        <v>30</v>
      </c>
      <c r="CK398" t="s">
        <v>2596</v>
      </c>
      <c r="CL398" t="s">
        <v>2597</v>
      </c>
      <c r="CM398" t="s">
        <v>297</v>
      </c>
      <c r="CN398" t="s">
        <v>297</v>
      </c>
      <c r="CO398" t="s">
        <v>297</v>
      </c>
      <c r="CP398" t="s">
        <v>297</v>
      </c>
      <c r="CQ398" t="s">
        <v>297</v>
      </c>
      <c r="CR398" t="s">
        <v>297</v>
      </c>
      <c r="CS398" t="s">
        <v>297</v>
      </c>
      <c r="CT398" t="s">
        <v>297</v>
      </c>
      <c r="CU398" t="s">
        <v>297</v>
      </c>
      <c r="CV398" t="s">
        <v>297</v>
      </c>
      <c r="CW398" t="s">
        <v>297</v>
      </c>
      <c r="CX398" t="s">
        <v>297</v>
      </c>
      <c r="CY398" t="s">
        <v>297</v>
      </c>
      <c r="CZ398" t="s">
        <v>297</v>
      </c>
      <c r="DA398" t="s">
        <v>297</v>
      </c>
      <c r="DB398" t="s">
        <v>297</v>
      </c>
      <c r="DC398" t="s">
        <v>297</v>
      </c>
    </row>
    <row r="399" spans="1:107" hidden="1" thickTop="1" x14ac:dyDescent="0.2">
      <c r="A399" t="s">
        <v>272</v>
      </c>
      <c r="B399" s="14" t="s">
        <v>2598</v>
      </c>
      <c r="C399" t="s">
        <v>1745</v>
      </c>
      <c r="D399" t="s">
        <v>297</v>
      </c>
      <c r="E399" t="s">
        <v>2599</v>
      </c>
      <c r="F399" t="s">
        <v>297</v>
      </c>
      <c r="G399" t="s">
        <v>339</v>
      </c>
      <c r="H399" t="s">
        <v>340</v>
      </c>
      <c r="I399" t="s">
        <v>375</v>
      </c>
      <c r="J399" t="s">
        <v>342</v>
      </c>
      <c r="K399" t="s">
        <v>343</v>
      </c>
      <c r="L399" t="s">
        <v>303</v>
      </c>
      <c r="M399" t="s">
        <v>297</v>
      </c>
      <c r="N399" t="s">
        <v>297</v>
      </c>
      <c r="O399" t="s">
        <v>297</v>
      </c>
      <c r="Q399" t="s">
        <v>344</v>
      </c>
      <c r="R399" t="s">
        <v>297</v>
      </c>
      <c r="S399" t="s">
        <v>306</v>
      </c>
      <c r="T399" t="s">
        <v>297</v>
      </c>
      <c r="U399" t="s">
        <v>297</v>
      </c>
      <c r="V399" t="s">
        <v>309</v>
      </c>
      <c r="W399" t="s">
        <v>310</v>
      </c>
      <c r="X399" t="s">
        <v>310</v>
      </c>
      <c r="Y399" t="s">
        <v>311</v>
      </c>
      <c r="Z399" t="s">
        <v>297</v>
      </c>
      <c r="AA399" t="s">
        <v>297</v>
      </c>
      <c r="AB399" t="s">
        <v>297</v>
      </c>
      <c r="AC399" t="s">
        <v>297</v>
      </c>
      <c r="AD399" t="s">
        <v>297</v>
      </c>
      <c r="AE399" t="s">
        <v>297</v>
      </c>
      <c r="AF399" t="s">
        <v>297</v>
      </c>
      <c r="AG399" t="s">
        <v>297</v>
      </c>
      <c r="AH399" t="s">
        <v>297</v>
      </c>
      <c r="AI399" t="s">
        <v>297</v>
      </c>
      <c r="AJ399" t="s">
        <v>297</v>
      </c>
      <c r="AK399" t="s">
        <v>297</v>
      </c>
      <c r="AL399" t="s">
        <v>297</v>
      </c>
      <c r="AM399" t="s">
        <v>297</v>
      </c>
      <c r="AN399" t="s">
        <v>297</v>
      </c>
      <c r="AO399" t="s">
        <v>297</v>
      </c>
      <c r="AP399" t="s">
        <v>297</v>
      </c>
      <c r="AQ399" t="s">
        <v>297</v>
      </c>
      <c r="AR399" t="s">
        <v>297</v>
      </c>
      <c r="AS399" t="s">
        <v>297</v>
      </c>
      <c r="AT399" t="s">
        <v>297</v>
      </c>
      <c r="AU399" t="s">
        <v>297</v>
      </c>
      <c r="AV399" t="s">
        <v>297</v>
      </c>
      <c r="AW399" t="s">
        <v>297</v>
      </c>
      <c r="AX399" t="s">
        <v>297</v>
      </c>
      <c r="AY399" t="s">
        <v>297</v>
      </c>
      <c r="AZ399" t="s">
        <v>297</v>
      </c>
      <c r="BA399" t="s">
        <v>297</v>
      </c>
      <c r="BB399" t="s">
        <v>297</v>
      </c>
      <c r="BC399" t="s">
        <v>297</v>
      </c>
      <c r="BD399" t="s">
        <v>297</v>
      </c>
      <c r="BE399" t="s">
        <v>297</v>
      </c>
      <c r="BF399" t="s">
        <v>297</v>
      </c>
      <c r="BG399" t="s">
        <v>297</v>
      </c>
      <c r="BH399" t="s">
        <v>297</v>
      </c>
      <c r="BI399" t="s">
        <v>297</v>
      </c>
      <c r="BJ399" t="s">
        <v>297</v>
      </c>
      <c r="BK399" t="s">
        <v>297</v>
      </c>
      <c r="BL399" t="s">
        <v>297</v>
      </c>
      <c r="BM399" t="s">
        <v>297</v>
      </c>
      <c r="BO399" t="s">
        <v>297</v>
      </c>
      <c r="BP399" t="s">
        <v>411</v>
      </c>
      <c r="BQ399" t="s">
        <v>412</v>
      </c>
      <c r="BR399">
        <v>84</v>
      </c>
      <c r="BS399" t="s">
        <v>297</v>
      </c>
      <c r="BT399" t="s">
        <v>297</v>
      </c>
      <c r="BU399" t="s">
        <v>297</v>
      </c>
      <c r="BV399" t="s">
        <v>297</v>
      </c>
      <c r="BW399" t="s">
        <v>297</v>
      </c>
      <c r="BX399" t="s">
        <v>297</v>
      </c>
      <c r="BY399" t="s">
        <v>297</v>
      </c>
      <c r="BZ399" t="s">
        <v>297</v>
      </c>
      <c r="CA399" t="s">
        <v>297</v>
      </c>
      <c r="CB399" t="s">
        <v>297</v>
      </c>
      <c r="CC399" t="s">
        <v>297</v>
      </c>
      <c r="CD399" t="s">
        <v>297</v>
      </c>
      <c r="CE399" t="s">
        <v>297</v>
      </c>
      <c r="CF399" t="s">
        <v>347</v>
      </c>
      <c r="CG399" t="s">
        <v>297</v>
      </c>
      <c r="CH399" t="s">
        <v>297</v>
      </c>
      <c r="CI399">
        <v>0</v>
      </c>
      <c r="CJ399">
        <v>30</v>
      </c>
      <c r="CK399" t="s">
        <v>2600</v>
      </c>
      <c r="CL399" t="s">
        <v>2601</v>
      </c>
      <c r="CM399" t="s">
        <v>297</v>
      </c>
      <c r="CN399" t="s">
        <v>297</v>
      </c>
      <c r="CO399" t="s">
        <v>297</v>
      </c>
      <c r="CP399" t="s">
        <v>297</v>
      </c>
      <c r="CQ399" t="s">
        <v>297</v>
      </c>
      <c r="CR399" t="s">
        <v>297</v>
      </c>
      <c r="CS399" t="s">
        <v>297</v>
      </c>
      <c r="CT399" t="s">
        <v>297</v>
      </c>
      <c r="CU399" t="s">
        <v>297</v>
      </c>
      <c r="CV399" t="s">
        <v>297</v>
      </c>
      <c r="CW399" t="s">
        <v>297</v>
      </c>
      <c r="CX399" t="s">
        <v>297</v>
      </c>
      <c r="CY399" t="s">
        <v>297</v>
      </c>
      <c r="CZ399" t="s">
        <v>297</v>
      </c>
      <c r="DA399" t="s">
        <v>297</v>
      </c>
      <c r="DB399" t="s">
        <v>297</v>
      </c>
      <c r="DC399" t="s">
        <v>297</v>
      </c>
    </row>
    <row r="400" spans="1:107" hidden="1" thickTop="1" x14ac:dyDescent="0.2">
      <c r="A400" t="s">
        <v>2602</v>
      </c>
      <c r="B400" s="196" t="s">
        <v>2603</v>
      </c>
      <c r="C400" t="s">
        <v>6180</v>
      </c>
      <c r="D400" t="s">
        <v>297</v>
      </c>
      <c r="E400" t="s">
        <v>2604</v>
      </c>
      <c r="F400" t="s">
        <v>297</v>
      </c>
      <c r="G400" t="s">
        <v>339</v>
      </c>
      <c r="H400" t="s">
        <v>340</v>
      </c>
      <c r="I400" t="s">
        <v>375</v>
      </c>
      <c r="J400" t="s">
        <v>342</v>
      </c>
      <c r="K400" t="s">
        <v>343</v>
      </c>
      <c r="L400" t="s">
        <v>303</v>
      </c>
      <c r="M400" t="s">
        <v>297</v>
      </c>
      <c r="N400" t="s">
        <v>297</v>
      </c>
      <c r="O400" t="s">
        <v>297</v>
      </c>
      <c r="Q400" t="s">
        <v>344</v>
      </c>
      <c r="R400" t="s">
        <v>297</v>
      </c>
      <c r="S400" t="s">
        <v>306</v>
      </c>
      <c r="T400" t="s">
        <v>297</v>
      </c>
      <c r="U400" t="s">
        <v>297</v>
      </c>
      <c r="V400" t="s">
        <v>309</v>
      </c>
      <c r="W400" t="s">
        <v>345</v>
      </c>
      <c r="X400" t="s">
        <v>310</v>
      </c>
      <c r="Y400" t="s">
        <v>311</v>
      </c>
      <c r="Z400" t="s">
        <v>312</v>
      </c>
      <c r="AA400" t="s">
        <v>297</v>
      </c>
      <c r="AB400" t="s">
        <v>297</v>
      </c>
      <c r="AC400" t="s">
        <v>297</v>
      </c>
      <c r="AD400" t="s">
        <v>297</v>
      </c>
      <c r="AE400" t="s">
        <v>297</v>
      </c>
      <c r="AF400" t="s">
        <v>312</v>
      </c>
      <c r="AG400" t="s">
        <v>297</v>
      </c>
      <c r="AH400" t="s">
        <v>297</v>
      </c>
      <c r="AI400" t="s">
        <v>297</v>
      </c>
      <c r="AJ400" t="s">
        <v>297</v>
      </c>
      <c r="AK400" t="s">
        <v>297</v>
      </c>
      <c r="AL400" t="s">
        <v>297</v>
      </c>
      <c r="AM400" t="s">
        <v>297</v>
      </c>
      <c r="AN400" t="s">
        <v>297</v>
      </c>
      <c r="AO400" t="s">
        <v>297</v>
      </c>
      <c r="AP400" t="s">
        <v>297</v>
      </c>
      <c r="AQ400" t="s">
        <v>297</v>
      </c>
      <c r="AR400" t="s">
        <v>297</v>
      </c>
      <c r="AS400" t="s">
        <v>297</v>
      </c>
      <c r="AT400" t="s">
        <v>297</v>
      </c>
      <c r="AU400" t="s">
        <v>297</v>
      </c>
      <c r="AV400" t="s">
        <v>297</v>
      </c>
      <c r="AW400" t="s">
        <v>297</v>
      </c>
      <c r="AX400" t="s">
        <v>297</v>
      </c>
      <c r="AY400" t="s">
        <v>297</v>
      </c>
      <c r="AZ400" t="s">
        <v>297</v>
      </c>
      <c r="BA400" t="s">
        <v>297</v>
      </c>
      <c r="BB400" t="s">
        <v>297</v>
      </c>
      <c r="BC400" t="s">
        <v>297</v>
      </c>
      <c r="BD400" t="s">
        <v>297</v>
      </c>
      <c r="BE400" t="s">
        <v>297</v>
      </c>
      <c r="BF400" t="s">
        <v>297</v>
      </c>
      <c r="BG400" t="s">
        <v>297</v>
      </c>
      <c r="BH400" t="s">
        <v>297</v>
      </c>
      <c r="BI400" t="s">
        <v>297</v>
      </c>
      <c r="BJ400" t="s">
        <v>297</v>
      </c>
      <c r="BK400" t="s">
        <v>297</v>
      </c>
      <c r="BL400" t="s">
        <v>297</v>
      </c>
      <c r="BM400" t="s">
        <v>297</v>
      </c>
      <c r="BN400" t="s">
        <v>297</v>
      </c>
      <c r="BO400" t="s">
        <v>297</v>
      </c>
      <c r="BP400" t="s">
        <v>297</v>
      </c>
      <c r="BQ400" t="s">
        <v>297</v>
      </c>
      <c r="BR400" t="s">
        <v>297</v>
      </c>
      <c r="BS400" t="s">
        <v>297</v>
      </c>
      <c r="BT400" t="s">
        <v>297</v>
      </c>
      <c r="BU400" t="s">
        <v>297</v>
      </c>
      <c r="BV400" t="s">
        <v>297</v>
      </c>
      <c r="BW400" t="s">
        <v>297</v>
      </c>
      <c r="BX400" t="s">
        <v>297</v>
      </c>
      <c r="BY400" t="s">
        <v>297</v>
      </c>
      <c r="BZ400" t="s">
        <v>297</v>
      </c>
      <c r="CA400" t="s">
        <v>297</v>
      </c>
      <c r="CB400" t="s">
        <v>297</v>
      </c>
      <c r="CC400" t="s">
        <v>297</v>
      </c>
      <c r="CD400" t="s">
        <v>297</v>
      </c>
      <c r="CE400" t="s">
        <v>297</v>
      </c>
      <c r="CF400" t="s">
        <v>347</v>
      </c>
      <c r="CG400" t="s">
        <v>314</v>
      </c>
      <c r="CH400" t="s">
        <v>314</v>
      </c>
      <c r="CI400" t="s">
        <v>297</v>
      </c>
      <c r="CJ400" t="s">
        <v>297</v>
      </c>
      <c r="CK400" t="s">
        <v>2605</v>
      </c>
      <c r="CL400" t="s">
        <v>2606</v>
      </c>
      <c r="CM400" t="s">
        <v>297</v>
      </c>
      <c r="CN400" t="s">
        <v>297</v>
      </c>
      <c r="CO400" t="s">
        <v>297</v>
      </c>
      <c r="CP400" t="s">
        <v>297</v>
      </c>
      <c r="CQ400" t="s">
        <v>297</v>
      </c>
      <c r="CR400" t="s">
        <v>297</v>
      </c>
      <c r="CS400" t="s">
        <v>297</v>
      </c>
      <c r="CT400" t="s">
        <v>297</v>
      </c>
      <c r="CU400" t="s">
        <v>297</v>
      </c>
      <c r="CV400" t="s">
        <v>297</v>
      </c>
      <c r="CW400" t="s">
        <v>297</v>
      </c>
      <c r="CX400" t="s">
        <v>297</v>
      </c>
      <c r="CY400" t="s">
        <v>491</v>
      </c>
      <c r="CZ400" t="s">
        <v>351</v>
      </c>
      <c r="DA400" t="s">
        <v>484</v>
      </c>
      <c r="DB400" t="s">
        <v>2607</v>
      </c>
      <c r="DC400" t="s">
        <v>297</v>
      </c>
    </row>
    <row r="401" spans="1:107" hidden="1" thickTop="1" x14ac:dyDescent="0.2">
      <c r="A401" s="167" t="s">
        <v>2608</v>
      </c>
      <c r="B401" s="198" t="s">
        <v>2609</v>
      </c>
      <c r="U401" t="s">
        <v>297</v>
      </c>
      <c r="V401" s="70" t="s">
        <v>309</v>
      </c>
      <c r="W401" t="s">
        <v>310</v>
      </c>
      <c r="X401" t="s">
        <v>310</v>
      </c>
      <c r="Y401" t="s">
        <v>311</v>
      </c>
      <c r="Z401" t="s">
        <v>297</v>
      </c>
      <c r="AA401" t="s">
        <v>297</v>
      </c>
      <c r="AB401" t="s">
        <v>297</v>
      </c>
      <c r="AC401" t="s">
        <v>297</v>
      </c>
      <c r="AD401" t="s">
        <v>297</v>
      </c>
      <c r="AE401" t="s">
        <v>297</v>
      </c>
      <c r="AF401" t="s">
        <v>297</v>
      </c>
      <c r="AG401" t="s">
        <v>297</v>
      </c>
      <c r="AH401" t="s">
        <v>297</v>
      </c>
      <c r="AI401" t="s">
        <v>297</v>
      </c>
      <c r="AJ401" t="s">
        <v>297</v>
      </c>
      <c r="AK401" t="s">
        <v>297</v>
      </c>
      <c r="AL401" t="s">
        <v>297</v>
      </c>
      <c r="AM401" t="s">
        <v>297</v>
      </c>
      <c r="AN401" t="s">
        <v>297</v>
      </c>
      <c r="AO401" t="s">
        <v>297</v>
      </c>
      <c r="AP401" t="s">
        <v>297</v>
      </c>
      <c r="AQ401" t="s">
        <v>297</v>
      </c>
      <c r="AR401" t="s">
        <v>297</v>
      </c>
      <c r="AS401" t="s">
        <v>297</v>
      </c>
      <c r="AT401" t="s">
        <v>297</v>
      </c>
      <c r="AU401" t="s">
        <v>297</v>
      </c>
      <c r="AV401" t="s">
        <v>297</v>
      </c>
      <c r="AW401" t="s">
        <v>297</v>
      </c>
      <c r="AX401" t="s">
        <v>297</v>
      </c>
      <c r="AY401" t="s">
        <v>297</v>
      </c>
      <c r="AZ401" t="s">
        <v>297</v>
      </c>
      <c r="BA401" t="s">
        <v>297</v>
      </c>
      <c r="BB401" t="s">
        <v>297</v>
      </c>
      <c r="BC401" t="s">
        <v>297</v>
      </c>
      <c r="BD401" t="s">
        <v>297</v>
      </c>
      <c r="BE401" t="s">
        <v>297</v>
      </c>
      <c r="BF401" t="s">
        <v>297</v>
      </c>
      <c r="BG401" t="s">
        <v>297</v>
      </c>
      <c r="BH401" t="s">
        <v>297</v>
      </c>
      <c r="BI401" t="s">
        <v>297</v>
      </c>
      <c r="BJ401" t="s">
        <v>297</v>
      </c>
      <c r="BK401" t="s">
        <v>297</v>
      </c>
      <c r="BL401" t="s">
        <v>297</v>
      </c>
      <c r="BM401" t="s">
        <v>297</v>
      </c>
      <c r="BN401" t="s">
        <v>297</v>
      </c>
      <c r="BO401" t="s">
        <v>297</v>
      </c>
      <c r="BP401" t="s">
        <v>312</v>
      </c>
      <c r="BQ401" t="s">
        <v>297</v>
      </c>
      <c r="BR401" t="s">
        <v>297</v>
      </c>
      <c r="BS401" t="s">
        <v>297</v>
      </c>
      <c r="BT401" t="s">
        <v>297</v>
      </c>
      <c r="BU401" t="s">
        <v>297</v>
      </c>
      <c r="BV401" t="s">
        <v>297</v>
      </c>
      <c r="BW401" t="s">
        <v>297</v>
      </c>
      <c r="BX401" t="s">
        <v>297</v>
      </c>
      <c r="BY401" t="s">
        <v>297</v>
      </c>
      <c r="BZ401" t="s">
        <v>297</v>
      </c>
      <c r="CA401" t="s">
        <v>297</v>
      </c>
      <c r="CB401" t="s">
        <v>297</v>
      </c>
      <c r="CC401" t="s">
        <v>297</v>
      </c>
      <c r="CD401" t="s">
        <v>297</v>
      </c>
      <c r="CE401" t="s">
        <v>297</v>
      </c>
      <c r="CF401" t="s">
        <v>347</v>
      </c>
      <c r="CG401" t="s">
        <v>297</v>
      </c>
      <c r="CH401" t="s">
        <v>297</v>
      </c>
      <c r="CI401">
        <v>0</v>
      </c>
      <c r="CJ401">
        <v>30</v>
      </c>
      <c r="CM401" t="s">
        <v>297</v>
      </c>
      <c r="CN401" t="s">
        <v>297</v>
      </c>
      <c r="CO401" t="s">
        <v>297</v>
      </c>
      <c r="CP401" t="s">
        <v>297</v>
      </c>
      <c r="CQ401" t="s">
        <v>297</v>
      </c>
      <c r="CR401" t="s">
        <v>297</v>
      </c>
      <c r="CS401" t="s">
        <v>297</v>
      </c>
      <c r="CT401" t="s">
        <v>297</v>
      </c>
      <c r="CU401" t="s">
        <v>297</v>
      </c>
      <c r="CV401" t="s">
        <v>297</v>
      </c>
      <c r="CW401" t="s">
        <v>297</v>
      </c>
      <c r="CX401" t="s">
        <v>297</v>
      </c>
      <c r="CY401" t="s">
        <v>297</v>
      </c>
      <c r="CZ401" t="s">
        <v>297</v>
      </c>
      <c r="DA401" t="s">
        <v>297</v>
      </c>
      <c r="DB401" t="s">
        <v>297</v>
      </c>
      <c r="DC401" t="s">
        <v>297</v>
      </c>
    </row>
    <row r="402" spans="1:107" hidden="1" thickTop="1" x14ac:dyDescent="0.2">
      <c r="A402" t="s">
        <v>2610</v>
      </c>
      <c r="B402" s="196" t="s">
        <v>2611</v>
      </c>
      <c r="C402" t="s">
        <v>6180</v>
      </c>
      <c r="D402" t="s">
        <v>297</v>
      </c>
      <c r="E402" t="s">
        <v>2612</v>
      </c>
      <c r="F402" t="s">
        <v>297</v>
      </c>
      <c r="G402" t="s">
        <v>339</v>
      </c>
      <c r="H402" t="s">
        <v>340</v>
      </c>
      <c r="I402" t="s">
        <v>375</v>
      </c>
      <c r="J402" t="s">
        <v>342</v>
      </c>
      <c r="K402" t="s">
        <v>343</v>
      </c>
      <c r="L402" t="s">
        <v>303</v>
      </c>
      <c r="M402" t="s">
        <v>297</v>
      </c>
      <c r="N402" t="s">
        <v>297</v>
      </c>
      <c r="O402" t="s">
        <v>297</v>
      </c>
      <c r="Q402" t="s">
        <v>344</v>
      </c>
      <c r="R402" t="s">
        <v>297</v>
      </c>
      <c r="S402" t="s">
        <v>306</v>
      </c>
      <c r="T402" t="s">
        <v>297</v>
      </c>
      <c r="U402" t="s">
        <v>297</v>
      </c>
      <c r="V402" t="s">
        <v>309</v>
      </c>
      <c r="W402" t="s">
        <v>345</v>
      </c>
      <c r="X402" t="s">
        <v>310</v>
      </c>
      <c r="Y402" t="s">
        <v>311</v>
      </c>
      <c r="Z402" t="s">
        <v>312</v>
      </c>
      <c r="AA402" t="s">
        <v>297</v>
      </c>
      <c r="AB402" t="s">
        <v>297</v>
      </c>
      <c r="AC402" t="s">
        <v>297</v>
      </c>
      <c r="AD402" t="s">
        <v>297</v>
      </c>
      <c r="AE402" t="s">
        <v>297</v>
      </c>
      <c r="AF402" t="s">
        <v>312</v>
      </c>
      <c r="AG402" t="s">
        <v>297</v>
      </c>
      <c r="AH402" t="s">
        <v>297</v>
      </c>
      <c r="AI402" t="s">
        <v>297</v>
      </c>
      <c r="AJ402" t="s">
        <v>297</v>
      </c>
      <c r="AK402" t="s">
        <v>297</v>
      </c>
      <c r="AL402" t="s">
        <v>297</v>
      </c>
      <c r="AM402" t="s">
        <v>297</v>
      </c>
      <c r="AN402" t="s">
        <v>297</v>
      </c>
      <c r="AO402" t="s">
        <v>297</v>
      </c>
      <c r="AP402" t="s">
        <v>297</v>
      </c>
      <c r="AQ402" t="s">
        <v>297</v>
      </c>
      <c r="AR402" t="s">
        <v>297</v>
      </c>
      <c r="AS402" t="s">
        <v>297</v>
      </c>
      <c r="AT402" t="s">
        <v>297</v>
      </c>
      <c r="AU402" t="s">
        <v>297</v>
      </c>
      <c r="AV402" t="s">
        <v>297</v>
      </c>
      <c r="AW402" t="s">
        <v>297</v>
      </c>
      <c r="AX402" t="s">
        <v>297</v>
      </c>
      <c r="AY402" t="s">
        <v>297</v>
      </c>
      <c r="AZ402" t="s">
        <v>297</v>
      </c>
      <c r="BA402" t="s">
        <v>297</v>
      </c>
      <c r="BB402" t="s">
        <v>297</v>
      </c>
      <c r="BC402" t="s">
        <v>297</v>
      </c>
      <c r="BD402" t="s">
        <v>297</v>
      </c>
      <c r="BE402" t="s">
        <v>297</v>
      </c>
      <c r="BF402" t="s">
        <v>297</v>
      </c>
      <c r="BG402" t="s">
        <v>297</v>
      </c>
      <c r="BH402" t="s">
        <v>297</v>
      </c>
      <c r="BI402" t="s">
        <v>297</v>
      </c>
      <c r="BJ402" t="s">
        <v>297</v>
      </c>
      <c r="BK402" t="s">
        <v>297</v>
      </c>
      <c r="BL402" t="s">
        <v>297</v>
      </c>
      <c r="BM402" t="s">
        <v>297</v>
      </c>
      <c r="BN402" t="s">
        <v>297</v>
      </c>
      <c r="BO402" t="s">
        <v>297</v>
      </c>
      <c r="BP402" t="s">
        <v>297</v>
      </c>
      <c r="BQ402" t="s">
        <v>297</v>
      </c>
      <c r="BR402" t="s">
        <v>297</v>
      </c>
      <c r="BS402" t="s">
        <v>297</v>
      </c>
      <c r="BT402" t="s">
        <v>297</v>
      </c>
      <c r="BU402" t="s">
        <v>297</v>
      </c>
      <c r="BV402" t="s">
        <v>297</v>
      </c>
      <c r="BW402" t="s">
        <v>297</v>
      </c>
      <c r="BX402" t="s">
        <v>297</v>
      </c>
      <c r="BY402" t="s">
        <v>297</v>
      </c>
      <c r="BZ402" t="s">
        <v>297</v>
      </c>
      <c r="CA402" t="s">
        <v>297</v>
      </c>
      <c r="CB402" t="s">
        <v>297</v>
      </c>
      <c r="CC402" t="s">
        <v>297</v>
      </c>
      <c r="CD402" t="s">
        <v>297</v>
      </c>
      <c r="CE402" t="s">
        <v>297</v>
      </c>
      <c r="CF402" t="s">
        <v>347</v>
      </c>
      <c r="CG402" t="s">
        <v>314</v>
      </c>
      <c r="CH402" t="s">
        <v>314</v>
      </c>
      <c r="CI402" t="s">
        <v>297</v>
      </c>
      <c r="CJ402" t="s">
        <v>297</v>
      </c>
      <c r="CK402" t="s">
        <v>2613</v>
      </c>
      <c r="CL402" t="s">
        <v>2614</v>
      </c>
      <c r="CM402" t="s">
        <v>297</v>
      </c>
      <c r="CN402" t="s">
        <v>297</v>
      </c>
      <c r="CO402" t="s">
        <v>297</v>
      </c>
      <c r="CP402" t="s">
        <v>297</v>
      </c>
      <c r="CQ402" t="s">
        <v>297</v>
      </c>
      <c r="CR402" t="s">
        <v>297</v>
      </c>
      <c r="CS402" t="s">
        <v>297</v>
      </c>
      <c r="CT402" t="s">
        <v>297</v>
      </c>
      <c r="CU402" t="s">
        <v>297</v>
      </c>
      <c r="CV402" t="s">
        <v>297</v>
      </c>
      <c r="CW402" t="s">
        <v>297</v>
      </c>
      <c r="CX402" t="s">
        <v>297</v>
      </c>
      <c r="CY402" t="s">
        <v>491</v>
      </c>
      <c r="CZ402" t="s">
        <v>351</v>
      </c>
      <c r="DA402" t="s">
        <v>484</v>
      </c>
      <c r="DB402" t="s">
        <v>2615</v>
      </c>
      <c r="DC402" t="s">
        <v>297</v>
      </c>
    </row>
    <row r="403" spans="1:107" hidden="1" thickTop="1" x14ac:dyDescent="0.2">
      <c r="A403" t="s">
        <v>2234</v>
      </c>
      <c r="B403" s="14" t="s">
        <v>2616</v>
      </c>
      <c r="C403" t="s">
        <v>701</v>
      </c>
      <c r="D403" t="s">
        <v>297</v>
      </c>
      <c r="E403" t="s">
        <v>2617</v>
      </c>
      <c r="F403" t="s">
        <v>297</v>
      </c>
      <c r="G403" t="s">
        <v>339</v>
      </c>
      <c r="H403" t="s">
        <v>340</v>
      </c>
      <c r="I403" t="s">
        <v>375</v>
      </c>
      <c r="J403" t="s">
        <v>342</v>
      </c>
      <c r="K403" t="s">
        <v>343</v>
      </c>
      <c r="L403" t="s">
        <v>303</v>
      </c>
      <c r="M403" t="s">
        <v>297</v>
      </c>
      <c r="N403" t="s">
        <v>297</v>
      </c>
      <c r="O403" t="s">
        <v>297</v>
      </c>
      <c r="Q403" t="s">
        <v>344</v>
      </c>
      <c r="R403" t="s">
        <v>297</v>
      </c>
      <c r="S403" t="s">
        <v>306</v>
      </c>
      <c r="T403" t="s">
        <v>297</v>
      </c>
      <c r="U403" t="s">
        <v>297</v>
      </c>
      <c r="V403" t="s">
        <v>309</v>
      </c>
      <c r="W403" t="s">
        <v>310</v>
      </c>
      <c r="X403" t="s">
        <v>310</v>
      </c>
      <c r="Y403" t="s">
        <v>311</v>
      </c>
      <c r="Z403" t="s">
        <v>297</v>
      </c>
      <c r="AA403" t="s">
        <v>297</v>
      </c>
      <c r="AB403" t="s">
        <v>297</v>
      </c>
      <c r="AC403" t="s">
        <v>297</v>
      </c>
      <c r="AD403" t="s">
        <v>297</v>
      </c>
      <c r="AE403" t="s">
        <v>297</v>
      </c>
      <c r="AF403" t="s">
        <v>312</v>
      </c>
      <c r="AG403" t="s">
        <v>297</v>
      </c>
      <c r="AH403" t="s">
        <v>297</v>
      </c>
      <c r="AI403" t="s">
        <v>297</v>
      </c>
      <c r="AJ403" t="s">
        <v>297</v>
      </c>
      <c r="AK403" t="s">
        <v>297</v>
      </c>
      <c r="AL403" t="s">
        <v>297</v>
      </c>
      <c r="AM403" t="s">
        <v>297</v>
      </c>
      <c r="AN403" t="s">
        <v>297</v>
      </c>
      <c r="AO403" t="s">
        <v>297</v>
      </c>
      <c r="AP403" t="s">
        <v>297</v>
      </c>
      <c r="AQ403" t="s">
        <v>297</v>
      </c>
      <c r="AR403" t="s">
        <v>297</v>
      </c>
      <c r="AS403" t="s">
        <v>297</v>
      </c>
      <c r="AT403" t="s">
        <v>297</v>
      </c>
      <c r="AU403" t="s">
        <v>297</v>
      </c>
      <c r="AV403" t="s">
        <v>297</v>
      </c>
      <c r="AW403" t="s">
        <v>297</v>
      </c>
      <c r="AX403" t="s">
        <v>297</v>
      </c>
      <c r="AY403" t="s">
        <v>297</v>
      </c>
      <c r="AZ403" t="s">
        <v>297</v>
      </c>
      <c r="BA403" t="s">
        <v>297</v>
      </c>
      <c r="BB403" t="s">
        <v>297</v>
      </c>
      <c r="BC403" t="s">
        <v>297</v>
      </c>
      <c r="BD403" t="s">
        <v>297</v>
      </c>
      <c r="BE403" t="s">
        <v>297</v>
      </c>
      <c r="BF403" t="s">
        <v>297</v>
      </c>
      <c r="BG403" t="s">
        <v>297</v>
      </c>
      <c r="BH403" t="s">
        <v>297</v>
      </c>
      <c r="BI403" t="s">
        <v>297</v>
      </c>
      <c r="BJ403" t="s">
        <v>297</v>
      </c>
      <c r="BK403" t="s">
        <v>297</v>
      </c>
      <c r="BL403" t="s">
        <v>297</v>
      </c>
      <c r="BM403" t="s">
        <v>297</v>
      </c>
      <c r="BN403" t="s">
        <v>297</v>
      </c>
      <c r="BO403" t="s">
        <v>297</v>
      </c>
      <c r="BP403" t="s">
        <v>312</v>
      </c>
      <c r="BQ403" t="s">
        <v>297</v>
      </c>
      <c r="BR403" t="s">
        <v>297</v>
      </c>
      <c r="BS403" t="s">
        <v>297</v>
      </c>
      <c r="BT403" t="s">
        <v>297</v>
      </c>
      <c r="BU403" t="s">
        <v>297</v>
      </c>
      <c r="BV403" t="s">
        <v>297</v>
      </c>
      <c r="BW403" t="s">
        <v>297</v>
      </c>
      <c r="BX403" t="s">
        <v>297</v>
      </c>
      <c r="BY403" t="s">
        <v>297</v>
      </c>
      <c r="BZ403" t="s">
        <v>297</v>
      </c>
      <c r="CA403" t="s">
        <v>297</v>
      </c>
      <c r="CB403" t="s">
        <v>297</v>
      </c>
      <c r="CC403" t="s">
        <v>297</v>
      </c>
      <c r="CD403" t="s">
        <v>297</v>
      </c>
      <c r="CE403" t="s">
        <v>297</v>
      </c>
      <c r="CF403" t="s">
        <v>347</v>
      </c>
      <c r="CG403" t="s">
        <v>297</v>
      </c>
      <c r="CH403" t="s">
        <v>297</v>
      </c>
      <c r="CI403">
        <v>0</v>
      </c>
      <c r="CJ403">
        <v>30</v>
      </c>
      <c r="CK403" t="s">
        <v>2618</v>
      </c>
      <c r="CL403" t="s">
        <v>2619</v>
      </c>
      <c r="CM403" t="s">
        <v>297</v>
      </c>
      <c r="CN403" t="s">
        <v>297</v>
      </c>
      <c r="CO403" t="s">
        <v>297</v>
      </c>
      <c r="CP403" t="s">
        <v>297</v>
      </c>
      <c r="CQ403" t="s">
        <v>297</v>
      </c>
      <c r="CR403" t="s">
        <v>297</v>
      </c>
      <c r="CS403" t="s">
        <v>297</v>
      </c>
      <c r="CT403" t="s">
        <v>297</v>
      </c>
      <c r="CU403" t="s">
        <v>297</v>
      </c>
      <c r="CV403" t="s">
        <v>297</v>
      </c>
      <c r="CW403" t="s">
        <v>297</v>
      </c>
      <c r="CX403" t="s">
        <v>297</v>
      </c>
      <c r="CY403" t="s">
        <v>297</v>
      </c>
      <c r="CZ403" t="s">
        <v>297</v>
      </c>
      <c r="DA403" t="s">
        <v>297</v>
      </c>
      <c r="DB403" t="s">
        <v>297</v>
      </c>
      <c r="DC403" t="s">
        <v>297</v>
      </c>
    </row>
    <row r="404" spans="1:107" ht="17" hidden="1" customHeight="1" x14ac:dyDescent="0.2">
      <c r="A404" s="3" t="s">
        <v>3257</v>
      </c>
      <c r="B404" s="200" t="s">
        <v>3258</v>
      </c>
      <c r="C404" t="s">
        <v>6289</v>
      </c>
      <c r="D404" s="3" t="s">
        <v>297</v>
      </c>
      <c r="E404" s="3" t="s">
        <v>3259</v>
      </c>
      <c r="F404" s="3" t="s">
        <v>3260</v>
      </c>
      <c r="G404" s="3" t="s">
        <v>339</v>
      </c>
      <c r="H404" s="3" t="s">
        <v>340</v>
      </c>
      <c r="I404" t="s">
        <v>300</v>
      </c>
      <c r="J404" s="3" t="s">
        <v>342</v>
      </c>
      <c r="K404" s="3" t="s">
        <v>343</v>
      </c>
      <c r="L404" s="3" t="s">
        <v>303</v>
      </c>
      <c r="M404" s="3" t="s">
        <v>297</v>
      </c>
      <c r="N404" s="3" t="s">
        <v>297</v>
      </c>
      <c r="O404" s="3" t="s">
        <v>297</v>
      </c>
      <c r="P404" s="3"/>
      <c r="Q404" s="3" t="s">
        <v>344</v>
      </c>
      <c r="R404" s="3" t="s">
        <v>297</v>
      </c>
      <c r="S404" s="3" t="s">
        <v>306</v>
      </c>
      <c r="T404" s="3" t="s">
        <v>297</v>
      </c>
      <c r="U404" t="s">
        <v>308</v>
      </c>
      <c r="V404" s="3" t="s">
        <v>568</v>
      </c>
      <c r="W404" t="s">
        <v>345</v>
      </c>
      <c r="X404" t="s">
        <v>310</v>
      </c>
      <c r="Y404" s="3" t="s">
        <v>3195</v>
      </c>
      <c r="Z404" s="3" t="s">
        <v>297</v>
      </c>
      <c r="AA404" s="3" t="s">
        <v>297</v>
      </c>
      <c r="AB404" s="3" t="s">
        <v>297</v>
      </c>
      <c r="AC404" s="3" t="s">
        <v>297</v>
      </c>
      <c r="AD404" s="3" t="s">
        <v>297</v>
      </c>
      <c r="AE404" s="3" t="s">
        <v>297</v>
      </c>
      <c r="AF404" s="3" t="s">
        <v>297</v>
      </c>
      <c r="AG404" s="3" t="s">
        <v>297</v>
      </c>
      <c r="AH404" s="3" t="s">
        <v>297</v>
      </c>
      <c r="AI404" s="3" t="s">
        <v>297</v>
      </c>
      <c r="AJ404" s="3" t="s">
        <v>297</v>
      </c>
      <c r="AK404" s="3" t="s">
        <v>297</v>
      </c>
      <c r="AL404" s="3" t="s">
        <v>297</v>
      </c>
      <c r="AM404" s="3" t="s">
        <v>297</v>
      </c>
      <c r="AN404" s="3" t="s">
        <v>297</v>
      </c>
      <c r="AO404" s="3" t="s">
        <v>297</v>
      </c>
      <c r="AP404" s="3" t="s">
        <v>297</v>
      </c>
      <c r="AQ404" s="3" t="s">
        <v>297</v>
      </c>
      <c r="AR404" s="3" t="s">
        <v>297</v>
      </c>
      <c r="AS404" s="3" t="s">
        <v>297</v>
      </c>
      <c r="AT404" s="3" t="s">
        <v>297</v>
      </c>
      <c r="AU404" s="3" t="s">
        <v>297</v>
      </c>
      <c r="AV404" s="3" t="s">
        <v>297</v>
      </c>
      <c r="AW404" s="3" t="s">
        <v>297</v>
      </c>
      <c r="AX404" s="3" t="s">
        <v>297</v>
      </c>
      <c r="AY404" s="3" t="s">
        <v>297</v>
      </c>
      <c r="AZ404" s="3" t="s">
        <v>297</v>
      </c>
      <c r="BA404" s="3" t="s">
        <v>297</v>
      </c>
      <c r="BB404" s="3" t="s">
        <v>297</v>
      </c>
      <c r="BC404" s="3" t="s">
        <v>297</v>
      </c>
      <c r="BD404" s="3" t="s">
        <v>297</v>
      </c>
      <c r="BE404" s="3" t="s">
        <v>297</v>
      </c>
      <c r="BF404" s="3" t="s">
        <v>297</v>
      </c>
      <c r="BG404" s="3" t="s">
        <v>297</v>
      </c>
      <c r="BH404" s="3" t="s">
        <v>297</v>
      </c>
      <c r="BI404" s="3" t="s">
        <v>297</v>
      </c>
      <c r="BJ404" s="3" t="s">
        <v>297</v>
      </c>
      <c r="BK404" t="s">
        <v>297</v>
      </c>
      <c r="BL404" s="3" t="s">
        <v>297</v>
      </c>
      <c r="BM404" s="3" t="s">
        <v>297</v>
      </c>
      <c r="BN404" s="3" t="s">
        <v>297</v>
      </c>
      <c r="BO404" s="3" t="s">
        <v>297</v>
      </c>
      <c r="BP404" s="3" t="s">
        <v>297</v>
      </c>
      <c r="BQ404" t="s">
        <v>297</v>
      </c>
      <c r="BR404" t="s">
        <v>297</v>
      </c>
      <c r="BS404" s="3" t="s">
        <v>297</v>
      </c>
      <c r="BT404" t="s">
        <v>297</v>
      </c>
      <c r="BU404" s="3" t="s">
        <v>297</v>
      </c>
      <c r="BV404" s="3" t="s">
        <v>297</v>
      </c>
      <c r="BW404" s="3" t="s">
        <v>297</v>
      </c>
      <c r="BX404" s="3" t="s">
        <v>297</v>
      </c>
      <c r="BY404" s="3" t="s">
        <v>297</v>
      </c>
      <c r="BZ404" s="3" t="s">
        <v>297</v>
      </c>
      <c r="CA404" s="3" t="s">
        <v>297</v>
      </c>
      <c r="CB404" s="3" t="s">
        <v>297</v>
      </c>
      <c r="CC404" s="3" t="s">
        <v>297</v>
      </c>
      <c r="CD404" s="3" t="s">
        <v>297</v>
      </c>
      <c r="CE404" s="3" t="s">
        <v>297</v>
      </c>
      <c r="CF404" s="3" t="s">
        <v>297</v>
      </c>
      <c r="CG404" s="3" t="s">
        <v>314</v>
      </c>
      <c r="CH404" s="3" t="s">
        <v>314</v>
      </c>
      <c r="CI404" s="3" t="s">
        <v>297</v>
      </c>
      <c r="CJ404" s="3" t="s">
        <v>297</v>
      </c>
      <c r="CK404" s="3" t="s">
        <v>3261</v>
      </c>
      <c r="CL404" s="3" t="s">
        <v>3262</v>
      </c>
      <c r="CM404" s="3" t="s">
        <v>3263</v>
      </c>
      <c r="CN404" s="3" t="s">
        <v>297</v>
      </c>
      <c r="CO404" s="3" t="s">
        <v>297</v>
      </c>
      <c r="CP404" s="3" t="s">
        <v>297</v>
      </c>
      <c r="CQ404" s="3" t="s">
        <v>297</v>
      </c>
      <c r="CR404" s="3" t="s">
        <v>297</v>
      </c>
      <c r="CS404" s="3" t="s">
        <v>297</v>
      </c>
      <c r="CT404" s="3" t="s">
        <v>297</v>
      </c>
      <c r="CU404" t="s">
        <v>297</v>
      </c>
      <c r="CV404" s="3" t="s">
        <v>297</v>
      </c>
      <c r="CW404" s="3" t="s">
        <v>297</v>
      </c>
      <c r="CX404" s="3" t="s">
        <v>297</v>
      </c>
      <c r="CY404" s="3" t="s">
        <v>403</v>
      </c>
      <c r="CZ404" s="3" t="s">
        <v>404</v>
      </c>
      <c r="DA404" s="3" t="s">
        <v>2272</v>
      </c>
      <c r="DB404" s="3" t="s">
        <v>297</v>
      </c>
      <c r="DC404" s="3" t="s">
        <v>3264</v>
      </c>
    </row>
    <row r="405" spans="1:107" ht="17" hidden="1" customHeight="1" x14ac:dyDescent="0.2">
      <c r="A405" s="70" t="s">
        <v>1497</v>
      </c>
      <c r="B405" s="198" t="s">
        <v>2630</v>
      </c>
      <c r="C405" t="s">
        <v>6245</v>
      </c>
      <c r="D405" t="s">
        <v>297</v>
      </c>
      <c r="E405" s="70" t="s">
        <v>2631</v>
      </c>
      <c r="F405" s="160" t="s">
        <v>2632</v>
      </c>
      <c r="G405" t="s">
        <v>339</v>
      </c>
      <c r="H405" t="s">
        <v>299</v>
      </c>
      <c r="I405" t="s">
        <v>300</v>
      </c>
      <c r="J405" t="s">
        <v>342</v>
      </c>
      <c r="K405" t="s">
        <v>343</v>
      </c>
      <c r="L405" t="s">
        <v>303</v>
      </c>
      <c r="M405" t="s">
        <v>297</v>
      </c>
      <c r="N405" t="s">
        <v>297</v>
      </c>
      <c r="O405" t="s">
        <v>297</v>
      </c>
      <c r="Q405" t="s">
        <v>344</v>
      </c>
      <c r="R405" t="s">
        <v>297</v>
      </c>
      <c r="S405" t="s">
        <v>306</v>
      </c>
      <c r="T405" s="70" t="s">
        <v>1497</v>
      </c>
      <c r="U405" t="s">
        <v>297</v>
      </c>
      <c r="V405" t="s">
        <v>309</v>
      </c>
      <c r="W405" t="s">
        <v>310</v>
      </c>
      <c r="X405" t="s">
        <v>310</v>
      </c>
      <c r="Y405" t="s">
        <v>311</v>
      </c>
      <c r="Z405" t="s">
        <v>297</v>
      </c>
      <c r="AA405" t="s">
        <v>297</v>
      </c>
      <c r="AB405" t="s">
        <v>297</v>
      </c>
      <c r="AC405" t="s">
        <v>297</v>
      </c>
      <c r="AD405" t="s">
        <v>297</v>
      </c>
      <c r="AE405" t="s">
        <v>297</v>
      </c>
      <c r="AF405" t="s">
        <v>297</v>
      </c>
      <c r="AG405" t="s">
        <v>297</v>
      </c>
      <c r="AH405" t="s">
        <v>297</v>
      </c>
      <c r="AI405" t="s">
        <v>297</v>
      </c>
      <c r="AJ405" t="s">
        <v>297</v>
      </c>
      <c r="AK405" t="s">
        <v>297</v>
      </c>
      <c r="AL405" t="s">
        <v>297</v>
      </c>
      <c r="AM405" t="s">
        <v>297</v>
      </c>
      <c r="AN405" t="s">
        <v>297</v>
      </c>
      <c r="AO405" t="s">
        <v>297</v>
      </c>
      <c r="AP405" t="s">
        <v>297</v>
      </c>
      <c r="AQ405" t="s">
        <v>297</v>
      </c>
      <c r="AR405" t="s">
        <v>297</v>
      </c>
      <c r="AS405" t="s">
        <v>297</v>
      </c>
      <c r="AT405" t="s">
        <v>297</v>
      </c>
      <c r="AU405" t="s">
        <v>297</v>
      </c>
      <c r="AV405" t="s">
        <v>297</v>
      </c>
      <c r="AW405" t="s">
        <v>297</v>
      </c>
      <c r="AX405" t="s">
        <v>297</v>
      </c>
      <c r="AY405" t="s">
        <v>297</v>
      </c>
      <c r="AZ405" t="s">
        <v>297</v>
      </c>
      <c r="BA405" t="s">
        <v>297</v>
      </c>
      <c r="BB405" t="s">
        <v>297</v>
      </c>
      <c r="BC405" t="s">
        <v>297</v>
      </c>
      <c r="BD405" t="s">
        <v>297</v>
      </c>
      <c r="BE405" t="s">
        <v>297</v>
      </c>
      <c r="BF405" t="s">
        <v>297</v>
      </c>
      <c r="BG405" t="s">
        <v>297</v>
      </c>
      <c r="BH405" t="s">
        <v>297</v>
      </c>
      <c r="BI405" t="s">
        <v>297</v>
      </c>
      <c r="BJ405" t="s">
        <v>297</v>
      </c>
      <c r="BK405" t="s">
        <v>297</v>
      </c>
      <c r="BL405" t="s">
        <v>297</v>
      </c>
      <c r="BM405" t="s">
        <v>297</v>
      </c>
      <c r="BN405" t="s">
        <v>297</v>
      </c>
      <c r="BO405" t="s">
        <v>297</v>
      </c>
      <c r="BP405" t="s">
        <v>312</v>
      </c>
      <c r="BQ405" t="s">
        <v>297</v>
      </c>
      <c r="BR405" t="s">
        <v>297</v>
      </c>
      <c r="BS405" t="s">
        <v>297</v>
      </c>
      <c r="BT405" t="s">
        <v>297</v>
      </c>
      <c r="BU405" t="s">
        <v>297</v>
      </c>
      <c r="BV405" t="s">
        <v>297</v>
      </c>
      <c r="BW405" t="s">
        <v>297</v>
      </c>
      <c r="BX405" t="s">
        <v>297</v>
      </c>
      <c r="BY405" t="s">
        <v>297</v>
      </c>
      <c r="BZ405" t="s">
        <v>297</v>
      </c>
      <c r="CA405" t="s">
        <v>297</v>
      </c>
      <c r="CB405" t="s">
        <v>297</v>
      </c>
      <c r="CC405" t="s">
        <v>297</v>
      </c>
      <c r="CD405" t="s">
        <v>297</v>
      </c>
      <c r="CE405" t="s">
        <v>297</v>
      </c>
      <c r="CF405" t="s">
        <v>369</v>
      </c>
      <c r="CG405" t="s">
        <v>297</v>
      </c>
      <c r="CH405" t="s">
        <v>297</v>
      </c>
      <c r="CI405">
        <v>0</v>
      </c>
      <c r="CJ405">
        <v>30</v>
      </c>
      <c r="CK405" s="70" t="s">
        <v>2633</v>
      </c>
      <c r="CL405" s="70" t="s">
        <v>2634</v>
      </c>
      <c r="CM405" s="160" t="s">
        <v>2635</v>
      </c>
    </row>
    <row r="406" spans="1:107" ht="17" hidden="1" customHeight="1" x14ac:dyDescent="0.2">
      <c r="A406" t="s">
        <v>6289</v>
      </c>
      <c r="B406" s="196" t="s">
        <v>5661</v>
      </c>
      <c r="C406" t="s">
        <v>191</v>
      </c>
      <c r="D406" t="s">
        <v>297</v>
      </c>
      <c r="E406" t="s">
        <v>2637</v>
      </c>
      <c r="F406" t="s">
        <v>297</v>
      </c>
      <c r="G406" t="s">
        <v>339</v>
      </c>
      <c r="H406" t="s">
        <v>340</v>
      </c>
      <c r="I406" t="s">
        <v>375</v>
      </c>
      <c r="J406" t="s">
        <v>342</v>
      </c>
      <c r="K406" t="s">
        <v>343</v>
      </c>
      <c r="L406" t="s">
        <v>303</v>
      </c>
      <c r="M406" t="s">
        <v>297</v>
      </c>
      <c r="N406" t="s">
        <v>297</v>
      </c>
      <c r="O406" t="s">
        <v>297</v>
      </c>
      <c r="Q406" t="s">
        <v>344</v>
      </c>
      <c r="R406" t="s">
        <v>297</v>
      </c>
      <c r="S406" t="s">
        <v>306</v>
      </c>
      <c r="T406" t="s">
        <v>297</v>
      </c>
      <c r="U406" t="s">
        <v>297</v>
      </c>
      <c r="V406" t="s">
        <v>309</v>
      </c>
      <c r="W406" t="s">
        <v>310</v>
      </c>
      <c r="X406" t="s">
        <v>310</v>
      </c>
      <c r="Y406" t="s">
        <v>311</v>
      </c>
      <c r="Z406" t="s">
        <v>297</v>
      </c>
      <c r="AA406" t="s">
        <v>297</v>
      </c>
      <c r="AB406" t="s">
        <v>297</v>
      </c>
      <c r="AC406" t="s">
        <v>297</v>
      </c>
      <c r="AD406" t="s">
        <v>297</v>
      </c>
      <c r="AE406" t="s">
        <v>297</v>
      </c>
      <c r="AF406" t="s">
        <v>297</v>
      </c>
      <c r="AG406" t="s">
        <v>297</v>
      </c>
      <c r="AH406" t="s">
        <v>297</v>
      </c>
      <c r="AI406" t="s">
        <v>297</v>
      </c>
      <c r="AJ406" t="s">
        <v>297</v>
      </c>
      <c r="AK406" t="s">
        <v>297</v>
      </c>
      <c r="AL406" t="s">
        <v>297</v>
      </c>
      <c r="AM406" t="s">
        <v>297</v>
      </c>
      <c r="AN406" t="s">
        <v>297</v>
      </c>
      <c r="AO406" t="s">
        <v>297</v>
      </c>
      <c r="AP406" t="s">
        <v>297</v>
      </c>
      <c r="AQ406" t="s">
        <v>297</v>
      </c>
      <c r="AR406" t="s">
        <v>297</v>
      </c>
      <c r="AS406" t="s">
        <v>297</v>
      </c>
      <c r="AT406" t="s">
        <v>297</v>
      </c>
      <c r="AU406" t="s">
        <v>297</v>
      </c>
      <c r="AV406" t="s">
        <v>297</v>
      </c>
      <c r="AW406" t="s">
        <v>297</v>
      </c>
      <c r="AX406" t="s">
        <v>297</v>
      </c>
      <c r="AY406" t="s">
        <v>297</v>
      </c>
      <c r="AZ406" t="s">
        <v>297</v>
      </c>
      <c r="BA406" t="s">
        <v>297</v>
      </c>
      <c r="BB406" t="s">
        <v>297</v>
      </c>
      <c r="BC406" t="s">
        <v>297</v>
      </c>
      <c r="BD406" t="s">
        <v>297</v>
      </c>
      <c r="BE406" t="s">
        <v>297</v>
      </c>
      <c r="BF406" t="s">
        <v>297</v>
      </c>
      <c r="BG406" t="s">
        <v>297</v>
      </c>
      <c r="BH406" t="s">
        <v>297</v>
      </c>
      <c r="BI406" t="s">
        <v>297</v>
      </c>
      <c r="BJ406" t="s">
        <v>297</v>
      </c>
      <c r="BK406" t="s">
        <v>297</v>
      </c>
      <c r="BL406" t="s">
        <v>297</v>
      </c>
      <c r="BM406" t="s">
        <v>297</v>
      </c>
      <c r="BN406" t="s">
        <v>297</v>
      </c>
      <c r="BO406" t="s">
        <v>297</v>
      </c>
      <c r="BP406" t="s">
        <v>312</v>
      </c>
      <c r="BQ406" t="s">
        <v>297</v>
      </c>
      <c r="BR406" t="s">
        <v>297</v>
      </c>
      <c r="BS406" t="s">
        <v>297</v>
      </c>
      <c r="BT406" t="s">
        <v>297</v>
      </c>
      <c r="BU406" t="s">
        <v>297</v>
      </c>
      <c r="BV406" t="s">
        <v>297</v>
      </c>
      <c r="BW406" t="s">
        <v>297</v>
      </c>
      <c r="BX406" t="s">
        <v>297</v>
      </c>
      <c r="BY406" t="s">
        <v>297</v>
      </c>
      <c r="BZ406" t="s">
        <v>297</v>
      </c>
      <c r="CA406" t="s">
        <v>297</v>
      </c>
      <c r="CB406" t="s">
        <v>297</v>
      </c>
      <c r="CC406" t="s">
        <v>297</v>
      </c>
      <c r="CD406" t="s">
        <v>297</v>
      </c>
      <c r="CE406" t="s">
        <v>297</v>
      </c>
      <c r="CF406" t="s">
        <v>347</v>
      </c>
      <c r="CG406" t="s">
        <v>297</v>
      </c>
      <c r="CH406" t="s">
        <v>297</v>
      </c>
      <c r="CI406">
        <v>0</v>
      </c>
      <c r="CJ406">
        <v>30</v>
      </c>
      <c r="CK406" t="s">
        <v>2638</v>
      </c>
      <c r="CL406" t="s">
        <v>2639</v>
      </c>
      <c r="CM406" t="s">
        <v>297</v>
      </c>
      <c r="CN406" t="s">
        <v>297</v>
      </c>
      <c r="CO406" t="s">
        <v>297</v>
      </c>
      <c r="CP406" t="s">
        <v>297</v>
      </c>
      <c r="CQ406" t="s">
        <v>297</v>
      </c>
      <c r="CR406" t="s">
        <v>297</v>
      </c>
      <c r="CS406" t="s">
        <v>297</v>
      </c>
      <c r="CT406" t="s">
        <v>297</v>
      </c>
      <c r="CU406" t="s">
        <v>297</v>
      </c>
      <c r="CV406" t="s">
        <v>297</v>
      </c>
      <c r="CW406" t="s">
        <v>297</v>
      </c>
      <c r="CX406" t="s">
        <v>297</v>
      </c>
      <c r="CY406" t="s">
        <v>297</v>
      </c>
      <c r="CZ406" t="s">
        <v>297</v>
      </c>
      <c r="DA406" t="s">
        <v>297</v>
      </c>
      <c r="DB406" t="s">
        <v>297</v>
      </c>
      <c r="DC406" t="s">
        <v>297</v>
      </c>
    </row>
    <row r="407" spans="1:107" ht="17" hidden="1" customHeight="1" x14ac:dyDescent="0.2">
      <c r="A407" t="s">
        <v>296</v>
      </c>
      <c r="B407" s="14" t="s">
        <v>2641</v>
      </c>
      <c r="C407" t="s">
        <v>6204</v>
      </c>
      <c r="D407" t="s">
        <v>297</v>
      </c>
      <c r="E407" t="s">
        <v>2642</v>
      </c>
      <c r="F407" t="s">
        <v>2643</v>
      </c>
      <c r="G407" t="s">
        <v>339</v>
      </c>
      <c r="H407" t="s">
        <v>340</v>
      </c>
      <c r="I407" t="s">
        <v>375</v>
      </c>
      <c r="J407" t="s">
        <v>342</v>
      </c>
      <c r="K407" t="s">
        <v>343</v>
      </c>
      <c r="L407" t="s">
        <v>303</v>
      </c>
      <c r="M407" t="s">
        <v>297</v>
      </c>
      <c r="N407" t="s">
        <v>297</v>
      </c>
      <c r="O407" t="s">
        <v>297</v>
      </c>
      <c r="Q407" t="s">
        <v>344</v>
      </c>
      <c r="R407" t="s">
        <v>297</v>
      </c>
      <c r="S407" t="s">
        <v>306</v>
      </c>
      <c r="T407" t="s">
        <v>297</v>
      </c>
      <c r="U407" t="s">
        <v>308</v>
      </c>
      <c r="V407" t="s">
        <v>309</v>
      </c>
      <c r="W407" t="s">
        <v>345</v>
      </c>
      <c r="X407" t="s">
        <v>310</v>
      </c>
      <c r="Y407" t="s">
        <v>311</v>
      </c>
      <c r="Z407" t="s">
        <v>466</v>
      </c>
      <c r="AA407" t="s">
        <v>488</v>
      </c>
      <c r="AB407">
        <v>3</v>
      </c>
      <c r="AC407" t="s">
        <v>297</v>
      </c>
      <c r="AD407" t="s">
        <v>297</v>
      </c>
      <c r="AE407" t="s">
        <v>297</v>
      </c>
      <c r="AF407" t="s">
        <v>466</v>
      </c>
      <c r="AG407" t="s">
        <v>412</v>
      </c>
      <c r="AH407">
        <v>16</v>
      </c>
      <c r="AI407" t="s">
        <v>297</v>
      </c>
      <c r="AJ407" t="s">
        <v>297</v>
      </c>
      <c r="AK407" t="s">
        <v>297</v>
      </c>
      <c r="AL407" t="s">
        <v>297</v>
      </c>
      <c r="AM407" t="s">
        <v>297</v>
      </c>
      <c r="AN407" t="s">
        <v>297</v>
      </c>
      <c r="AO407" t="s">
        <v>297</v>
      </c>
      <c r="AP407" t="s">
        <v>297</v>
      </c>
      <c r="AQ407" t="s">
        <v>297</v>
      </c>
      <c r="AR407" t="s">
        <v>297</v>
      </c>
      <c r="AS407" t="s">
        <v>297</v>
      </c>
      <c r="AT407" t="s">
        <v>297</v>
      </c>
      <c r="AU407" t="s">
        <v>297</v>
      </c>
      <c r="AV407" t="s">
        <v>297</v>
      </c>
      <c r="AW407" t="s">
        <v>297</v>
      </c>
      <c r="AX407" t="s">
        <v>297</v>
      </c>
      <c r="AY407" t="s">
        <v>297</v>
      </c>
      <c r="AZ407" t="s">
        <v>297</v>
      </c>
      <c r="BA407" t="s">
        <v>297</v>
      </c>
      <c r="BB407" t="s">
        <v>297</v>
      </c>
      <c r="BC407" t="s">
        <v>297</v>
      </c>
      <c r="BD407" t="s">
        <v>297</v>
      </c>
      <c r="BE407" t="s">
        <v>297</v>
      </c>
      <c r="BF407" t="s">
        <v>297</v>
      </c>
      <c r="BG407" t="s">
        <v>297</v>
      </c>
      <c r="BH407" t="s">
        <v>297</v>
      </c>
      <c r="BI407" t="s">
        <v>297</v>
      </c>
      <c r="BJ407" t="s">
        <v>297</v>
      </c>
      <c r="BK407" t="s">
        <v>297</v>
      </c>
      <c r="BL407" t="s">
        <v>297</v>
      </c>
      <c r="BM407" t="s">
        <v>297</v>
      </c>
      <c r="BN407" t="s">
        <v>297</v>
      </c>
      <c r="BO407" t="s">
        <v>297</v>
      </c>
      <c r="BP407" t="s">
        <v>297</v>
      </c>
      <c r="BQ407" t="s">
        <v>297</v>
      </c>
      <c r="BR407" t="s">
        <v>297</v>
      </c>
      <c r="BS407" t="s">
        <v>297</v>
      </c>
      <c r="BT407" t="s">
        <v>297</v>
      </c>
      <c r="BU407" t="s">
        <v>297</v>
      </c>
      <c r="BV407" t="s">
        <v>297</v>
      </c>
      <c r="BW407" t="s">
        <v>297</v>
      </c>
      <c r="BX407" t="s">
        <v>297</v>
      </c>
      <c r="BY407" t="s">
        <v>297</v>
      </c>
      <c r="BZ407" t="s">
        <v>297</v>
      </c>
      <c r="CA407" t="s">
        <v>297</v>
      </c>
      <c r="CB407" t="s">
        <v>297</v>
      </c>
      <c r="CC407" t="s">
        <v>297</v>
      </c>
      <c r="CD407" t="s">
        <v>297</v>
      </c>
      <c r="CE407" t="s">
        <v>297</v>
      </c>
      <c r="CF407" t="s">
        <v>347</v>
      </c>
      <c r="CG407" t="s">
        <v>297</v>
      </c>
      <c r="CH407" t="s">
        <v>297</v>
      </c>
      <c r="CI407">
        <v>0</v>
      </c>
      <c r="CJ407">
        <v>12</v>
      </c>
      <c r="CK407" t="s">
        <v>2644</v>
      </c>
      <c r="CL407" t="s">
        <v>2645</v>
      </c>
      <c r="CM407" t="s">
        <v>2646</v>
      </c>
      <c r="CN407" t="s">
        <v>297</v>
      </c>
      <c r="CO407" t="s">
        <v>297</v>
      </c>
      <c r="CP407" t="s">
        <v>297</v>
      </c>
      <c r="CQ407" t="s">
        <v>297</v>
      </c>
      <c r="CR407" t="s">
        <v>297</v>
      </c>
      <c r="CS407" t="s">
        <v>297</v>
      </c>
      <c r="CT407" t="s">
        <v>297</v>
      </c>
      <c r="CU407" t="s">
        <v>297</v>
      </c>
      <c r="CV407" t="s">
        <v>297</v>
      </c>
      <c r="CW407" t="s">
        <v>2647</v>
      </c>
      <c r="CX407" t="s">
        <v>297</v>
      </c>
      <c r="CY407" t="s">
        <v>403</v>
      </c>
      <c r="CZ407" t="s">
        <v>404</v>
      </c>
      <c r="DA407" t="s">
        <v>352</v>
      </c>
      <c r="DB407" t="s">
        <v>297</v>
      </c>
      <c r="DC407" t="s">
        <v>297</v>
      </c>
    </row>
    <row r="408" spans="1:107" ht="17" hidden="1" customHeight="1" x14ac:dyDescent="0.2">
      <c r="A408" t="s">
        <v>2648</v>
      </c>
      <c r="B408" s="196" t="s">
        <v>2649</v>
      </c>
      <c r="C408" t="s">
        <v>6204</v>
      </c>
      <c r="D408" t="s">
        <v>297</v>
      </c>
      <c r="E408" t="s">
        <v>2650</v>
      </c>
      <c r="F408" t="s">
        <v>2651</v>
      </c>
      <c r="G408" t="s">
        <v>339</v>
      </c>
      <c r="H408" t="s">
        <v>340</v>
      </c>
      <c r="I408" t="s">
        <v>375</v>
      </c>
      <c r="J408" t="s">
        <v>342</v>
      </c>
      <c r="K408" t="s">
        <v>343</v>
      </c>
      <c r="L408" t="s">
        <v>303</v>
      </c>
      <c r="M408" t="s">
        <v>297</v>
      </c>
      <c r="N408" t="s">
        <v>297</v>
      </c>
      <c r="O408" t="s">
        <v>297</v>
      </c>
      <c r="Q408" t="s">
        <v>344</v>
      </c>
      <c r="R408" t="s">
        <v>297</v>
      </c>
      <c r="S408" t="s">
        <v>306</v>
      </c>
      <c r="T408" t="s">
        <v>297</v>
      </c>
      <c r="U408" t="s">
        <v>308</v>
      </c>
      <c r="V408" t="s">
        <v>309</v>
      </c>
      <c r="W408" t="s">
        <v>345</v>
      </c>
      <c r="X408" t="s">
        <v>310</v>
      </c>
      <c r="Y408" t="s">
        <v>311</v>
      </c>
      <c r="Z408" t="s">
        <v>297</v>
      </c>
      <c r="AA408" t="s">
        <v>297</v>
      </c>
      <c r="AB408" t="s">
        <v>297</v>
      </c>
      <c r="AC408" t="s">
        <v>297</v>
      </c>
      <c r="AD408" t="s">
        <v>297</v>
      </c>
      <c r="AE408" t="s">
        <v>297</v>
      </c>
      <c r="AF408" t="s">
        <v>467</v>
      </c>
      <c r="AG408" t="s">
        <v>412</v>
      </c>
      <c r="AH408">
        <v>1</v>
      </c>
      <c r="AI408" t="s">
        <v>297</v>
      </c>
      <c r="AJ408" t="s">
        <v>297</v>
      </c>
      <c r="AK408" t="s">
        <v>297</v>
      </c>
      <c r="AL408" t="s">
        <v>297</v>
      </c>
      <c r="AM408" t="s">
        <v>297</v>
      </c>
      <c r="AN408" t="s">
        <v>297</v>
      </c>
      <c r="AO408" t="s">
        <v>297</v>
      </c>
      <c r="AP408" t="s">
        <v>297</v>
      </c>
      <c r="AQ408" t="s">
        <v>297</v>
      </c>
      <c r="AR408" t="s">
        <v>297</v>
      </c>
      <c r="AS408" t="s">
        <v>297</v>
      </c>
      <c r="AT408" t="s">
        <v>297</v>
      </c>
      <c r="AU408" t="s">
        <v>297</v>
      </c>
      <c r="AV408" t="s">
        <v>297</v>
      </c>
      <c r="AW408" t="s">
        <v>297</v>
      </c>
      <c r="AX408" t="s">
        <v>297</v>
      </c>
      <c r="AY408" t="s">
        <v>297</v>
      </c>
      <c r="AZ408" t="s">
        <v>297</v>
      </c>
      <c r="BA408" t="s">
        <v>297</v>
      </c>
      <c r="BB408" t="s">
        <v>297</v>
      </c>
      <c r="BC408" t="s">
        <v>297</v>
      </c>
      <c r="BD408" t="s">
        <v>297</v>
      </c>
      <c r="BE408" t="s">
        <v>297</v>
      </c>
      <c r="BF408" t="s">
        <v>297</v>
      </c>
      <c r="BG408" t="s">
        <v>297</v>
      </c>
      <c r="BH408" t="s">
        <v>297</v>
      </c>
      <c r="BI408" t="s">
        <v>297</v>
      </c>
      <c r="BJ408" t="s">
        <v>297</v>
      </c>
      <c r="BK408" t="s">
        <v>297</v>
      </c>
      <c r="BL408" t="s">
        <v>297</v>
      </c>
      <c r="BM408" t="s">
        <v>297</v>
      </c>
      <c r="BN408" t="s">
        <v>297</v>
      </c>
      <c r="BO408" t="s">
        <v>297</v>
      </c>
      <c r="BP408" t="s">
        <v>297</v>
      </c>
      <c r="BQ408" t="s">
        <v>297</v>
      </c>
      <c r="BR408" t="s">
        <v>297</v>
      </c>
      <c r="BS408" t="s">
        <v>297</v>
      </c>
      <c r="BT408" t="s">
        <v>297</v>
      </c>
      <c r="BU408" t="s">
        <v>297</v>
      </c>
      <c r="BV408" t="s">
        <v>2652</v>
      </c>
      <c r="BW408" t="s">
        <v>488</v>
      </c>
      <c r="BX408">
        <v>2</v>
      </c>
      <c r="BY408" t="s">
        <v>297</v>
      </c>
      <c r="BZ408" t="s">
        <v>297</v>
      </c>
      <c r="CA408" t="s">
        <v>297</v>
      </c>
      <c r="CB408" t="s">
        <v>297</v>
      </c>
      <c r="CC408" t="s">
        <v>297</v>
      </c>
      <c r="CD408" t="s">
        <v>297</v>
      </c>
      <c r="CE408" t="s">
        <v>297</v>
      </c>
      <c r="CF408" t="s">
        <v>347</v>
      </c>
      <c r="CG408" t="s">
        <v>297</v>
      </c>
      <c r="CH408" t="s">
        <v>297</v>
      </c>
      <c r="CI408">
        <v>0</v>
      </c>
      <c r="CJ408">
        <v>30</v>
      </c>
      <c r="CK408" t="s">
        <v>2653</v>
      </c>
      <c r="CL408" t="s">
        <v>2654</v>
      </c>
      <c r="CM408" t="s">
        <v>297</v>
      </c>
      <c r="CN408" t="s">
        <v>297</v>
      </c>
      <c r="CO408" t="s">
        <v>297</v>
      </c>
      <c r="CP408" t="s">
        <v>297</v>
      </c>
      <c r="CQ408" t="s">
        <v>297</v>
      </c>
      <c r="CR408" t="s">
        <v>297</v>
      </c>
      <c r="CS408" t="s">
        <v>297</v>
      </c>
      <c r="CT408" t="s">
        <v>297</v>
      </c>
      <c r="CU408" t="s">
        <v>297</v>
      </c>
      <c r="CV408" t="s">
        <v>297</v>
      </c>
      <c r="CW408" t="s">
        <v>297</v>
      </c>
      <c r="CX408" t="s">
        <v>297</v>
      </c>
      <c r="CY408" t="s">
        <v>403</v>
      </c>
      <c r="CZ408" t="s">
        <v>404</v>
      </c>
      <c r="DA408" t="s">
        <v>2655</v>
      </c>
      <c r="DB408" t="s">
        <v>297</v>
      </c>
      <c r="DC408" t="s">
        <v>2656</v>
      </c>
    </row>
    <row r="409" spans="1:107" ht="17" hidden="1" customHeight="1" x14ac:dyDescent="0.2">
      <c r="A409" t="s">
        <v>218</v>
      </c>
      <c r="B409" s="14" t="s">
        <v>2657</v>
      </c>
      <c r="C409" t="s">
        <v>6292</v>
      </c>
      <c r="D409" t="s">
        <v>2658</v>
      </c>
      <c r="E409" t="s">
        <v>2659</v>
      </c>
      <c r="F409" t="s">
        <v>1188</v>
      </c>
      <c r="G409" t="s">
        <v>339</v>
      </c>
      <c r="H409" t="s">
        <v>340</v>
      </c>
      <c r="I409" t="s">
        <v>375</v>
      </c>
      <c r="J409" t="s">
        <v>342</v>
      </c>
      <c r="K409" t="s">
        <v>2660</v>
      </c>
      <c r="L409" t="s">
        <v>303</v>
      </c>
      <c r="M409" t="s">
        <v>297</v>
      </c>
      <c r="N409" t="s">
        <v>297</v>
      </c>
      <c r="O409" t="s">
        <v>297</v>
      </c>
      <c r="Q409" t="s">
        <v>344</v>
      </c>
      <c r="R409" t="s">
        <v>297</v>
      </c>
      <c r="S409" t="s">
        <v>306</v>
      </c>
      <c r="T409" t="s">
        <v>297</v>
      </c>
      <c r="U409" t="s">
        <v>297</v>
      </c>
      <c r="V409" t="s">
        <v>309</v>
      </c>
      <c r="W409" t="s">
        <v>345</v>
      </c>
      <c r="X409" t="s">
        <v>310</v>
      </c>
      <c r="Y409" t="s">
        <v>2661</v>
      </c>
      <c r="Z409" t="s">
        <v>297</v>
      </c>
      <c r="AA409" t="s">
        <v>297</v>
      </c>
      <c r="AB409" t="s">
        <v>297</v>
      </c>
      <c r="AC409" t="s">
        <v>297</v>
      </c>
      <c r="AD409" t="s">
        <v>297</v>
      </c>
      <c r="AE409" t="s">
        <v>297</v>
      </c>
      <c r="AF409" t="s">
        <v>297</v>
      </c>
      <c r="AG409" t="s">
        <v>297</v>
      </c>
      <c r="AH409" t="s">
        <v>297</v>
      </c>
      <c r="AI409" t="s">
        <v>297</v>
      </c>
      <c r="AJ409" t="s">
        <v>297</v>
      </c>
      <c r="AK409" t="s">
        <v>297</v>
      </c>
      <c r="AL409" t="s">
        <v>297</v>
      </c>
      <c r="AM409" t="s">
        <v>297</v>
      </c>
      <c r="AN409" t="s">
        <v>297</v>
      </c>
      <c r="AO409" t="s">
        <v>297</v>
      </c>
      <c r="AP409" t="s">
        <v>297</v>
      </c>
      <c r="AQ409" t="s">
        <v>297</v>
      </c>
      <c r="AR409" t="s">
        <v>297</v>
      </c>
      <c r="AS409" t="s">
        <v>297</v>
      </c>
      <c r="AT409" t="s">
        <v>297</v>
      </c>
      <c r="AU409" t="s">
        <v>297</v>
      </c>
      <c r="AV409" t="s">
        <v>297</v>
      </c>
      <c r="AW409" t="s">
        <v>297</v>
      </c>
      <c r="AX409" t="s">
        <v>297</v>
      </c>
      <c r="AY409" t="s">
        <v>297</v>
      </c>
      <c r="AZ409" t="s">
        <v>297</v>
      </c>
      <c r="BA409" t="s">
        <v>297</v>
      </c>
      <c r="BB409" t="s">
        <v>297</v>
      </c>
      <c r="BC409" t="s">
        <v>297</v>
      </c>
      <c r="BD409" t="s">
        <v>297</v>
      </c>
      <c r="BE409" t="s">
        <v>297</v>
      </c>
      <c r="BF409" t="s">
        <v>297</v>
      </c>
      <c r="BG409" t="s">
        <v>297</v>
      </c>
      <c r="BH409" t="s">
        <v>297</v>
      </c>
      <c r="BI409" t="s">
        <v>297</v>
      </c>
      <c r="BJ409" t="s">
        <v>297</v>
      </c>
      <c r="BK409" t="s">
        <v>297</v>
      </c>
      <c r="BL409" t="s">
        <v>297</v>
      </c>
      <c r="BM409" t="s">
        <v>297</v>
      </c>
      <c r="BO409" t="s">
        <v>297</v>
      </c>
      <c r="BP409" t="s">
        <v>411</v>
      </c>
      <c r="BQ409" t="s">
        <v>412</v>
      </c>
      <c r="BR409">
        <v>28</v>
      </c>
      <c r="BS409" t="s">
        <v>297</v>
      </c>
      <c r="BT409" t="s">
        <v>297</v>
      </c>
      <c r="BU409" t="s">
        <v>297</v>
      </c>
      <c r="BV409" t="s">
        <v>297</v>
      </c>
      <c r="BW409" t="s">
        <v>297</v>
      </c>
      <c r="BX409" t="s">
        <v>297</v>
      </c>
      <c r="BY409" t="s">
        <v>297</v>
      </c>
      <c r="BZ409" t="s">
        <v>297</v>
      </c>
      <c r="CA409" t="s">
        <v>297</v>
      </c>
      <c r="CB409" t="s">
        <v>297</v>
      </c>
      <c r="CC409" t="s">
        <v>297</v>
      </c>
      <c r="CD409" t="s">
        <v>297</v>
      </c>
      <c r="CE409" t="s">
        <v>297</v>
      </c>
      <c r="CF409" t="s">
        <v>347</v>
      </c>
      <c r="CG409" t="s">
        <v>297</v>
      </c>
      <c r="CH409" t="s">
        <v>297</v>
      </c>
      <c r="CI409">
        <v>0</v>
      </c>
      <c r="CJ409">
        <v>30</v>
      </c>
      <c r="CK409" t="s">
        <v>2662</v>
      </c>
      <c r="CL409" t="s">
        <v>2663</v>
      </c>
      <c r="CM409" t="s">
        <v>297</v>
      </c>
      <c r="CN409" t="s">
        <v>297</v>
      </c>
      <c r="CO409" t="s">
        <v>297</v>
      </c>
      <c r="CP409" t="s">
        <v>297</v>
      </c>
      <c r="CQ409" t="s">
        <v>297</v>
      </c>
      <c r="CR409" t="s">
        <v>297</v>
      </c>
      <c r="CS409" t="s">
        <v>297</v>
      </c>
      <c r="CT409" t="s">
        <v>297</v>
      </c>
      <c r="CU409" t="s">
        <v>297</v>
      </c>
      <c r="CV409" t="s">
        <v>297</v>
      </c>
      <c r="CW409" t="s">
        <v>297</v>
      </c>
      <c r="CX409" t="s">
        <v>297</v>
      </c>
      <c r="CY409" t="s">
        <v>2664</v>
      </c>
      <c r="CZ409" t="s">
        <v>2257</v>
      </c>
      <c r="DA409" t="s">
        <v>297</v>
      </c>
      <c r="DB409" t="s">
        <v>297</v>
      </c>
      <c r="DC409" t="s">
        <v>297</v>
      </c>
    </row>
    <row r="410" spans="1:107" ht="17" hidden="1" customHeight="1" x14ac:dyDescent="0.2">
      <c r="A410" t="s">
        <v>221</v>
      </c>
      <c r="B410" s="196" t="s">
        <v>2665</v>
      </c>
      <c r="C410" t="s">
        <v>6292</v>
      </c>
      <c r="D410" t="s">
        <v>2666</v>
      </c>
      <c r="E410" t="s">
        <v>2667</v>
      </c>
      <c r="F410" t="s">
        <v>2668</v>
      </c>
      <c r="G410" t="s">
        <v>339</v>
      </c>
      <c r="H410" t="s">
        <v>340</v>
      </c>
      <c r="I410" t="s">
        <v>375</v>
      </c>
      <c r="J410" t="s">
        <v>342</v>
      </c>
      <c r="K410" t="s">
        <v>2660</v>
      </c>
      <c r="L410" t="s">
        <v>303</v>
      </c>
      <c r="M410" t="s">
        <v>297</v>
      </c>
      <c r="N410" t="s">
        <v>297</v>
      </c>
      <c r="O410" t="s">
        <v>297</v>
      </c>
      <c r="Q410" t="s">
        <v>344</v>
      </c>
      <c r="R410" t="s">
        <v>297</v>
      </c>
      <c r="S410" t="s">
        <v>306</v>
      </c>
      <c r="T410" t="s">
        <v>297</v>
      </c>
      <c r="U410" t="s">
        <v>297</v>
      </c>
      <c r="V410" t="s">
        <v>309</v>
      </c>
      <c r="W410" t="s">
        <v>310</v>
      </c>
      <c r="X410" t="s">
        <v>310</v>
      </c>
      <c r="Y410" t="s">
        <v>311</v>
      </c>
      <c r="Z410" t="s">
        <v>297</v>
      </c>
      <c r="AA410" t="s">
        <v>297</v>
      </c>
      <c r="AB410" t="s">
        <v>297</v>
      </c>
      <c r="AC410" t="s">
        <v>297</v>
      </c>
      <c r="AD410" t="s">
        <v>297</v>
      </c>
      <c r="AE410" t="s">
        <v>297</v>
      </c>
      <c r="AF410" t="s">
        <v>297</v>
      </c>
      <c r="AG410" t="s">
        <v>297</v>
      </c>
      <c r="AH410" t="s">
        <v>297</v>
      </c>
      <c r="AI410" t="s">
        <v>297</v>
      </c>
      <c r="AJ410" t="s">
        <v>297</v>
      </c>
      <c r="AK410" t="s">
        <v>297</v>
      </c>
      <c r="AL410" t="s">
        <v>297</v>
      </c>
      <c r="AM410" t="s">
        <v>297</v>
      </c>
      <c r="AN410" t="s">
        <v>297</v>
      </c>
      <c r="AO410" t="s">
        <v>297</v>
      </c>
      <c r="AP410" t="s">
        <v>297</v>
      </c>
      <c r="AQ410" t="s">
        <v>297</v>
      </c>
      <c r="AR410" t="s">
        <v>297</v>
      </c>
      <c r="AS410" t="s">
        <v>297</v>
      </c>
      <c r="AT410" t="s">
        <v>297</v>
      </c>
      <c r="AU410" t="s">
        <v>297</v>
      </c>
      <c r="AV410" t="s">
        <v>297</v>
      </c>
      <c r="AW410" t="s">
        <v>297</v>
      </c>
      <c r="AX410" t="s">
        <v>297</v>
      </c>
      <c r="AY410" t="s">
        <v>297</v>
      </c>
      <c r="AZ410" t="s">
        <v>297</v>
      </c>
      <c r="BA410" t="s">
        <v>297</v>
      </c>
      <c r="BB410" t="s">
        <v>297</v>
      </c>
      <c r="BC410" t="s">
        <v>297</v>
      </c>
      <c r="BD410" t="s">
        <v>297</v>
      </c>
      <c r="BE410" t="s">
        <v>297</v>
      </c>
      <c r="BF410" t="s">
        <v>297</v>
      </c>
      <c r="BG410" t="s">
        <v>297</v>
      </c>
      <c r="BH410" t="s">
        <v>297</v>
      </c>
      <c r="BI410" t="s">
        <v>297</v>
      </c>
      <c r="BJ410" t="s">
        <v>297</v>
      </c>
      <c r="BK410" t="s">
        <v>297</v>
      </c>
      <c r="BL410" t="s">
        <v>297</v>
      </c>
      <c r="BM410" t="s">
        <v>297</v>
      </c>
      <c r="BO410" t="s">
        <v>297</v>
      </c>
      <c r="BP410" t="s">
        <v>411</v>
      </c>
      <c r="BQ410" t="s">
        <v>412</v>
      </c>
      <c r="BR410">
        <v>31</v>
      </c>
      <c r="BS410" t="s">
        <v>297</v>
      </c>
      <c r="BT410" t="s">
        <v>297</v>
      </c>
      <c r="BU410" t="s">
        <v>297</v>
      </c>
      <c r="BV410" t="s">
        <v>297</v>
      </c>
      <c r="BW410" t="s">
        <v>297</v>
      </c>
      <c r="BX410" t="s">
        <v>297</v>
      </c>
      <c r="BY410" t="s">
        <v>297</v>
      </c>
      <c r="BZ410" t="s">
        <v>297</v>
      </c>
      <c r="CA410" t="s">
        <v>297</v>
      </c>
      <c r="CB410" t="s">
        <v>297</v>
      </c>
      <c r="CC410" t="s">
        <v>297</v>
      </c>
      <c r="CD410" t="s">
        <v>297</v>
      </c>
      <c r="CE410" t="s">
        <v>297</v>
      </c>
      <c r="CF410" t="s">
        <v>347</v>
      </c>
      <c r="CG410" t="s">
        <v>297</v>
      </c>
      <c r="CH410" t="s">
        <v>297</v>
      </c>
      <c r="CI410">
        <v>0</v>
      </c>
      <c r="CJ410">
        <v>30</v>
      </c>
      <c r="CK410" t="s">
        <v>2669</v>
      </c>
      <c r="CL410" t="s">
        <v>2670</v>
      </c>
      <c r="CM410" t="s">
        <v>297</v>
      </c>
      <c r="CN410" t="s">
        <v>297</v>
      </c>
      <c r="CO410" t="s">
        <v>297</v>
      </c>
      <c r="CP410" t="s">
        <v>297</v>
      </c>
      <c r="CQ410" t="s">
        <v>297</v>
      </c>
      <c r="CR410" t="s">
        <v>297</v>
      </c>
      <c r="CS410" t="s">
        <v>297</v>
      </c>
      <c r="CT410" t="s">
        <v>297</v>
      </c>
      <c r="CU410" t="s">
        <v>297</v>
      </c>
      <c r="CV410" t="s">
        <v>297</v>
      </c>
      <c r="CW410" t="s">
        <v>297</v>
      </c>
      <c r="CX410" t="s">
        <v>297</v>
      </c>
      <c r="CY410" t="s">
        <v>579</v>
      </c>
      <c r="CZ410" t="s">
        <v>2257</v>
      </c>
      <c r="DA410" t="s">
        <v>297</v>
      </c>
      <c r="DB410" t="s">
        <v>297</v>
      </c>
      <c r="DC410" t="s">
        <v>1125</v>
      </c>
    </row>
    <row r="411" spans="1:107" ht="17" hidden="1" customHeight="1" x14ac:dyDescent="0.2">
      <c r="A411" t="s">
        <v>223</v>
      </c>
      <c r="B411" s="14" t="s">
        <v>2671</v>
      </c>
      <c r="C411" t="s">
        <v>456</v>
      </c>
      <c r="D411" t="s">
        <v>297</v>
      </c>
      <c r="E411" t="s">
        <v>2672</v>
      </c>
      <c r="F411" t="s">
        <v>297</v>
      </c>
      <c r="G411" t="s">
        <v>339</v>
      </c>
      <c r="H411" t="s">
        <v>340</v>
      </c>
      <c r="I411" t="s">
        <v>375</v>
      </c>
      <c r="J411" t="s">
        <v>342</v>
      </c>
      <c r="K411" t="s">
        <v>343</v>
      </c>
      <c r="L411" t="s">
        <v>303</v>
      </c>
      <c r="M411" t="s">
        <v>297</v>
      </c>
      <c r="N411" t="s">
        <v>297</v>
      </c>
      <c r="O411" t="s">
        <v>297</v>
      </c>
      <c r="Q411" t="s">
        <v>344</v>
      </c>
      <c r="R411" t="s">
        <v>297</v>
      </c>
      <c r="S411" t="s">
        <v>306</v>
      </c>
      <c r="T411" t="s">
        <v>297</v>
      </c>
      <c r="U411" t="s">
        <v>297</v>
      </c>
      <c r="V411" t="s">
        <v>309</v>
      </c>
      <c r="W411" t="s">
        <v>310</v>
      </c>
      <c r="X411" t="s">
        <v>310</v>
      </c>
      <c r="Y411" t="s">
        <v>311</v>
      </c>
      <c r="Z411" t="s">
        <v>297</v>
      </c>
      <c r="AA411" t="s">
        <v>297</v>
      </c>
      <c r="AB411" t="s">
        <v>297</v>
      </c>
      <c r="AC411" t="s">
        <v>297</v>
      </c>
      <c r="AD411" t="s">
        <v>297</v>
      </c>
      <c r="AE411" t="s">
        <v>297</v>
      </c>
      <c r="AF411" t="s">
        <v>297</v>
      </c>
      <c r="AG411" t="s">
        <v>297</v>
      </c>
      <c r="AH411" t="s">
        <v>297</v>
      </c>
      <c r="AI411" t="s">
        <v>297</v>
      </c>
      <c r="AJ411" t="s">
        <v>297</v>
      </c>
      <c r="AK411" t="s">
        <v>297</v>
      </c>
      <c r="AL411" t="s">
        <v>297</v>
      </c>
      <c r="AM411" t="s">
        <v>297</v>
      </c>
      <c r="AN411" t="s">
        <v>297</v>
      </c>
      <c r="AO411" t="s">
        <v>297</v>
      </c>
      <c r="AP411" t="s">
        <v>297</v>
      </c>
      <c r="AQ411" t="s">
        <v>297</v>
      </c>
      <c r="AR411" t="s">
        <v>297</v>
      </c>
      <c r="AS411" t="s">
        <v>297</v>
      </c>
      <c r="AT411" t="s">
        <v>297</v>
      </c>
      <c r="AU411" t="s">
        <v>297</v>
      </c>
      <c r="AV411" t="s">
        <v>297</v>
      </c>
      <c r="AW411" t="s">
        <v>297</v>
      </c>
      <c r="AX411" t="s">
        <v>297</v>
      </c>
      <c r="AY411" t="s">
        <v>297</v>
      </c>
      <c r="AZ411" t="s">
        <v>297</v>
      </c>
      <c r="BA411" t="s">
        <v>297</v>
      </c>
      <c r="BB411" t="s">
        <v>297</v>
      </c>
      <c r="BC411" t="s">
        <v>297</v>
      </c>
      <c r="BD411" t="s">
        <v>297</v>
      </c>
      <c r="BE411" t="s">
        <v>297</v>
      </c>
      <c r="BF411" t="s">
        <v>297</v>
      </c>
      <c r="BG411" t="s">
        <v>297</v>
      </c>
      <c r="BH411" t="s">
        <v>297</v>
      </c>
      <c r="BI411" t="s">
        <v>297</v>
      </c>
      <c r="BJ411" t="s">
        <v>297</v>
      </c>
      <c r="BK411" t="s">
        <v>297</v>
      </c>
      <c r="BL411" t="s">
        <v>297</v>
      </c>
      <c r="BM411" t="s">
        <v>297</v>
      </c>
      <c r="BO411" t="s">
        <v>297</v>
      </c>
      <c r="BP411" t="s">
        <v>411</v>
      </c>
      <c r="BQ411" t="s">
        <v>412</v>
      </c>
      <c r="BR411">
        <v>32</v>
      </c>
      <c r="BS411" t="s">
        <v>297</v>
      </c>
      <c r="BT411" t="s">
        <v>297</v>
      </c>
      <c r="BU411" t="s">
        <v>297</v>
      </c>
      <c r="BV411" t="s">
        <v>297</v>
      </c>
      <c r="BW411" t="s">
        <v>297</v>
      </c>
      <c r="BX411" t="s">
        <v>297</v>
      </c>
      <c r="BY411" t="s">
        <v>297</v>
      </c>
      <c r="BZ411" t="s">
        <v>297</v>
      </c>
      <c r="CA411" t="s">
        <v>297</v>
      </c>
      <c r="CB411" t="s">
        <v>297</v>
      </c>
      <c r="CC411" t="s">
        <v>297</v>
      </c>
      <c r="CD411" t="s">
        <v>297</v>
      </c>
      <c r="CE411" t="s">
        <v>297</v>
      </c>
      <c r="CF411" t="s">
        <v>386</v>
      </c>
      <c r="CG411">
        <v>1</v>
      </c>
      <c r="CH411" t="s">
        <v>297</v>
      </c>
      <c r="CI411" t="s">
        <v>297</v>
      </c>
      <c r="CJ411" t="s">
        <v>297</v>
      </c>
      <c r="CK411" t="s">
        <v>2673</v>
      </c>
      <c r="CL411" t="s">
        <v>2674</v>
      </c>
      <c r="CM411" t="s">
        <v>297</v>
      </c>
      <c r="CN411" t="s">
        <v>297</v>
      </c>
      <c r="CO411" t="s">
        <v>297</v>
      </c>
      <c r="CP411" t="s">
        <v>297</v>
      </c>
      <c r="CQ411" t="s">
        <v>297</v>
      </c>
      <c r="CR411" t="s">
        <v>297</v>
      </c>
      <c r="CS411" t="s">
        <v>297</v>
      </c>
      <c r="CT411" t="s">
        <v>297</v>
      </c>
      <c r="CU411" t="s">
        <v>297</v>
      </c>
      <c r="CV411" t="s">
        <v>297</v>
      </c>
      <c r="CW411" t="s">
        <v>297</v>
      </c>
      <c r="CX411" t="s">
        <v>297</v>
      </c>
      <c r="CY411" t="s">
        <v>297</v>
      </c>
      <c r="CZ411" t="s">
        <v>297</v>
      </c>
      <c r="DA411" t="s">
        <v>297</v>
      </c>
      <c r="DB411" t="s">
        <v>297</v>
      </c>
      <c r="DC411" t="s">
        <v>297</v>
      </c>
    </row>
    <row r="412" spans="1:107" ht="17" hidden="1" customHeight="1" x14ac:dyDescent="0.2">
      <c r="A412" t="s">
        <v>222</v>
      </c>
      <c r="B412" s="196" t="s">
        <v>6301</v>
      </c>
      <c r="C412" t="s">
        <v>456</v>
      </c>
      <c r="D412" t="s">
        <v>297</v>
      </c>
      <c r="E412" t="s">
        <v>2675</v>
      </c>
      <c r="F412" t="s">
        <v>297</v>
      </c>
      <c r="G412" t="s">
        <v>339</v>
      </c>
      <c r="H412" t="s">
        <v>340</v>
      </c>
      <c r="I412" t="s">
        <v>375</v>
      </c>
      <c r="J412" t="s">
        <v>342</v>
      </c>
      <c r="K412" t="s">
        <v>343</v>
      </c>
      <c r="L412" t="s">
        <v>303</v>
      </c>
      <c r="M412" t="s">
        <v>297</v>
      </c>
      <c r="N412" t="s">
        <v>297</v>
      </c>
      <c r="O412" t="s">
        <v>297</v>
      </c>
      <c r="Q412" t="s">
        <v>344</v>
      </c>
      <c r="R412" t="s">
        <v>297</v>
      </c>
      <c r="S412" t="s">
        <v>306</v>
      </c>
      <c r="T412" t="s">
        <v>297</v>
      </c>
      <c r="U412" t="s">
        <v>297</v>
      </c>
      <c r="V412" t="s">
        <v>309</v>
      </c>
      <c r="W412" t="s">
        <v>310</v>
      </c>
      <c r="X412" t="s">
        <v>310</v>
      </c>
      <c r="Y412" t="s">
        <v>311</v>
      </c>
      <c r="Z412" t="s">
        <v>297</v>
      </c>
      <c r="AA412" t="s">
        <v>297</v>
      </c>
      <c r="AB412" t="s">
        <v>297</v>
      </c>
      <c r="AC412" t="s">
        <v>297</v>
      </c>
      <c r="AD412" t="s">
        <v>297</v>
      </c>
      <c r="AE412" t="s">
        <v>297</v>
      </c>
      <c r="AF412" t="s">
        <v>297</v>
      </c>
      <c r="AG412" t="s">
        <v>297</v>
      </c>
      <c r="AH412" t="s">
        <v>297</v>
      </c>
      <c r="AI412" t="s">
        <v>297</v>
      </c>
      <c r="AJ412" t="s">
        <v>297</v>
      </c>
      <c r="AK412" t="s">
        <v>297</v>
      </c>
      <c r="AL412" t="s">
        <v>297</v>
      </c>
      <c r="AM412" t="s">
        <v>297</v>
      </c>
      <c r="AN412" t="s">
        <v>297</v>
      </c>
      <c r="AO412" t="s">
        <v>297</v>
      </c>
      <c r="AP412" t="s">
        <v>297</v>
      </c>
      <c r="AQ412" t="s">
        <v>297</v>
      </c>
      <c r="AR412" t="s">
        <v>297</v>
      </c>
      <c r="AS412" t="s">
        <v>297</v>
      </c>
      <c r="AT412" t="s">
        <v>297</v>
      </c>
      <c r="AU412" t="s">
        <v>297</v>
      </c>
      <c r="AV412" t="s">
        <v>297</v>
      </c>
      <c r="AW412" t="s">
        <v>297</v>
      </c>
      <c r="AX412" t="s">
        <v>297</v>
      </c>
      <c r="AY412" t="s">
        <v>297</v>
      </c>
      <c r="AZ412" t="s">
        <v>297</v>
      </c>
      <c r="BA412" t="s">
        <v>297</v>
      </c>
      <c r="BB412" t="s">
        <v>297</v>
      </c>
      <c r="BC412" t="s">
        <v>297</v>
      </c>
      <c r="BD412" t="s">
        <v>297</v>
      </c>
      <c r="BE412" t="s">
        <v>297</v>
      </c>
      <c r="BF412" t="s">
        <v>297</v>
      </c>
      <c r="BG412" t="s">
        <v>297</v>
      </c>
      <c r="BH412" t="s">
        <v>297</v>
      </c>
      <c r="BI412" t="s">
        <v>297</v>
      </c>
      <c r="BJ412" t="s">
        <v>297</v>
      </c>
      <c r="BK412" t="s">
        <v>297</v>
      </c>
      <c r="BL412" t="s">
        <v>297</v>
      </c>
      <c r="BM412" t="s">
        <v>297</v>
      </c>
      <c r="BO412" t="s">
        <v>297</v>
      </c>
      <c r="BP412" t="s">
        <v>411</v>
      </c>
      <c r="BQ412" t="s">
        <v>412</v>
      </c>
      <c r="BR412">
        <v>33</v>
      </c>
      <c r="BS412" t="s">
        <v>297</v>
      </c>
      <c r="BT412" t="s">
        <v>297</v>
      </c>
      <c r="BU412" t="s">
        <v>297</v>
      </c>
      <c r="BV412" t="s">
        <v>297</v>
      </c>
      <c r="BW412" t="s">
        <v>297</v>
      </c>
      <c r="BX412" t="s">
        <v>297</v>
      </c>
      <c r="BY412" t="s">
        <v>297</v>
      </c>
      <c r="BZ412" t="s">
        <v>297</v>
      </c>
      <c r="CA412" t="s">
        <v>297</v>
      </c>
      <c r="CB412" t="s">
        <v>297</v>
      </c>
      <c r="CC412" t="s">
        <v>297</v>
      </c>
      <c r="CD412" t="s">
        <v>297</v>
      </c>
      <c r="CE412" t="s">
        <v>297</v>
      </c>
      <c r="CF412" t="s">
        <v>347</v>
      </c>
      <c r="CG412" t="s">
        <v>297</v>
      </c>
      <c r="CH412" t="s">
        <v>297</v>
      </c>
      <c r="CI412">
        <v>0</v>
      </c>
      <c r="CJ412">
        <v>30</v>
      </c>
      <c r="CK412" t="s">
        <v>2676</v>
      </c>
      <c r="CL412" t="s">
        <v>1397</v>
      </c>
      <c r="CM412" t="s">
        <v>297</v>
      </c>
      <c r="CN412" t="s">
        <v>297</v>
      </c>
      <c r="CO412" t="s">
        <v>297</v>
      </c>
      <c r="CP412" t="s">
        <v>297</v>
      </c>
      <c r="CQ412" t="s">
        <v>297</v>
      </c>
      <c r="CR412" t="s">
        <v>297</v>
      </c>
      <c r="CS412" t="s">
        <v>297</v>
      </c>
      <c r="CT412" t="s">
        <v>297</v>
      </c>
      <c r="CU412" t="s">
        <v>297</v>
      </c>
      <c r="CV412" t="s">
        <v>297</v>
      </c>
      <c r="CW412" t="s">
        <v>297</v>
      </c>
      <c r="CX412" t="s">
        <v>297</v>
      </c>
      <c r="CY412" t="s">
        <v>297</v>
      </c>
      <c r="CZ412" t="s">
        <v>297</v>
      </c>
      <c r="DA412" t="s">
        <v>297</v>
      </c>
      <c r="DB412" t="s">
        <v>297</v>
      </c>
      <c r="DC412" t="s">
        <v>297</v>
      </c>
    </row>
    <row r="413" spans="1:107" ht="17" hidden="1" customHeight="1" x14ac:dyDescent="0.2">
      <c r="A413" t="s">
        <v>220</v>
      </c>
      <c r="B413" s="14" t="s">
        <v>2677</v>
      </c>
      <c r="C413" t="s">
        <v>456</v>
      </c>
      <c r="D413" t="s">
        <v>297</v>
      </c>
      <c r="E413" t="s">
        <v>2678</v>
      </c>
      <c r="F413" t="s">
        <v>297</v>
      </c>
      <c r="G413" t="s">
        <v>339</v>
      </c>
      <c r="H413" t="s">
        <v>340</v>
      </c>
      <c r="I413" t="s">
        <v>375</v>
      </c>
      <c r="J413" t="s">
        <v>342</v>
      </c>
      <c r="K413" t="s">
        <v>343</v>
      </c>
      <c r="L413" t="s">
        <v>303</v>
      </c>
      <c r="M413" t="s">
        <v>297</v>
      </c>
      <c r="N413" t="s">
        <v>297</v>
      </c>
      <c r="O413" t="s">
        <v>297</v>
      </c>
      <c r="Q413" t="s">
        <v>344</v>
      </c>
      <c r="R413" t="s">
        <v>297</v>
      </c>
      <c r="S413" t="s">
        <v>306</v>
      </c>
      <c r="T413" t="s">
        <v>297</v>
      </c>
      <c r="U413" t="s">
        <v>297</v>
      </c>
      <c r="V413" t="s">
        <v>309</v>
      </c>
      <c r="W413" t="s">
        <v>310</v>
      </c>
      <c r="X413" t="s">
        <v>310</v>
      </c>
      <c r="Y413" t="s">
        <v>311</v>
      </c>
      <c r="Z413" t="s">
        <v>297</v>
      </c>
      <c r="AA413" t="s">
        <v>297</v>
      </c>
      <c r="AB413" t="s">
        <v>297</v>
      </c>
      <c r="AC413" t="s">
        <v>297</v>
      </c>
      <c r="AD413" t="s">
        <v>297</v>
      </c>
      <c r="AE413" t="s">
        <v>297</v>
      </c>
      <c r="AF413" t="s">
        <v>297</v>
      </c>
      <c r="AG413" t="s">
        <v>297</v>
      </c>
      <c r="AH413" t="s">
        <v>297</v>
      </c>
      <c r="AI413" t="s">
        <v>297</v>
      </c>
      <c r="AJ413" t="s">
        <v>297</v>
      </c>
      <c r="AK413" t="s">
        <v>297</v>
      </c>
      <c r="AL413" t="s">
        <v>297</v>
      </c>
      <c r="AM413" t="s">
        <v>297</v>
      </c>
      <c r="AN413" t="s">
        <v>297</v>
      </c>
      <c r="AO413" t="s">
        <v>297</v>
      </c>
      <c r="AP413" t="s">
        <v>297</v>
      </c>
      <c r="AQ413" t="s">
        <v>297</v>
      </c>
      <c r="AR413" t="s">
        <v>297</v>
      </c>
      <c r="AS413" t="s">
        <v>297</v>
      </c>
      <c r="AT413" t="s">
        <v>297</v>
      </c>
      <c r="AU413" t="s">
        <v>297</v>
      </c>
      <c r="AV413" t="s">
        <v>297</v>
      </c>
      <c r="AW413" t="s">
        <v>297</v>
      </c>
      <c r="AX413" t="s">
        <v>297</v>
      </c>
      <c r="AY413" t="s">
        <v>297</v>
      </c>
      <c r="AZ413" t="s">
        <v>297</v>
      </c>
      <c r="BA413" t="s">
        <v>297</v>
      </c>
      <c r="BB413" t="s">
        <v>297</v>
      </c>
      <c r="BC413" t="s">
        <v>297</v>
      </c>
      <c r="BD413" t="s">
        <v>297</v>
      </c>
      <c r="BE413" t="s">
        <v>297</v>
      </c>
      <c r="BF413" t="s">
        <v>297</v>
      </c>
      <c r="BG413" t="s">
        <v>297</v>
      </c>
      <c r="BH413" t="s">
        <v>297</v>
      </c>
      <c r="BI413" t="s">
        <v>297</v>
      </c>
      <c r="BJ413" t="s">
        <v>297</v>
      </c>
      <c r="BK413" t="s">
        <v>297</v>
      </c>
      <c r="BL413" t="s">
        <v>297</v>
      </c>
      <c r="BM413" t="s">
        <v>297</v>
      </c>
      <c r="BO413" t="s">
        <v>297</v>
      </c>
      <c r="BP413" t="s">
        <v>411</v>
      </c>
      <c r="BQ413" t="s">
        <v>412</v>
      </c>
      <c r="BR413">
        <v>30</v>
      </c>
      <c r="BS413" t="s">
        <v>297</v>
      </c>
      <c r="BT413" t="s">
        <v>297</v>
      </c>
      <c r="BU413" t="s">
        <v>297</v>
      </c>
      <c r="BV413" t="s">
        <v>297</v>
      </c>
      <c r="BW413" t="s">
        <v>297</v>
      </c>
      <c r="BX413" t="s">
        <v>297</v>
      </c>
      <c r="BY413" t="s">
        <v>297</v>
      </c>
      <c r="BZ413" t="s">
        <v>297</v>
      </c>
      <c r="CA413" t="s">
        <v>297</v>
      </c>
      <c r="CB413" t="s">
        <v>297</v>
      </c>
      <c r="CC413" t="s">
        <v>297</v>
      </c>
      <c r="CD413" t="s">
        <v>297</v>
      </c>
      <c r="CE413" t="s">
        <v>297</v>
      </c>
      <c r="CF413" t="s">
        <v>386</v>
      </c>
      <c r="CG413">
        <v>1</v>
      </c>
      <c r="CH413" t="s">
        <v>297</v>
      </c>
      <c r="CI413" t="s">
        <v>297</v>
      </c>
      <c r="CJ413" t="s">
        <v>297</v>
      </c>
      <c r="CK413" t="s">
        <v>2679</v>
      </c>
      <c r="CL413" t="s">
        <v>2680</v>
      </c>
      <c r="CM413" t="s">
        <v>297</v>
      </c>
      <c r="CN413" t="s">
        <v>297</v>
      </c>
      <c r="CO413" t="s">
        <v>297</v>
      </c>
      <c r="CP413" t="s">
        <v>297</v>
      </c>
      <c r="CQ413" t="s">
        <v>297</v>
      </c>
      <c r="CR413" t="s">
        <v>297</v>
      </c>
      <c r="CS413" t="s">
        <v>297</v>
      </c>
      <c r="CT413" t="s">
        <v>297</v>
      </c>
      <c r="CU413" t="s">
        <v>297</v>
      </c>
      <c r="CV413" t="s">
        <v>297</v>
      </c>
      <c r="CW413" t="s">
        <v>297</v>
      </c>
      <c r="CX413" t="s">
        <v>297</v>
      </c>
      <c r="CY413" t="s">
        <v>297</v>
      </c>
      <c r="CZ413" t="s">
        <v>297</v>
      </c>
      <c r="DA413" t="s">
        <v>297</v>
      </c>
      <c r="DB413" t="s">
        <v>297</v>
      </c>
      <c r="DC413" t="s">
        <v>297</v>
      </c>
    </row>
    <row r="414" spans="1:107" ht="17" hidden="1" customHeight="1" x14ac:dyDescent="0.2">
      <c r="A414" t="s">
        <v>219</v>
      </c>
      <c r="B414" s="196" t="s">
        <v>6302</v>
      </c>
      <c r="C414" t="s">
        <v>456</v>
      </c>
      <c r="D414" t="s">
        <v>297</v>
      </c>
      <c r="E414" t="s">
        <v>2681</v>
      </c>
      <c r="F414" t="s">
        <v>297</v>
      </c>
      <c r="G414" t="s">
        <v>339</v>
      </c>
      <c r="H414" t="s">
        <v>340</v>
      </c>
      <c r="I414" t="s">
        <v>375</v>
      </c>
      <c r="J414" t="s">
        <v>342</v>
      </c>
      <c r="K414" t="s">
        <v>343</v>
      </c>
      <c r="L414" t="s">
        <v>303</v>
      </c>
      <c r="M414" t="s">
        <v>297</v>
      </c>
      <c r="N414" t="s">
        <v>297</v>
      </c>
      <c r="O414" t="s">
        <v>297</v>
      </c>
      <c r="Q414" t="s">
        <v>344</v>
      </c>
      <c r="R414" t="s">
        <v>297</v>
      </c>
      <c r="S414" t="s">
        <v>306</v>
      </c>
      <c r="T414" t="s">
        <v>297</v>
      </c>
      <c r="U414" t="s">
        <v>297</v>
      </c>
      <c r="V414" t="s">
        <v>309</v>
      </c>
      <c r="W414" t="s">
        <v>310</v>
      </c>
      <c r="X414" t="s">
        <v>310</v>
      </c>
      <c r="Y414" t="s">
        <v>311</v>
      </c>
      <c r="Z414" t="s">
        <v>297</v>
      </c>
      <c r="AA414" t="s">
        <v>297</v>
      </c>
      <c r="AB414" t="s">
        <v>297</v>
      </c>
      <c r="AC414" t="s">
        <v>297</v>
      </c>
      <c r="AD414" t="s">
        <v>297</v>
      </c>
      <c r="AE414" t="s">
        <v>297</v>
      </c>
      <c r="AF414" t="s">
        <v>297</v>
      </c>
      <c r="AG414" t="s">
        <v>297</v>
      </c>
      <c r="AH414" t="s">
        <v>297</v>
      </c>
      <c r="AI414" t="s">
        <v>297</v>
      </c>
      <c r="AJ414" t="s">
        <v>297</v>
      </c>
      <c r="AK414" t="s">
        <v>297</v>
      </c>
      <c r="AL414" t="s">
        <v>297</v>
      </c>
      <c r="AM414" t="s">
        <v>297</v>
      </c>
      <c r="AN414" t="s">
        <v>297</v>
      </c>
      <c r="AO414" t="s">
        <v>297</v>
      </c>
      <c r="AP414" t="s">
        <v>297</v>
      </c>
      <c r="AQ414" t="s">
        <v>297</v>
      </c>
      <c r="AR414" t="s">
        <v>297</v>
      </c>
      <c r="AS414" t="s">
        <v>297</v>
      </c>
      <c r="AT414" t="s">
        <v>297</v>
      </c>
      <c r="AU414" t="s">
        <v>297</v>
      </c>
      <c r="AV414" t="s">
        <v>297</v>
      </c>
      <c r="AW414" t="s">
        <v>297</v>
      </c>
      <c r="AX414" t="s">
        <v>297</v>
      </c>
      <c r="AY414" t="s">
        <v>297</v>
      </c>
      <c r="AZ414" t="s">
        <v>297</v>
      </c>
      <c r="BA414" t="s">
        <v>297</v>
      </c>
      <c r="BB414" t="s">
        <v>297</v>
      </c>
      <c r="BC414" t="s">
        <v>297</v>
      </c>
      <c r="BD414" t="s">
        <v>297</v>
      </c>
      <c r="BE414" t="s">
        <v>297</v>
      </c>
      <c r="BF414" t="s">
        <v>297</v>
      </c>
      <c r="BG414" t="s">
        <v>297</v>
      </c>
      <c r="BH414" t="s">
        <v>297</v>
      </c>
      <c r="BI414" t="s">
        <v>297</v>
      </c>
      <c r="BJ414" t="s">
        <v>297</v>
      </c>
      <c r="BK414" t="s">
        <v>297</v>
      </c>
      <c r="BL414" t="s">
        <v>297</v>
      </c>
      <c r="BM414" t="s">
        <v>297</v>
      </c>
      <c r="BO414" t="s">
        <v>297</v>
      </c>
      <c r="BP414" t="s">
        <v>411</v>
      </c>
      <c r="BQ414" t="s">
        <v>412</v>
      </c>
      <c r="BR414">
        <v>29</v>
      </c>
      <c r="BS414" t="s">
        <v>297</v>
      </c>
      <c r="BT414" t="s">
        <v>297</v>
      </c>
      <c r="BU414" t="s">
        <v>297</v>
      </c>
      <c r="BV414" t="s">
        <v>297</v>
      </c>
      <c r="BW414" t="s">
        <v>297</v>
      </c>
      <c r="BX414" t="s">
        <v>297</v>
      </c>
      <c r="BY414" t="s">
        <v>297</v>
      </c>
      <c r="BZ414" t="s">
        <v>297</v>
      </c>
      <c r="CA414" t="s">
        <v>297</v>
      </c>
      <c r="CB414" t="s">
        <v>297</v>
      </c>
      <c r="CC414" t="s">
        <v>297</v>
      </c>
      <c r="CD414" t="s">
        <v>297</v>
      </c>
      <c r="CE414" t="s">
        <v>297</v>
      </c>
      <c r="CF414" t="s">
        <v>347</v>
      </c>
      <c r="CG414" t="s">
        <v>297</v>
      </c>
      <c r="CH414" t="s">
        <v>297</v>
      </c>
      <c r="CI414">
        <v>0</v>
      </c>
      <c r="CJ414">
        <v>30</v>
      </c>
      <c r="CK414" t="s">
        <v>2682</v>
      </c>
      <c r="CL414" t="s">
        <v>2683</v>
      </c>
      <c r="CM414" t="s">
        <v>297</v>
      </c>
      <c r="CN414" t="s">
        <v>297</v>
      </c>
      <c r="CO414" t="s">
        <v>297</v>
      </c>
      <c r="CP414" t="s">
        <v>297</v>
      </c>
      <c r="CQ414" t="s">
        <v>297</v>
      </c>
      <c r="CR414" t="s">
        <v>297</v>
      </c>
      <c r="CS414" t="s">
        <v>297</v>
      </c>
      <c r="CT414" t="s">
        <v>297</v>
      </c>
      <c r="CU414" t="s">
        <v>297</v>
      </c>
      <c r="CV414" t="s">
        <v>297</v>
      </c>
      <c r="CW414" t="s">
        <v>297</v>
      </c>
      <c r="CX414" t="s">
        <v>297</v>
      </c>
      <c r="CY414" t="s">
        <v>297</v>
      </c>
      <c r="CZ414" t="s">
        <v>297</v>
      </c>
      <c r="DA414" t="s">
        <v>297</v>
      </c>
      <c r="DB414" t="s">
        <v>297</v>
      </c>
      <c r="DC414" t="s">
        <v>297</v>
      </c>
    </row>
    <row r="415" spans="1:107" ht="17" hidden="1" customHeight="1" x14ac:dyDescent="0.2">
      <c r="A415" t="s">
        <v>2684</v>
      </c>
      <c r="B415" s="14" t="s">
        <v>2685</v>
      </c>
      <c r="C415" t="s">
        <v>6204</v>
      </c>
      <c r="D415" t="s">
        <v>297</v>
      </c>
      <c r="E415" t="s">
        <v>2686</v>
      </c>
      <c r="F415" t="s">
        <v>297</v>
      </c>
      <c r="G415" t="s">
        <v>339</v>
      </c>
      <c r="H415" t="s">
        <v>340</v>
      </c>
      <c r="I415" t="s">
        <v>375</v>
      </c>
      <c r="J415" t="s">
        <v>342</v>
      </c>
      <c r="K415" t="s">
        <v>343</v>
      </c>
      <c r="L415" t="s">
        <v>303</v>
      </c>
      <c r="M415" t="s">
        <v>297</v>
      </c>
      <c r="N415" t="s">
        <v>297</v>
      </c>
      <c r="O415" t="s">
        <v>297</v>
      </c>
      <c r="Q415" t="s">
        <v>344</v>
      </c>
      <c r="R415" t="s">
        <v>297</v>
      </c>
      <c r="S415" t="s">
        <v>306</v>
      </c>
      <c r="T415" t="s">
        <v>297</v>
      </c>
      <c r="U415" t="s">
        <v>308</v>
      </c>
      <c r="V415" t="s">
        <v>309</v>
      </c>
      <c r="W415" t="s">
        <v>310</v>
      </c>
      <c r="X415" t="s">
        <v>310</v>
      </c>
      <c r="Y415" t="s">
        <v>311</v>
      </c>
      <c r="Z415" t="s">
        <v>297</v>
      </c>
      <c r="AA415" t="s">
        <v>297</v>
      </c>
      <c r="AB415" t="s">
        <v>297</v>
      </c>
      <c r="AC415" t="s">
        <v>297</v>
      </c>
      <c r="AD415" t="s">
        <v>297</v>
      </c>
      <c r="AE415" t="s">
        <v>297</v>
      </c>
      <c r="AF415" t="s">
        <v>466</v>
      </c>
      <c r="AG415" t="s">
        <v>424</v>
      </c>
      <c r="AH415">
        <v>8</v>
      </c>
      <c r="AI415" t="s">
        <v>467</v>
      </c>
      <c r="AJ415" t="s">
        <v>412</v>
      </c>
      <c r="AK415">
        <v>1</v>
      </c>
      <c r="AL415" t="s">
        <v>297</v>
      </c>
      <c r="AM415" t="s">
        <v>297</v>
      </c>
      <c r="AN415" t="s">
        <v>297</v>
      </c>
      <c r="AO415" t="s">
        <v>297</v>
      </c>
      <c r="AP415" t="s">
        <v>297</v>
      </c>
      <c r="AQ415" t="s">
        <v>297</v>
      </c>
      <c r="AR415" t="s">
        <v>297</v>
      </c>
      <c r="AS415" t="s">
        <v>297</v>
      </c>
      <c r="AT415" t="s">
        <v>297</v>
      </c>
      <c r="AU415" t="s">
        <v>297</v>
      </c>
      <c r="AV415" t="s">
        <v>297</v>
      </c>
      <c r="AW415" t="s">
        <v>297</v>
      </c>
      <c r="AX415" t="s">
        <v>297</v>
      </c>
      <c r="AY415" t="s">
        <v>297</v>
      </c>
      <c r="AZ415" t="s">
        <v>297</v>
      </c>
      <c r="BA415" t="s">
        <v>297</v>
      </c>
      <c r="BB415" t="s">
        <v>297</v>
      </c>
      <c r="BC415" t="s">
        <v>297</v>
      </c>
      <c r="BD415" t="s">
        <v>297</v>
      </c>
      <c r="BE415" t="s">
        <v>297</v>
      </c>
      <c r="BF415" t="s">
        <v>297</v>
      </c>
      <c r="BG415" t="s">
        <v>297</v>
      </c>
      <c r="BH415" t="s">
        <v>297</v>
      </c>
      <c r="BI415" t="s">
        <v>297</v>
      </c>
      <c r="BJ415" t="s">
        <v>297</v>
      </c>
      <c r="BK415" t="s">
        <v>297</v>
      </c>
      <c r="BL415" t="s">
        <v>297</v>
      </c>
      <c r="BM415" t="s">
        <v>297</v>
      </c>
      <c r="BN415" t="s">
        <v>297</v>
      </c>
      <c r="BO415" t="s">
        <v>297</v>
      </c>
      <c r="BP415" t="s">
        <v>297</v>
      </c>
      <c r="BQ415" t="s">
        <v>297</v>
      </c>
      <c r="BR415" t="s">
        <v>297</v>
      </c>
      <c r="BS415" t="s">
        <v>297</v>
      </c>
      <c r="BT415" t="s">
        <v>297</v>
      </c>
      <c r="BU415" t="s">
        <v>297</v>
      </c>
      <c r="BV415" t="s">
        <v>2652</v>
      </c>
      <c r="BW415" t="s">
        <v>488</v>
      </c>
      <c r="BX415">
        <v>4</v>
      </c>
      <c r="BY415" t="s">
        <v>297</v>
      </c>
      <c r="BZ415" t="s">
        <v>297</v>
      </c>
      <c r="CA415" t="s">
        <v>297</v>
      </c>
      <c r="CB415" t="s">
        <v>297</v>
      </c>
      <c r="CC415" t="s">
        <v>297</v>
      </c>
      <c r="CD415" t="s">
        <v>297</v>
      </c>
      <c r="CE415" t="s">
        <v>297</v>
      </c>
      <c r="CF415" t="s">
        <v>347</v>
      </c>
      <c r="CG415" t="s">
        <v>297</v>
      </c>
      <c r="CH415" t="s">
        <v>297</v>
      </c>
      <c r="CI415">
        <v>0</v>
      </c>
      <c r="CJ415">
        <v>30</v>
      </c>
      <c r="CK415" t="s">
        <v>2687</v>
      </c>
      <c r="CL415" t="s">
        <v>2688</v>
      </c>
      <c r="CM415" t="s">
        <v>297</v>
      </c>
      <c r="CN415" t="s">
        <v>297</v>
      </c>
      <c r="CO415" t="s">
        <v>297</v>
      </c>
      <c r="CP415" t="s">
        <v>297</v>
      </c>
      <c r="CQ415" t="s">
        <v>297</v>
      </c>
      <c r="CR415" t="s">
        <v>297</v>
      </c>
      <c r="CS415" t="s">
        <v>297</v>
      </c>
      <c r="CT415" t="s">
        <v>297</v>
      </c>
      <c r="CU415" t="s">
        <v>297</v>
      </c>
      <c r="CV415" t="s">
        <v>297</v>
      </c>
      <c r="CW415" t="s">
        <v>297</v>
      </c>
      <c r="CX415" t="s">
        <v>297</v>
      </c>
      <c r="CY415" t="s">
        <v>297</v>
      </c>
      <c r="CZ415" t="s">
        <v>297</v>
      </c>
      <c r="DA415" t="s">
        <v>297</v>
      </c>
      <c r="DB415" t="s">
        <v>297</v>
      </c>
      <c r="DC415" t="s">
        <v>1125</v>
      </c>
    </row>
    <row r="416" spans="1:107" ht="17" hidden="1" customHeight="1" x14ac:dyDescent="0.2">
      <c r="A416" t="s">
        <v>2689</v>
      </c>
      <c r="B416" s="196" t="s">
        <v>2690</v>
      </c>
      <c r="C416" t="s">
        <v>6180</v>
      </c>
      <c r="D416" t="s">
        <v>297</v>
      </c>
      <c r="E416" t="s">
        <v>2691</v>
      </c>
      <c r="F416" t="s">
        <v>297</v>
      </c>
      <c r="G416" t="s">
        <v>339</v>
      </c>
      <c r="H416" t="s">
        <v>340</v>
      </c>
      <c r="I416" t="s">
        <v>375</v>
      </c>
      <c r="J416" t="s">
        <v>342</v>
      </c>
      <c r="K416" t="s">
        <v>343</v>
      </c>
      <c r="L416" t="s">
        <v>303</v>
      </c>
      <c r="M416" t="s">
        <v>297</v>
      </c>
      <c r="N416" t="s">
        <v>297</v>
      </c>
      <c r="O416" t="s">
        <v>297</v>
      </c>
      <c r="Q416" t="s">
        <v>344</v>
      </c>
      <c r="R416" t="s">
        <v>297</v>
      </c>
      <c r="S416" t="s">
        <v>306</v>
      </c>
      <c r="T416" t="s">
        <v>297</v>
      </c>
      <c r="U416" t="s">
        <v>297</v>
      </c>
      <c r="V416" t="s">
        <v>309</v>
      </c>
      <c r="W416" t="s">
        <v>345</v>
      </c>
      <c r="X416" t="s">
        <v>310</v>
      </c>
      <c r="Y416" t="s">
        <v>311</v>
      </c>
      <c r="Z416" t="s">
        <v>312</v>
      </c>
      <c r="AA416" t="s">
        <v>297</v>
      </c>
      <c r="AB416" t="s">
        <v>297</v>
      </c>
      <c r="AC416" t="s">
        <v>297</v>
      </c>
      <c r="AD416" t="s">
        <v>297</v>
      </c>
      <c r="AE416" t="s">
        <v>297</v>
      </c>
      <c r="AF416" t="s">
        <v>312</v>
      </c>
      <c r="AG416" t="s">
        <v>297</v>
      </c>
      <c r="AH416" t="s">
        <v>297</v>
      </c>
      <c r="AI416" t="s">
        <v>297</v>
      </c>
      <c r="AJ416" t="s">
        <v>297</v>
      </c>
      <c r="AK416" t="s">
        <v>297</v>
      </c>
      <c r="AL416" t="s">
        <v>297</v>
      </c>
      <c r="AM416" t="s">
        <v>297</v>
      </c>
      <c r="AN416" t="s">
        <v>297</v>
      </c>
      <c r="AO416" t="s">
        <v>297</v>
      </c>
      <c r="AP416" t="s">
        <v>297</v>
      </c>
      <c r="AQ416" t="s">
        <v>297</v>
      </c>
      <c r="AR416" t="s">
        <v>297</v>
      </c>
      <c r="AS416" t="s">
        <v>297</v>
      </c>
      <c r="AT416" t="s">
        <v>297</v>
      </c>
      <c r="AU416" t="s">
        <v>297</v>
      </c>
      <c r="AV416" t="s">
        <v>297</v>
      </c>
      <c r="AW416" t="s">
        <v>297</v>
      </c>
      <c r="AX416" t="s">
        <v>297</v>
      </c>
      <c r="AY416" t="s">
        <v>297</v>
      </c>
      <c r="AZ416" t="s">
        <v>297</v>
      </c>
      <c r="BA416" t="s">
        <v>297</v>
      </c>
      <c r="BB416" t="s">
        <v>297</v>
      </c>
      <c r="BC416" t="s">
        <v>297</v>
      </c>
      <c r="BD416" t="s">
        <v>297</v>
      </c>
      <c r="BE416" t="s">
        <v>297</v>
      </c>
      <c r="BF416" t="s">
        <v>297</v>
      </c>
      <c r="BG416" t="s">
        <v>297</v>
      </c>
      <c r="BH416" t="s">
        <v>297</v>
      </c>
      <c r="BI416" t="s">
        <v>297</v>
      </c>
      <c r="BJ416" t="s">
        <v>297</v>
      </c>
      <c r="BK416" t="s">
        <v>297</v>
      </c>
      <c r="BL416" t="s">
        <v>297</v>
      </c>
      <c r="BM416" t="s">
        <v>297</v>
      </c>
      <c r="BN416" t="s">
        <v>297</v>
      </c>
      <c r="BO416" t="s">
        <v>297</v>
      </c>
      <c r="BP416" t="s">
        <v>297</v>
      </c>
      <c r="BQ416" t="s">
        <v>297</v>
      </c>
      <c r="BR416" t="s">
        <v>297</v>
      </c>
      <c r="BS416" t="s">
        <v>297</v>
      </c>
      <c r="BT416" t="s">
        <v>297</v>
      </c>
      <c r="BU416" t="s">
        <v>297</v>
      </c>
      <c r="BV416" t="s">
        <v>297</v>
      </c>
      <c r="BW416" t="s">
        <v>297</v>
      </c>
      <c r="BX416" t="s">
        <v>297</v>
      </c>
      <c r="BY416" t="s">
        <v>297</v>
      </c>
      <c r="BZ416" t="s">
        <v>297</v>
      </c>
      <c r="CA416" t="s">
        <v>297</v>
      </c>
      <c r="CB416" t="s">
        <v>297</v>
      </c>
      <c r="CC416" t="s">
        <v>297</v>
      </c>
      <c r="CD416" t="s">
        <v>297</v>
      </c>
      <c r="CE416" t="s">
        <v>297</v>
      </c>
      <c r="CF416" t="s">
        <v>347</v>
      </c>
      <c r="CG416" t="s">
        <v>314</v>
      </c>
      <c r="CH416" t="s">
        <v>314</v>
      </c>
      <c r="CI416" t="s">
        <v>297</v>
      </c>
      <c r="CJ416" t="s">
        <v>297</v>
      </c>
      <c r="CK416" t="s">
        <v>2692</v>
      </c>
      <c r="CL416" t="s">
        <v>2693</v>
      </c>
      <c r="CM416" t="s">
        <v>297</v>
      </c>
      <c r="CN416" t="s">
        <v>297</v>
      </c>
      <c r="CO416" t="s">
        <v>297</v>
      </c>
      <c r="CP416" t="s">
        <v>297</v>
      </c>
      <c r="CQ416" t="s">
        <v>297</v>
      </c>
      <c r="CR416" t="s">
        <v>297</v>
      </c>
      <c r="CS416" t="s">
        <v>297</v>
      </c>
      <c r="CT416" t="s">
        <v>297</v>
      </c>
      <c r="CU416" t="s">
        <v>297</v>
      </c>
      <c r="CV416" t="s">
        <v>297</v>
      </c>
      <c r="CW416" t="s">
        <v>297</v>
      </c>
      <c r="CX416" t="s">
        <v>297</v>
      </c>
      <c r="CY416" t="s">
        <v>491</v>
      </c>
      <c r="CZ416" t="s">
        <v>351</v>
      </c>
      <c r="DA416" t="s">
        <v>484</v>
      </c>
      <c r="DB416" t="s">
        <v>2694</v>
      </c>
      <c r="DC416" t="s">
        <v>2695</v>
      </c>
    </row>
    <row r="417" spans="1:107" ht="17" hidden="1" customHeight="1" x14ac:dyDescent="0.2">
      <c r="A417" t="s">
        <v>2696</v>
      </c>
      <c r="B417" s="14" t="s">
        <v>2697</v>
      </c>
      <c r="C417" t="s">
        <v>6180</v>
      </c>
      <c r="D417" t="s">
        <v>297</v>
      </c>
      <c r="E417" t="s">
        <v>2698</v>
      </c>
      <c r="F417" t="s">
        <v>297</v>
      </c>
      <c r="G417" t="s">
        <v>339</v>
      </c>
      <c r="H417" t="s">
        <v>340</v>
      </c>
      <c r="I417" t="s">
        <v>375</v>
      </c>
      <c r="J417" t="s">
        <v>342</v>
      </c>
      <c r="K417" t="s">
        <v>343</v>
      </c>
      <c r="L417" t="s">
        <v>303</v>
      </c>
      <c r="M417" t="s">
        <v>297</v>
      </c>
      <c r="N417" t="s">
        <v>297</v>
      </c>
      <c r="O417" t="s">
        <v>297</v>
      </c>
      <c r="Q417" t="s">
        <v>344</v>
      </c>
      <c r="R417" t="s">
        <v>297</v>
      </c>
      <c r="S417" t="s">
        <v>306</v>
      </c>
      <c r="T417" t="s">
        <v>297</v>
      </c>
      <c r="U417" t="s">
        <v>297</v>
      </c>
      <c r="V417" t="s">
        <v>309</v>
      </c>
      <c r="W417" t="s">
        <v>345</v>
      </c>
      <c r="X417" t="s">
        <v>310</v>
      </c>
      <c r="Y417" t="s">
        <v>311</v>
      </c>
      <c r="Z417" t="s">
        <v>312</v>
      </c>
      <c r="AA417" t="s">
        <v>297</v>
      </c>
      <c r="AB417" t="s">
        <v>297</v>
      </c>
      <c r="AC417" t="s">
        <v>297</v>
      </c>
      <c r="AD417" t="s">
        <v>297</v>
      </c>
      <c r="AE417" t="s">
        <v>297</v>
      </c>
      <c r="AF417" t="s">
        <v>312</v>
      </c>
      <c r="AG417" t="s">
        <v>297</v>
      </c>
      <c r="AH417" t="s">
        <v>297</v>
      </c>
      <c r="AI417" t="s">
        <v>297</v>
      </c>
      <c r="AJ417" t="s">
        <v>297</v>
      </c>
      <c r="AK417" t="s">
        <v>297</v>
      </c>
      <c r="AL417" t="s">
        <v>297</v>
      </c>
      <c r="AM417" t="s">
        <v>297</v>
      </c>
      <c r="AN417" t="s">
        <v>297</v>
      </c>
      <c r="AO417" t="s">
        <v>297</v>
      </c>
      <c r="AP417" t="s">
        <v>297</v>
      </c>
      <c r="AQ417" t="s">
        <v>297</v>
      </c>
      <c r="AR417" t="s">
        <v>297</v>
      </c>
      <c r="AS417" t="s">
        <v>297</v>
      </c>
      <c r="AT417" t="s">
        <v>297</v>
      </c>
      <c r="AU417" t="s">
        <v>297</v>
      </c>
      <c r="AV417" t="s">
        <v>297</v>
      </c>
      <c r="AW417" t="s">
        <v>297</v>
      </c>
      <c r="AX417" t="s">
        <v>297</v>
      </c>
      <c r="AY417" t="s">
        <v>297</v>
      </c>
      <c r="AZ417" t="s">
        <v>297</v>
      </c>
      <c r="BA417" t="s">
        <v>297</v>
      </c>
      <c r="BB417" t="s">
        <v>297</v>
      </c>
      <c r="BC417" t="s">
        <v>297</v>
      </c>
      <c r="BD417" t="s">
        <v>297</v>
      </c>
      <c r="BE417" t="s">
        <v>297</v>
      </c>
      <c r="BF417" t="s">
        <v>297</v>
      </c>
      <c r="BG417" t="s">
        <v>297</v>
      </c>
      <c r="BH417" t="s">
        <v>297</v>
      </c>
      <c r="BI417" t="s">
        <v>297</v>
      </c>
      <c r="BJ417" t="s">
        <v>297</v>
      </c>
      <c r="BK417" t="s">
        <v>297</v>
      </c>
      <c r="BL417" t="s">
        <v>297</v>
      </c>
      <c r="BM417" t="s">
        <v>297</v>
      </c>
      <c r="BN417" t="s">
        <v>297</v>
      </c>
      <c r="BO417" t="s">
        <v>297</v>
      </c>
      <c r="BP417" t="s">
        <v>297</v>
      </c>
      <c r="BQ417" t="s">
        <v>297</v>
      </c>
      <c r="BR417" t="s">
        <v>297</v>
      </c>
      <c r="BS417" t="s">
        <v>297</v>
      </c>
      <c r="BT417" t="s">
        <v>297</v>
      </c>
      <c r="BU417" t="s">
        <v>297</v>
      </c>
      <c r="BV417" t="s">
        <v>297</v>
      </c>
      <c r="BW417" t="s">
        <v>297</v>
      </c>
      <c r="BX417" t="s">
        <v>297</v>
      </c>
      <c r="BY417" t="s">
        <v>297</v>
      </c>
      <c r="BZ417" t="s">
        <v>297</v>
      </c>
      <c r="CA417" t="s">
        <v>297</v>
      </c>
      <c r="CB417" t="s">
        <v>297</v>
      </c>
      <c r="CC417" t="s">
        <v>297</v>
      </c>
      <c r="CD417" t="s">
        <v>297</v>
      </c>
      <c r="CE417" t="s">
        <v>297</v>
      </c>
      <c r="CF417" t="s">
        <v>347</v>
      </c>
      <c r="CG417" t="s">
        <v>314</v>
      </c>
      <c r="CH417" t="s">
        <v>314</v>
      </c>
      <c r="CI417" t="s">
        <v>297</v>
      </c>
      <c r="CJ417" t="s">
        <v>297</v>
      </c>
      <c r="CK417" t="s">
        <v>2699</v>
      </c>
      <c r="CL417" t="s">
        <v>2700</v>
      </c>
      <c r="CM417" t="s">
        <v>297</v>
      </c>
      <c r="CN417" t="s">
        <v>297</v>
      </c>
      <c r="CO417" t="s">
        <v>297</v>
      </c>
      <c r="CP417" t="s">
        <v>297</v>
      </c>
      <c r="CQ417" t="s">
        <v>297</v>
      </c>
      <c r="CR417" t="s">
        <v>297</v>
      </c>
      <c r="CS417" t="s">
        <v>297</v>
      </c>
      <c r="CT417" t="s">
        <v>297</v>
      </c>
      <c r="CU417" t="s">
        <v>297</v>
      </c>
      <c r="CV417" t="s">
        <v>297</v>
      </c>
      <c r="CW417" t="s">
        <v>297</v>
      </c>
      <c r="CX417" t="s">
        <v>297</v>
      </c>
      <c r="CY417" t="s">
        <v>403</v>
      </c>
      <c r="CZ417" t="s">
        <v>351</v>
      </c>
      <c r="DA417" t="s">
        <v>484</v>
      </c>
      <c r="DB417" t="s">
        <v>2701</v>
      </c>
      <c r="DC417" t="s">
        <v>2695</v>
      </c>
    </row>
    <row r="418" spans="1:107" ht="17" hidden="1" customHeight="1" x14ac:dyDescent="0.2">
      <c r="A418" s="3" t="s">
        <v>3265</v>
      </c>
      <c r="B418" s="200" t="s">
        <v>3266</v>
      </c>
      <c r="C418" t="s">
        <v>6289</v>
      </c>
      <c r="D418" s="3" t="s">
        <v>297</v>
      </c>
      <c r="E418" s="3" t="s">
        <v>3267</v>
      </c>
      <c r="F418" s="3" t="s">
        <v>297</v>
      </c>
      <c r="G418" s="3" t="s">
        <v>339</v>
      </c>
      <c r="H418" s="3" t="s">
        <v>340</v>
      </c>
      <c r="I418" t="s">
        <v>300</v>
      </c>
      <c r="J418" s="3" t="s">
        <v>342</v>
      </c>
      <c r="K418" s="3" t="s">
        <v>343</v>
      </c>
      <c r="L418" s="3" t="s">
        <v>303</v>
      </c>
      <c r="M418" s="3" t="s">
        <v>297</v>
      </c>
      <c r="N418" s="3" t="s">
        <v>297</v>
      </c>
      <c r="O418" s="3" t="s">
        <v>297</v>
      </c>
      <c r="P418" s="3"/>
      <c r="Q418" s="3" t="s">
        <v>344</v>
      </c>
      <c r="R418" s="3" t="s">
        <v>297</v>
      </c>
      <c r="S418" s="3" t="s">
        <v>306</v>
      </c>
      <c r="T418" s="3" t="s">
        <v>297</v>
      </c>
      <c r="U418" t="s">
        <v>308</v>
      </c>
      <c r="V418" s="3" t="s">
        <v>568</v>
      </c>
      <c r="W418" t="s">
        <v>345</v>
      </c>
      <c r="X418" t="s">
        <v>310</v>
      </c>
      <c r="Y418" s="3" t="s">
        <v>3195</v>
      </c>
      <c r="Z418" s="3" t="s">
        <v>297</v>
      </c>
      <c r="AA418" s="3" t="s">
        <v>297</v>
      </c>
      <c r="AB418" s="3" t="s">
        <v>297</v>
      </c>
      <c r="AC418" s="3" t="s">
        <v>297</v>
      </c>
      <c r="AD418" s="3" t="s">
        <v>297</v>
      </c>
      <c r="AE418" s="3" t="s">
        <v>297</v>
      </c>
      <c r="AF418" s="3" t="s">
        <v>297</v>
      </c>
      <c r="AG418" s="3" t="s">
        <v>297</v>
      </c>
      <c r="AH418" s="3" t="s">
        <v>297</v>
      </c>
      <c r="AI418" s="3" t="s">
        <v>297</v>
      </c>
      <c r="AJ418" s="3" t="s">
        <v>297</v>
      </c>
      <c r="AK418" s="3" t="s">
        <v>297</v>
      </c>
      <c r="AL418" s="3" t="s">
        <v>297</v>
      </c>
      <c r="AM418" s="3" t="s">
        <v>297</v>
      </c>
      <c r="AN418" s="3" t="s">
        <v>297</v>
      </c>
      <c r="AO418" s="3" t="s">
        <v>297</v>
      </c>
      <c r="AP418" s="3" t="s">
        <v>297</v>
      </c>
      <c r="AQ418" s="3" t="s">
        <v>297</v>
      </c>
      <c r="AR418" s="3" t="s">
        <v>297</v>
      </c>
      <c r="AS418" s="3" t="s">
        <v>297</v>
      </c>
      <c r="AT418" s="3" t="s">
        <v>297</v>
      </c>
      <c r="AU418" s="3" t="s">
        <v>297</v>
      </c>
      <c r="AV418" s="3" t="s">
        <v>297</v>
      </c>
      <c r="AW418" s="3" t="s">
        <v>297</v>
      </c>
      <c r="AX418" s="3" t="s">
        <v>297</v>
      </c>
      <c r="AY418" s="3" t="s">
        <v>297</v>
      </c>
      <c r="AZ418" s="3" t="s">
        <v>297</v>
      </c>
      <c r="BA418" s="3" t="s">
        <v>297</v>
      </c>
      <c r="BB418" s="3" t="s">
        <v>297</v>
      </c>
      <c r="BC418" s="3" t="s">
        <v>297</v>
      </c>
      <c r="BD418" s="3" t="s">
        <v>297</v>
      </c>
      <c r="BE418" s="3" t="s">
        <v>297</v>
      </c>
      <c r="BF418" s="3" t="s">
        <v>297</v>
      </c>
      <c r="BG418" s="3" t="s">
        <v>297</v>
      </c>
      <c r="BH418" s="3" t="s">
        <v>297</v>
      </c>
      <c r="BI418" s="3" t="s">
        <v>297</v>
      </c>
      <c r="BJ418" s="3" t="s">
        <v>297</v>
      </c>
      <c r="BK418" t="s">
        <v>297</v>
      </c>
      <c r="BL418" s="3" t="s">
        <v>297</v>
      </c>
      <c r="BM418" s="3" t="s">
        <v>297</v>
      </c>
      <c r="BN418" t="s">
        <v>297</v>
      </c>
      <c r="BO418" s="3" t="s">
        <v>297</v>
      </c>
      <c r="BP418" s="3" t="s">
        <v>297</v>
      </c>
      <c r="BQ418" t="s">
        <v>297</v>
      </c>
      <c r="BR418" t="s">
        <v>297</v>
      </c>
      <c r="BS418" s="3" t="s">
        <v>297</v>
      </c>
      <c r="BT418" t="s">
        <v>297</v>
      </c>
      <c r="BU418" s="3" t="s">
        <v>297</v>
      </c>
      <c r="BV418" s="3" t="s">
        <v>297</v>
      </c>
      <c r="BW418" s="3" t="s">
        <v>297</v>
      </c>
      <c r="BX418" s="3" t="s">
        <v>297</v>
      </c>
      <c r="BY418" s="3" t="s">
        <v>297</v>
      </c>
      <c r="BZ418" s="3" t="s">
        <v>297</v>
      </c>
      <c r="CA418" s="3" t="s">
        <v>297</v>
      </c>
      <c r="CB418" s="3" t="s">
        <v>297</v>
      </c>
      <c r="CC418" s="3" t="s">
        <v>297</v>
      </c>
      <c r="CD418" s="3" t="s">
        <v>297</v>
      </c>
      <c r="CE418" s="3" t="s">
        <v>297</v>
      </c>
      <c r="CF418" s="3" t="s">
        <v>297</v>
      </c>
      <c r="CG418" s="3" t="s">
        <v>297</v>
      </c>
      <c r="CH418" s="3" t="s">
        <v>297</v>
      </c>
      <c r="CI418" s="3">
        <v>0</v>
      </c>
      <c r="CJ418" s="3">
        <v>60</v>
      </c>
      <c r="CK418" s="3" t="s">
        <v>3268</v>
      </c>
      <c r="CL418" s="3" t="s">
        <v>3269</v>
      </c>
      <c r="CM418" s="3" t="s">
        <v>297</v>
      </c>
      <c r="CN418" s="3" t="s">
        <v>297</v>
      </c>
      <c r="CO418" s="3" t="s">
        <v>297</v>
      </c>
      <c r="CP418" s="3" t="s">
        <v>297</v>
      </c>
      <c r="CQ418" s="3" t="s">
        <v>297</v>
      </c>
      <c r="CR418" s="3" t="s">
        <v>297</v>
      </c>
      <c r="CS418" s="3" t="s">
        <v>297</v>
      </c>
      <c r="CT418" s="3" t="s">
        <v>297</v>
      </c>
      <c r="CU418" t="s">
        <v>297</v>
      </c>
      <c r="CV418" s="3" t="s">
        <v>297</v>
      </c>
      <c r="CW418" s="3" t="s">
        <v>297</v>
      </c>
      <c r="CX418" s="3" t="s">
        <v>297</v>
      </c>
      <c r="CY418" s="3" t="s">
        <v>403</v>
      </c>
      <c r="CZ418" s="3" t="s">
        <v>404</v>
      </c>
      <c r="DA418" s="3" t="s">
        <v>2290</v>
      </c>
      <c r="DB418" s="3" t="s">
        <v>297</v>
      </c>
      <c r="DC418" s="3" t="s">
        <v>3264</v>
      </c>
    </row>
    <row r="419" spans="1:107" ht="17" hidden="1" customHeight="1" x14ac:dyDescent="0.2">
      <c r="A419" t="s">
        <v>2709</v>
      </c>
      <c r="B419" s="198" t="s">
        <v>2710</v>
      </c>
      <c r="C419" t="s">
        <v>6204</v>
      </c>
      <c r="D419" s="70" t="s">
        <v>297</v>
      </c>
      <c r="E419" s="70" t="s">
        <v>2711</v>
      </c>
      <c r="F419" t="s">
        <v>2712</v>
      </c>
      <c r="G419" t="s">
        <v>339</v>
      </c>
      <c r="H419" t="s">
        <v>340</v>
      </c>
      <c r="I419" t="s">
        <v>375</v>
      </c>
      <c r="J419" t="s">
        <v>342</v>
      </c>
      <c r="K419" t="s">
        <v>343</v>
      </c>
      <c r="L419" t="s">
        <v>303</v>
      </c>
      <c r="M419" t="s">
        <v>297</v>
      </c>
      <c r="N419" t="s">
        <v>297</v>
      </c>
      <c r="O419" t="s">
        <v>297</v>
      </c>
      <c r="Q419" t="s">
        <v>344</v>
      </c>
      <c r="R419" t="s">
        <v>297</v>
      </c>
      <c r="S419" t="s">
        <v>306</v>
      </c>
      <c r="T419" t="s">
        <v>297</v>
      </c>
      <c r="U419" t="s">
        <v>308</v>
      </c>
      <c r="V419" t="s">
        <v>309</v>
      </c>
      <c r="W419" t="s">
        <v>310</v>
      </c>
      <c r="X419" t="s">
        <v>310</v>
      </c>
      <c r="Y419" t="s">
        <v>311</v>
      </c>
      <c r="Z419" t="s">
        <v>297</v>
      </c>
      <c r="AA419" t="s">
        <v>297</v>
      </c>
      <c r="AB419" t="s">
        <v>297</v>
      </c>
      <c r="AC419" t="s">
        <v>297</v>
      </c>
      <c r="AD419" t="s">
        <v>297</v>
      </c>
      <c r="AE419" t="s">
        <v>297</v>
      </c>
      <c r="AF419" t="s">
        <v>411</v>
      </c>
      <c r="AG419" t="s">
        <v>424</v>
      </c>
      <c r="AH419">
        <v>22</v>
      </c>
      <c r="AI419" t="s">
        <v>297</v>
      </c>
      <c r="AJ419" t="s">
        <v>297</v>
      </c>
      <c r="AK419" t="s">
        <v>297</v>
      </c>
      <c r="AL419" t="s">
        <v>297</v>
      </c>
      <c r="AM419" t="s">
        <v>297</v>
      </c>
      <c r="AN419" t="s">
        <v>297</v>
      </c>
      <c r="AO419" t="s">
        <v>297</v>
      </c>
      <c r="AP419" t="s">
        <v>297</v>
      </c>
      <c r="AQ419" t="s">
        <v>297</v>
      </c>
      <c r="AR419" t="s">
        <v>297</v>
      </c>
      <c r="AS419" t="s">
        <v>297</v>
      </c>
      <c r="AT419" t="s">
        <v>297</v>
      </c>
      <c r="AU419" t="s">
        <v>297</v>
      </c>
      <c r="AV419" t="s">
        <v>297</v>
      </c>
      <c r="AW419" t="s">
        <v>297</v>
      </c>
      <c r="AX419" t="s">
        <v>297</v>
      </c>
      <c r="AY419" t="s">
        <v>297</v>
      </c>
      <c r="AZ419" t="s">
        <v>297</v>
      </c>
      <c r="BA419" t="s">
        <v>297</v>
      </c>
      <c r="BB419" t="s">
        <v>297</v>
      </c>
      <c r="BC419" t="s">
        <v>297</v>
      </c>
      <c r="BD419" t="s">
        <v>297</v>
      </c>
      <c r="BE419" t="s">
        <v>297</v>
      </c>
      <c r="BF419" t="s">
        <v>297</v>
      </c>
      <c r="BG419" t="s">
        <v>297</v>
      </c>
      <c r="BH419" t="s">
        <v>297</v>
      </c>
      <c r="BI419" t="s">
        <v>297</v>
      </c>
      <c r="BJ419" t="s">
        <v>297</v>
      </c>
      <c r="BK419" t="s">
        <v>297</v>
      </c>
      <c r="BL419" t="s">
        <v>297</v>
      </c>
      <c r="BM419" t="s">
        <v>297</v>
      </c>
      <c r="BN419" t="s">
        <v>297</v>
      </c>
      <c r="BO419" t="s">
        <v>297</v>
      </c>
      <c r="BP419" t="s">
        <v>297</v>
      </c>
      <c r="BQ419" t="s">
        <v>297</v>
      </c>
      <c r="BR419" t="s">
        <v>297</v>
      </c>
      <c r="BS419" t="s">
        <v>297</v>
      </c>
      <c r="BT419" t="s">
        <v>297</v>
      </c>
      <c r="BU419" t="s">
        <v>297</v>
      </c>
      <c r="BV419" t="s">
        <v>297</v>
      </c>
      <c r="BW419" t="s">
        <v>297</v>
      </c>
      <c r="BX419" t="s">
        <v>297</v>
      </c>
      <c r="BY419" t="s">
        <v>297</v>
      </c>
      <c r="BZ419" t="s">
        <v>297</v>
      </c>
      <c r="CA419" t="s">
        <v>297</v>
      </c>
      <c r="CB419" t="s">
        <v>297</v>
      </c>
      <c r="CC419" t="s">
        <v>297</v>
      </c>
      <c r="CD419" t="s">
        <v>297</v>
      </c>
      <c r="CE419" t="s">
        <v>297</v>
      </c>
      <c r="CF419" t="s">
        <v>347</v>
      </c>
      <c r="CG419" t="s">
        <v>297</v>
      </c>
      <c r="CH419" t="s">
        <v>297</v>
      </c>
      <c r="CI419">
        <v>0</v>
      </c>
      <c r="CJ419">
        <v>30</v>
      </c>
      <c r="CK419" s="70" t="s">
        <v>2713</v>
      </c>
      <c r="CL419" s="70" t="s">
        <v>2714</v>
      </c>
      <c r="CM419" t="s">
        <v>2715</v>
      </c>
      <c r="CN419" t="s">
        <v>297</v>
      </c>
      <c r="CO419" t="s">
        <v>297</v>
      </c>
      <c r="CP419" t="s">
        <v>297</v>
      </c>
      <c r="CQ419" t="s">
        <v>297</v>
      </c>
      <c r="CR419" t="s">
        <v>297</v>
      </c>
      <c r="CS419" t="s">
        <v>297</v>
      </c>
      <c r="CT419" t="s">
        <v>297</v>
      </c>
      <c r="CU419" t="s">
        <v>297</v>
      </c>
      <c r="CV419" t="s">
        <v>297</v>
      </c>
      <c r="CW419" t="s">
        <v>297</v>
      </c>
      <c r="CX419" t="s">
        <v>297</v>
      </c>
      <c r="CY419" t="s">
        <v>297</v>
      </c>
      <c r="CZ419" t="s">
        <v>297</v>
      </c>
      <c r="DA419" t="s">
        <v>297</v>
      </c>
      <c r="DB419" t="s">
        <v>297</v>
      </c>
      <c r="DC419" t="s">
        <v>297</v>
      </c>
    </row>
    <row r="420" spans="1:107" ht="17" hidden="1" customHeight="1" x14ac:dyDescent="0.2">
      <c r="A420" t="s">
        <v>6202</v>
      </c>
      <c r="B420" s="196" t="s">
        <v>5667</v>
      </c>
      <c r="C420" t="s">
        <v>191</v>
      </c>
      <c r="D420" t="s">
        <v>297</v>
      </c>
      <c r="E420" t="s">
        <v>2716</v>
      </c>
      <c r="F420" t="s">
        <v>2717</v>
      </c>
      <c r="G420" t="s">
        <v>339</v>
      </c>
      <c r="H420" t="s">
        <v>340</v>
      </c>
      <c r="I420" t="s">
        <v>375</v>
      </c>
      <c r="J420" t="s">
        <v>342</v>
      </c>
      <c r="K420" t="s">
        <v>343</v>
      </c>
      <c r="L420" t="s">
        <v>303</v>
      </c>
      <c r="M420" t="s">
        <v>297</v>
      </c>
      <c r="N420" t="s">
        <v>297</v>
      </c>
      <c r="O420" t="s">
        <v>297</v>
      </c>
      <c r="Q420" t="s">
        <v>344</v>
      </c>
      <c r="R420" t="s">
        <v>297</v>
      </c>
      <c r="S420" t="s">
        <v>306</v>
      </c>
      <c r="T420" t="s">
        <v>297</v>
      </c>
      <c r="U420" t="s">
        <v>297</v>
      </c>
      <c r="V420" t="s">
        <v>309</v>
      </c>
      <c r="W420" t="s">
        <v>310</v>
      </c>
      <c r="X420" t="s">
        <v>310</v>
      </c>
      <c r="Y420" t="s">
        <v>311</v>
      </c>
      <c r="Z420" t="s">
        <v>297</v>
      </c>
      <c r="AA420" t="s">
        <v>297</v>
      </c>
      <c r="AB420" t="s">
        <v>297</v>
      </c>
      <c r="AC420" t="s">
        <v>297</v>
      </c>
      <c r="AD420" t="s">
        <v>297</v>
      </c>
      <c r="AE420" t="s">
        <v>297</v>
      </c>
      <c r="AF420" t="s">
        <v>297</v>
      </c>
      <c r="AG420" t="s">
        <v>297</v>
      </c>
      <c r="AH420" t="s">
        <v>297</v>
      </c>
      <c r="AI420" t="s">
        <v>297</v>
      </c>
      <c r="AJ420" t="s">
        <v>297</v>
      </c>
      <c r="AK420" t="s">
        <v>297</v>
      </c>
      <c r="AL420" t="s">
        <v>297</v>
      </c>
      <c r="AM420" t="s">
        <v>297</v>
      </c>
      <c r="AN420" t="s">
        <v>297</v>
      </c>
      <c r="AO420" t="s">
        <v>297</v>
      </c>
      <c r="AP420" t="s">
        <v>297</v>
      </c>
      <c r="AQ420" t="s">
        <v>297</v>
      </c>
      <c r="AR420" t="s">
        <v>297</v>
      </c>
      <c r="AS420" t="s">
        <v>297</v>
      </c>
      <c r="AT420" t="s">
        <v>297</v>
      </c>
      <c r="AU420" t="s">
        <v>297</v>
      </c>
      <c r="AV420" t="s">
        <v>297</v>
      </c>
      <c r="AW420" t="s">
        <v>297</v>
      </c>
      <c r="AX420" t="s">
        <v>297</v>
      </c>
      <c r="AY420" t="s">
        <v>297</v>
      </c>
      <c r="AZ420" t="s">
        <v>297</v>
      </c>
      <c r="BA420" t="s">
        <v>297</v>
      </c>
      <c r="BB420" t="s">
        <v>297</v>
      </c>
      <c r="BC420" t="s">
        <v>297</v>
      </c>
      <c r="BD420" t="s">
        <v>297</v>
      </c>
      <c r="BE420" t="s">
        <v>297</v>
      </c>
      <c r="BF420" t="s">
        <v>297</v>
      </c>
      <c r="BG420" t="s">
        <v>297</v>
      </c>
      <c r="BH420" t="s">
        <v>297</v>
      </c>
      <c r="BI420" t="s">
        <v>297</v>
      </c>
      <c r="BJ420" t="s">
        <v>297</v>
      </c>
      <c r="BK420" t="s">
        <v>297</v>
      </c>
      <c r="BL420" t="s">
        <v>297</v>
      </c>
      <c r="BM420" t="s">
        <v>297</v>
      </c>
      <c r="BN420" t="s">
        <v>297</v>
      </c>
      <c r="BO420" t="s">
        <v>297</v>
      </c>
      <c r="BP420" t="s">
        <v>312</v>
      </c>
      <c r="BQ420" t="s">
        <v>297</v>
      </c>
      <c r="BR420" t="s">
        <v>297</v>
      </c>
      <c r="BS420" t="s">
        <v>297</v>
      </c>
      <c r="BT420" t="s">
        <v>297</v>
      </c>
      <c r="BU420" t="s">
        <v>297</v>
      </c>
      <c r="BV420" t="s">
        <v>297</v>
      </c>
      <c r="BW420" t="s">
        <v>297</v>
      </c>
      <c r="BX420" t="s">
        <v>297</v>
      </c>
      <c r="BY420" t="s">
        <v>297</v>
      </c>
      <c r="BZ420" t="s">
        <v>297</v>
      </c>
      <c r="CA420" t="s">
        <v>297</v>
      </c>
      <c r="CB420" t="s">
        <v>297</v>
      </c>
      <c r="CC420" t="s">
        <v>297</v>
      </c>
      <c r="CD420" t="s">
        <v>297</v>
      </c>
      <c r="CE420" t="s">
        <v>297</v>
      </c>
      <c r="CF420" t="s">
        <v>347</v>
      </c>
      <c r="CG420" t="s">
        <v>297</v>
      </c>
      <c r="CH420" t="s">
        <v>297</v>
      </c>
      <c r="CI420">
        <v>0</v>
      </c>
      <c r="CJ420">
        <v>30</v>
      </c>
      <c r="CK420" t="s">
        <v>2718</v>
      </c>
      <c r="CL420" t="s">
        <v>2719</v>
      </c>
      <c r="CM420" t="s">
        <v>297</v>
      </c>
      <c r="CN420" t="s">
        <v>297</v>
      </c>
      <c r="CO420" t="s">
        <v>297</v>
      </c>
      <c r="CP420" t="s">
        <v>297</v>
      </c>
      <c r="CQ420" t="s">
        <v>297</v>
      </c>
      <c r="CR420" t="s">
        <v>297</v>
      </c>
      <c r="CS420" t="s">
        <v>297</v>
      </c>
      <c r="CT420" t="s">
        <v>297</v>
      </c>
      <c r="CU420" t="s">
        <v>297</v>
      </c>
      <c r="CV420" t="s">
        <v>297</v>
      </c>
      <c r="CW420" t="s">
        <v>297</v>
      </c>
      <c r="CX420" t="s">
        <v>297</v>
      </c>
      <c r="CY420" t="s">
        <v>297</v>
      </c>
      <c r="CZ420" t="s">
        <v>297</v>
      </c>
      <c r="DA420" t="s">
        <v>297</v>
      </c>
      <c r="DB420" t="s">
        <v>297</v>
      </c>
      <c r="DC420" t="s">
        <v>297</v>
      </c>
    </row>
    <row r="421" spans="1:107" ht="17" hidden="1" customHeight="1" x14ac:dyDescent="0.2">
      <c r="A421" t="s">
        <v>2720</v>
      </c>
      <c r="B421" s="14" t="s">
        <v>2721</v>
      </c>
      <c r="C421" t="s">
        <v>6202</v>
      </c>
      <c r="D421" t="s">
        <v>297</v>
      </c>
      <c r="E421" t="s">
        <v>2722</v>
      </c>
      <c r="F421" t="s">
        <v>2723</v>
      </c>
      <c r="G421" t="s">
        <v>339</v>
      </c>
      <c r="H421" t="s">
        <v>340</v>
      </c>
      <c r="I421" t="s">
        <v>375</v>
      </c>
      <c r="J421" t="s">
        <v>342</v>
      </c>
      <c r="K421" t="s">
        <v>343</v>
      </c>
      <c r="L421" t="s">
        <v>303</v>
      </c>
      <c r="M421" t="s">
        <v>297</v>
      </c>
      <c r="N421" t="s">
        <v>297</v>
      </c>
      <c r="O421" t="s">
        <v>2724</v>
      </c>
      <c r="Q421" t="s">
        <v>344</v>
      </c>
      <c r="R421" t="s">
        <v>297</v>
      </c>
      <c r="S421" t="s">
        <v>306</v>
      </c>
      <c r="T421" t="s">
        <v>297</v>
      </c>
      <c r="U421" t="s">
        <v>308</v>
      </c>
      <c r="V421" t="s">
        <v>309</v>
      </c>
      <c r="W421" t="s">
        <v>345</v>
      </c>
      <c r="X421" t="s">
        <v>310</v>
      </c>
      <c r="Y421" t="s">
        <v>311</v>
      </c>
      <c r="Z421" t="s">
        <v>312</v>
      </c>
      <c r="AA421" t="s">
        <v>297</v>
      </c>
      <c r="AB421" t="s">
        <v>297</v>
      </c>
      <c r="AC421" t="s">
        <v>297</v>
      </c>
      <c r="AD421" t="s">
        <v>297</v>
      </c>
      <c r="AE421" t="s">
        <v>297</v>
      </c>
      <c r="AF421" t="s">
        <v>297</v>
      </c>
      <c r="AG421" t="s">
        <v>297</v>
      </c>
      <c r="AH421" t="s">
        <v>297</v>
      </c>
      <c r="AI421" t="s">
        <v>297</v>
      </c>
      <c r="AJ421" t="s">
        <v>297</v>
      </c>
      <c r="AK421" t="s">
        <v>297</v>
      </c>
      <c r="AL421" t="s">
        <v>297</v>
      </c>
      <c r="AM421" t="s">
        <v>297</v>
      </c>
      <c r="AN421" t="s">
        <v>297</v>
      </c>
      <c r="AO421" t="s">
        <v>297</v>
      </c>
      <c r="AP421" t="s">
        <v>297</v>
      </c>
      <c r="AQ421" t="s">
        <v>297</v>
      </c>
      <c r="AR421" t="s">
        <v>297</v>
      </c>
      <c r="AS421" t="s">
        <v>297</v>
      </c>
      <c r="AT421" t="s">
        <v>297</v>
      </c>
      <c r="AU421" t="s">
        <v>297</v>
      </c>
      <c r="AV421" t="s">
        <v>297</v>
      </c>
      <c r="AW421" t="s">
        <v>297</v>
      </c>
      <c r="AX421" t="s">
        <v>297</v>
      </c>
      <c r="AY421" t="s">
        <v>297</v>
      </c>
      <c r="AZ421" t="s">
        <v>297</v>
      </c>
      <c r="BA421" t="s">
        <v>297</v>
      </c>
      <c r="BB421" t="s">
        <v>297</v>
      </c>
      <c r="BC421" t="s">
        <v>297</v>
      </c>
      <c r="BD421" t="s">
        <v>297</v>
      </c>
      <c r="BE421" t="s">
        <v>297</v>
      </c>
      <c r="BF421" t="s">
        <v>297</v>
      </c>
      <c r="BG421" t="s">
        <v>297</v>
      </c>
      <c r="BH421" t="s">
        <v>297</v>
      </c>
      <c r="BI421" t="s">
        <v>297</v>
      </c>
      <c r="BJ421" t="s">
        <v>297</v>
      </c>
      <c r="BK421" t="s">
        <v>297</v>
      </c>
      <c r="BL421" t="s">
        <v>297</v>
      </c>
      <c r="BM421" t="s">
        <v>297</v>
      </c>
      <c r="BN421" t="s">
        <v>297</v>
      </c>
      <c r="BO421" t="s">
        <v>297</v>
      </c>
      <c r="BP421" t="s">
        <v>297</v>
      </c>
      <c r="BQ421" t="s">
        <v>297</v>
      </c>
      <c r="BR421" t="s">
        <v>297</v>
      </c>
      <c r="BS421" t="s">
        <v>297</v>
      </c>
      <c r="BT421" t="s">
        <v>297</v>
      </c>
      <c r="BU421" t="s">
        <v>297</v>
      </c>
      <c r="BV421" t="s">
        <v>297</v>
      </c>
      <c r="BW421" t="s">
        <v>297</v>
      </c>
      <c r="BX421" t="s">
        <v>297</v>
      </c>
      <c r="BY421" t="s">
        <v>297</v>
      </c>
      <c r="BZ421" t="s">
        <v>297</v>
      </c>
      <c r="CA421" t="s">
        <v>297</v>
      </c>
      <c r="CB421" t="s">
        <v>297</v>
      </c>
      <c r="CC421" t="s">
        <v>297</v>
      </c>
      <c r="CD421" t="s">
        <v>297</v>
      </c>
      <c r="CE421" t="s">
        <v>297</v>
      </c>
      <c r="CF421" t="s">
        <v>369</v>
      </c>
      <c r="CG421" t="s">
        <v>297</v>
      </c>
      <c r="CH421" t="s">
        <v>297</v>
      </c>
      <c r="CI421">
        <v>0</v>
      </c>
      <c r="CJ421">
        <v>100</v>
      </c>
      <c r="CK421" t="s">
        <v>2725</v>
      </c>
      <c r="CL421" t="s">
        <v>2726</v>
      </c>
      <c r="CM421" t="s">
        <v>2727</v>
      </c>
      <c r="CN421" t="s">
        <v>614</v>
      </c>
      <c r="CO421" t="s">
        <v>297</v>
      </c>
      <c r="CP421" t="s">
        <v>297</v>
      </c>
      <c r="CQ421" t="s">
        <v>297</v>
      </c>
      <c r="CR421" t="s">
        <v>297</v>
      </c>
      <c r="CS421" t="s">
        <v>2728</v>
      </c>
      <c r="CT421" t="s">
        <v>1501</v>
      </c>
      <c r="CU421" t="s">
        <v>2729</v>
      </c>
      <c r="CV421" t="s">
        <v>1677</v>
      </c>
      <c r="CW421" t="s">
        <v>297</v>
      </c>
      <c r="CX421" t="s">
        <v>297</v>
      </c>
      <c r="CY421" t="s">
        <v>579</v>
      </c>
      <c r="CZ421" t="s">
        <v>404</v>
      </c>
      <c r="DA421" t="s">
        <v>2720</v>
      </c>
      <c r="DB421" t="s">
        <v>297</v>
      </c>
      <c r="DC421" t="s">
        <v>1679</v>
      </c>
    </row>
    <row r="422" spans="1:107" ht="17" hidden="1" customHeight="1" x14ac:dyDescent="0.2">
      <c r="A422" t="s">
        <v>6255</v>
      </c>
      <c r="B422" s="196" t="s">
        <v>2730</v>
      </c>
      <c r="C422" t="s">
        <v>6286</v>
      </c>
      <c r="D422" t="s">
        <v>297</v>
      </c>
      <c r="E422" t="s">
        <v>2731</v>
      </c>
      <c r="F422" t="s">
        <v>297</v>
      </c>
      <c r="G422" t="s">
        <v>339</v>
      </c>
      <c r="H422" t="s">
        <v>340</v>
      </c>
      <c r="I422" t="s">
        <v>375</v>
      </c>
      <c r="J422" t="s">
        <v>342</v>
      </c>
      <c r="K422" t="s">
        <v>343</v>
      </c>
      <c r="L422" t="s">
        <v>303</v>
      </c>
      <c r="M422" t="s">
        <v>297</v>
      </c>
      <c r="N422" t="s">
        <v>297</v>
      </c>
      <c r="O422" t="s">
        <v>297</v>
      </c>
      <c r="Q422" t="s">
        <v>344</v>
      </c>
      <c r="R422" t="s">
        <v>297</v>
      </c>
      <c r="S422" t="s">
        <v>306</v>
      </c>
      <c r="T422" t="s">
        <v>297</v>
      </c>
      <c r="U422" t="s">
        <v>297</v>
      </c>
      <c r="V422" t="s">
        <v>309</v>
      </c>
      <c r="W422" t="s">
        <v>310</v>
      </c>
      <c r="X422" t="s">
        <v>310</v>
      </c>
      <c r="Y422" t="s">
        <v>311</v>
      </c>
      <c r="Z422" t="s">
        <v>297</v>
      </c>
      <c r="AA422" t="s">
        <v>297</v>
      </c>
      <c r="AB422" t="s">
        <v>297</v>
      </c>
      <c r="AC422" t="s">
        <v>297</v>
      </c>
      <c r="AD422" t="s">
        <v>297</v>
      </c>
      <c r="AE422" t="s">
        <v>297</v>
      </c>
      <c r="AF422" t="s">
        <v>297</v>
      </c>
      <c r="AG422" t="s">
        <v>297</v>
      </c>
      <c r="AH422" t="s">
        <v>297</v>
      </c>
      <c r="AI422" t="s">
        <v>297</v>
      </c>
      <c r="AJ422" t="s">
        <v>297</v>
      </c>
      <c r="AK422" t="s">
        <v>297</v>
      </c>
      <c r="AL422" t="s">
        <v>297</v>
      </c>
      <c r="AM422" t="s">
        <v>297</v>
      </c>
      <c r="AN422" t="s">
        <v>297</v>
      </c>
      <c r="AO422" t="s">
        <v>297</v>
      </c>
      <c r="AP422" t="s">
        <v>297</v>
      </c>
      <c r="AQ422" t="s">
        <v>297</v>
      </c>
      <c r="AR422" t="s">
        <v>297</v>
      </c>
      <c r="AS422" t="s">
        <v>297</v>
      </c>
      <c r="AT422" t="s">
        <v>297</v>
      </c>
      <c r="AU422" t="s">
        <v>297</v>
      </c>
      <c r="AV422" t="s">
        <v>297</v>
      </c>
      <c r="AW422" t="s">
        <v>297</v>
      </c>
      <c r="AX422" t="s">
        <v>297</v>
      </c>
      <c r="AY422" t="s">
        <v>297</v>
      </c>
      <c r="AZ422" t="s">
        <v>297</v>
      </c>
      <c r="BA422" t="s">
        <v>297</v>
      </c>
      <c r="BB422" t="s">
        <v>297</v>
      </c>
      <c r="BC422" t="s">
        <v>297</v>
      </c>
      <c r="BD422" t="s">
        <v>297</v>
      </c>
      <c r="BE422" t="s">
        <v>297</v>
      </c>
      <c r="BF422" t="s">
        <v>297</v>
      </c>
      <c r="BG422" t="s">
        <v>297</v>
      </c>
      <c r="BH422" t="s">
        <v>297</v>
      </c>
      <c r="BI422" t="s">
        <v>297</v>
      </c>
      <c r="BJ422" t="s">
        <v>297</v>
      </c>
      <c r="BK422" t="s">
        <v>297</v>
      </c>
      <c r="BL422" t="s">
        <v>297</v>
      </c>
      <c r="BM422" t="s">
        <v>297</v>
      </c>
      <c r="BN422" t="s">
        <v>297</v>
      </c>
      <c r="BO422" t="s">
        <v>297</v>
      </c>
      <c r="BP422" t="s">
        <v>312</v>
      </c>
      <c r="BQ422" t="s">
        <v>297</v>
      </c>
      <c r="BR422" t="s">
        <v>297</v>
      </c>
      <c r="BS422" t="s">
        <v>297</v>
      </c>
      <c r="BT422" t="s">
        <v>297</v>
      </c>
      <c r="BU422" t="s">
        <v>297</v>
      </c>
      <c r="BV422" t="s">
        <v>297</v>
      </c>
      <c r="BW422" t="s">
        <v>297</v>
      </c>
      <c r="BX422" t="s">
        <v>297</v>
      </c>
      <c r="BY422" t="s">
        <v>297</v>
      </c>
      <c r="BZ422" t="s">
        <v>297</v>
      </c>
      <c r="CA422" t="s">
        <v>297</v>
      </c>
      <c r="CB422" t="s">
        <v>297</v>
      </c>
      <c r="CC422" t="s">
        <v>297</v>
      </c>
      <c r="CD422" t="s">
        <v>297</v>
      </c>
      <c r="CE422" t="s">
        <v>297</v>
      </c>
      <c r="CF422" t="s">
        <v>369</v>
      </c>
      <c r="CG422" t="s">
        <v>297</v>
      </c>
      <c r="CH422" t="s">
        <v>297</v>
      </c>
      <c r="CI422">
        <v>0</v>
      </c>
      <c r="CJ422">
        <v>30</v>
      </c>
      <c r="CK422" t="s">
        <v>2732</v>
      </c>
      <c r="CL422" t="s">
        <v>2733</v>
      </c>
      <c r="CM422" t="s">
        <v>297</v>
      </c>
      <c r="CN422" t="s">
        <v>297</v>
      </c>
      <c r="CO422" t="s">
        <v>297</v>
      </c>
      <c r="CP422" t="s">
        <v>297</v>
      </c>
      <c r="CQ422" t="s">
        <v>297</v>
      </c>
      <c r="CR422" t="s">
        <v>297</v>
      </c>
      <c r="CS422" t="s">
        <v>297</v>
      </c>
      <c r="CT422" t="s">
        <v>297</v>
      </c>
      <c r="CU422" t="s">
        <v>297</v>
      </c>
      <c r="CV422" t="s">
        <v>297</v>
      </c>
      <c r="CW422" t="s">
        <v>297</v>
      </c>
      <c r="CX422" t="s">
        <v>297</v>
      </c>
      <c r="CY422" t="s">
        <v>297</v>
      </c>
      <c r="CZ422" t="s">
        <v>297</v>
      </c>
      <c r="DA422" t="s">
        <v>297</v>
      </c>
      <c r="DB422" t="s">
        <v>297</v>
      </c>
      <c r="DC422" t="s">
        <v>297</v>
      </c>
    </row>
    <row r="423" spans="1:107" ht="17" hidden="1" customHeight="1" x14ac:dyDescent="0.2">
      <c r="A423" t="s">
        <v>1668</v>
      </c>
      <c r="B423" s="14" t="s">
        <v>2735</v>
      </c>
      <c r="C423" t="s">
        <v>6204</v>
      </c>
      <c r="D423" t="s">
        <v>297</v>
      </c>
      <c r="E423" t="s">
        <v>2736</v>
      </c>
      <c r="F423" t="s">
        <v>297</v>
      </c>
      <c r="G423" t="s">
        <v>339</v>
      </c>
      <c r="H423" t="s">
        <v>340</v>
      </c>
      <c r="I423" t="s">
        <v>375</v>
      </c>
      <c r="J423" t="s">
        <v>342</v>
      </c>
      <c r="K423" t="s">
        <v>343</v>
      </c>
      <c r="L423" t="s">
        <v>303</v>
      </c>
      <c r="M423" t="s">
        <v>297</v>
      </c>
      <c r="N423" t="s">
        <v>297</v>
      </c>
      <c r="O423" t="s">
        <v>297</v>
      </c>
      <c r="Q423" t="s">
        <v>344</v>
      </c>
      <c r="R423" t="s">
        <v>297</v>
      </c>
      <c r="S423" t="s">
        <v>306</v>
      </c>
      <c r="T423" t="s">
        <v>297</v>
      </c>
      <c r="U423" t="s">
        <v>308</v>
      </c>
      <c r="V423" t="s">
        <v>309</v>
      </c>
      <c r="W423" t="s">
        <v>345</v>
      </c>
      <c r="X423" t="s">
        <v>310</v>
      </c>
      <c r="Y423" t="s">
        <v>311</v>
      </c>
      <c r="Z423" t="s">
        <v>466</v>
      </c>
      <c r="AA423" t="s">
        <v>488</v>
      </c>
      <c r="AB423">
        <v>2</v>
      </c>
      <c r="AC423" t="s">
        <v>297</v>
      </c>
      <c r="AD423" t="s">
        <v>297</v>
      </c>
      <c r="AE423" t="s">
        <v>297</v>
      </c>
      <c r="AF423" t="s">
        <v>297</v>
      </c>
      <c r="AG423" t="s">
        <v>297</v>
      </c>
      <c r="AH423" t="s">
        <v>297</v>
      </c>
      <c r="AI423" t="s">
        <v>297</v>
      </c>
      <c r="AJ423" t="s">
        <v>297</v>
      </c>
      <c r="AK423" t="s">
        <v>297</v>
      </c>
      <c r="AL423" t="s">
        <v>297</v>
      </c>
      <c r="AM423" t="s">
        <v>297</v>
      </c>
      <c r="AN423" t="s">
        <v>297</v>
      </c>
      <c r="AO423" t="s">
        <v>297</v>
      </c>
      <c r="AP423" t="s">
        <v>297</v>
      </c>
      <c r="AQ423" t="s">
        <v>297</v>
      </c>
      <c r="AR423" t="s">
        <v>297</v>
      </c>
      <c r="AS423" t="s">
        <v>297</v>
      </c>
      <c r="AT423" t="s">
        <v>297</v>
      </c>
      <c r="AU423" t="s">
        <v>297</v>
      </c>
      <c r="AV423" t="s">
        <v>297</v>
      </c>
      <c r="AW423" t="s">
        <v>297</v>
      </c>
      <c r="AX423" t="s">
        <v>297</v>
      </c>
      <c r="AY423" t="s">
        <v>297</v>
      </c>
      <c r="AZ423" t="s">
        <v>297</v>
      </c>
      <c r="BA423" t="s">
        <v>297</v>
      </c>
      <c r="BB423" t="s">
        <v>297</v>
      </c>
      <c r="BC423" t="s">
        <v>297</v>
      </c>
      <c r="BD423" t="s">
        <v>297</v>
      </c>
      <c r="BE423" t="s">
        <v>297</v>
      </c>
      <c r="BF423" t="s">
        <v>297</v>
      </c>
      <c r="BG423" t="s">
        <v>297</v>
      </c>
      <c r="BH423" t="s">
        <v>297</v>
      </c>
      <c r="BI423" t="s">
        <v>297</v>
      </c>
      <c r="BJ423" t="s">
        <v>297</v>
      </c>
      <c r="BK423" t="s">
        <v>297</v>
      </c>
      <c r="BL423" t="s">
        <v>297</v>
      </c>
      <c r="BM423" t="s">
        <v>297</v>
      </c>
      <c r="BN423" t="s">
        <v>297</v>
      </c>
      <c r="BO423" t="s">
        <v>297</v>
      </c>
      <c r="BP423" t="s">
        <v>297</v>
      </c>
      <c r="BQ423" t="s">
        <v>297</v>
      </c>
      <c r="BR423" t="s">
        <v>297</v>
      </c>
      <c r="BS423" t="s">
        <v>297</v>
      </c>
      <c r="BT423" t="s">
        <v>297</v>
      </c>
      <c r="BU423" t="s">
        <v>297</v>
      </c>
      <c r="BV423" t="s">
        <v>297</v>
      </c>
      <c r="BW423" t="s">
        <v>297</v>
      </c>
      <c r="BX423" t="s">
        <v>297</v>
      </c>
      <c r="BY423" t="s">
        <v>297</v>
      </c>
      <c r="BZ423" t="s">
        <v>297</v>
      </c>
      <c r="CA423" t="s">
        <v>297</v>
      </c>
      <c r="CB423" t="s">
        <v>297</v>
      </c>
      <c r="CC423" t="s">
        <v>297</v>
      </c>
      <c r="CD423" t="s">
        <v>297</v>
      </c>
      <c r="CE423" t="s">
        <v>297</v>
      </c>
      <c r="CF423" t="s">
        <v>369</v>
      </c>
      <c r="CG423" t="s">
        <v>297</v>
      </c>
      <c r="CH423" t="s">
        <v>297</v>
      </c>
      <c r="CI423">
        <v>0</v>
      </c>
      <c r="CJ423">
        <v>10</v>
      </c>
      <c r="CK423" t="s">
        <v>2738</v>
      </c>
      <c r="CL423" t="s">
        <v>2739</v>
      </c>
      <c r="CM423" t="s">
        <v>297</v>
      </c>
      <c r="CN423" t="s">
        <v>297</v>
      </c>
      <c r="CO423" t="s">
        <v>297</v>
      </c>
      <c r="CP423" t="s">
        <v>297</v>
      </c>
      <c r="CQ423" t="s">
        <v>297</v>
      </c>
      <c r="CR423" t="s">
        <v>297</v>
      </c>
      <c r="CS423" t="s">
        <v>2740</v>
      </c>
      <c r="CT423" t="s">
        <v>1694</v>
      </c>
      <c r="CU423" t="s">
        <v>2741</v>
      </c>
      <c r="CV423" t="s">
        <v>1677</v>
      </c>
      <c r="CW423" t="s">
        <v>297</v>
      </c>
      <c r="CX423" t="s">
        <v>297</v>
      </c>
      <c r="CY423" t="s">
        <v>579</v>
      </c>
      <c r="CZ423" t="s">
        <v>404</v>
      </c>
      <c r="DA423" t="s">
        <v>2742</v>
      </c>
      <c r="DB423" t="s">
        <v>297</v>
      </c>
      <c r="DC423" t="s">
        <v>2743</v>
      </c>
    </row>
    <row r="424" spans="1:107" ht="17" hidden="1" customHeight="1" x14ac:dyDescent="0.2">
      <c r="A424" t="s">
        <v>2744</v>
      </c>
      <c r="B424" s="196" t="s">
        <v>2745</v>
      </c>
      <c r="C424" t="s">
        <v>6285</v>
      </c>
      <c r="D424" t="s">
        <v>297</v>
      </c>
      <c r="E424" t="s">
        <v>2745</v>
      </c>
      <c r="F424" t="s">
        <v>297</v>
      </c>
      <c r="G424" t="s">
        <v>339</v>
      </c>
      <c r="H424" t="s">
        <v>340</v>
      </c>
      <c r="I424" t="s">
        <v>375</v>
      </c>
      <c r="J424" t="s">
        <v>342</v>
      </c>
      <c r="K424" t="s">
        <v>343</v>
      </c>
      <c r="L424" t="s">
        <v>303</v>
      </c>
      <c r="M424" t="s">
        <v>297</v>
      </c>
      <c r="N424" t="s">
        <v>297</v>
      </c>
      <c r="O424" t="s">
        <v>297</v>
      </c>
      <c r="Q424" t="s">
        <v>344</v>
      </c>
      <c r="R424" t="s">
        <v>297</v>
      </c>
      <c r="S424" t="s">
        <v>306</v>
      </c>
      <c r="T424" t="s">
        <v>297</v>
      </c>
      <c r="U424" t="s">
        <v>297</v>
      </c>
      <c r="V424" t="s">
        <v>309</v>
      </c>
      <c r="W424" t="s">
        <v>310</v>
      </c>
      <c r="X424" t="s">
        <v>310</v>
      </c>
      <c r="Y424" t="s">
        <v>311</v>
      </c>
      <c r="Z424" t="s">
        <v>297</v>
      </c>
      <c r="AA424" t="s">
        <v>297</v>
      </c>
      <c r="AB424" t="s">
        <v>297</v>
      </c>
      <c r="AC424" t="s">
        <v>297</v>
      </c>
      <c r="AD424" t="s">
        <v>297</v>
      </c>
      <c r="AE424" t="s">
        <v>297</v>
      </c>
      <c r="AF424" t="s">
        <v>297</v>
      </c>
      <c r="AG424" t="s">
        <v>297</v>
      </c>
      <c r="AH424" t="s">
        <v>297</v>
      </c>
      <c r="AI424" t="s">
        <v>297</v>
      </c>
      <c r="AJ424" t="s">
        <v>297</v>
      </c>
      <c r="AK424" t="s">
        <v>297</v>
      </c>
      <c r="AL424" t="s">
        <v>297</v>
      </c>
      <c r="AM424" t="s">
        <v>297</v>
      </c>
      <c r="AN424" t="s">
        <v>297</v>
      </c>
      <c r="AO424" t="s">
        <v>297</v>
      </c>
      <c r="AP424" t="s">
        <v>297</v>
      </c>
      <c r="AQ424" t="s">
        <v>297</v>
      </c>
      <c r="AR424" t="s">
        <v>297</v>
      </c>
      <c r="AS424" t="s">
        <v>297</v>
      </c>
      <c r="AT424" t="s">
        <v>297</v>
      </c>
      <c r="AU424" t="s">
        <v>297</v>
      </c>
      <c r="AV424" t="s">
        <v>297</v>
      </c>
      <c r="AW424" t="s">
        <v>297</v>
      </c>
      <c r="AX424" t="s">
        <v>297</v>
      </c>
      <c r="AY424" t="s">
        <v>297</v>
      </c>
      <c r="AZ424" t="s">
        <v>297</v>
      </c>
      <c r="BA424" t="s">
        <v>297</v>
      </c>
      <c r="BB424" t="s">
        <v>297</v>
      </c>
      <c r="BC424" t="s">
        <v>297</v>
      </c>
      <c r="BD424" t="s">
        <v>297</v>
      </c>
      <c r="BE424" t="s">
        <v>297</v>
      </c>
      <c r="BF424" t="s">
        <v>297</v>
      </c>
      <c r="BG424" t="s">
        <v>297</v>
      </c>
      <c r="BH424" t="s">
        <v>297</v>
      </c>
      <c r="BI424" t="s">
        <v>297</v>
      </c>
      <c r="BJ424" t="s">
        <v>297</v>
      </c>
      <c r="BK424" t="s">
        <v>297</v>
      </c>
      <c r="BL424" t="s">
        <v>297</v>
      </c>
      <c r="BM424" t="s">
        <v>297</v>
      </c>
      <c r="BN424" t="s">
        <v>297</v>
      </c>
      <c r="BO424" t="s">
        <v>297</v>
      </c>
      <c r="BP424" t="s">
        <v>297</v>
      </c>
      <c r="BQ424" t="s">
        <v>297</v>
      </c>
      <c r="BR424" t="s">
        <v>297</v>
      </c>
      <c r="BS424" t="s">
        <v>297</v>
      </c>
      <c r="BT424" t="s">
        <v>297</v>
      </c>
      <c r="BU424" t="s">
        <v>297</v>
      </c>
      <c r="BV424" t="s">
        <v>297</v>
      </c>
      <c r="BW424" t="s">
        <v>297</v>
      </c>
      <c r="BX424" t="s">
        <v>297</v>
      </c>
      <c r="BY424" t="s">
        <v>297</v>
      </c>
      <c r="BZ424" t="s">
        <v>297</v>
      </c>
      <c r="CA424" t="s">
        <v>297</v>
      </c>
      <c r="CB424" t="s">
        <v>297</v>
      </c>
      <c r="CC424" t="s">
        <v>297</v>
      </c>
      <c r="CD424" t="s">
        <v>297</v>
      </c>
      <c r="CE424" t="s">
        <v>297</v>
      </c>
      <c r="CF424" t="s">
        <v>347</v>
      </c>
      <c r="CG424" t="s">
        <v>297</v>
      </c>
      <c r="CH424" t="s">
        <v>297</v>
      </c>
      <c r="CI424">
        <v>0</v>
      </c>
      <c r="CJ424">
        <v>30</v>
      </c>
      <c r="CK424" t="s">
        <v>2746</v>
      </c>
      <c r="CL424" t="s">
        <v>2746</v>
      </c>
      <c r="CM424" t="s">
        <v>297</v>
      </c>
      <c r="CN424" t="s">
        <v>614</v>
      </c>
      <c r="CO424" t="s">
        <v>615</v>
      </c>
      <c r="CP424" t="s">
        <v>297</v>
      </c>
      <c r="CQ424" t="s">
        <v>297</v>
      </c>
      <c r="CR424" t="s">
        <v>297</v>
      </c>
      <c r="CS424" t="s">
        <v>297</v>
      </c>
      <c r="CT424" t="s">
        <v>297</v>
      </c>
      <c r="CU424" t="s">
        <v>297</v>
      </c>
      <c r="CV424" t="s">
        <v>297</v>
      </c>
      <c r="CW424" t="s">
        <v>297</v>
      </c>
      <c r="CX424" t="s">
        <v>297</v>
      </c>
      <c r="CY424" t="s">
        <v>297</v>
      </c>
      <c r="CZ424" t="s">
        <v>297</v>
      </c>
      <c r="DA424" t="s">
        <v>297</v>
      </c>
      <c r="DB424" t="s">
        <v>297</v>
      </c>
      <c r="DC424" t="s">
        <v>297</v>
      </c>
    </row>
    <row r="425" spans="1:107" ht="17" hidden="1" customHeight="1" x14ac:dyDescent="0.2">
      <c r="A425" t="s">
        <v>2747</v>
      </c>
      <c r="B425" s="14" t="s">
        <v>2748</v>
      </c>
      <c r="C425" t="s">
        <v>6285</v>
      </c>
      <c r="D425" t="s">
        <v>297</v>
      </c>
      <c r="E425" t="s">
        <v>2748</v>
      </c>
      <c r="F425" t="s">
        <v>297</v>
      </c>
      <c r="G425" t="s">
        <v>339</v>
      </c>
      <c r="H425" t="s">
        <v>340</v>
      </c>
      <c r="I425" t="s">
        <v>375</v>
      </c>
      <c r="J425" t="s">
        <v>342</v>
      </c>
      <c r="K425" t="s">
        <v>343</v>
      </c>
      <c r="L425" t="s">
        <v>303</v>
      </c>
      <c r="M425" t="s">
        <v>297</v>
      </c>
      <c r="N425" t="s">
        <v>297</v>
      </c>
      <c r="O425" t="s">
        <v>297</v>
      </c>
      <c r="Q425" t="s">
        <v>344</v>
      </c>
      <c r="R425" t="s">
        <v>297</v>
      </c>
      <c r="S425" t="s">
        <v>306</v>
      </c>
      <c r="T425" t="s">
        <v>297</v>
      </c>
      <c r="U425" t="s">
        <v>297</v>
      </c>
      <c r="V425" t="s">
        <v>309</v>
      </c>
      <c r="W425" t="s">
        <v>310</v>
      </c>
      <c r="X425" t="s">
        <v>310</v>
      </c>
      <c r="Y425" t="s">
        <v>311</v>
      </c>
      <c r="Z425" t="s">
        <v>297</v>
      </c>
      <c r="AA425" t="s">
        <v>297</v>
      </c>
      <c r="AB425" t="s">
        <v>297</v>
      </c>
      <c r="AC425" t="s">
        <v>297</v>
      </c>
      <c r="AD425" t="s">
        <v>297</v>
      </c>
      <c r="AE425" t="s">
        <v>297</v>
      </c>
      <c r="AF425" t="s">
        <v>297</v>
      </c>
      <c r="AG425" t="s">
        <v>297</v>
      </c>
      <c r="AH425" t="s">
        <v>297</v>
      </c>
      <c r="AI425" t="s">
        <v>297</v>
      </c>
      <c r="AJ425" t="s">
        <v>297</v>
      </c>
      <c r="AK425" t="s">
        <v>297</v>
      </c>
      <c r="AL425" t="s">
        <v>297</v>
      </c>
      <c r="AM425" t="s">
        <v>297</v>
      </c>
      <c r="AN425" t="s">
        <v>297</v>
      </c>
      <c r="AO425" t="s">
        <v>297</v>
      </c>
      <c r="AP425" t="s">
        <v>297</v>
      </c>
      <c r="AQ425" t="s">
        <v>297</v>
      </c>
      <c r="AR425" t="s">
        <v>297</v>
      </c>
      <c r="AS425" t="s">
        <v>297</v>
      </c>
      <c r="AT425" t="s">
        <v>297</v>
      </c>
      <c r="AU425" t="s">
        <v>297</v>
      </c>
      <c r="AV425" t="s">
        <v>297</v>
      </c>
      <c r="AW425" t="s">
        <v>297</v>
      </c>
      <c r="AX425" t="s">
        <v>297</v>
      </c>
      <c r="AY425" t="s">
        <v>297</v>
      </c>
      <c r="AZ425" t="s">
        <v>297</v>
      </c>
      <c r="BA425" t="s">
        <v>297</v>
      </c>
      <c r="BB425" t="s">
        <v>297</v>
      </c>
      <c r="BC425" t="s">
        <v>297</v>
      </c>
      <c r="BD425" t="s">
        <v>297</v>
      </c>
      <c r="BE425" t="s">
        <v>297</v>
      </c>
      <c r="BF425" t="s">
        <v>297</v>
      </c>
      <c r="BG425" t="s">
        <v>297</v>
      </c>
      <c r="BH425" t="s">
        <v>297</v>
      </c>
      <c r="BI425" t="s">
        <v>297</v>
      </c>
      <c r="BJ425" t="s">
        <v>297</v>
      </c>
      <c r="BK425" t="s">
        <v>297</v>
      </c>
      <c r="BL425" t="s">
        <v>297</v>
      </c>
      <c r="BM425" t="s">
        <v>297</v>
      </c>
      <c r="BN425" t="s">
        <v>297</v>
      </c>
      <c r="BO425" t="s">
        <v>297</v>
      </c>
      <c r="BP425" t="s">
        <v>297</v>
      </c>
      <c r="BQ425" t="s">
        <v>297</v>
      </c>
      <c r="BR425" t="s">
        <v>297</v>
      </c>
      <c r="BS425" t="s">
        <v>297</v>
      </c>
      <c r="BT425" t="s">
        <v>297</v>
      </c>
      <c r="BU425" t="s">
        <v>297</v>
      </c>
      <c r="BV425" t="s">
        <v>297</v>
      </c>
      <c r="BW425" t="s">
        <v>297</v>
      </c>
      <c r="BX425" t="s">
        <v>297</v>
      </c>
      <c r="BY425" t="s">
        <v>297</v>
      </c>
      <c r="BZ425" t="s">
        <v>297</v>
      </c>
      <c r="CA425" t="s">
        <v>297</v>
      </c>
      <c r="CB425" t="s">
        <v>297</v>
      </c>
      <c r="CC425" t="s">
        <v>297</v>
      </c>
      <c r="CD425" t="s">
        <v>297</v>
      </c>
      <c r="CE425" t="s">
        <v>297</v>
      </c>
      <c r="CF425" t="s">
        <v>347</v>
      </c>
      <c r="CG425" t="s">
        <v>297</v>
      </c>
      <c r="CH425" t="s">
        <v>297</v>
      </c>
      <c r="CI425">
        <v>0</v>
      </c>
      <c r="CJ425">
        <v>30</v>
      </c>
      <c r="CK425" t="s">
        <v>2749</v>
      </c>
      <c r="CL425" t="s">
        <v>2749</v>
      </c>
      <c r="CM425" t="s">
        <v>297</v>
      </c>
      <c r="CN425" t="s">
        <v>614</v>
      </c>
      <c r="CO425" t="s">
        <v>615</v>
      </c>
      <c r="CP425" t="s">
        <v>297</v>
      </c>
      <c r="CQ425" t="s">
        <v>297</v>
      </c>
      <c r="CR425" t="s">
        <v>297</v>
      </c>
      <c r="CS425" t="s">
        <v>297</v>
      </c>
      <c r="CT425" t="s">
        <v>297</v>
      </c>
      <c r="CU425" t="s">
        <v>297</v>
      </c>
      <c r="CV425" t="s">
        <v>297</v>
      </c>
      <c r="CW425" t="s">
        <v>297</v>
      </c>
      <c r="CX425" t="s">
        <v>297</v>
      </c>
      <c r="CY425" t="s">
        <v>297</v>
      </c>
      <c r="CZ425" t="s">
        <v>297</v>
      </c>
      <c r="DA425" t="s">
        <v>297</v>
      </c>
      <c r="DB425" t="s">
        <v>297</v>
      </c>
      <c r="DC425" t="s">
        <v>297</v>
      </c>
    </row>
    <row r="426" spans="1:107" ht="17" hidden="1" customHeight="1" x14ac:dyDescent="0.2">
      <c r="A426" t="s">
        <v>2750</v>
      </c>
      <c r="B426" s="196" t="s">
        <v>2751</v>
      </c>
      <c r="C426" t="s">
        <v>6285</v>
      </c>
      <c r="D426" t="s">
        <v>297</v>
      </c>
      <c r="E426" t="s">
        <v>2751</v>
      </c>
      <c r="F426" t="s">
        <v>297</v>
      </c>
      <c r="G426" t="s">
        <v>339</v>
      </c>
      <c r="H426" t="s">
        <v>340</v>
      </c>
      <c r="I426" t="s">
        <v>375</v>
      </c>
      <c r="J426" t="s">
        <v>342</v>
      </c>
      <c r="K426" t="s">
        <v>343</v>
      </c>
      <c r="L426" t="s">
        <v>303</v>
      </c>
      <c r="M426" t="s">
        <v>297</v>
      </c>
      <c r="N426" t="s">
        <v>297</v>
      </c>
      <c r="O426" t="s">
        <v>297</v>
      </c>
      <c r="Q426" t="s">
        <v>344</v>
      </c>
      <c r="R426" t="s">
        <v>297</v>
      </c>
      <c r="S426" t="s">
        <v>306</v>
      </c>
      <c r="T426" t="s">
        <v>297</v>
      </c>
      <c r="U426" t="s">
        <v>297</v>
      </c>
      <c r="V426" t="s">
        <v>309</v>
      </c>
      <c r="W426" t="s">
        <v>310</v>
      </c>
      <c r="X426" t="s">
        <v>310</v>
      </c>
      <c r="Y426" t="s">
        <v>311</v>
      </c>
      <c r="Z426" t="s">
        <v>297</v>
      </c>
      <c r="AA426" t="s">
        <v>297</v>
      </c>
      <c r="AB426" t="s">
        <v>297</v>
      </c>
      <c r="AC426" t="s">
        <v>297</v>
      </c>
      <c r="AD426" t="s">
        <v>297</v>
      </c>
      <c r="AE426" t="s">
        <v>297</v>
      </c>
      <c r="AF426" t="s">
        <v>297</v>
      </c>
      <c r="AG426" t="s">
        <v>297</v>
      </c>
      <c r="AH426" t="s">
        <v>297</v>
      </c>
      <c r="AI426" t="s">
        <v>297</v>
      </c>
      <c r="AJ426" t="s">
        <v>297</v>
      </c>
      <c r="AK426" t="s">
        <v>297</v>
      </c>
      <c r="AL426" t="s">
        <v>297</v>
      </c>
      <c r="AM426" t="s">
        <v>297</v>
      </c>
      <c r="AN426" t="s">
        <v>297</v>
      </c>
      <c r="AO426" t="s">
        <v>297</v>
      </c>
      <c r="AP426" t="s">
        <v>297</v>
      </c>
      <c r="AQ426" t="s">
        <v>297</v>
      </c>
      <c r="AR426" t="s">
        <v>297</v>
      </c>
      <c r="AS426" t="s">
        <v>297</v>
      </c>
      <c r="AT426" t="s">
        <v>297</v>
      </c>
      <c r="AU426" t="s">
        <v>297</v>
      </c>
      <c r="AV426" t="s">
        <v>297</v>
      </c>
      <c r="AW426" t="s">
        <v>297</v>
      </c>
      <c r="AX426" t="s">
        <v>297</v>
      </c>
      <c r="AY426" t="s">
        <v>297</v>
      </c>
      <c r="AZ426" t="s">
        <v>297</v>
      </c>
      <c r="BA426" t="s">
        <v>297</v>
      </c>
      <c r="BB426" t="s">
        <v>297</v>
      </c>
      <c r="BC426" t="s">
        <v>297</v>
      </c>
      <c r="BD426" t="s">
        <v>297</v>
      </c>
      <c r="BE426" t="s">
        <v>297</v>
      </c>
      <c r="BF426" t="s">
        <v>297</v>
      </c>
      <c r="BG426" t="s">
        <v>297</v>
      </c>
      <c r="BH426" t="s">
        <v>297</v>
      </c>
      <c r="BI426" t="s">
        <v>297</v>
      </c>
      <c r="BJ426" t="s">
        <v>297</v>
      </c>
      <c r="BK426" t="s">
        <v>297</v>
      </c>
      <c r="BL426" t="s">
        <v>297</v>
      </c>
      <c r="BM426" t="s">
        <v>297</v>
      </c>
      <c r="BN426" t="s">
        <v>297</v>
      </c>
      <c r="BO426" t="s">
        <v>297</v>
      </c>
      <c r="BP426" t="s">
        <v>297</v>
      </c>
      <c r="BQ426" t="s">
        <v>297</v>
      </c>
      <c r="BR426" t="s">
        <v>297</v>
      </c>
      <c r="BS426" t="s">
        <v>297</v>
      </c>
      <c r="BT426" t="s">
        <v>297</v>
      </c>
      <c r="BU426" t="s">
        <v>297</v>
      </c>
      <c r="BV426" t="s">
        <v>297</v>
      </c>
      <c r="BW426" t="s">
        <v>297</v>
      </c>
      <c r="BX426" t="s">
        <v>297</v>
      </c>
      <c r="BY426" t="s">
        <v>297</v>
      </c>
      <c r="BZ426" t="s">
        <v>297</v>
      </c>
      <c r="CA426" t="s">
        <v>297</v>
      </c>
      <c r="CB426" t="s">
        <v>297</v>
      </c>
      <c r="CC426" t="s">
        <v>297</v>
      </c>
      <c r="CD426" t="s">
        <v>297</v>
      </c>
      <c r="CE426" t="s">
        <v>297</v>
      </c>
      <c r="CF426" t="s">
        <v>347</v>
      </c>
      <c r="CG426" t="s">
        <v>297</v>
      </c>
      <c r="CH426" t="s">
        <v>297</v>
      </c>
      <c r="CI426">
        <v>0</v>
      </c>
      <c r="CJ426">
        <v>30</v>
      </c>
      <c r="CK426" t="s">
        <v>2752</v>
      </c>
      <c r="CL426" t="s">
        <v>2752</v>
      </c>
      <c r="CM426" t="s">
        <v>297</v>
      </c>
      <c r="CN426" t="s">
        <v>614</v>
      </c>
      <c r="CO426" t="s">
        <v>615</v>
      </c>
      <c r="CP426" t="s">
        <v>297</v>
      </c>
      <c r="CQ426" t="s">
        <v>297</v>
      </c>
      <c r="CR426" t="s">
        <v>297</v>
      </c>
      <c r="CS426" t="s">
        <v>297</v>
      </c>
      <c r="CT426" t="s">
        <v>297</v>
      </c>
      <c r="CU426" t="s">
        <v>297</v>
      </c>
      <c r="CV426" t="s">
        <v>297</v>
      </c>
      <c r="CW426" t="s">
        <v>297</v>
      </c>
      <c r="CX426" t="s">
        <v>297</v>
      </c>
      <c r="CY426" t="s">
        <v>297</v>
      </c>
      <c r="CZ426" t="s">
        <v>297</v>
      </c>
      <c r="DA426" t="s">
        <v>297</v>
      </c>
      <c r="DB426" t="s">
        <v>297</v>
      </c>
      <c r="DC426" t="s">
        <v>297</v>
      </c>
    </row>
    <row r="427" spans="1:107" ht="17" hidden="1" customHeight="1" x14ac:dyDescent="0.2">
      <c r="A427" t="s">
        <v>2753</v>
      </c>
      <c r="B427" s="14" t="s">
        <v>2754</v>
      </c>
      <c r="C427" t="s">
        <v>6285</v>
      </c>
      <c r="D427" t="s">
        <v>297</v>
      </c>
      <c r="E427" t="s">
        <v>2755</v>
      </c>
      <c r="F427" t="s">
        <v>297</v>
      </c>
      <c r="G427" t="s">
        <v>339</v>
      </c>
      <c r="H427" t="s">
        <v>340</v>
      </c>
      <c r="I427" t="s">
        <v>375</v>
      </c>
      <c r="J427" t="s">
        <v>342</v>
      </c>
      <c r="K427" t="s">
        <v>343</v>
      </c>
      <c r="L427" t="s">
        <v>303</v>
      </c>
      <c r="M427" t="s">
        <v>297</v>
      </c>
      <c r="N427" t="s">
        <v>297</v>
      </c>
      <c r="O427" t="s">
        <v>297</v>
      </c>
      <c r="Q427" t="s">
        <v>344</v>
      </c>
      <c r="R427" t="s">
        <v>297</v>
      </c>
      <c r="S427" t="s">
        <v>306</v>
      </c>
      <c r="T427" t="s">
        <v>297</v>
      </c>
      <c r="U427" t="s">
        <v>297</v>
      </c>
      <c r="V427" t="s">
        <v>309</v>
      </c>
      <c r="W427" t="s">
        <v>310</v>
      </c>
      <c r="X427" t="s">
        <v>310</v>
      </c>
      <c r="Y427" t="s">
        <v>311</v>
      </c>
      <c r="Z427" t="s">
        <v>297</v>
      </c>
      <c r="AA427" t="s">
        <v>297</v>
      </c>
      <c r="AB427" t="s">
        <v>297</v>
      </c>
      <c r="AC427" t="s">
        <v>297</v>
      </c>
      <c r="AD427" t="s">
        <v>297</v>
      </c>
      <c r="AE427" t="s">
        <v>297</v>
      </c>
      <c r="AF427" t="s">
        <v>297</v>
      </c>
      <c r="AG427" t="s">
        <v>297</v>
      </c>
      <c r="AH427" t="s">
        <v>297</v>
      </c>
      <c r="AI427" t="s">
        <v>297</v>
      </c>
      <c r="AJ427" t="s">
        <v>297</v>
      </c>
      <c r="AK427" t="s">
        <v>297</v>
      </c>
      <c r="AL427" t="s">
        <v>297</v>
      </c>
      <c r="AM427" t="s">
        <v>297</v>
      </c>
      <c r="AN427" t="s">
        <v>297</v>
      </c>
      <c r="AO427" t="s">
        <v>297</v>
      </c>
      <c r="AP427" t="s">
        <v>297</v>
      </c>
      <c r="AQ427" t="s">
        <v>297</v>
      </c>
      <c r="AR427" t="s">
        <v>297</v>
      </c>
      <c r="AS427" t="s">
        <v>297</v>
      </c>
      <c r="AT427" t="s">
        <v>297</v>
      </c>
      <c r="AU427" t="s">
        <v>297</v>
      </c>
      <c r="AV427" t="s">
        <v>297</v>
      </c>
      <c r="AW427" t="s">
        <v>297</v>
      </c>
      <c r="AX427" t="s">
        <v>297</v>
      </c>
      <c r="AY427" t="s">
        <v>297</v>
      </c>
      <c r="AZ427" t="s">
        <v>297</v>
      </c>
      <c r="BA427" t="s">
        <v>297</v>
      </c>
      <c r="BB427" t="s">
        <v>297</v>
      </c>
      <c r="BC427" t="s">
        <v>297</v>
      </c>
      <c r="BD427" t="s">
        <v>297</v>
      </c>
      <c r="BE427" t="s">
        <v>297</v>
      </c>
      <c r="BF427" t="s">
        <v>297</v>
      </c>
      <c r="BG427" t="s">
        <v>297</v>
      </c>
      <c r="BH427" t="s">
        <v>297</v>
      </c>
      <c r="BI427" t="s">
        <v>297</v>
      </c>
      <c r="BJ427" t="s">
        <v>297</v>
      </c>
      <c r="BK427" t="s">
        <v>297</v>
      </c>
      <c r="BL427" t="s">
        <v>297</v>
      </c>
      <c r="BM427" t="s">
        <v>297</v>
      </c>
      <c r="BN427" t="s">
        <v>297</v>
      </c>
      <c r="BO427" t="s">
        <v>297</v>
      </c>
      <c r="BP427" t="s">
        <v>297</v>
      </c>
      <c r="BQ427" t="s">
        <v>297</v>
      </c>
      <c r="BR427" t="s">
        <v>297</v>
      </c>
      <c r="BS427" t="s">
        <v>297</v>
      </c>
      <c r="BT427" t="s">
        <v>297</v>
      </c>
      <c r="BU427" t="s">
        <v>297</v>
      </c>
      <c r="BV427" t="s">
        <v>297</v>
      </c>
      <c r="BW427" t="s">
        <v>297</v>
      </c>
      <c r="BX427" t="s">
        <v>297</v>
      </c>
      <c r="BY427" t="s">
        <v>297</v>
      </c>
      <c r="BZ427" t="s">
        <v>297</v>
      </c>
      <c r="CA427" t="s">
        <v>297</v>
      </c>
      <c r="CB427" t="s">
        <v>297</v>
      </c>
      <c r="CC427" t="s">
        <v>297</v>
      </c>
      <c r="CD427" t="s">
        <v>297</v>
      </c>
      <c r="CE427" t="s">
        <v>297</v>
      </c>
      <c r="CF427" t="s">
        <v>347</v>
      </c>
      <c r="CG427" t="s">
        <v>297</v>
      </c>
      <c r="CH427" t="s">
        <v>297</v>
      </c>
      <c r="CI427">
        <v>0</v>
      </c>
      <c r="CJ427">
        <v>30</v>
      </c>
      <c r="CK427" t="s">
        <v>2756</v>
      </c>
      <c r="CL427" t="s">
        <v>2757</v>
      </c>
      <c r="CM427" t="s">
        <v>297</v>
      </c>
      <c r="CN427" t="s">
        <v>614</v>
      </c>
      <c r="CO427" t="s">
        <v>615</v>
      </c>
      <c r="CP427" t="s">
        <v>297</v>
      </c>
      <c r="CQ427" t="s">
        <v>297</v>
      </c>
      <c r="CR427" t="s">
        <v>297</v>
      </c>
      <c r="CS427" t="s">
        <v>297</v>
      </c>
      <c r="CT427" t="s">
        <v>297</v>
      </c>
      <c r="CU427" t="s">
        <v>297</v>
      </c>
      <c r="CV427" t="s">
        <v>297</v>
      </c>
      <c r="CW427" t="s">
        <v>297</v>
      </c>
      <c r="CX427" t="s">
        <v>297</v>
      </c>
      <c r="CY427" t="s">
        <v>297</v>
      </c>
      <c r="CZ427" t="s">
        <v>297</v>
      </c>
      <c r="DA427" t="s">
        <v>297</v>
      </c>
      <c r="DB427" t="s">
        <v>297</v>
      </c>
      <c r="DC427" t="s">
        <v>297</v>
      </c>
    </row>
    <row r="428" spans="1:107" ht="17" hidden="1" customHeight="1" x14ac:dyDescent="0.2">
      <c r="A428" t="s">
        <v>2758</v>
      </c>
      <c r="B428" s="196" t="s">
        <v>2759</v>
      </c>
      <c r="C428" t="s">
        <v>6285</v>
      </c>
      <c r="D428" t="s">
        <v>297</v>
      </c>
      <c r="E428" t="s">
        <v>2759</v>
      </c>
      <c r="F428" t="s">
        <v>297</v>
      </c>
      <c r="G428" t="s">
        <v>339</v>
      </c>
      <c r="H428" t="s">
        <v>340</v>
      </c>
      <c r="I428" t="s">
        <v>375</v>
      </c>
      <c r="J428" t="s">
        <v>342</v>
      </c>
      <c r="K428" t="s">
        <v>343</v>
      </c>
      <c r="L428" t="s">
        <v>303</v>
      </c>
      <c r="M428" t="s">
        <v>297</v>
      </c>
      <c r="N428" t="s">
        <v>297</v>
      </c>
      <c r="O428" t="s">
        <v>297</v>
      </c>
      <c r="Q428" t="s">
        <v>344</v>
      </c>
      <c r="R428" t="s">
        <v>297</v>
      </c>
      <c r="S428" t="s">
        <v>306</v>
      </c>
      <c r="T428" t="s">
        <v>297</v>
      </c>
      <c r="U428" t="s">
        <v>297</v>
      </c>
      <c r="V428" t="s">
        <v>309</v>
      </c>
      <c r="W428" t="s">
        <v>310</v>
      </c>
      <c r="X428" t="s">
        <v>310</v>
      </c>
      <c r="Y428" t="s">
        <v>311</v>
      </c>
      <c r="Z428" t="s">
        <v>297</v>
      </c>
      <c r="AA428" t="s">
        <v>297</v>
      </c>
      <c r="AB428" t="s">
        <v>297</v>
      </c>
      <c r="AC428" t="s">
        <v>297</v>
      </c>
      <c r="AD428" t="s">
        <v>297</v>
      </c>
      <c r="AE428" t="s">
        <v>297</v>
      </c>
      <c r="AF428" t="s">
        <v>297</v>
      </c>
      <c r="AG428" t="s">
        <v>297</v>
      </c>
      <c r="AH428" t="s">
        <v>297</v>
      </c>
      <c r="AI428" t="s">
        <v>297</v>
      </c>
      <c r="AJ428" t="s">
        <v>297</v>
      </c>
      <c r="AK428" t="s">
        <v>297</v>
      </c>
      <c r="AL428" t="s">
        <v>297</v>
      </c>
      <c r="AM428" t="s">
        <v>297</v>
      </c>
      <c r="AN428" t="s">
        <v>297</v>
      </c>
      <c r="AO428" t="s">
        <v>297</v>
      </c>
      <c r="AP428" t="s">
        <v>297</v>
      </c>
      <c r="AQ428" t="s">
        <v>297</v>
      </c>
      <c r="AR428" t="s">
        <v>297</v>
      </c>
      <c r="AS428" t="s">
        <v>297</v>
      </c>
      <c r="AT428" t="s">
        <v>297</v>
      </c>
      <c r="AU428" t="s">
        <v>297</v>
      </c>
      <c r="AV428" t="s">
        <v>297</v>
      </c>
      <c r="AW428" t="s">
        <v>297</v>
      </c>
      <c r="AX428" t="s">
        <v>297</v>
      </c>
      <c r="AY428" t="s">
        <v>297</v>
      </c>
      <c r="AZ428" t="s">
        <v>297</v>
      </c>
      <c r="BA428" t="s">
        <v>297</v>
      </c>
      <c r="BB428" t="s">
        <v>297</v>
      </c>
      <c r="BC428" t="s">
        <v>297</v>
      </c>
      <c r="BD428" t="s">
        <v>297</v>
      </c>
      <c r="BE428" t="s">
        <v>297</v>
      </c>
      <c r="BF428" t="s">
        <v>297</v>
      </c>
      <c r="BG428" t="s">
        <v>297</v>
      </c>
      <c r="BH428" t="s">
        <v>297</v>
      </c>
      <c r="BI428" t="s">
        <v>297</v>
      </c>
      <c r="BJ428" t="s">
        <v>297</v>
      </c>
      <c r="BK428" t="s">
        <v>297</v>
      </c>
      <c r="BL428" t="s">
        <v>297</v>
      </c>
      <c r="BM428" t="s">
        <v>297</v>
      </c>
      <c r="BN428" t="s">
        <v>297</v>
      </c>
      <c r="BO428" t="s">
        <v>297</v>
      </c>
      <c r="BP428" t="s">
        <v>297</v>
      </c>
      <c r="BQ428" t="s">
        <v>297</v>
      </c>
      <c r="BR428" t="s">
        <v>297</v>
      </c>
      <c r="BS428" t="s">
        <v>297</v>
      </c>
      <c r="BT428" t="s">
        <v>297</v>
      </c>
      <c r="BU428" t="s">
        <v>297</v>
      </c>
      <c r="BV428" t="s">
        <v>297</v>
      </c>
      <c r="BW428" t="s">
        <v>297</v>
      </c>
      <c r="BX428" t="s">
        <v>297</v>
      </c>
      <c r="BY428" t="s">
        <v>297</v>
      </c>
      <c r="BZ428" t="s">
        <v>297</v>
      </c>
      <c r="CA428" t="s">
        <v>297</v>
      </c>
      <c r="CB428" t="s">
        <v>297</v>
      </c>
      <c r="CC428" t="s">
        <v>297</v>
      </c>
      <c r="CD428" t="s">
        <v>297</v>
      </c>
      <c r="CE428" t="s">
        <v>297</v>
      </c>
      <c r="CF428" t="s">
        <v>347</v>
      </c>
      <c r="CG428" t="s">
        <v>297</v>
      </c>
      <c r="CH428" t="s">
        <v>297</v>
      </c>
      <c r="CI428">
        <v>0</v>
      </c>
      <c r="CJ428">
        <v>30</v>
      </c>
      <c r="CK428" t="s">
        <v>2760</v>
      </c>
      <c r="CL428" t="s">
        <v>2760</v>
      </c>
      <c r="CM428" t="s">
        <v>297</v>
      </c>
      <c r="CN428" t="s">
        <v>614</v>
      </c>
      <c r="CO428" t="s">
        <v>615</v>
      </c>
      <c r="CP428" t="s">
        <v>297</v>
      </c>
      <c r="CQ428" t="s">
        <v>297</v>
      </c>
      <c r="CR428" t="s">
        <v>297</v>
      </c>
      <c r="CS428" t="s">
        <v>297</v>
      </c>
      <c r="CT428" t="s">
        <v>297</v>
      </c>
      <c r="CU428" t="s">
        <v>297</v>
      </c>
      <c r="CV428" t="s">
        <v>297</v>
      </c>
      <c r="CW428" t="s">
        <v>297</v>
      </c>
      <c r="CX428" t="s">
        <v>297</v>
      </c>
      <c r="CY428" t="s">
        <v>297</v>
      </c>
      <c r="CZ428" t="s">
        <v>297</v>
      </c>
      <c r="DA428" t="s">
        <v>297</v>
      </c>
      <c r="DB428" t="s">
        <v>297</v>
      </c>
      <c r="DC428" t="s">
        <v>297</v>
      </c>
    </row>
    <row r="429" spans="1:107" ht="17" hidden="1" customHeight="1" x14ac:dyDescent="0.2">
      <c r="A429" t="s">
        <v>2761</v>
      </c>
      <c r="B429" s="14" t="s">
        <v>2762</v>
      </c>
      <c r="C429" t="s">
        <v>6285</v>
      </c>
      <c r="D429" t="s">
        <v>297</v>
      </c>
      <c r="E429" t="s">
        <v>2762</v>
      </c>
      <c r="F429" t="s">
        <v>297</v>
      </c>
      <c r="G429" t="s">
        <v>339</v>
      </c>
      <c r="H429" t="s">
        <v>340</v>
      </c>
      <c r="I429" t="s">
        <v>375</v>
      </c>
      <c r="J429" t="s">
        <v>342</v>
      </c>
      <c r="K429" t="s">
        <v>343</v>
      </c>
      <c r="L429" t="s">
        <v>303</v>
      </c>
      <c r="M429" t="s">
        <v>297</v>
      </c>
      <c r="N429" t="s">
        <v>297</v>
      </c>
      <c r="O429" t="s">
        <v>297</v>
      </c>
      <c r="Q429" t="s">
        <v>344</v>
      </c>
      <c r="R429" t="s">
        <v>297</v>
      </c>
      <c r="S429" t="s">
        <v>306</v>
      </c>
      <c r="T429" t="s">
        <v>297</v>
      </c>
      <c r="U429" t="s">
        <v>297</v>
      </c>
      <c r="V429" t="s">
        <v>309</v>
      </c>
      <c r="W429" t="s">
        <v>310</v>
      </c>
      <c r="X429" t="s">
        <v>310</v>
      </c>
      <c r="Y429" t="s">
        <v>311</v>
      </c>
      <c r="Z429" t="s">
        <v>297</v>
      </c>
      <c r="AA429" t="s">
        <v>297</v>
      </c>
      <c r="AB429" t="s">
        <v>297</v>
      </c>
      <c r="AC429" t="s">
        <v>297</v>
      </c>
      <c r="AD429" t="s">
        <v>297</v>
      </c>
      <c r="AE429" t="s">
        <v>297</v>
      </c>
      <c r="AF429" t="s">
        <v>297</v>
      </c>
      <c r="AG429" t="s">
        <v>297</v>
      </c>
      <c r="AH429" t="s">
        <v>297</v>
      </c>
      <c r="AI429" t="s">
        <v>297</v>
      </c>
      <c r="AJ429" t="s">
        <v>297</v>
      </c>
      <c r="AK429" t="s">
        <v>297</v>
      </c>
      <c r="AL429" t="s">
        <v>297</v>
      </c>
      <c r="AM429" t="s">
        <v>297</v>
      </c>
      <c r="AN429" t="s">
        <v>297</v>
      </c>
      <c r="AO429" t="s">
        <v>297</v>
      </c>
      <c r="AP429" t="s">
        <v>297</v>
      </c>
      <c r="AQ429" t="s">
        <v>297</v>
      </c>
      <c r="AR429" t="s">
        <v>297</v>
      </c>
      <c r="AS429" t="s">
        <v>297</v>
      </c>
      <c r="AT429" t="s">
        <v>297</v>
      </c>
      <c r="AU429" t="s">
        <v>297</v>
      </c>
      <c r="AV429" t="s">
        <v>297</v>
      </c>
      <c r="AW429" t="s">
        <v>297</v>
      </c>
      <c r="AX429" t="s">
        <v>297</v>
      </c>
      <c r="AY429" t="s">
        <v>297</v>
      </c>
      <c r="AZ429" t="s">
        <v>297</v>
      </c>
      <c r="BA429" t="s">
        <v>297</v>
      </c>
      <c r="BB429" t="s">
        <v>297</v>
      </c>
      <c r="BC429" t="s">
        <v>297</v>
      </c>
      <c r="BD429" t="s">
        <v>297</v>
      </c>
      <c r="BE429" t="s">
        <v>297</v>
      </c>
      <c r="BF429" t="s">
        <v>297</v>
      </c>
      <c r="BG429" t="s">
        <v>297</v>
      </c>
      <c r="BH429" t="s">
        <v>297</v>
      </c>
      <c r="BI429" t="s">
        <v>297</v>
      </c>
      <c r="BJ429" t="s">
        <v>297</v>
      </c>
      <c r="BK429" t="s">
        <v>297</v>
      </c>
      <c r="BL429" t="s">
        <v>297</v>
      </c>
      <c r="BM429" t="s">
        <v>297</v>
      </c>
      <c r="BN429" t="s">
        <v>297</v>
      </c>
      <c r="BO429" t="s">
        <v>297</v>
      </c>
      <c r="BP429" t="s">
        <v>297</v>
      </c>
      <c r="BQ429" t="s">
        <v>297</v>
      </c>
      <c r="BR429" t="s">
        <v>297</v>
      </c>
      <c r="BS429" t="s">
        <v>297</v>
      </c>
      <c r="BT429" t="s">
        <v>297</v>
      </c>
      <c r="BU429" t="s">
        <v>297</v>
      </c>
      <c r="BV429" t="s">
        <v>297</v>
      </c>
      <c r="BW429" t="s">
        <v>297</v>
      </c>
      <c r="BX429" t="s">
        <v>297</v>
      </c>
      <c r="BY429" t="s">
        <v>297</v>
      </c>
      <c r="BZ429" t="s">
        <v>297</v>
      </c>
      <c r="CA429" t="s">
        <v>297</v>
      </c>
      <c r="CB429" t="s">
        <v>297</v>
      </c>
      <c r="CC429" t="s">
        <v>297</v>
      </c>
      <c r="CD429" t="s">
        <v>297</v>
      </c>
      <c r="CE429" t="s">
        <v>297</v>
      </c>
      <c r="CF429" t="s">
        <v>347</v>
      </c>
      <c r="CG429" t="s">
        <v>297</v>
      </c>
      <c r="CH429" t="s">
        <v>297</v>
      </c>
      <c r="CI429">
        <v>0</v>
      </c>
      <c r="CJ429">
        <v>30</v>
      </c>
      <c r="CK429" t="s">
        <v>2763</v>
      </c>
      <c r="CL429" t="s">
        <v>2764</v>
      </c>
      <c r="CM429" t="s">
        <v>297</v>
      </c>
      <c r="CN429" t="s">
        <v>614</v>
      </c>
      <c r="CO429" t="s">
        <v>615</v>
      </c>
      <c r="CP429" t="s">
        <v>297</v>
      </c>
      <c r="CQ429" t="s">
        <v>297</v>
      </c>
      <c r="CR429" t="s">
        <v>297</v>
      </c>
      <c r="CS429" t="s">
        <v>297</v>
      </c>
      <c r="CT429" t="s">
        <v>297</v>
      </c>
      <c r="CU429" t="s">
        <v>297</v>
      </c>
      <c r="CV429" t="s">
        <v>297</v>
      </c>
      <c r="CW429" t="s">
        <v>297</v>
      </c>
      <c r="CX429" t="s">
        <v>297</v>
      </c>
      <c r="CY429" t="s">
        <v>297</v>
      </c>
      <c r="CZ429" t="s">
        <v>297</v>
      </c>
      <c r="DA429" t="s">
        <v>297</v>
      </c>
      <c r="DB429" t="s">
        <v>297</v>
      </c>
      <c r="DC429" t="s">
        <v>297</v>
      </c>
    </row>
    <row r="430" spans="1:107" ht="17" hidden="1" customHeight="1" x14ac:dyDescent="0.2">
      <c r="A430" t="s">
        <v>2765</v>
      </c>
      <c r="B430" s="196" t="s">
        <v>2766</v>
      </c>
      <c r="C430" t="s">
        <v>6285</v>
      </c>
      <c r="D430" t="s">
        <v>297</v>
      </c>
      <c r="E430" t="s">
        <v>2766</v>
      </c>
      <c r="F430" t="s">
        <v>297</v>
      </c>
      <c r="G430" t="s">
        <v>339</v>
      </c>
      <c r="H430" t="s">
        <v>340</v>
      </c>
      <c r="I430" t="s">
        <v>375</v>
      </c>
      <c r="J430" t="s">
        <v>342</v>
      </c>
      <c r="K430" t="s">
        <v>343</v>
      </c>
      <c r="L430" t="s">
        <v>303</v>
      </c>
      <c r="M430" t="s">
        <v>297</v>
      </c>
      <c r="N430" t="s">
        <v>297</v>
      </c>
      <c r="O430" t="s">
        <v>297</v>
      </c>
      <c r="Q430" t="s">
        <v>344</v>
      </c>
      <c r="R430" t="s">
        <v>297</v>
      </c>
      <c r="S430" t="s">
        <v>306</v>
      </c>
      <c r="T430" t="s">
        <v>297</v>
      </c>
      <c r="U430" t="s">
        <v>297</v>
      </c>
      <c r="V430" t="s">
        <v>309</v>
      </c>
      <c r="W430" t="s">
        <v>310</v>
      </c>
      <c r="X430" t="s">
        <v>310</v>
      </c>
      <c r="Y430" t="s">
        <v>311</v>
      </c>
      <c r="Z430" t="s">
        <v>297</v>
      </c>
      <c r="AA430" t="s">
        <v>297</v>
      </c>
      <c r="AB430" t="s">
        <v>297</v>
      </c>
      <c r="AC430" t="s">
        <v>297</v>
      </c>
      <c r="AD430" t="s">
        <v>297</v>
      </c>
      <c r="AE430" t="s">
        <v>297</v>
      </c>
      <c r="AF430" t="s">
        <v>297</v>
      </c>
      <c r="AG430" t="s">
        <v>297</v>
      </c>
      <c r="AH430" t="s">
        <v>297</v>
      </c>
      <c r="AI430" t="s">
        <v>297</v>
      </c>
      <c r="AJ430" t="s">
        <v>297</v>
      </c>
      <c r="AK430" t="s">
        <v>297</v>
      </c>
      <c r="AL430" t="s">
        <v>297</v>
      </c>
      <c r="AM430" t="s">
        <v>297</v>
      </c>
      <c r="AN430" t="s">
        <v>297</v>
      </c>
      <c r="AO430" t="s">
        <v>297</v>
      </c>
      <c r="AP430" t="s">
        <v>297</v>
      </c>
      <c r="AQ430" t="s">
        <v>297</v>
      </c>
      <c r="AR430" t="s">
        <v>297</v>
      </c>
      <c r="AS430" t="s">
        <v>297</v>
      </c>
      <c r="AT430" t="s">
        <v>297</v>
      </c>
      <c r="AU430" t="s">
        <v>297</v>
      </c>
      <c r="AV430" t="s">
        <v>297</v>
      </c>
      <c r="AW430" t="s">
        <v>297</v>
      </c>
      <c r="AX430" t="s">
        <v>297</v>
      </c>
      <c r="AY430" t="s">
        <v>297</v>
      </c>
      <c r="AZ430" t="s">
        <v>297</v>
      </c>
      <c r="BA430" t="s">
        <v>297</v>
      </c>
      <c r="BB430" t="s">
        <v>297</v>
      </c>
      <c r="BC430" t="s">
        <v>297</v>
      </c>
      <c r="BD430" t="s">
        <v>297</v>
      </c>
      <c r="BE430" t="s">
        <v>297</v>
      </c>
      <c r="BF430" t="s">
        <v>297</v>
      </c>
      <c r="BG430" t="s">
        <v>297</v>
      </c>
      <c r="BH430" t="s">
        <v>297</v>
      </c>
      <c r="BI430" t="s">
        <v>297</v>
      </c>
      <c r="BJ430" t="s">
        <v>297</v>
      </c>
      <c r="BK430" t="s">
        <v>297</v>
      </c>
      <c r="BL430" t="s">
        <v>297</v>
      </c>
      <c r="BM430" t="s">
        <v>297</v>
      </c>
      <c r="BN430" t="s">
        <v>297</v>
      </c>
      <c r="BO430" t="s">
        <v>297</v>
      </c>
      <c r="BP430" t="s">
        <v>297</v>
      </c>
      <c r="BQ430" t="s">
        <v>297</v>
      </c>
      <c r="BR430" t="s">
        <v>297</v>
      </c>
      <c r="BS430" t="s">
        <v>297</v>
      </c>
      <c r="BT430" t="s">
        <v>297</v>
      </c>
      <c r="BU430" t="s">
        <v>297</v>
      </c>
      <c r="BV430" t="s">
        <v>297</v>
      </c>
      <c r="BW430" t="s">
        <v>297</v>
      </c>
      <c r="BX430" t="s">
        <v>297</v>
      </c>
      <c r="BY430" t="s">
        <v>297</v>
      </c>
      <c r="BZ430" t="s">
        <v>297</v>
      </c>
      <c r="CA430" t="s">
        <v>297</v>
      </c>
      <c r="CB430" t="s">
        <v>297</v>
      </c>
      <c r="CC430" t="s">
        <v>297</v>
      </c>
      <c r="CD430" t="s">
        <v>297</v>
      </c>
      <c r="CE430" t="s">
        <v>297</v>
      </c>
      <c r="CF430" t="s">
        <v>347</v>
      </c>
      <c r="CG430" t="s">
        <v>297</v>
      </c>
      <c r="CH430" t="s">
        <v>297</v>
      </c>
      <c r="CI430">
        <v>0</v>
      </c>
      <c r="CJ430">
        <v>30</v>
      </c>
      <c r="CK430" t="s">
        <v>2767</v>
      </c>
      <c r="CL430" t="s">
        <v>2768</v>
      </c>
      <c r="CM430" t="s">
        <v>297</v>
      </c>
      <c r="CN430" t="s">
        <v>614</v>
      </c>
      <c r="CO430" t="s">
        <v>615</v>
      </c>
      <c r="CP430" t="s">
        <v>297</v>
      </c>
      <c r="CQ430" t="s">
        <v>297</v>
      </c>
      <c r="CR430" t="s">
        <v>297</v>
      </c>
      <c r="CS430" t="s">
        <v>297</v>
      </c>
      <c r="CT430" t="s">
        <v>297</v>
      </c>
      <c r="CU430" t="s">
        <v>297</v>
      </c>
      <c r="CV430" t="s">
        <v>297</v>
      </c>
      <c r="CW430" t="s">
        <v>297</v>
      </c>
      <c r="CX430" t="s">
        <v>297</v>
      </c>
      <c r="CY430" t="s">
        <v>297</v>
      </c>
      <c r="CZ430" t="s">
        <v>297</v>
      </c>
      <c r="DA430" t="s">
        <v>297</v>
      </c>
      <c r="DB430" t="s">
        <v>297</v>
      </c>
      <c r="DC430" t="s">
        <v>297</v>
      </c>
    </row>
    <row r="431" spans="1:107" ht="17" hidden="1" customHeight="1" x14ac:dyDescent="0.2">
      <c r="A431" t="s">
        <v>2769</v>
      </c>
      <c r="B431" s="14" t="s">
        <v>2770</v>
      </c>
      <c r="C431" t="s">
        <v>6285</v>
      </c>
      <c r="D431" t="s">
        <v>297</v>
      </c>
      <c r="E431" t="s">
        <v>2770</v>
      </c>
      <c r="F431" t="s">
        <v>297</v>
      </c>
      <c r="G431" t="s">
        <v>339</v>
      </c>
      <c r="H431" t="s">
        <v>340</v>
      </c>
      <c r="I431" t="s">
        <v>375</v>
      </c>
      <c r="J431" t="s">
        <v>342</v>
      </c>
      <c r="K431" t="s">
        <v>343</v>
      </c>
      <c r="L431" t="s">
        <v>303</v>
      </c>
      <c r="M431" t="s">
        <v>297</v>
      </c>
      <c r="N431" t="s">
        <v>297</v>
      </c>
      <c r="O431" t="s">
        <v>297</v>
      </c>
      <c r="Q431" t="s">
        <v>344</v>
      </c>
      <c r="R431" t="s">
        <v>297</v>
      </c>
      <c r="S431" t="s">
        <v>306</v>
      </c>
      <c r="T431" t="s">
        <v>297</v>
      </c>
      <c r="U431" t="s">
        <v>297</v>
      </c>
      <c r="V431" t="s">
        <v>309</v>
      </c>
      <c r="W431" t="s">
        <v>310</v>
      </c>
      <c r="X431" t="s">
        <v>310</v>
      </c>
      <c r="Y431" t="s">
        <v>311</v>
      </c>
      <c r="Z431" t="s">
        <v>297</v>
      </c>
      <c r="AA431" t="s">
        <v>297</v>
      </c>
      <c r="AB431" t="s">
        <v>297</v>
      </c>
      <c r="AC431" t="s">
        <v>297</v>
      </c>
      <c r="AD431" t="s">
        <v>297</v>
      </c>
      <c r="AE431" t="s">
        <v>297</v>
      </c>
      <c r="AF431" t="s">
        <v>297</v>
      </c>
      <c r="AG431" t="s">
        <v>297</v>
      </c>
      <c r="AH431" t="s">
        <v>297</v>
      </c>
      <c r="AI431" t="s">
        <v>297</v>
      </c>
      <c r="AJ431" t="s">
        <v>297</v>
      </c>
      <c r="AK431" t="s">
        <v>297</v>
      </c>
      <c r="AL431" t="s">
        <v>297</v>
      </c>
      <c r="AM431" t="s">
        <v>297</v>
      </c>
      <c r="AN431" t="s">
        <v>297</v>
      </c>
      <c r="AO431" t="s">
        <v>297</v>
      </c>
      <c r="AP431" t="s">
        <v>297</v>
      </c>
      <c r="AQ431" t="s">
        <v>297</v>
      </c>
      <c r="AR431" t="s">
        <v>297</v>
      </c>
      <c r="AS431" t="s">
        <v>297</v>
      </c>
      <c r="AT431" t="s">
        <v>297</v>
      </c>
      <c r="AU431" t="s">
        <v>297</v>
      </c>
      <c r="AV431" t="s">
        <v>297</v>
      </c>
      <c r="AW431" t="s">
        <v>297</v>
      </c>
      <c r="AX431" t="s">
        <v>297</v>
      </c>
      <c r="AY431" t="s">
        <v>297</v>
      </c>
      <c r="AZ431" t="s">
        <v>297</v>
      </c>
      <c r="BA431" t="s">
        <v>297</v>
      </c>
      <c r="BB431" t="s">
        <v>297</v>
      </c>
      <c r="BC431" t="s">
        <v>297</v>
      </c>
      <c r="BD431" t="s">
        <v>297</v>
      </c>
      <c r="BE431" t="s">
        <v>297</v>
      </c>
      <c r="BF431" t="s">
        <v>297</v>
      </c>
      <c r="BG431" t="s">
        <v>297</v>
      </c>
      <c r="BH431" t="s">
        <v>297</v>
      </c>
      <c r="BI431" t="s">
        <v>297</v>
      </c>
      <c r="BJ431" t="s">
        <v>297</v>
      </c>
      <c r="BK431" t="s">
        <v>297</v>
      </c>
      <c r="BL431" t="s">
        <v>297</v>
      </c>
      <c r="BM431" t="s">
        <v>297</v>
      </c>
      <c r="BN431" t="s">
        <v>297</v>
      </c>
      <c r="BO431" t="s">
        <v>297</v>
      </c>
      <c r="BP431" t="s">
        <v>297</v>
      </c>
      <c r="BQ431" t="s">
        <v>297</v>
      </c>
      <c r="BR431" t="s">
        <v>297</v>
      </c>
      <c r="BS431" t="s">
        <v>297</v>
      </c>
      <c r="BT431" t="s">
        <v>297</v>
      </c>
      <c r="BU431" t="s">
        <v>297</v>
      </c>
      <c r="BV431" t="s">
        <v>297</v>
      </c>
      <c r="BW431" t="s">
        <v>297</v>
      </c>
      <c r="BX431" t="s">
        <v>297</v>
      </c>
      <c r="BY431" t="s">
        <v>297</v>
      </c>
      <c r="BZ431" t="s">
        <v>297</v>
      </c>
      <c r="CA431" t="s">
        <v>297</v>
      </c>
      <c r="CB431" t="s">
        <v>297</v>
      </c>
      <c r="CC431" t="s">
        <v>297</v>
      </c>
      <c r="CD431" t="s">
        <v>297</v>
      </c>
      <c r="CE431" t="s">
        <v>297</v>
      </c>
      <c r="CF431" t="s">
        <v>347</v>
      </c>
      <c r="CG431" t="s">
        <v>297</v>
      </c>
      <c r="CH431" t="s">
        <v>297</v>
      </c>
      <c r="CI431">
        <v>0</v>
      </c>
      <c r="CJ431">
        <v>30</v>
      </c>
      <c r="CK431" t="s">
        <v>2771</v>
      </c>
      <c r="CL431" t="s">
        <v>2772</v>
      </c>
      <c r="CM431" t="s">
        <v>297</v>
      </c>
      <c r="CN431" t="s">
        <v>614</v>
      </c>
      <c r="CO431" t="s">
        <v>615</v>
      </c>
      <c r="CP431" t="s">
        <v>297</v>
      </c>
      <c r="CQ431" t="s">
        <v>297</v>
      </c>
      <c r="CR431" t="s">
        <v>297</v>
      </c>
      <c r="CS431" t="s">
        <v>297</v>
      </c>
      <c r="CT431" t="s">
        <v>297</v>
      </c>
      <c r="CU431" t="s">
        <v>297</v>
      </c>
      <c r="CV431" t="s">
        <v>297</v>
      </c>
      <c r="CW431" t="s">
        <v>297</v>
      </c>
      <c r="CX431" t="s">
        <v>297</v>
      </c>
      <c r="CY431" t="s">
        <v>297</v>
      </c>
      <c r="CZ431" t="s">
        <v>297</v>
      </c>
      <c r="DA431" t="s">
        <v>297</v>
      </c>
      <c r="DB431" t="s">
        <v>297</v>
      </c>
      <c r="DC431" t="s">
        <v>297</v>
      </c>
    </row>
    <row r="432" spans="1:107" ht="17" hidden="1" customHeight="1" x14ac:dyDescent="0.2">
      <c r="A432" t="s">
        <v>2773</v>
      </c>
      <c r="B432" s="196" t="s">
        <v>2774</v>
      </c>
      <c r="C432" t="s">
        <v>6293</v>
      </c>
      <c r="D432" t="s">
        <v>297</v>
      </c>
      <c r="E432" t="s">
        <v>2775</v>
      </c>
      <c r="F432" t="s">
        <v>297</v>
      </c>
      <c r="G432" t="s">
        <v>339</v>
      </c>
      <c r="H432" t="s">
        <v>340</v>
      </c>
      <c r="I432" t="s">
        <v>375</v>
      </c>
      <c r="J432" t="s">
        <v>342</v>
      </c>
      <c r="K432" t="s">
        <v>343</v>
      </c>
      <c r="L432" t="s">
        <v>303</v>
      </c>
      <c r="M432" t="s">
        <v>297</v>
      </c>
      <c r="N432" t="s">
        <v>297</v>
      </c>
      <c r="O432" t="s">
        <v>297</v>
      </c>
      <c r="Q432" t="s">
        <v>344</v>
      </c>
      <c r="R432" t="s">
        <v>297</v>
      </c>
      <c r="S432" t="s">
        <v>384</v>
      </c>
      <c r="T432" t="s">
        <v>297</v>
      </c>
      <c r="U432" t="s">
        <v>297</v>
      </c>
      <c r="V432" t="s">
        <v>309</v>
      </c>
      <c r="W432" t="s">
        <v>310</v>
      </c>
      <c r="X432" t="s">
        <v>310</v>
      </c>
      <c r="Y432" t="s">
        <v>2776</v>
      </c>
      <c r="Z432" t="s">
        <v>312</v>
      </c>
      <c r="AA432" t="s">
        <v>297</v>
      </c>
      <c r="AB432" t="s">
        <v>297</v>
      </c>
      <c r="AC432" t="s">
        <v>297</v>
      </c>
      <c r="AD432" t="s">
        <v>297</v>
      </c>
      <c r="AE432" t="s">
        <v>297</v>
      </c>
      <c r="AF432" t="s">
        <v>312</v>
      </c>
      <c r="AG432" t="s">
        <v>297</v>
      </c>
      <c r="AH432" t="s">
        <v>297</v>
      </c>
      <c r="AI432" t="s">
        <v>297</v>
      </c>
      <c r="AJ432" t="s">
        <v>297</v>
      </c>
      <c r="AK432" t="s">
        <v>297</v>
      </c>
      <c r="AL432" t="s">
        <v>297</v>
      </c>
      <c r="AM432" t="s">
        <v>297</v>
      </c>
      <c r="AN432" t="s">
        <v>297</v>
      </c>
      <c r="AO432" t="s">
        <v>297</v>
      </c>
      <c r="AP432" t="s">
        <v>297</v>
      </c>
      <c r="AQ432" t="s">
        <v>297</v>
      </c>
      <c r="AR432" t="s">
        <v>297</v>
      </c>
      <c r="AS432" t="s">
        <v>297</v>
      </c>
      <c r="AT432" t="s">
        <v>297</v>
      </c>
      <c r="AU432" t="s">
        <v>297</v>
      </c>
      <c r="AV432" t="s">
        <v>297</v>
      </c>
      <c r="AW432" t="s">
        <v>297</v>
      </c>
      <c r="AX432" t="s">
        <v>297</v>
      </c>
      <c r="AY432" t="s">
        <v>297</v>
      </c>
      <c r="AZ432" t="s">
        <v>297</v>
      </c>
      <c r="BA432" t="s">
        <v>297</v>
      </c>
      <c r="BB432" t="s">
        <v>297</v>
      </c>
      <c r="BC432" t="s">
        <v>297</v>
      </c>
      <c r="BD432" t="s">
        <v>297</v>
      </c>
      <c r="BE432" t="s">
        <v>297</v>
      </c>
      <c r="BF432" t="s">
        <v>297</v>
      </c>
      <c r="BG432" t="s">
        <v>297</v>
      </c>
      <c r="BH432" t="s">
        <v>297</v>
      </c>
      <c r="BI432" t="s">
        <v>297</v>
      </c>
      <c r="BJ432" t="s">
        <v>297</v>
      </c>
      <c r="BK432" t="s">
        <v>297</v>
      </c>
      <c r="BL432" t="s">
        <v>297</v>
      </c>
      <c r="BM432" t="s">
        <v>297</v>
      </c>
      <c r="BN432" t="s">
        <v>297</v>
      </c>
      <c r="BO432" t="s">
        <v>297</v>
      </c>
      <c r="BP432" t="s">
        <v>297</v>
      </c>
      <c r="BQ432" t="s">
        <v>297</v>
      </c>
      <c r="BR432" t="s">
        <v>297</v>
      </c>
      <c r="BS432" t="s">
        <v>297</v>
      </c>
      <c r="BT432" t="s">
        <v>297</v>
      </c>
      <c r="BU432" t="s">
        <v>297</v>
      </c>
      <c r="BV432" t="s">
        <v>297</v>
      </c>
      <c r="BW432" t="s">
        <v>297</v>
      </c>
      <c r="BX432" t="s">
        <v>297</v>
      </c>
      <c r="BY432" t="s">
        <v>297</v>
      </c>
      <c r="BZ432" t="s">
        <v>297</v>
      </c>
      <c r="CA432" t="s">
        <v>297</v>
      </c>
      <c r="CB432" t="s">
        <v>297</v>
      </c>
      <c r="CC432" t="s">
        <v>297</v>
      </c>
      <c r="CD432" t="s">
        <v>297</v>
      </c>
      <c r="CE432" t="s">
        <v>297</v>
      </c>
      <c r="CF432" t="s">
        <v>553</v>
      </c>
      <c r="CG432">
        <v>0</v>
      </c>
      <c r="CH432" t="s">
        <v>297</v>
      </c>
      <c r="CI432" t="s">
        <v>297</v>
      </c>
      <c r="CJ432" t="s">
        <v>297</v>
      </c>
      <c r="CK432" t="s">
        <v>2777</v>
      </c>
      <c r="CL432" t="s">
        <v>2778</v>
      </c>
      <c r="CM432" t="s">
        <v>297</v>
      </c>
      <c r="CN432" t="s">
        <v>297</v>
      </c>
      <c r="CO432" t="s">
        <v>297</v>
      </c>
      <c r="CP432" t="s">
        <v>297</v>
      </c>
      <c r="CQ432" t="s">
        <v>297</v>
      </c>
      <c r="CR432" t="s">
        <v>297</v>
      </c>
      <c r="CS432" t="s">
        <v>297</v>
      </c>
      <c r="CT432" t="s">
        <v>297</v>
      </c>
      <c r="CU432" t="s">
        <v>297</v>
      </c>
      <c r="CV432" t="s">
        <v>297</v>
      </c>
      <c r="CW432" t="s">
        <v>297</v>
      </c>
      <c r="CX432" t="s">
        <v>297</v>
      </c>
      <c r="CY432" t="s">
        <v>297</v>
      </c>
      <c r="CZ432" t="s">
        <v>297</v>
      </c>
      <c r="DA432" t="s">
        <v>297</v>
      </c>
      <c r="DB432" t="s">
        <v>297</v>
      </c>
      <c r="DC432" t="s">
        <v>297</v>
      </c>
    </row>
    <row r="433" spans="1:107" ht="19" hidden="1" customHeight="1" x14ac:dyDescent="0.2">
      <c r="A433" t="s">
        <v>2779</v>
      </c>
      <c r="B433" s="14" t="s">
        <v>2780</v>
      </c>
      <c r="C433" t="s">
        <v>6293</v>
      </c>
      <c r="D433" t="s">
        <v>297</v>
      </c>
      <c r="E433" t="s">
        <v>2781</v>
      </c>
      <c r="F433" t="s">
        <v>297</v>
      </c>
      <c r="G433" t="s">
        <v>339</v>
      </c>
      <c r="H433" t="s">
        <v>340</v>
      </c>
      <c r="I433" t="s">
        <v>375</v>
      </c>
      <c r="J433" t="s">
        <v>342</v>
      </c>
      <c r="K433" t="s">
        <v>343</v>
      </c>
      <c r="L433" t="s">
        <v>303</v>
      </c>
      <c r="M433" t="s">
        <v>297</v>
      </c>
      <c r="N433" t="s">
        <v>297</v>
      </c>
      <c r="O433" t="s">
        <v>297</v>
      </c>
      <c r="Q433" t="s">
        <v>344</v>
      </c>
      <c r="R433" t="s">
        <v>297</v>
      </c>
      <c r="S433" t="s">
        <v>384</v>
      </c>
      <c r="T433" t="s">
        <v>297</v>
      </c>
      <c r="U433" t="s">
        <v>297</v>
      </c>
      <c r="V433" t="s">
        <v>309</v>
      </c>
      <c r="W433" t="s">
        <v>777</v>
      </c>
      <c r="X433" t="s">
        <v>310</v>
      </c>
      <c r="Y433" t="s">
        <v>311</v>
      </c>
      <c r="Z433" t="s">
        <v>312</v>
      </c>
      <c r="AA433" t="s">
        <v>297</v>
      </c>
      <c r="AB433" t="s">
        <v>297</v>
      </c>
      <c r="AC433" t="s">
        <v>297</v>
      </c>
      <c r="AD433" t="s">
        <v>297</v>
      </c>
      <c r="AE433" t="s">
        <v>297</v>
      </c>
      <c r="AF433" t="s">
        <v>312</v>
      </c>
      <c r="AG433" t="s">
        <v>297</v>
      </c>
      <c r="AH433" t="s">
        <v>297</v>
      </c>
      <c r="AI433" t="s">
        <v>297</v>
      </c>
      <c r="AJ433" t="s">
        <v>297</v>
      </c>
      <c r="AK433" t="s">
        <v>297</v>
      </c>
      <c r="AL433" t="s">
        <v>297</v>
      </c>
      <c r="AM433" t="s">
        <v>297</v>
      </c>
      <c r="AN433" t="s">
        <v>297</v>
      </c>
      <c r="AO433" t="s">
        <v>297</v>
      </c>
      <c r="AP433" t="s">
        <v>297</v>
      </c>
      <c r="AQ433" t="s">
        <v>297</v>
      </c>
      <c r="AR433" t="s">
        <v>297</v>
      </c>
      <c r="AS433" t="s">
        <v>297</v>
      </c>
      <c r="AT433" t="s">
        <v>297</v>
      </c>
      <c r="AU433" t="s">
        <v>297</v>
      </c>
      <c r="AV433" t="s">
        <v>297</v>
      </c>
      <c r="AW433" t="s">
        <v>297</v>
      </c>
      <c r="AX433" t="s">
        <v>297</v>
      </c>
      <c r="AY433" t="s">
        <v>297</v>
      </c>
      <c r="AZ433" t="s">
        <v>297</v>
      </c>
      <c r="BA433" t="s">
        <v>297</v>
      </c>
      <c r="BB433" t="s">
        <v>297</v>
      </c>
      <c r="BC433" t="s">
        <v>297</v>
      </c>
      <c r="BD433" t="s">
        <v>297</v>
      </c>
      <c r="BE433" t="s">
        <v>297</v>
      </c>
      <c r="BF433" t="s">
        <v>297</v>
      </c>
      <c r="BG433" t="s">
        <v>297</v>
      </c>
      <c r="BH433" t="s">
        <v>297</v>
      </c>
      <c r="BI433" t="s">
        <v>297</v>
      </c>
      <c r="BJ433" t="s">
        <v>297</v>
      </c>
      <c r="BK433" t="s">
        <v>297</v>
      </c>
      <c r="BL433" t="s">
        <v>297</v>
      </c>
      <c r="BM433" t="s">
        <v>297</v>
      </c>
      <c r="BN433" t="s">
        <v>297</v>
      </c>
      <c r="BO433" t="s">
        <v>297</v>
      </c>
      <c r="BP433" t="s">
        <v>297</v>
      </c>
      <c r="BQ433" t="s">
        <v>297</v>
      </c>
      <c r="BR433" t="s">
        <v>297</v>
      </c>
      <c r="BS433" t="s">
        <v>297</v>
      </c>
      <c r="BT433" t="s">
        <v>297</v>
      </c>
      <c r="BU433" t="s">
        <v>297</v>
      </c>
      <c r="BV433" t="s">
        <v>297</v>
      </c>
      <c r="BW433" t="s">
        <v>297</v>
      </c>
      <c r="BX433" t="s">
        <v>297</v>
      </c>
      <c r="BY433" t="s">
        <v>297</v>
      </c>
      <c r="BZ433" t="s">
        <v>297</v>
      </c>
      <c r="CA433" t="s">
        <v>297</v>
      </c>
      <c r="CB433" t="s">
        <v>297</v>
      </c>
      <c r="CC433" t="s">
        <v>297</v>
      </c>
      <c r="CD433" t="s">
        <v>297</v>
      </c>
      <c r="CE433" t="s">
        <v>297</v>
      </c>
      <c r="CF433" t="s">
        <v>553</v>
      </c>
      <c r="CG433">
        <v>0</v>
      </c>
      <c r="CH433" t="s">
        <v>297</v>
      </c>
      <c r="CI433" t="s">
        <v>297</v>
      </c>
      <c r="CJ433" t="s">
        <v>297</v>
      </c>
      <c r="CK433" t="s">
        <v>2782</v>
      </c>
      <c r="CL433" t="s">
        <v>2783</v>
      </c>
      <c r="CM433" t="s">
        <v>297</v>
      </c>
      <c r="CN433" t="s">
        <v>297</v>
      </c>
      <c r="CO433" t="s">
        <v>297</v>
      </c>
      <c r="CP433" t="s">
        <v>297</v>
      </c>
      <c r="CQ433" t="s">
        <v>297</v>
      </c>
      <c r="CR433" t="s">
        <v>297</v>
      </c>
      <c r="CS433" t="s">
        <v>297</v>
      </c>
      <c r="CT433" t="s">
        <v>297</v>
      </c>
      <c r="CU433" t="s">
        <v>297</v>
      </c>
      <c r="CV433" t="s">
        <v>297</v>
      </c>
      <c r="CW433" t="s">
        <v>297</v>
      </c>
      <c r="CX433" t="s">
        <v>297</v>
      </c>
      <c r="CY433" t="s">
        <v>403</v>
      </c>
      <c r="CZ433" t="s">
        <v>351</v>
      </c>
      <c r="DA433" t="s">
        <v>380</v>
      </c>
      <c r="DB433" t="s">
        <v>2779</v>
      </c>
      <c r="DC433" t="s">
        <v>2784</v>
      </c>
    </row>
    <row r="434" spans="1:107" ht="17" hidden="1" customHeight="1" x14ac:dyDescent="0.2">
      <c r="A434" t="s">
        <v>2936</v>
      </c>
      <c r="B434" s="196" t="s">
        <v>2937</v>
      </c>
      <c r="C434" t="s">
        <v>6289</v>
      </c>
      <c r="D434" t="s">
        <v>297</v>
      </c>
      <c r="E434" t="s">
        <v>2938</v>
      </c>
      <c r="F434" t="s">
        <v>297</v>
      </c>
      <c r="G434" t="s">
        <v>339</v>
      </c>
      <c r="H434" t="s">
        <v>340</v>
      </c>
      <c r="I434" t="s">
        <v>300</v>
      </c>
      <c r="J434" t="s">
        <v>809</v>
      </c>
      <c r="K434" t="s">
        <v>587</v>
      </c>
      <c r="L434" t="s">
        <v>303</v>
      </c>
      <c r="M434" t="s">
        <v>297</v>
      </c>
      <c r="N434" t="s">
        <v>297</v>
      </c>
      <c r="O434" t="s">
        <v>297</v>
      </c>
      <c r="Q434" t="s">
        <v>304</v>
      </c>
      <c r="R434" t="s">
        <v>297</v>
      </c>
      <c r="S434" t="s">
        <v>306</v>
      </c>
      <c r="T434" t="s">
        <v>362</v>
      </c>
      <c r="U434" t="s">
        <v>308</v>
      </c>
      <c r="V434" t="s">
        <v>309</v>
      </c>
      <c r="W434" t="s">
        <v>310</v>
      </c>
      <c r="X434" t="s">
        <v>310</v>
      </c>
      <c r="Y434" t="s">
        <v>311</v>
      </c>
      <c r="Z434" t="s">
        <v>297</v>
      </c>
      <c r="AA434" t="s">
        <v>297</v>
      </c>
      <c r="AB434" t="s">
        <v>297</v>
      </c>
      <c r="AC434" t="s">
        <v>297</v>
      </c>
      <c r="AD434" t="s">
        <v>297</v>
      </c>
      <c r="AE434" t="s">
        <v>297</v>
      </c>
      <c r="AF434" t="s">
        <v>312</v>
      </c>
      <c r="AG434" t="s">
        <v>297</v>
      </c>
      <c r="AH434" t="s">
        <v>297</v>
      </c>
      <c r="AI434" t="s">
        <v>297</v>
      </c>
      <c r="AJ434" t="s">
        <v>297</v>
      </c>
      <c r="AK434" t="s">
        <v>297</v>
      </c>
      <c r="AL434" t="s">
        <v>297</v>
      </c>
      <c r="AM434" t="s">
        <v>297</v>
      </c>
      <c r="AN434" t="s">
        <v>297</v>
      </c>
      <c r="AO434" t="s">
        <v>297</v>
      </c>
      <c r="AP434" t="s">
        <v>297</v>
      </c>
      <c r="AQ434" t="s">
        <v>297</v>
      </c>
      <c r="AR434" t="s">
        <v>297</v>
      </c>
      <c r="AS434" t="s">
        <v>297</v>
      </c>
      <c r="AT434" t="s">
        <v>297</v>
      </c>
      <c r="AU434" t="s">
        <v>297</v>
      </c>
      <c r="AV434" t="s">
        <v>297</v>
      </c>
      <c r="AW434" t="s">
        <v>297</v>
      </c>
      <c r="AX434" t="s">
        <v>297</v>
      </c>
      <c r="AY434" t="s">
        <v>297</v>
      </c>
      <c r="AZ434" t="s">
        <v>297</v>
      </c>
      <c r="BA434" t="s">
        <v>297</v>
      </c>
      <c r="BB434" t="s">
        <v>297</v>
      </c>
      <c r="BC434" t="s">
        <v>297</v>
      </c>
      <c r="BD434" t="s">
        <v>297</v>
      </c>
      <c r="BE434" t="s">
        <v>297</v>
      </c>
      <c r="BF434" t="s">
        <v>297</v>
      </c>
      <c r="BG434" t="s">
        <v>297</v>
      </c>
      <c r="BH434" t="s">
        <v>297</v>
      </c>
      <c r="BI434" t="s">
        <v>297</v>
      </c>
      <c r="BJ434" t="s">
        <v>297</v>
      </c>
      <c r="BK434" t="s">
        <v>297</v>
      </c>
      <c r="BL434" t="s">
        <v>297</v>
      </c>
      <c r="BM434" t="s">
        <v>297</v>
      </c>
      <c r="BN434" t="s">
        <v>297</v>
      </c>
      <c r="BO434" t="s">
        <v>297</v>
      </c>
      <c r="BP434" t="s">
        <v>297</v>
      </c>
      <c r="BQ434" t="s">
        <v>297</v>
      </c>
      <c r="BR434" t="s">
        <v>297</v>
      </c>
      <c r="BS434" t="s">
        <v>297</v>
      </c>
      <c r="BT434" t="s">
        <v>297</v>
      </c>
      <c r="BU434" t="s">
        <v>297</v>
      </c>
      <c r="BV434" t="s">
        <v>297</v>
      </c>
      <c r="BW434" t="s">
        <v>297</v>
      </c>
      <c r="BX434" t="s">
        <v>297</v>
      </c>
      <c r="BY434" t="s">
        <v>297</v>
      </c>
      <c r="BZ434" t="s">
        <v>297</v>
      </c>
      <c r="CA434" t="s">
        <v>297</v>
      </c>
      <c r="CB434" t="s">
        <v>297</v>
      </c>
      <c r="CC434" t="s">
        <v>297</v>
      </c>
      <c r="CD434" t="s">
        <v>297</v>
      </c>
      <c r="CE434" t="s">
        <v>297</v>
      </c>
      <c r="CF434" t="s">
        <v>313</v>
      </c>
      <c r="CG434" t="s">
        <v>314</v>
      </c>
      <c r="CH434" t="s">
        <v>314</v>
      </c>
      <c r="CI434" t="s">
        <v>297</v>
      </c>
      <c r="CJ434" t="s">
        <v>297</v>
      </c>
      <c r="CK434" t="s">
        <v>2939</v>
      </c>
      <c r="CL434" t="s">
        <v>2940</v>
      </c>
      <c r="CM434" t="s">
        <v>297</v>
      </c>
      <c r="CN434" t="s">
        <v>297</v>
      </c>
      <c r="CO434" t="s">
        <v>297</v>
      </c>
      <c r="CP434" t="s">
        <v>297</v>
      </c>
      <c r="CQ434" t="s">
        <v>297</v>
      </c>
      <c r="CR434" t="s">
        <v>297</v>
      </c>
      <c r="CS434" t="s">
        <v>297</v>
      </c>
      <c r="CT434" t="s">
        <v>297</v>
      </c>
      <c r="CU434" t="s">
        <v>297</v>
      </c>
      <c r="CV434" t="s">
        <v>297</v>
      </c>
      <c r="CW434" t="s">
        <v>297</v>
      </c>
      <c r="CX434" t="s">
        <v>297</v>
      </c>
      <c r="CY434" t="s">
        <v>297</v>
      </c>
      <c r="CZ434" t="s">
        <v>297</v>
      </c>
      <c r="DA434" t="s">
        <v>297</v>
      </c>
      <c r="DB434" t="s">
        <v>297</v>
      </c>
      <c r="DC434" t="s">
        <v>297</v>
      </c>
    </row>
    <row r="435" spans="1:107" ht="17" hidden="1" customHeight="1" x14ac:dyDescent="0.2">
      <c r="A435" t="s">
        <v>2791</v>
      </c>
      <c r="B435" s="14" t="s">
        <v>2792</v>
      </c>
      <c r="C435" t="s">
        <v>6279</v>
      </c>
      <c r="D435" t="s">
        <v>297</v>
      </c>
      <c r="E435" t="s">
        <v>2793</v>
      </c>
      <c r="F435" t="s">
        <v>2794</v>
      </c>
      <c r="G435" t="s">
        <v>339</v>
      </c>
      <c r="H435" t="s">
        <v>340</v>
      </c>
      <c r="I435" t="s">
        <v>375</v>
      </c>
      <c r="J435" t="s">
        <v>342</v>
      </c>
      <c r="K435" t="s">
        <v>343</v>
      </c>
      <c r="L435" t="s">
        <v>303</v>
      </c>
      <c r="M435" t="s">
        <v>297</v>
      </c>
      <c r="N435" t="s">
        <v>297</v>
      </c>
      <c r="O435" t="s">
        <v>297</v>
      </c>
      <c r="Q435" t="s">
        <v>344</v>
      </c>
      <c r="R435" t="s">
        <v>297</v>
      </c>
      <c r="S435" t="s">
        <v>306</v>
      </c>
      <c r="T435" t="s">
        <v>297</v>
      </c>
      <c r="U435" t="s">
        <v>297</v>
      </c>
      <c r="V435" t="s">
        <v>309</v>
      </c>
      <c r="W435" t="s">
        <v>310</v>
      </c>
      <c r="X435" t="s">
        <v>310</v>
      </c>
      <c r="Y435" t="s">
        <v>311</v>
      </c>
      <c r="Z435" t="s">
        <v>297</v>
      </c>
      <c r="AA435" t="s">
        <v>297</v>
      </c>
      <c r="AB435" t="s">
        <v>297</v>
      </c>
      <c r="AC435" t="s">
        <v>297</v>
      </c>
      <c r="AD435" t="s">
        <v>297</v>
      </c>
      <c r="AE435" t="s">
        <v>297</v>
      </c>
      <c r="AF435" t="s">
        <v>297</v>
      </c>
      <c r="AG435" t="s">
        <v>297</v>
      </c>
      <c r="AH435" t="s">
        <v>297</v>
      </c>
      <c r="AI435" t="s">
        <v>297</v>
      </c>
      <c r="AJ435" t="s">
        <v>297</v>
      </c>
      <c r="AK435" t="s">
        <v>297</v>
      </c>
      <c r="AL435" t="s">
        <v>297</v>
      </c>
      <c r="AM435" t="s">
        <v>297</v>
      </c>
      <c r="AN435" t="s">
        <v>297</v>
      </c>
      <c r="AO435" t="s">
        <v>297</v>
      </c>
      <c r="AP435" t="s">
        <v>297</v>
      </c>
      <c r="AQ435" t="s">
        <v>297</v>
      </c>
      <c r="AR435" t="s">
        <v>297</v>
      </c>
      <c r="AS435" t="s">
        <v>297</v>
      </c>
      <c r="AT435" t="s">
        <v>297</v>
      </c>
      <c r="AU435" t="s">
        <v>297</v>
      </c>
      <c r="AV435" t="s">
        <v>297</v>
      </c>
      <c r="AW435" t="s">
        <v>297</v>
      </c>
      <c r="AX435" t="s">
        <v>297</v>
      </c>
      <c r="AY435" t="s">
        <v>297</v>
      </c>
      <c r="AZ435" t="s">
        <v>297</v>
      </c>
      <c r="BA435" t="s">
        <v>297</v>
      </c>
      <c r="BB435" t="s">
        <v>297</v>
      </c>
      <c r="BC435" t="s">
        <v>297</v>
      </c>
      <c r="BD435" t="s">
        <v>297</v>
      </c>
      <c r="BE435" t="s">
        <v>297</v>
      </c>
      <c r="BF435" t="s">
        <v>297</v>
      </c>
      <c r="BG435" t="s">
        <v>297</v>
      </c>
      <c r="BH435" t="s">
        <v>297</v>
      </c>
      <c r="BI435" t="s">
        <v>297</v>
      </c>
      <c r="BJ435" t="s">
        <v>297</v>
      </c>
      <c r="BK435" t="s">
        <v>297</v>
      </c>
      <c r="BL435" t="s">
        <v>297</v>
      </c>
      <c r="BM435" t="s">
        <v>297</v>
      </c>
      <c r="BN435" t="s">
        <v>297</v>
      </c>
      <c r="BO435" t="s">
        <v>297</v>
      </c>
      <c r="BP435" t="s">
        <v>297</v>
      </c>
      <c r="BQ435" t="s">
        <v>297</v>
      </c>
      <c r="BR435" t="s">
        <v>297</v>
      </c>
      <c r="BS435" t="s">
        <v>297</v>
      </c>
      <c r="BT435" t="s">
        <v>297</v>
      </c>
      <c r="BU435" t="s">
        <v>297</v>
      </c>
      <c r="BV435" t="s">
        <v>312</v>
      </c>
      <c r="BW435" t="s">
        <v>297</v>
      </c>
      <c r="BX435" t="s">
        <v>297</v>
      </c>
      <c r="BY435" t="s">
        <v>297</v>
      </c>
      <c r="BZ435" t="s">
        <v>297</v>
      </c>
      <c r="CA435" t="s">
        <v>297</v>
      </c>
      <c r="CB435" t="s">
        <v>297</v>
      </c>
      <c r="CC435" t="s">
        <v>297</v>
      </c>
      <c r="CD435" t="s">
        <v>297</v>
      </c>
      <c r="CE435" t="s">
        <v>297</v>
      </c>
      <c r="CF435" t="s">
        <v>347</v>
      </c>
      <c r="CG435" t="s">
        <v>297</v>
      </c>
      <c r="CH435" t="s">
        <v>297</v>
      </c>
      <c r="CI435">
        <v>0</v>
      </c>
      <c r="CJ435">
        <v>30</v>
      </c>
      <c r="CK435" t="s">
        <v>2795</v>
      </c>
      <c r="CL435" t="s">
        <v>2796</v>
      </c>
      <c r="CM435" t="s">
        <v>2797</v>
      </c>
      <c r="CN435" t="s">
        <v>297</v>
      </c>
      <c r="CO435" t="s">
        <v>297</v>
      </c>
      <c r="CP435" t="s">
        <v>297</v>
      </c>
      <c r="CQ435" t="s">
        <v>297</v>
      </c>
      <c r="CR435" t="s">
        <v>297</v>
      </c>
      <c r="CS435" t="s">
        <v>297</v>
      </c>
      <c r="CT435" t="s">
        <v>297</v>
      </c>
      <c r="CU435" t="s">
        <v>297</v>
      </c>
      <c r="CV435" t="s">
        <v>297</v>
      </c>
      <c r="CW435" t="s">
        <v>297</v>
      </c>
      <c r="CX435" t="s">
        <v>297</v>
      </c>
      <c r="CY435" t="s">
        <v>297</v>
      </c>
      <c r="CZ435" t="s">
        <v>297</v>
      </c>
      <c r="DA435" t="s">
        <v>297</v>
      </c>
      <c r="DB435" t="s">
        <v>297</v>
      </c>
      <c r="DC435" t="s">
        <v>297</v>
      </c>
    </row>
    <row r="436" spans="1:107" ht="17" hidden="1" customHeight="1" x14ac:dyDescent="0.2">
      <c r="A436" t="s">
        <v>2798</v>
      </c>
      <c r="B436" s="196" t="s">
        <v>2799</v>
      </c>
      <c r="C436" t="s">
        <v>6285</v>
      </c>
      <c r="D436" t="s">
        <v>297</v>
      </c>
      <c r="E436" t="s">
        <v>2800</v>
      </c>
      <c r="F436" t="s">
        <v>297</v>
      </c>
      <c r="G436" t="s">
        <v>339</v>
      </c>
      <c r="H436" t="s">
        <v>340</v>
      </c>
      <c r="I436" t="s">
        <v>375</v>
      </c>
      <c r="J436" t="s">
        <v>342</v>
      </c>
      <c r="K436" t="s">
        <v>343</v>
      </c>
      <c r="L436" t="s">
        <v>303</v>
      </c>
      <c r="M436" t="s">
        <v>297</v>
      </c>
      <c r="N436" t="s">
        <v>297</v>
      </c>
      <c r="O436" t="s">
        <v>297</v>
      </c>
      <c r="Q436" t="s">
        <v>344</v>
      </c>
      <c r="R436" t="s">
        <v>297</v>
      </c>
      <c r="S436" t="s">
        <v>306</v>
      </c>
      <c r="T436" t="s">
        <v>297</v>
      </c>
      <c r="U436" t="s">
        <v>297</v>
      </c>
      <c r="V436" t="s">
        <v>309</v>
      </c>
      <c r="W436" t="s">
        <v>310</v>
      </c>
      <c r="X436" t="s">
        <v>310</v>
      </c>
      <c r="Y436" t="s">
        <v>311</v>
      </c>
      <c r="Z436" t="s">
        <v>297</v>
      </c>
      <c r="AA436" t="s">
        <v>297</v>
      </c>
      <c r="AB436" t="s">
        <v>297</v>
      </c>
      <c r="AC436" t="s">
        <v>297</v>
      </c>
      <c r="AD436" t="s">
        <v>297</v>
      </c>
      <c r="AE436" t="s">
        <v>297</v>
      </c>
      <c r="AF436" t="s">
        <v>312</v>
      </c>
      <c r="AG436" t="s">
        <v>297</v>
      </c>
      <c r="AH436" t="s">
        <v>297</v>
      </c>
      <c r="AI436" t="s">
        <v>297</v>
      </c>
      <c r="AJ436" t="s">
        <v>297</v>
      </c>
      <c r="AK436" t="s">
        <v>297</v>
      </c>
      <c r="AL436" t="s">
        <v>297</v>
      </c>
      <c r="AM436" t="s">
        <v>297</v>
      </c>
      <c r="AN436" t="s">
        <v>297</v>
      </c>
      <c r="AO436" t="s">
        <v>297</v>
      </c>
      <c r="AP436" t="s">
        <v>297</v>
      </c>
      <c r="AQ436" t="s">
        <v>297</v>
      </c>
      <c r="AR436" t="s">
        <v>1581</v>
      </c>
      <c r="AS436" t="s">
        <v>297</v>
      </c>
      <c r="AT436" t="s">
        <v>297</v>
      </c>
      <c r="AU436" t="s">
        <v>297</v>
      </c>
      <c r="AV436" t="s">
        <v>297</v>
      </c>
      <c r="AW436" t="s">
        <v>297</v>
      </c>
      <c r="AX436" t="s">
        <v>297</v>
      </c>
      <c r="AY436" t="s">
        <v>297</v>
      </c>
      <c r="AZ436" t="s">
        <v>297</v>
      </c>
      <c r="BA436" t="s">
        <v>297</v>
      </c>
      <c r="BB436" t="s">
        <v>297</v>
      </c>
      <c r="BC436" t="s">
        <v>297</v>
      </c>
      <c r="BD436" t="s">
        <v>297</v>
      </c>
      <c r="BE436" t="s">
        <v>297</v>
      </c>
      <c r="BF436" t="s">
        <v>297</v>
      </c>
      <c r="BG436" t="s">
        <v>297</v>
      </c>
      <c r="BH436" t="s">
        <v>297</v>
      </c>
      <c r="BI436" t="s">
        <v>297</v>
      </c>
      <c r="BJ436" t="s">
        <v>297</v>
      </c>
      <c r="BK436" t="s">
        <v>297</v>
      </c>
      <c r="BL436" t="s">
        <v>297</v>
      </c>
      <c r="BM436" t="s">
        <v>297</v>
      </c>
      <c r="BN436" t="s">
        <v>297</v>
      </c>
      <c r="BO436" t="s">
        <v>297</v>
      </c>
      <c r="BP436" t="s">
        <v>297</v>
      </c>
      <c r="BQ436" t="s">
        <v>297</v>
      </c>
      <c r="BR436" t="s">
        <v>297</v>
      </c>
      <c r="BS436" t="s">
        <v>297</v>
      </c>
      <c r="BT436" t="s">
        <v>297</v>
      </c>
      <c r="BU436" t="s">
        <v>297</v>
      </c>
      <c r="BV436" t="s">
        <v>312</v>
      </c>
      <c r="BW436" t="s">
        <v>297</v>
      </c>
      <c r="BX436" t="s">
        <v>297</v>
      </c>
      <c r="BY436" t="s">
        <v>297</v>
      </c>
      <c r="BZ436" t="s">
        <v>297</v>
      </c>
      <c r="CA436" t="s">
        <v>297</v>
      </c>
      <c r="CB436" t="s">
        <v>297</v>
      </c>
      <c r="CC436" t="s">
        <v>297</v>
      </c>
      <c r="CD436" t="s">
        <v>297</v>
      </c>
      <c r="CE436" t="s">
        <v>297</v>
      </c>
      <c r="CF436" t="s">
        <v>347</v>
      </c>
      <c r="CG436" t="s">
        <v>297</v>
      </c>
      <c r="CH436" t="s">
        <v>297</v>
      </c>
      <c r="CI436">
        <v>0</v>
      </c>
      <c r="CJ436">
        <v>30</v>
      </c>
      <c r="CK436" t="s">
        <v>2801</v>
      </c>
      <c r="CL436" t="s">
        <v>2802</v>
      </c>
      <c r="CM436" t="s">
        <v>297</v>
      </c>
      <c r="CN436" t="s">
        <v>297</v>
      </c>
      <c r="CO436" t="s">
        <v>297</v>
      </c>
      <c r="CP436" t="s">
        <v>297</v>
      </c>
      <c r="CQ436" t="s">
        <v>297</v>
      </c>
      <c r="CR436" t="s">
        <v>297</v>
      </c>
      <c r="CS436" t="s">
        <v>297</v>
      </c>
      <c r="CT436" t="s">
        <v>297</v>
      </c>
      <c r="CU436" t="s">
        <v>297</v>
      </c>
      <c r="CV436" t="s">
        <v>297</v>
      </c>
      <c r="CW436" t="s">
        <v>297</v>
      </c>
      <c r="CX436" t="s">
        <v>297</v>
      </c>
      <c r="CY436" t="s">
        <v>297</v>
      </c>
      <c r="CZ436" t="s">
        <v>297</v>
      </c>
      <c r="DA436" t="s">
        <v>297</v>
      </c>
      <c r="DB436" t="s">
        <v>297</v>
      </c>
      <c r="DC436" t="s">
        <v>297</v>
      </c>
    </row>
    <row r="437" spans="1:107" ht="17" hidden="1" customHeight="1" x14ac:dyDescent="0.2">
      <c r="A437" t="s">
        <v>273</v>
      </c>
      <c r="B437" s="14" t="s">
        <v>2803</v>
      </c>
      <c r="C437" t="s">
        <v>1745</v>
      </c>
      <c r="D437" t="s">
        <v>297</v>
      </c>
      <c r="E437" t="s">
        <v>2804</v>
      </c>
      <c r="F437" t="s">
        <v>297</v>
      </c>
      <c r="G437" t="s">
        <v>339</v>
      </c>
      <c r="H437" t="s">
        <v>340</v>
      </c>
      <c r="I437" t="s">
        <v>375</v>
      </c>
      <c r="J437" t="s">
        <v>342</v>
      </c>
      <c r="K437" t="s">
        <v>343</v>
      </c>
      <c r="L437" t="s">
        <v>303</v>
      </c>
      <c r="M437" t="s">
        <v>297</v>
      </c>
      <c r="N437" t="s">
        <v>297</v>
      </c>
      <c r="O437" t="s">
        <v>297</v>
      </c>
      <c r="Q437" t="s">
        <v>344</v>
      </c>
      <c r="R437" t="s">
        <v>297</v>
      </c>
      <c r="S437" t="s">
        <v>306</v>
      </c>
      <c r="T437" t="s">
        <v>297</v>
      </c>
      <c r="U437" t="s">
        <v>297</v>
      </c>
      <c r="V437" t="s">
        <v>309</v>
      </c>
      <c r="W437" t="s">
        <v>310</v>
      </c>
      <c r="X437" t="s">
        <v>310</v>
      </c>
      <c r="Y437" t="s">
        <v>311</v>
      </c>
      <c r="Z437" t="s">
        <v>297</v>
      </c>
      <c r="AA437" t="s">
        <v>297</v>
      </c>
      <c r="AB437" t="s">
        <v>297</v>
      </c>
      <c r="AC437" t="s">
        <v>297</v>
      </c>
      <c r="AD437" t="s">
        <v>297</v>
      </c>
      <c r="AE437" t="s">
        <v>297</v>
      </c>
      <c r="AF437" t="s">
        <v>297</v>
      </c>
      <c r="AG437" t="s">
        <v>297</v>
      </c>
      <c r="AH437" t="s">
        <v>297</v>
      </c>
      <c r="AI437" t="s">
        <v>297</v>
      </c>
      <c r="AJ437" t="s">
        <v>297</v>
      </c>
      <c r="AK437" t="s">
        <v>297</v>
      </c>
      <c r="AL437" t="s">
        <v>297</v>
      </c>
      <c r="AM437" t="s">
        <v>297</v>
      </c>
      <c r="AN437" t="s">
        <v>297</v>
      </c>
      <c r="AO437" t="s">
        <v>297</v>
      </c>
      <c r="AP437" t="s">
        <v>297</v>
      </c>
      <c r="AQ437" t="s">
        <v>297</v>
      </c>
      <c r="AR437" t="s">
        <v>297</v>
      </c>
      <c r="AS437" t="s">
        <v>297</v>
      </c>
      <c r="AT437" t="s">
        <v>297</v>
      </c>
      <c r="AU437" t="s">
        <v>297</v>
      </c>
      <c r="AV437" t="s">
        <v>297</v>
      </c>
      <c r="AW437" t="s">
        <v>297</v>
      </c>
      <c r="AX437" t="s">
        <v>297</v>
      </c>
      <c r="AY437" t="s">
        <v>297</v>
      </c>
      <c r="AZ437" t="s">
        <v>297</v>
      </c>
      <c r="BA437" t="s">
        <v>297</v>
      </c>
      <c r="BB437" t="s">
        <v>297</v>
      </c>
      <c r="BC437" t="s">
        <v>297</v>
      </c>
      <c r="BD437" t="s">
        <v>297</v>
      </c>
      <c r="BE437" t="s">
        <v>297</v>
      </c>
      <c r="BF437" t="s">
        <v>297</v>
      </c>
      <c r="BG437" t="s">
        <v>297</v>
      </c>
      <c r="BH437" t="s">
        <v>297</v>
      </c>
      <c r="BI437" t="s">
        <v>297</v>
      </c>
      <c r="BJ437" t="s">
        <v>297</v>
      </c>
      <c r="BK437" t="s">
        <v>297</v>
      </c>
      <c r="BL437" t="s">
        <v>297</v>
      </c>
      <c r="BM437" t="s">
        <v>297</v>
      </c>
      <c r="BO437" t="s">
        <v>297</v>
      </c>
      <c r="BP437" t="s">
        <v>411</v>
      </c>
      <c r="BQ437" t="s">
        <v>412</v>
      </c>
      <c r="BR437">
        <v>85</v>
      </c>
      <c r="BS437" t="s">
        <v>297</v>
      </c>
      <c r="BT437" t="s">
        <v>297</v>
      </c>
      <c r="BU437" t="s">
        <v>297</v>
      </c>
      <c r="BV437" t="s">
        <v>297</v>
      </c>
      <c r="BW437" t="s">
        <v>297</v>
      </c>
      <c r="BX437" t="s">
        <v>297</v>
      </c>
      <c r="BY437" t="s">
        <v>297</v>
      </c>
      <c r="BZ437" t="s">
        <v>297</v>
      </c>
      <c r="CA437" t="s">
        <v>297</v>
      </c>
      <c r="CB437" t="s">
        <v>297</v>
      </c>
      <c r="CC437" t="s">
        <v>297</v>
      </c>
      <c r="CD437" t="s">
        <v>297</v>
      </c>
      <c r="CE437" t="s">
        <v>297</v>
      </c>
      <c r="CF437" t="s">
        <v>386</v>
      </c>
      <c r="CG437" t="s">
        <v>297</v>
      </c>
      <c r="CH437" t="s">
        <v>297</v>
      </c>
      <c r="CI437">
        <v>0</v>
      </c>
      <c r="CJ437">
        <v>30</v>
      </c>
      <c r="CK437" t="s">
        <v>2805</v>
      </c>
      <c r="CL437" t="s">
        <v>2597</v>
      </c>
      <c r="CM437" t="s">
        <v>297</v>
      </c>
      <c r="CN437" t="s">
        <v>297</v>
      </c>
      <c r="CO437" t="s">
        <v>297</v>
      </c>
      <c r="CP437" t="s">
        <v>297</v>
      </c>
      <c r="CQ437" t="s">
        <v>297</v>
      </c>
      <c r="CR437" t="s">
        <v>297</v>
      </c>
      <c r="CS437" t="s">
        <v>297</v>
      </c>
      <c r="CT437" t="s">
        <v>297</v>
      </c>
      <c r="CU437" t="s">
        <v>297</v>
      </c>
      <c r="CV437" t="s">
        <v>297</v>
      </c>
      <c r="CW437" t="s">
        <v>297</v>
      </c>
      <c r="CX437" t="s">
        <v>297</v>
      </c>
      <c r="CY437" t="s">
        <v>297</v>
      </c>
      <c r="CZ437" t="s">
        <v>297</v>
      </c>
      <c r="DA437" t="s">
        <v>297</v>
      </c>
      <c r="DB437" t="s">
        <v>297</v>
      </c>
      <c r="DC437" t="s">
        <v>1125</v>
      </c>
    </row>
    <row r="438" spans="1:107" ht="17" hidden="1" customHeight="1" x14ac:dyDescent="0.2">
      <c r="A438" t="s">
        <v>271</v>
      </c>
      <c r="B438" s="196" t="s">
        <v>2806</v>
      </c>
      <c r="C438" t="s">
        <v>1745</v>
      </c>
      <c r="D438" t="s">
        <v>297</v>
      </c>
      <c r="E438" t="s">
        <v>2807</v>
      </c>
      <c r="F438" t="s">
        <v>297</v>
      </c>
      <c r="G438" t="s">
        <v>339</v>
      </c>
      <c r="H438" t="s">
        <v>340</v>
      </c>
      <c r="I438" t="s">
        <v>375</v>
      </c>
      <c r="J438" t="s">
        <v>342</v>
      </c>
      <c r="K438" t="s">
        <v>343</v>
      </c>
      <c r="L438" t="s">
        <v>303</v>
      </c>
      <c r="M438" t="s">
        <v>297</v>
      </c>
      <c r="N438" t="s">
        <v>297</v>
      </c>
      <c r="O438" t="s">
        <v>297</v>
      </c>
      <c r="Q438" t="s">
        <v>344</v>
      </c>
      <c r="R438" t="s">
        <v>297</v>
      </c>
      <c r="S438" t="s">
        <v>306</v>
      </c>
      <c r="T438" t="s">
        <v>297</v>
      </c>
      <c r="U438" t="s">
        <v>297</v>
      </c>
      <c r="V438" t="s">
        <v>309</v>
      </c>
      <c r="W438" t="s">
        <v>310</v>
      </c>
      <c r="X438" t="s">
        <v>310</v>
      </c>
      <c r="Y438" t="s">
        <v>311</v>
      </c>
      <c r="Z438" t="s">
        <v>297</v>
      </c>
      <c r="AA438" t="s">
        <v>297</v>
      </c>
      <c r="AB438" t="s">
        <v>297</v>
      </c>
      <c r="AC438" t="s">
        <v>297</v>
      </c>
      <c r="AD438" t="s">
        <v>297</v>
      </c>
      <c r="AE438" t="s">
        <v>297</v>
      </c>
      <c r="AF438" t="s">
        <v>297</v>
      </c>
      <c r="AG438" t="s">
        <v>297</v>
      </c>
      <c r="AH438" t="s">
        <v>297</v>
      </c>
      <c r="AI438" t="s">
        <v>297</v>
      </c>
      <c r="AJ438" t="s">
        <v>297</v>
      </c>
      <c r="AK438" t="s">
        <v>297</v>
      </c>
      <c r="AL438" t="s">
        <v>297</v>
      </c>
      <c r="AM438" t="s">
        <v>297</v>
      </c>
      <c r="AN438" t="s">
        <v>297</v>
      </c>
      <c r="AO438" t="s">
        <v>297</v>
      </c>
      <c r="AP438" t="s">
        <v>297</v>
      </c>
      <c r="AQ438" t="s">
        <v>297</v>
      </c>
      <c r="AR438" t="s">
        <v>297</v>
      </c>
      <c r="AS438" t="s">
        <v>297</v>
      </c>
      <c r="AT438" t="s">
        <v>297</v>
      </c>
      <c r="AU438" t="s">
        <v>297</v>
      </c>
      <c r="AV438" t="s">
        <v>297</v>
      </c>
      <c r="AW438" t="s">
        <v>297</v>
      </c>
      <c r="AX438" t="s">
        <v>297</v>
      </c>
      <c r="AY438" t="s">
        <v>297</v>
      </c>
      <c r="AZ438" t="s">
        <v>297</v>
      </c>
      <c r="BA438" t="s">
        <v>297</v>
      </c>
      <c r="BB438" t="s">
        <v>297</v>
      </c>
      <c r="BC438" t="s">
        <v>297</v>
      </c>
      <c r="BD438" t="s">
        <v>297</v>
      </c>
      <c r="BE438" t="s">
        <v>297</v>
      </c>
      <c r="BF438" t="s">
        <v>297</v>
      </c>
      <c r="BG438" t="s">
        <v>297</v>
      </c>
      <c r="BH438" t="s">
        <v>297</v>
      </c>
      <c r="BI438" t="s">
        <v>297</v>
      </c>
      <c r="BJ438" t="s">
        <v>297</v>
      </c>
      <c r="BK438" t="s">
        <v>297</v>
      </c>
      <c r="BL438" t="s">
        <v>297</v>
      </c>
      <c r="BM438" t="s">
        <v>297</v>
      </c>
      <c r="BO438" t="s">
        <v>297</v>
      </c>
      <c r="BP438" t="s">
        <v>411</v>
      </c>
      <c r="BQ438" t="s">
        <v>412</v>
      </c>
      <c r="BR438">
        <v>82</v>
      </c>
      <c r="BS438" t="s">
        <v>297</v>
      </c>
      <c r="BT438" t="s">
        <v>297</v>
      </c>
      <c r="BU438" t="s">
        <v>297</v>
      </c>
      <c r="BV438" t="s">
        <v>297</v>
      </c>
      <c r="BW438" t="s">
        <v>297</v>
      </c>
      <c r="BX438" t="s">
        <v>297</v>
      </c>
      <c r="BY438" t="s">
        <v>297</v>
      </c>
      <c r="BZ438" t="s">
        <v>297</v>
      </c>
      <c r="CA438" t="s">
        <v>297</v>
      </c>
      <c r="CB438" t="s">
        <v>297</v>
      </c>
      <c r="CC438" t="s">
        <v>297</v>
      </c>
      <c r="CD438" t="s">
        <v>297</v>
      </c>
      <c r="CE438" t="s">
        <v>297</v>
      </c>
      <c r="CF438" t="s">
        <v>347</v>
      </c>
      <c r="CG438" t="s">
        <v>297</v>
      </c>
      <c r="CH438" t="s">
        <v>297</v>
      </c>
      <c r="CI438">
        <v>0</v>
      </c>
      <c r="CJ438">
        <v>30</v>
      </c>
      <c r="CK438" t="s">
        <v>2808</v>
      </c>
      <c r="CL438" t="s">
        <v>2809</v>
      </c>
      <c r="CM438" t="s">
        <v>297</v>
      </c>
      <c r="CN438" t="s">
        <v>297</v>
      </c>
      <c r="CO438" t="s">
        <v>297</v>
      </c>
      <c r="CP438" t="s">
        <v>297</v>
      </c>
      <c r="CQ438" t="s">
        <v>297</v>
      </c>
      <c r="CR438" t="s">
        <v>297</v>
      </c>
      <c r="CS438" t="s">
        <v>297</v>
      </c>
      <c r="CT438" t="s">
        <v>297</v>
      </c>
      <c r="CU438" t="s">
        <v>297</v>
      </c>
      <c r="CV438" t="s">
        <v>297</v>
      </c>
      <c r="CW438" t="s">
        <v>297</v>
      </c>
      <c r="CX438" t="s">
        <v>297</v>
      </c>
      <c r="CY438" t="s">
        <v>297</v>
      </c>
      <c r="CZ438" t="s">
        <v>297</v>
      </c>
      <c r="DA438" t="s">
        <v>297</v>
      </c>
      <c r="DB438" t="s">
        <v>297</v>
      </c>
      <c r="DC438" t="s">
        <v>1125</v>
      </c>
    </row>
    <row r="439" spans="1:107" ht="17" hidden="1" customHeight="1" x14ac:dyDescent="0.2">
      <c r="A439" t="s">
        <v>2810</v>
      </c>
      <c r="B439" s="14" t="s">
        <v>2811</v>
      </c>
      <c r="C439" t="s">
        <v>6180</v>
      </c>
      <c r="D439" t="s">
        <v>297</v>
      </c>
      <c r="E439" t="s">
        <v>2812</v>
      </c>
      <c r="F439" t="s">
        <v>297</v>
      </c>
      <c r="G439" t="s">
        <v>339</v>
      </c>
      <c r="H439" t="s">
        <v>340</v>
      </c>
      <c r="I439" t="s">
        <v>375</v>
      </c>
      <c r="J439" t="s">
        <v>342</v>
      </c>
      <c r="K439" t="s">
        <v>343</v>
      </c>
      <c r="L439" t="s">
        <v>303</v>
      </c>
      <c r="M439" t="s">
        <v>297</v>
      </c>
      <c r="N439" t="s">
        <v>297</v>
      </c>
      <c r="O439" t="s">
        <v>297</v>
      </c>
      <c r="Q439" t="s">
        <v>344</v>
      </c>
      <c r="R439" t="s">
        <v>297</v>
      </c>
      <c r="S439" t="s">
        <v>306</v>
      </c>
      <c r="T439" t="s">
        <v>297</v>
      </c>
      <c r="U439" t="s">
        <v>297</v>
      </c>
      <c r="V439" t="s">
        <v>309</v>
      </c>
      <c r="W439" t="s">
        <v>345</v>
      </c>
      <c r="X439" t="s">
        <v>310</v>
      </c>
      <c r="Y439" t="s">
        <v>311</v>
      </c>
      <c r="Z439" t="s">
        <v>312</v>
      </c>
      <c r="AA439" t="s">
        <v>297</v>
      </c>
      <c r="AB439" t="s">
        <v>297</v>
      </c>
      <c r="AC439" t="s">
        <v>297</v>
      </c>
      <c r="AD439" t="s">
        <v>297</v>
      </c>
      <c r="AE439" t="s">
        <v>297</v>
      </c>
      <c r="AF439" t="s">
        <v>312</v>
      </c>
      <c r="AG439" t="s">
        <v>297</v>
      </c>
      <c r="AH439" t="s">
        <v>297</v>
      </c>
      <c r="AI439" t="s">
        <v>297</v>
      </c>
      <c r="AJ439" t="s">
        <v>297</v>
      </c>
      <c r="AK439" t="s">
        <v>297</v>
      </c>
      <c r="AL439" t="s">
        <v>297</v>
      </c>
      <c r="AM439" t="s">
        <v>297</v>
      </c>
      <c r="AN439" t="s">
        <v>297</v>
      </c>
      <c r="AO439" t="s">
        <v>297</v>
      </c>
      <c r="AP439" t="s">
        <v>297</v>
      </c>
      <c r="AQ439" t="s">
        <v>297</v>
      </c>
      <c r="AR439" t="s">
        <v>297</v>
      </c>
      <c r="AS439" t="s">
        <v>297</v>
      </c>
      <c r="AT439" t="s">
        <v>297</v>
      </c>
      <c r="AU439" t="s">
        <v>297</v>
      </c>
      <c r="AV439" t="s">
        <v>297</v>
      </c>
      <c r="AW439" t="s">
        <v>297</v>
      </c>
      <c r="AX439" t="s">
        <v>297</v>
      </c>
      <c r="AY439" t="s">
        <v>297</v>
      </c>
      <c r="AZ439" t="s">
        <v>297</v>
      </c>
      <c r="BA439" t="s">
        <v>297</v>
      </c>
      <c r="BB439" t="s">
        <v>297</v>
      </c>
      <c r="BC439" t="s">
        <v>297</v>
      </c>
      <c r="BD439" t="s">
        <v>297</v>
      </c>
      <c r="BE439" t="s">
        <v>297</v>
      </c>
      <c r="BF439" t="s">
        <v>297</v>
      </c>
      <c r="BG439" t="s">
        <v>297</v>
      </c>
      <c r="BH439" t="s">
        <v>297</v>
      </c>
      <c r="BI439" t="s">
        <v>297</v>
      </c>
      <c r="BJ439" t="s">
        <v>297</v>
      </c>
      <c r="BK439" t="s">
        <v>297</v>
      </c>
      <c r="BL439" t="s">
        <v>297</v>
      </c>
      <c r="BM439" t="s">
        <v>297</v>
      </c>
      <c r="BN439" t="s">
        <v>297</v>
      </c>
      <c r="BO439" t="s">
        <v>297</v>
      </c>
      <c r="BP439" t="s">
        <v>297</v>
      </c>
      <c r="BQ439" t="s">
        <v>297</v>
      </c>
      <c r="BR439" t="s">
        <v>297</v>
      </c>
      <c r="BS439" t="s">
        <v>297</v>
      </c>
      <c r="BT439" t="s">
        <v>297</v>
      </c>
      <c r="BU439" t="s">
        <v>297</v>
      </c>
      <c r="BV439" t="s">
        <v>297</v>
      </c>
      <c r="BW439" t="s">
        <v>297</v>
      </c>
      <c r="BX439" t="s">
        <v>297</v>
      </c>
      <c r="BY439" t="s">
        <v>297</v>
      </c>
      <c r="BZ439" t="s">
        <v>297</v>
      </c>
      <c r="CA439" t="s">
        <v>297</v>
      </c>
      <c r="CB439" t="s">
        <v>297</v>
      </c>
      <c r="CC439" t="s">
        <v>297</v>
      </c>
      <c r="CD439" t="s">
        <v>297</v>
      </c>
      <c r="CE439" t="s">
        <v>297</v>
      </c>
      <c r="CF439" t="s">
        <v>347</v>
      </c>
      <c r="CG439" t="s">
        <v>314</v>
      </c>
      <c r="CH439" t="s">
        <v>314</v>
      </c>
      <c r="CI439" t="s">
        <v>297</v>
      </c>
      <c r="CJ439" t="s">
        <v>297</v>
      </c>
      <c r="CK439" t="s">
        <v>2813</v>
      </c>
      <c r="CL439" t="s">
        <v>2814</v>
      </c>
      <c r="CM439" t="s">
        <v>297</v>
      </c>
      <c r="CN439" t="s">
        <v>297</v>
      </c>
      <c r="CO439" t="s">
        <v>297</v>
      </c>
      <c r="CP439" t="s">
        <v>297</v>
      </c>
      <c r="CQ439" t="s">
        <v>297</v>
      </c>
      <c r="CR439" t="s">
        <v>297</v>
      </c>
      <c r="CS439" t="s">
        <v>297</v>
      </c>
      <c r="CT439" t="s">
        <v>297</v>
      </c>
      <c r="CU439" t="s">
        <v>297</v>
      </c>
      <c r="CV439" t="s">
        <v>297</v>
      </c>
      <c r="CW439" t="s">
        <v>297</v>
      </c>
      <c r="CX439" t="s">
        <v>297</v>
      </c>
      <c r="CY439" t="s">
        <v>491</v>
      </c>
      <c r="CZ439" t="s">
        <v>351</v>
      </c>
      <c r="DA439" t="s">
        <v>484</v>
      </c>
      <c r="DB439" t="s">
        <v>2815</v>
      </c>
      <c r="DC439" t="s">
        <v>2784</v>
      </c>
    </row>
    <row r="440" spans="1:107" ht="17" hidden="1" customHeight="1" x14ac:dyDescent="0.2">
      <c r="A440" t="s">
        <v>2015</v>
      </c>
      <c r="B440" s="196" t="s">
        <v>2816</v>
      </c>
      <c r="C440" t="s">
        <v>701</v>
      </c>
      <c r="D440" t="s">
        <v>297</v>
      </c>
      <c r="E440" t="s">
        <v>2817</v>
      </c>
      <c r="F440" t="s">
        <v>2818</v>
      </c>
      <c r="G440" t="s">
        <v>339</v>
      </c>
      <c r="H440" t="s">
        <v>340</v>
      </c>
      <c r="I440" t="s">
        <v>375</v>
      </c>
      <c r="J440" t="s">
        <v>342</v>
      </c>
      <c r="K440" t="s">
        <v>343</v>
      </c>
      <c r="L440" t="s">
        <v>303</v>
      </c>
      <c r="M440" t="s">
        <v>297</v>
      </c>
      <c r="N440" t="s">
        <v>297</v>
      </c>
      <c r="O440" t="s">
        <v>297</v>
      </c>
      <c r="Q440" t="s">
        <v>344</v>
      </c>
      <c r="R440" t="s">
        <v>297</v>
      </c>
      <c r="S440" t="s">
        <v>306</v>
      </c>
      <c r="T440" t="s">
        <v>297</v>
      </c>
      <c r="U440" t="s">
        <v>297</v>
      </c>
      <c r="V440" t="s">
        <v>309</v>
      </c>
      <c r="W440" t="s">
        <v>310</v>
      </c>
      <c r="X440" t="s">
        <v>310</v>
      </c>
      <c r="Y440" t="s">
        <v>311</v>
      </c>
      <c r="Z440" t="s">
        <v>297</v>
      </c>
      <c r="AA440" t="s">
        <v>297</v>
      </c>
      <c r="AB440" t="s">
        <v>297</v>
      </c>
      <c r="AC440" t="s">
        <v>297</v>
      </c>
      <c r="AD440" t="s">
        <v>297</v>
      </c>
      <c r="AE440" t="s">
        <v>297</v>
      </c>
      <c r="AF440" t="s">
        <v>312</v>
      </c>
      <c r="AG440" t="s">
        <v>297</v>
      </c>
      <c r="AH440" t="s">
        <v>297</v>
      </c>
      <c r="AI440" t="s">
        <v>297</v>
      </c>
      <c r="AJ440" t="s">
        <v>297</v>
      </c>
      <c r="AK440" t="s">
        <v>297</v>
      </c>
      <c r="AL440" t="s">
        <v>297</v>
      </c>
      <c r="AM440" t="s">
        <v>297</v>
      </c>
      <c r="AN440" t="s">
        <v>297</v>
      </c>
      <c r="AO440" t="s">
        <v>297</v>
      </c>
      <c r="AP440" t="s">
        <v>297</v>
      </c>
      <c r="AQ440" t="s">
        <v>297</v>
      </c>
      <c r="AR440" t="s">
        <v>297</v>
      </c>
      <c r="AS440" t="s">
        <v>297</v>
      </c>
      <c r="AT440" t="s">
        <v>297</v>
      </c>
      <c r="AU440" t="s">
        <v>297</v>
      </c>
      <c r="AV440" t="s">
        <v>297</v>
      </c>
      <c r="AW440" t="s">
        <v>297</v>
      </c>
      <c r="AX440" t="s">
        <v>297</v>
      </c>
      <c r="AY440" t="s">
        <v>297</v>
      </c>
      <c r="AZ440" t="s">
        <v>297</v>
      </c>
      <c r="BA440" t="s">
        <v>297</v>
      </c>
      <c r="BB440" t="s">
        <v>297</v>
      </c>
      <c r="BC440" t="s">
        <v>297</v>
      </c>
      <c r="BD440" t="s">
        <v>297</v>
      </c>
      <c r="BE440" t="s">
        <v>297</v>
      </c>
      <c r="BF440" t="s">
        <v>297</v>
      </c>
      <c r="BG440" t="s">
        <v>297</v>
      </c>
      <c r="BH440" t="s">
        <v>297</v>
      </c>
      <c r="BI440" t="s">
        <v>297</v>
      </c>
      <c r="BJ440" t="s">
        <v>297</v>
      </c>
      <c r="BK440" t="s">
        <v>297</v>
      </c>
      <c r="BL440" t="s">
        <v>297</v>
      </c>
      <c r="BM440" t="s">
        <v>297</v>
      </c>
      <c r="BN440" t="s">
        <v>297</v>
      </c>
      <c r="BO440" t="s">
        <v>297</v>
      </c>
      <c r="BP440" t="s">
        <v>312</v>
      </c>
      <c r="BQ440" t="s">
        <v>297</v>
      </c>
      <c r="BR440" t="s">
        <v>297</v>
      </c>
      <c r="BS440" t="s">
        <v>297</v>
      </c>
      <c r="BT440" t="s">
        <v>297</v>
      </c>
      <c r="BU440" t="s">
        <v>297</v>
      </c>
      <c r="BV440" t="s">
        <v>297</v>
      </c>
      <c r="BW440" t="s">
        <v>297</v>
      </c>
      <c r="BX440" t="s">
        <v>297</v>
      </c>
      <c r="BY440" t="s">
        <v>297</v>
      </c>
      <c r="BZ440" t="s">
        <v>297</v>
      </c>
      <c r="CA440" t="s">
        <v>297</v>
      </c>
      <c r="CB440" t="s">
        <v>297</v>
      </c>
      <c r="CC440" t="s">
        <v>297</v>
      </c>
      <c r="CD440" t="s">
        <v>297</v>
      </c>
      <c r="CE440" t="s">
        <v>297</v>
      </c>
      <c r="CF440" t="s">
        <v>347</v>
      </c>
      <c r="CG440" t="s">
        <v>297</v>
      </c>
      <c r="CH440" t="s">
        <v>297</v>
      </c>
      <c r="CI440">
        <v>0</v>
      </c>
      <c r="CJ440">
        <v>30</v>
      </c>
      <c r="CK440" t="s">
        <v>2819</v>
      </c>
      <c r="CL440" t="s">
        <v>2820</v>
      </c>
      <c r="CM440" t="s">
        <v>2821</v>
      </c>
      <c r="CN440" t="s">
        <v>297</v>
      </c>
      <c r="CO440" t="s">
        <v>297</v>
      </c>
      <c r="CP440" t="s">
        <v>297</v>
      </c>
      <c r="CQ440" t="s">
        <v>297</v>
      </c>
      <c r="CR440" t="s">
        <v>297</v>
      </c>
      <c r="CS440" t="s">
        <v>297</v>
      </c>
      <c r="CT440" t="s">
        <v>297</v>
      </c>
      <c r="CU440" t="s">
        <v>297</v>
      </c>
      <c r="CV440" t="s">
        <v>297</v>
      </c>
      <c r="CW440" t="s">
        <v>297</v>
      </c>
      <c r="CX440" t="s">
        <v>297</v>
      </c>
      <c r="CY440" t="s">
        <v>297</v>
      </c>
      <c r="CZ440" t="s">
        <v>297</v>
      </c>
      <c r="DA440" t="s">
        <v>297</v>
      </c>
      <c r="DB440" t="s">
        <v>297</v>
      </c>
      <c r="DC440" t="s">
        <v>297</v>
      </c>
    </row>
    <row r="441" spans="1:107" ht="17" hidden="1" customHeight="1" x14ac:dyDescent="0.2">
      <c r="A441" t="s">
        <v>666</v>
      </c>
      <c r="B441" s="14" t="s">
        <v>2822</v>
      </c>
      <c r="C441" t="s">
        <v>701</v>
      </c>
      <c r="D441" t="s">
        <v>297</v>
      </c>
      <c r="E441" t="s">
        <v>2617</v>
      </c>
      <c r="F441" t="s">
        <v>297</v>
      </c>
      <c r="G441" t="s">
        <v>339</v>
      </c>
      <c r="H441" t="s">
        <v>340</v>
      </c>
      <c r="I441" t="s">
        <v>375</v>
      </c>
      <c r="J441" t="s">
        <v>342</v>
      </c>
      <c r="K441" t="s">
        <v>343</v>
      </c>
      <c r="L441" t="s">
        <v>303</v>
      </c>
      <c r="M441" t="s">
        <v>297</v>
      </c>
      <c r="N441" t="s">
        <v>297</v>
      </c>
      <c r="O441" t="s">
        <v>297</v>
      </c>
      <c r="Q441" t="s">
        <v>344</v>
      </c>
      <c r="R441" t="s">
        <v>297</v>
      </c>
      <c r="S441" t="s">
        <v>306</v>
      </c>
      <c r="T441" t="s">
        <v>297</v>
      </c>
      <c r="U441" t="s">
        <v>297</v>
      </c>
      <c r="V441" t="s">
        <v>309</v>
      </c>
      <c r="W441" t="s">
        <v>310</v>
      </c>
      <c r="X441" t="s">
        <v>310</v>
      </c>
      <c r="Y441" t="s">
        <v>311</v>
      </c>
      <c r="Z441" t="s">
        <v>297</v>
      </c>
      <c r="AA441" t="s">
        <v>297</v>
      </c>
      <c r="AB441" t="s">
        <v>297</v>
      </c>
      <c r="AC441" t="s">
        <v>297</v>
      </c>
      <c r="AD441" t="s">
        <v>297</v>
      </c>
      <c r="AE441" t="s">
        <v>297</v>
      </c>
      <c r="AF441" t="s">
        <v>312</v>
      </c>
      <c r="AG441" t="s">
        <v>297</v>
      </c>
      <c r="AH441" t="s">
        <v>297</v>
      </c>
      <c r="AI441" t="s">
        <v>297</v>
      </c>
      <c r="AJ441" t="s">
        <v>297</v>
      </c>
      <c r="AK441" t="s">
        <v>297</v>
      </c>
      <c r="AL441" t="s">
        <v>297</v>
      </c>
      <c r="AM441" t="s">
        <v>297</v>
      </c>
      <c r="AN441" t="s">
        <v>297</v>
      </c>
      <c r="AO441" t="s">
        <v>297</v>
      </c>
      <c r="AP441" t="s">
        <v>297</v>
      </c>
      <c r="AQ441" t="s">
        <v>297</v>
      </c>
      <c r="AR441" t="s">
        <v>297</v>
      </c>
      <c r="AS441" t="s">
        <v>297</v>
      </c>
      <c r="AT441" t="s">
        <v>297</v>
      </c>
      <c r="AU441" t="s">
        <v>297</v>
      </c>
      <c r="AV441" t="s">
        <v>297</v>
      </c>
      <c r="AW441" t="s">
        <v>297</v>
      </c>
      <c r="AX441" t="s">
        <v>297</v>
      </c>
      <c r="AY441" t="s">
        <v>297</v>
      </c>
      <c r="AZ441" t="s">
        <v>297</v>
      </c>
      <c r="BA441" t="s">
        <v>297</v>
      </c>
      <c r="BB441" t="s">
        <v>297</v>
      </c>
      <c r="BC441" t="s">
        <v>297</v>
      </c>
      <c r="BD441" t="s">
        <v>297</v>
      </c>
      <c r="BE441" t="s">
        <v>297</v>
      </c>
      <c r="BF441" t="s">
        <v>297</v>
      </c>
      <c r="BG441" t="s">
        <v>297</v>
      </c>
      <c r="BH441" t="s">
        <v>297</v>
      </c>
      <c r="BI441" t="s">
        <v>297</v>
      </c>
      <c r="BJ441" t="s">
        <v>297</v>
      </c>
      <c r="BK441" t="s">
        <v>297</v>
      </c>
      <c r="BL441" t="s">
        <v>297</v>
      </c>
      <c r="BM441" t="s">
        <v>297</v>
      </c>
      <c r="BN441" t="s">
        <v>297</v>
      </c>
      <c r="BO441" t="s">
        <v>297</v>
      </c>
      <c r="BP441" t="s">
        <v>312</v>
      </c>
      <c r="BQ441" t="s">
        <v>297</v>
      </c>
      <c r="BR441" t="s">
        <v>297</v>
      </c>
      <c r="BS441" t="s">
        <v>297</v>
      </c>
      <c r="BT441" t="s">
        <v>297</v>
      </c>
      <c r="BU441" t="s">
        <v>297</v>
      </c>
      <c r="BV441" t="s">
        <v>297</v>
      </c>
      <c r="BW441" t="s">
        <v>297</v>
      </c>
      <c r="BX441" t="s">
        <v>297</v>
      </c>
      <c r="BY441" t="s">
        <v>297</v>
      </c>
      <c r="BZ441" t="s">
        <v>297</v>
      </c>
      <c r="CA441" t="s">
        <v>297</v>
      </c>
      <c r="CB441" t="s">
        <v>297</v>
      </c>
      <c r="CC441" t="s">
        <v>297</v>
      </c>
      <c r="CD441" t="s">
        <v>297</v>
      </c>
      <c r="CE441" t="s">
        <v>297</v>
      </c>
      <c r="CF441" t="s">
        <v>347</v>
      </c>
      <c r="CG441" t="s">
        <v>297</v>
      </c>
      <c r="CH441" t="s">
        <v>297</v>
      </c>
      <c r="CI441">
        <v>0</v>
      </c>
      <c r="CJ441">
        <v>30</v>
      </c>
      <c r="CK441" t="s">
        <v>2823</v>
      </c>
      <c r="CL441" t="s">
        <v>2824</v>
      </c>
      <c r="CM441" t="s">
        <v>297</v>
      </c>
      <c r="CN441" t="s">
        <v>297</v>
      </c>
      <c r="CO441" t="s">
        <v>297</v>
      </c>
      <c r="CP441" t="s">
        <v>297</v>
      </c>
      <c r="CQ441" t="s">
        <v>297</v>
      </c>
      <c r="CR441" t="s">
        <v>297</v>
      </c>
      <c r="CS441" t="s">
        <v>297</v>
      </c>
      <c r="CT441" t="s">
        <v>297</v>
      </c>
      <c r="CU441" t="s">
        <v>297</v>
      </c>
      <c r="CV441" t="s">
        <v>297</v>
      </c>
      <c r="CW441" t="s">
        <v>297</v>
      </c>
      <c r="CX441" t="s">
        <v>297</v>
      </c>
      <c r="CY441" t="s">
        <v>297</v>
      </c>
      <c r="CZ441" t="s">
        <v>297</v>
      </c>
      <c r="DA441" t="s">
        <v>297</v>
      </c>
      <c r="DB441" t="s">
        <v>297</v>
      </c>
      <c r="DC441" t="s">
        <v>297</v>
      </c>
    </row>
    <row r="442" spans="1:107" ht="17" hidden="1" customHeight="1" x14ac:dyDescent="0.2">
      <c r="A442" t="s">
        <v>2825</v>
      </c>
      <c r="B442" s="196" t="s">
        <v>2826</v>
      </c>
      <c r="C442" t="s">
        <v>191</v>
      </c>
      <c r="D442" t="s">
        <v>297</v>
      </c>
      <c r="E442" t="s">
        <v>2827</v>
      </c>
      <c r="F442" t="s">
        <v>761</v>
      </c>
      <c r="G442" t="s">
        <v>339</v>
      </c>
      <c r="H442" t="s">
        <v>340</v>
      </c>
      <c r="I442" t="s">
        <v>375</v>
      </c>
      <c r="J442" t="s">
        <v>342</v>
      </c>
      <c r="K442" t="s">
        <v>343</v>
      </c>
      <c r="L442" t="s">
        <v>303</v>
      </c>
      <c r="M442" t="s">
        <v>297</v>
      </c>
      <c r="N442" t="s">
        <v>297</v>
      </c>
      <c r="O442" t="s">
        <v>297</v>
      </c>
      <c r="Q442" t="s">
        <v>344</v>
      </c>
      <c r="R442" t="s">
        <v>297</v>
      </c>
      <c r="S442" t="s">
        <v>306</v>
      </c>
      <c r="T442" t="s">
        <v>297</v>
      </c>
      <c r="U442" t="s">
        <v>297</v>
      </c>
      <c r="V442" t="s">
        <v>309</v>
      </c>
      <c r="W442" t="s">
        <v>310</v>
      </c>
      <c r="X442" t="s">
        <v>310</v>
      </c>
      <c r="Y442" t="s">
        <v>311</v>
      </c>
      <c r="Z442" t="s">
        <v>297</v>
      </c>
      <c r="AA442" t="s">
        <v>297</v>
      </c>
      <c r="AB442" t="s">
        <v>297</v>
      </c>
      <c r="AC442" t="s">
        <v>297</v>
      </c>
      <c r="AD442" t="s">
        <v>297</v>
      </c>
      <c r="AE442" t="s">
        <v>297</v>
      </c>
      <c r="AF442" t="s">
        <v>297</v>
      </c>
      <c r="AG442" t="s">
        <v>297</v>
      </c>
      <c r="AH442" t="s">
        <v>297</v>
      </c>
      <c r="AI442" t="s">
        <v>297</v>
      </c>
      <c r="AJ442" t="s">
        <v>297</v>
      </c>
      <c r="AK442" t="s">
        <v>297</v>
      </c>
      <c r="AL442" t="s">
        <v>297</v>
      </c>
      <c r="AM442" t="s">
        <v>297</v>
      </c>
      <c r="AN442" t="s">
        <v>297</v>
      </c>
      <c r="AO442" t="s">
        <v>297</v>
      </c>
      <c r="AP442" t="s">
        <v>297</v>
      </c>
      <c r="AQ442" t="s">
        <v>297</v>
      </c>
      <c r="AR442" t="s">
        <v>297</v>
      </c>
      <c r="AS442" t="s">
        <v>297</v>
      </c>
      <c r="AT442" t="s">
        <v>297</v>
      </c>
      <c r="AU442" t="s">
        <v>297</v>
      </c>
      <c r="AV442" t="s">
        <v>297</v>
      </c>
      <c r="AW442" t="s">
        <v>297</v>
      </c>
      <c r="AX442" t="s">
        <v>297</v>
      </c>
      <c r="AY442" t="s">
        <v>297</v>
      </c>
      <c r="AZ442" t="s">
        <v>297</v>
      </c>
      <c r="BA442" t="s">
        <v>297</v>
      </c>
      <c r="BB442" t="s">
        <v>297</v>
      </c>
      <c r="BC442" t="s">
        <v>297</v>
      </c>
      <c r="BD442" t="s">
        <v>297</v>
      </c>
      <c r="BE442" t="s">
        <v>297</v>
      </c>
      <c r="BF442" t="s">
        <v>297</v>
      </c>
      <c r="BG442" t="s">
        <v>297</v>
      </c>
      <c r="BH442" t="s">
        <v>297</v>
      </c>
      <c r="BI442" t="s">
        <v>297</v>
      </c>
      <c r="BJ442" t="s">
        <v>297</v>
      </c>
      <c r="BK442" t="s">
        <v>297</v>
      </c>
      <c r="BL442" t="s">
        <v>297</v>
      </c>
      <c r="BM442" t="s">
        <v>297</v>
      </c>
      <c r="BN442" t="s">
        <v>297</v>
      </c>
      <c r="BO442" t="s">
        <v>297</v>
      </c>
      <c r="BP442" t="s">
        <v>312</v>
      </c>
      <c r="BQ442" t="s">
        <v>297</v>
      </c>
      <c r="BR442" t="s">
        <v>297</v>
      </c>
      <c r="BS442" t="s">
        <v>297</v>
      </c>
      <c r="BT442" t="s">
        <v>297</v>
      </c>
      <c r="BU442" t="s">
        <v>297</v>
      </c>
      <c r="BV442" t="s">
        <v>297</v>
      </c>
      <c r="BW442" t="s">
        <v>297</v>
      </c>
      <c r="BX442" t="s">
        <v>297</v>
      </c>
      <c r="BY442" t="s">
        <v>297</v>
      </c>
      <c r="BZ442" t="s">
        <v>297</v>
      </c>
      <c r="CA442" t="s">
        <v>297</v>
      </c>
      <c r="CB442" t="s">
        <v>297</v>
      </c>
      <c r="CC442" t="s">
        <v>297</v>
      </c>
      <c r="CD442" t="s">
        <v>297</v>
      </c>
      <c r="CE442" t="s">
        <v>297</v>
      </c>
      <c r="CF442" t="s">
        <v>347</v>
      </c>
      <c r="CG442" t="s">
        <v>297</v>
      </c>
      <c r="CH442" t="s">
        <v>297</v>
      </c>
      <c r="CI442">
        <v>0</v>
      </c>
      <c r="CJ442">
        <v>15</v>
      </c>
      <c r="CK442" t="s">
        <v>2828</v>
      </c>
      <c r="CL442" t="s">
        <v>2829</v>
      </c>
      <c r="CM442" t="s">
        <v>764</v>
      </c>
      <c r="CN442" t="s">
        <v>297</v>
      </c>
      <c r="CO442" t="s">
        <v>297</v>
      </c>
      <c r="CP442" t="s">
        <v>297</v>
      </c>
      <c r="CQ442" t="s">
        <v>297</v>
      </c>
      <c r="CR442" t="s">
        <v>297</v>
      </c>
      <c r="CS442" t="s">
        <v>297</v>
      </c>
      <c r="CT442" t="s">
        <v>297</v>
      </c>
      <c r="CU442" t="s">
        <v>297</v>
      </c>
      <c r="CV442" t="s">
        <v>297</v>
      </c>
      <c r="CW442" t="s">
        <v>297</v>
      </c>
      <c r="CX442" t="s">
        <v>297</v>
      </c>
      <c r="CY442" t="s">
        <v>297</v>
      </c>
      <c r="CZ442" t="s">
        <v>297</v>
      </c>
      <c r="DA442" t="s">
        <v>297</v>
      </c>
      <c r="DB442" t="s">
        <v>297</v>
      </c>
      <c r="DC442" t="s">
        <v>297</v>
      </c>
    </row>
    <row r="443" spans="1:107" ht="17" hidden="1" customHeight="1" x14ac:dyDescent="0.2">
      <c r="A443" t="s">
        <v>6247</v>
      </c>
      <c r="B443" s="14" t="s">
        <v>6303</v>
      </c>
      <c r="C443" t="s">
        <v>191</v>
      </c>
      <c r="D443" t="s">
        <v>297</v>
      </c>
      <c r="E443" t="s">
        <v>2830</v>
      </c>
      <c r="F443" t="s">
        <v>2831</v>
      </c>
      <c r="G443" t="s">
        <v>339</v>
      </c>
      <c r="H443" t="s">
        <v>340</v>
      </c>
      <c r="I443" t="s">
        <v>300</v>
      </c>
      <c r="J443" t="s">
        <v>342</v>
      </c>
      <c r="K443" t="s">
        <v>343</v>
      </c>
      <c r="L443" t="s">
        <v>303</v>
      </c>
      <c r="M443" t="s">
        <v>297</v>
      </c>
      <c r="N443" t="s">
        <v>297</v>
      </c>
      <c r="O443" t="s">
        <v>297</v>
      </c>
      <c r="Q443" t="s">
        <v>344</v>
      </c>
      <c r="R443" t="s">
        <v>297</v>
      </c>
      <c r="S443" t="s">
        <v>306</v>
      </c>
      <c r="T443" t="s">
        <v>297</v>
      </c>
      <c r="U443" t="s">
        <v>297</v>
      </c>
      <c r="V443" t="s">
        <v>309</v>
      </c>
      <c r="W443" t="s">
        <v>310</v>
      </c>
      <c r="X443" t="s">
        <v>310</v>
      </c>
      <c r="Y443" t="s">
        <v>311</v>
      </c>
      <c r="Z443" t="s">
        <v>297</v>
      </c>
      <c r="AA443" t="s">
        <v>297</v>
      </c>
      <c r="AB443" t="s">
        <v>297</v>
      </c>
      <c r="AC443" t="s">
        <v>297</v>
      </c>
      <c r="AD443" t="s">
        <v>297</v>
      </c>
      <c r="AE443" t="s">
        <v>297</v>
      </c>
      <c r="AF443" t="s">
        <v>297</v>
      </c>
      <c r="AG443" t="s">
        <v>297</v>
      </c>
      <c r="AH443" t="s">
        <v>297</v>
      </c>
      <c r="AI443" t="s">
        <v>297</v>
      </c>
      <c r="AJ443" t="s">
        <v>297</v>
      </c>
      <c r="AK443" t="s">
        <v>297</v>
      </c>
      <c r="AL443" t="s">
        <v>297</v>
      </c>
      <c r="AM443" t="s">
        <v>297</v>
      </c>
      <c r="AN443" t="s">
        <v>297</v>
      </c>
      <c r="AO443" t="s">
        <v>297</v>
      </c>
      <c r="AP443" t="s">
        <v>297</v>
      </c>
      <c r="AQ443" t="s">
        <v>297</v>
      </c>
      <c r="AR443" t="s">
        <v>297</v>
      </c>
      <c r="AS443" t="s">
        <v>297</v>
      </c>
      <c r="AT443" t="s">
        <v>297</v>
      </c>
      <c r="AU443" t="s">
        <v>297</v>
      </c>
      <c r="AV443" t="s">
        <v>297</v>
      </c>
      <c r="AW443" t="s">
        <v>297</v>
      </c>
      <c r="AX443" t="s">
        <v>297</v>
      </c>
      <c r="AY443" t="s">
        <v>297</v>
      </c>
      <c r="AZ443" t="s">
        <v>297</v>
      </c>
      <c r="BA443" t="s">
        <v>297</v>
      </c>
      <c r="BB443" t="s">
        <v>297</v>
      </c>
      <c r="BC443" t="s">
        <v>297</v>
      </c>
      <c r="BD443" t="s">
        <v>297</v>
      </c>
      <c r="BE443" t="s">
        <v>297</v>
      </c>
      <c r="BF443" t="s">
        <v>297</v>
      </c>
      <c r="BG443" t="s">
        <v>297</v>
      </c>
      <c r="BH443" t="s">
        <v>297</v>
      </c>
      <c r="BI443" t="s">
        <v>297</v>
      </c>
      <c r="BJ443" t="s">
        <v>297</v>
      </c>
      <c r="BK443" t="s">
        <v>297</v>
      </c>
      <c r="BL443" t="s">
        <v>297</v>
      </c>
      <c r="BM443" t="s">
        <v>297</v>
      </c>
      <c r="BN443" t="s">
        <v>297</v>
      </c>
      <c r="BO443" t="s">
        <v>297</v>
      </c>
      <c r="BP443" t="s">
        <v>411</v>
      </c>
      <c r="BQ443" t="s">
        <v>412</v>
      </c>
      <c r="BR443">
        <v>19</v>
      </c>
      <c r="BS443" t="s">
        <v>297</v>
      </c>
      <c r="BT443" t="s">
        <v>297</v>
      </c>
      <c r="BU443" t="s">
        <v>297</v>
      </c>
      <c r="BV443" t="s">
        <v>297</v>
      </c>
      <c r="BW443" t="s">
        <v>297</v>
      </c>
      <c r="BX443" t="s">
        <v>297</v>
      </c>
      <c r="BY443" t="s">
        <v>297</v>
      </c>
      <c r="BZ443" t="s">
        <v>297</v>
      </c>
      <c r="CA443" t="s">
        <v>297</v>
      </c>
      <c r="CB443" t="s">
        <v>297</v>
      </c>
      <c r="CC443" t="s">
        <v>297</v>
      </c>
      <c r="CD443" t="s">
        <v>297</v>
      </c>
      <c r="CE443" t="s">
        <v>297</v>
      </c>
      <c r="CF443" t="s">
        <v>347</v>
      </c>
      <c r="CG443" t="s">
        <v>297</v>
      </c>
      <c r="CH443" t="s">
        <v>297</v>
      </c>
      <c r="CI443">
        <v>0</v>
      </c>
      <c r="CJ443">
        <v>15</v>
      </c>
      <c r="CK443" t="s">
        <v>2832</v>
      </c>
      <c r="CL443" t="s">
        <v>2833</v>
      </c>
      <c r="CM443" t="s">
        <v>2834</v>
      </c>
      <c r="CN443" t="s">
        <v>297</v>
      </c>
      <c r="CO443" t="s">
        <v>297</v>
      </c>
      <c r="CP443" t="s">
        <v>297</v>
      </c>
      <c r="CQ443" t="s">
        <v>297</v>
      </c>
      <c r="CR443" t="s">
        <v>297</v>
      </c>
      <c r="CS443" t="s">
        <v>297</v>
      </c>
      <c r="CT443" t="s">
        <v>297</v>
      </c>
      <c r="CU443" t="s">
        <v>297</v>
      </c>
      <c r="CV443" t="s">
        <v>297</v>
      </c>
      <c r="CW443" t="s">
        <v>297</v>
      </c>
      <c r="CX443" t="s">
        <v>297</v>
      </c>
      <c r="CY443" t="s">
        <v>297</v>
      </c>
      <c r="CZ443" t="s">
        <v>297</v>
      </c>
      <c r="DA443" t="s">
        <v>297</v>
      </c>
      <c r="DB443" t="s">
        <v>297</v>
      </c>
      <c r="DC443" t="s">
        <v>297</v>
      </c>
    </row>
    <row r="444" spans="1:107" ht="17" hidden="1" customHeight="1" x14ac:dyDescent="0.2">
      <c r="A444" t="s">
        <v>2835</v>
      </c>
      <c r="B444" s="196" t="s">
        <v>2836</v>
      </c>
      <c r="C444" t="s">
        <v>6285</v>
      </c>
      <c r="D444" t="s">
        <v>297</v>
      </c>
      <c r="E444" t="s">
        <v>2837</v>
      </c>
      <c r="F444" t="s">
        <v>297</v>
      </c>
      <c r="G444" t="s">
        <v>339</v>
      </c>
      <c r="H444" t="s">
        <v>340</v>
      </c>
      <c r="I444" t="s">
        <v>375</v>
      </c>
      <c r="J444" t="s">
        <v>342</v>
      </c>
      <c r="K444" t="s">
        <v>343</v>
      </c>
      <c r="L444" t="s">
        <v>303</v>
      </c>
      <c r="M444" t="s">
        <v>297</v>
      </c>
      <c r="N444" t="s">
        <v>297</v>
      </c>
      <c r="O444" t="s">
        <v>297</v>
      </c>
      <c r="Q444" t="s">
        <v>344</v>
      </c>
      <c r="R444" t="s">
        <v>297</v>
      </c>
      <c r="S444" t="s">
        <v>306</v>
      </c>
      <c r="T444" t="s">
        <v>297</v>
      </c>
      <c r="U444" t="s">
        <v>297</v>
      </c>
      <c r="V444" t="s">
        <v>309</v>
      </c>
      <c r="W444" t="s">
        <v>345</v>
      </c>
      <c r="X444" t="s">
        <v>310</v>
      </c>
      <c r="Y444" t="s">
        <v>311</v>
      </c>
      <c r="Z444" t="s">
        <v>297</v>
      </c>
      <c r="AA444" t="s">
        <v>297</v>
      </c>
      <c r="AB444" t="s">
        <v>297</v>
      </c>
      <c r="AC444" t="s">
        <v>297</v>
      </c>
      <c r="AD444" t="s">
        <v>297</v>
      </c>
      <c r="AE444" t="s">
        <v>297</v>
      </c>
      <c r="AF444" t="s">
        <v>312</v>
      </c>
      <c r="AG444" t="s">
        <v>297</v>
      </c>
      <c r="AH444" t="s">
        <v>297</v>
      </c>
      <c r="AI444" t="s">
        <v>297</v>
      </c>
      <c r="AJ444" t="s">
        <v>297</v>
      </c>
      <c r="AK444" t="s">
        <v>297</v>
      </c>
      <c r="AL444" t="s">
        <v>297</v>
      </c>
      <c r="AM444" t="s">
        <v>297</v>
      </c>
      <c r="AN444" t="s">
        <v>297</v>
      </c>
      <c r="AO444" t="s">
        <v>297</v>
      </c>
      <c r="AP444" t="s">
        <v>297</v>
      </c>
      <c r="AQ444" t="s">
        <v>297</v>
      </c>
      <c r="AR444" t="s">
        <v>297</v>
      </c>
      <c r="AS444" t="s">
        <v>297</v>
      </c>
      <c r="AT444" t="s">
        <v>297</v>
      </c>
      <c r="AU444" t="s">
        <v>297</v>
      </c>
      <c r="AV444" t="s">
        <v>297</v>
      </c>
      <c r="AW444" t="s">
        <v>297</v>
      </c>
      <c r="AX444" t="s">
        <v>297</v>
      </c>
      <c r="AY444" t="s">
        <v>297</v>
      </c>
      <c r="AZ444" t="s">
        <v>297</v>
      </c>
      <c r="BA444" t="s">
        <v>297</v>
      </c>
      <c r="BB444" t="s">
        <v>297</v>
      </c>
      <c r="BC444" t="s">
        <v>297</v>
      </c>
      <c r="BD444" t="s">
        <v>297</v>
      </c>
      <c r="BE444" t="s">
        <v>297</v>
      </c>
      <c r="BF444" t="s">
        <v>297</v>
      </c>
      <c r="BG444" t="s">
        <v>297</v>
      </c>
      <c r="BH444" t="s">
        <v>297</v>
      </c>
      <c r="BI444" t="s">
        <v>297</v>
      </c>
      <c r="BJ444" t="s">
        <v>297</v>
      </c>
      <c r="BK444" t="s">
        <v>297</v>
      </c>
      <c r="BL444" t="s">
        <v>297</v>
      </c>
      <c r="BM444" t="s">
        <v>297</v>
      </c>
      <c r="BN444" t="s">
        <v>297</v>
      </c>
      <c r="BO444" t="s">
        <v>297</v>
      </c>
      <c r="BP444" t="s">
        <v>297</v>
      </c>
      <c r="BQ444" t="s">
        <v>297</v>
      </c>
      <c r="BR444" t="s">
        <v>297</v>
      </c>
      <c r="BS444" t="s">
        <v>297</v>
      </c>
      <c r="BT444" t="s">
        <v>297</v>
      </c>
      <c r="BU444" t="s">
        <v>297</v>
      </c>
      <c r="BV444" t="s">
        <v>297</v>
      </c>
      <c r="BW444" t="s">
        <v>297</v>
      </c>
      <c r="BX444" t="s">
        <v>297</v>
      </c>
      <c r="BY444" t="s">
        <v>297</v>
      </c>
      <c r="BZ444" t="s">
        <v>297</v>
      </c>
      <c r="CA444" t="s">
        <v>297</v>
      </c>
      <c r="CB444" t="s">
        <v>297</v>
      </c>
      <c r="CC444" t="s">
        <v>297</v>
      </c>
      <c r="CD444" t="s">
        <v>297</v>
      </c>
      <c r="CE444" t="s">
        <v>297</v>
      </c>
      <c r="CF444" t="s">
        <v>347</v>
      </c>
      <c r="CG444" t="s">
        <v>297</v>
      </c>
      <c r="CH444" t="s">
        <v>297</v>
      </c>
      <c r="CI444">
        <v>0</v>
      </c>
      <c r="CJ444">
        <v>30</v>
      </c>
      <c r="CK444" t="s">
        <v>2838</v>
      </c>
      <c r="CL444" t="s">
        <v>2839</v>
      </c>
      <c r="CM444" t="s">
        <v>297</v>
      </c>
      <c r="CN444" t="s">
        <v>297</v>
      </c>
      <c r="CO444" t="s">
        <v>297</v>
      </c>
      <c r="CP444" t="s">
        <v>297</v>
      </c>
      <c r="CQ444" t="s">
        <v>297</v>
      </c>
      <c r="CR444" t="s">
        <v>297</v>
      </c>
      <c r="CS444" t="s">
        <v>297</v>
      </c>
      <c r="CT444" t="s">
        <v>297</v>
      </c>
      <c r="CU444" t="s">
        <v>297</v>
      </c>
      <c r="CV444" t="s">
        <v>297</v>
      </c>
      <c r="CW444" t="s">
        <v>297</v>
      </c>
      <c r="CX444" t="s">
        <v>297</v>
      </c>
      <c r="CY444" t="s">
        <v>403</v>
      </c>
      <c r="CZ444" t="s">
        <v>351</v>
      </c>
      <c r="DA444" t="s">
        <v>1889</v>
      </c>
      <c r="DB444" t="s">
        <v>2840</v>
      </c>
      <c r="DC444" t="s">
        <v>2841</v>
      </c>
    </row>
    <row r="445" spans="1:107" ht="17" hidden="1" customHeight="1" x14ac:dyDescent="0.2">
      <c r="A445" t="s">
        <v>2842</v>
      </c>
      <c r="B445" s="14" t="s">
        <v>2843</v>
      </c>
      <c r="C445" t="s">
        <v>6293</v>
      </c>
      <c r="D445" t="s">
        <v>297</v>
      </c>
      <c r="E445" t="s">
        <v>2844</v>
      </c>
      <c r="F445" t="s">
        <v>297</v>
      </c>
      <c r="G445" t="s">
        <v>339</v>
      </c>
      <c r="H445" t="s">
        <v>340</v>
      </c>
      <c r="I445" t="s">
        <v>375</v>
      </c>
      <c r="J445" t="s">
        <v>342</v>
      </c>
      <c r="K445" t="s">
        <v>343</v>
      </c>
      <c r="L445" t="s">
        <v>303</v>
      </c>
      <c r="M445" t="s">
        <v>297</v>
      </c>
      <c r="N445" t="s">
        <v>297</v>
      </c>
      <c r="O445" t="s">
        <v>297</v>
      </c>
      <c r="Q445" t="s">
        <v>344</v>
      </c>
      <c r="R445" t="s">
        <v>297</v>
      </c>
      <c r="S445" t="s">
        <v>384</v>
      </c>
      <c r="T445" t="s">
        <v>297</v>
      </c>
      <c r="U445" t="s">
        <v>297</v>
      </c>
      <c r="V445" t="s">
        <v>309</v>
      </c>
      <c r="W445" t="s">
        <v>310</v>
      </c>
      <c r="X445" t="s">
        <v>310</v>
      </c>
      <c r="Y445" t="s">
        <v>311</v>
      </c>
      <c r="Z445" t="s">
        <v>312</v>
      </c>
      <c r="AA445" t="s">
        <v>297</v>
      </c>
      <c r="AB445" t="s">
        <v>297</v>
      </c>
      <c r="AC445" t="s">
        <v>297</v>
      </c>
      <c r="AD445" t="s">
        <v>297</v>
      </c>
      <c r="AE445" t="s">
        <v>297</v>
      </c>
      <c r="AF445" t="s">
        <v>312</v>
      </c>
      <c r="AG445" t="s">
        <v>297</v>
      </c>
      <c r="AH445" t="s">
        <v>297</v>
      </c>
      <c r="AI445" t="s">
        <v>297</v>
      </c>
      <c r="AJ445" t="s">
        <v>297</v>
      </c>
      <c r="AK445" t="s">
        <v>297</v>
      </c>
      <c r="AL445" t="s">
        <v>297</v>
      </c>
      <c r="AM445" t="s">
        <v>297</v>
      </c>
      <c r="AN445" t="s">
        <v>297</v>
      </c>
      <c r="AO445" t="s">
        <v>297</v>
      </c>
      <c r="AP445" t="s">
        <v>297</v>
      </c>
      <c r="AQ445" t="s">
        <v>297</v>
      </c>
      <c r="AR445" t="s">
        <v>297</v>
      </c>
      <c r="AS445" t="s">
        <v>297</v>
      </c>
      <c r="AT445" t="s">
        <v>297</v>
      </c>
      <c r="AU445" t="s">
        <v>297</v>
      </c>
      <c r="AV445" t="s">
        <v>297</v>
      </c>
      <c r="AW445" t="s">
        <v>297</v>
      </c>
      <c r="AX445" t="s">
        <v>297</v>
      </c>
      <c r="AY445" t="s">
        <v>297</v>
      </c>
      <c r="AZ445" t="s">
        <v>297</v>
      </c>
      <c r="BA445" t="s">
        <v>297</v>
      </c>
      <c r="BB445" t="s">
        <v>297</v>
      </c>
      <c r="BC445" t="s">
        <v>297</v>
      </c>
      <c r="BD445" t="s">
        <v>297</v>
      </c>
      <c r="BE445" t="s">
        <v>297</v>
      </c>
      <c r="BF445" t="s">
        <v>297</v>
      </c>
      <c r="BG445" t="s">
        <v>297</v>
      </c>
      <c r="BH445" t="s">
        <v>297</v>
      </c>
      <c r="BI445" t="s">
        <v>297</v>
      </c>
      <c r="BJ445" t="s">
        <v>297</v>
      </c>
      <c r="BK445" t="s">
        <v>297</v>
      </c>
      <c r="BL445" t="s">
        <v>297</v>
      </c>
      <c r="BM445" t="s">
        <v>297</v>
      </c>
      <c r="BN445" t="s">
        <v>297</v>
      </c>
      <c r="BO445" t="s">
        <v>297</v>
      </c>
      <c r="BP445" t="s">
        <v>297</v>
      </c>
      <c r="BQ445" t="s">
        <v>297</v>
      </c>
      <c r="BR445" t="s">
        <v>297</v>
      </c>
      <c r="BS445" t="s">
        <v>297</v>
      </c>
      <c r="BT445" t="s">
        <v>297</v>
      </c>
      <c r="BU445" t="s">
        <v>297</v>
      </c>
      <c r="BV445" t="s">
        <v>297</v>
      </c>
      <c r="BW445" t="s">
        <v>297</v>
      </c>
      <c r="BX445" t="s">
        <v>297</v>
      </c>
      <c r="BY445" t="s">
        <v>297</v>
      </c>
      <c r="BZ445" t="s">
        <v>297</v>
      </c>
      <c r="CA445" t="s">
        <v>297</v>
      </c>
      <c r="CB445" t="s">
        <v>297</v>
      </c>
      <c r="CC445" t="s">
        <v>297</v>
      </c>
      <c r="CD445" t="s">
        <v>297</v>
      </c>
      <c r="CE445" t="s">
        <v>297</v>
      </c>
      <c r="CF445" t="s">
        <v>553</v>
      </c>
      <c r="CG445" t="s">
        <v>297</v>
      </c>
      <c r="CH445" t="s">
        <v>297</v>
      </c>
      <c r="CI445">
        <v>0</v>
      </c>
      <c r="CJ445">
        <v>30</v>
      </c>
      <c r="CK445" t="s">
        <v>2843</v>
      </c>
      <c r="CL445" t="s">
        <v>2845</v>
      </c>
      <c r="CM445" t="s">
        <v>297</v>
      </c>
      <c r="CN445" t="s">
        <v>297</v>
      </c>
      <c r="CO445" t="s">
        <v>297</v>
      </c>
      <c r="CP445" t="s">
        <v>297</v>
      </c>
      <c r="CQ445" t="s">
        <v>297</v>
      </c>
      <c r="CR445" t="s">
        <v>297</v>
      </c>
      <c r="CS445" t="s">
        <v>297</v>
      </c>
      <c r="CT445" t="s">
        <v>297</v>
      </c>
      <c r="CU445" t="s">
        <v>297</v>
      </c>
      <c r="CV445" t="s">
        <v>297</v>
      </c>
      <c r="CW445" t="s">
        <v>297</v>
      </c>
      <c r="CX445" t="s">
        <v>297</v>
      </c>
      <c r="CY445" t="s">
        <v>297</v>
      </c>
      <c r="CZ445" t="s">
        <v>297</v>
      </c>
      <c r="DA445" t="s">
        <v>297</v>
      </c>
      <c r="DB445" t="s">
        <v>297</v>
      </c>
      <c r="DC445" t="s">
        <v>297</v>
      </c>
    </row>
    <row r="446" spans="1:107" ht="17" hidden="1" customHeight="1" x14ac:dyDescent="0.2">
      <c r="A446" t="s">
        <v>2846</v>
      </c>
      <c r="B446" s="196" t="s">
        <v>2847</v>
      </c>
      <c r="C446" t="s">
        <v>6293</v>
      </c>
      <c r="D446" t="s">
        <v>297</v>
      </c>
      <c r="E446" t="s">
        <v>2848</v>
      </c>
      <c r="F446" t="s">
        <v>297</v>
      </c>
      <c r="G446" t="s">
        <v>339</v>
      </c>
      <c r="H446" t="s">
        <v>340</v>
      </c>
      <c r="I446" t="s">
        <v>375</v>
      </c>
      <c r="J446" t="s">
        <v>342</v>
      </c>
      <c r="K446" t="s">
        <v>343</v>
      </c>
      <c r="L446" t="s">
        <v>303</v>
      </c>
      <c r="M446" t="s">
        <v>297</v>
      </c>
      <c r="N446" t="s">
        <v>297</v>
      </c>
      <c r="O446" t="s">
        <v>297</v>
      </c>
      <c r="Q446" t="s">
        <v>344</v>
      </c>
      <c r="R446" t="s">
        <v>297</v>
      </c>
      <c r="S446" t="s">
        <v>384</v>
      </c>
      <c r="T446" t="s">
        <v>297</v>
      </c>
      <c r="U446" t="s">
        <v>297</v>
      </c>
      <c r="V446" t="s">
        <v>309</v>
      </c>
      <c r="W446" t="s">
        <v>310</v>
      </c>
      <c r="X446" t="s">
        <v>310</v>
      </c>
      <c r="Y446" t="s">
        <v>311</v>
      </c>
      <c r="Z446" t="s">
        <v>312</v>
      </c>
      <c r="AA446" t="s">
        <v>297</v>
      </c>
      <c r="AB446" t="s">
        <v>297</v>
      </c>
      <c r="AC446" t="s">
        <v>297</v>
      </c>
      <c r="AD446" t="s">
        <v>297</v>
      </c>
      <c r="AE446" t="s">
        <v>297</v>
      </c>
      <c r="AF446" t="s">
        <v>312</v>
      </c>
      <c r="AG446" t="s">
        <v>297</v>
      </c>
      <c r="AH446" t="s">
        <v>297</v>
      </c>
      <c r="AI446" t="s">
        <v>297</v>
      </c>
      <c r="AJ446" t="s">
        <v>297</v>
      </c>
      <c r="AK446" t="s">
        <v>297</v>
      </c>
      <c r="AL446" t="s">
        <v>297</v>
      </c>
      <c r="AM446" t="s">
        <v>297</v>
      </c>
      <c r="AN446" t="s">
        <v>297</v>
      </c>
      <c r="AO446" t="s">
        <v>297</v>
      </c>
      <c r="AP446" t="s">
        <v>297</v>
      </c>
      <c r="AQ446" t="s">
        <v>297</v>
      </c>
      <c r="AR446" t="s">
        <v>297</v>
      </c>
      <c r="AS446" t="s">
        <v>297</v>
      </c>
      <c r="AT446" t="s">
        <v>297</v>
      </c>
      <c r="AU446" t="s">
        <v>297</v>
      </c>
      <c r="AV446" t="s">
        <v>297</v>
      </c>
      <c r="AW446" t="s">
        <v>297</v>
      </c>
      <c r="AX446" t="s">
        <v>297</v>
      </c>
      <c r="AY446" t="s">
        <v>297</v>
      </c>
      <c r="AZ446" t="s">
        <v>297</v>
      </c>
      <c r="BA446" t="s">
        <v>297</v>
      </c>
      <c r="BB446" t="s">
        <v>297</v>
      </c>
      <c r="BC446" t="s">
        <v>297</v>
      </c>
      <c r="BD446" t="s">
        <v>297</v>
      </c>
      <c r="BE446" t="s">
        <v>297</v>
      </c>
      <c r="BF446" t="s">
        <v>297</v>
      </c>
      <c r="BG446" t="s">
        <v>297</v>
      </c>
      <c r="BH446" t="s">
        <v>297</v>
      </c>
      <c r="BI446" t="s">
        <v>297</v>
      </c>
      <c r="BJ446" t="s">
        <v>297</v>
      </c>
      <c r="BK446" t="s">
        <v>297</v>
      </c>
      <c r="BL446" t="s">
        <v>297</v>
      </c>
      <c r="BM446" t="s">
        <v>297</v>
      </c>
      <c r="BN446" t="s">
        <v>297</v>
      </c>
      <c r="BO446" t="s">
        <v>297</v>
      </c>
      <c r="BP446" t="s">
        <v>297</v>
      </c>
      <c r="BQ446" t="s">
        <v>297</v>
      </c>
      <c r="BR446" t="s">
        <v>297</v>
      </c>
      <c r="BS446" t="s">
        <v>297</v>
      </c>
      <c r="BT446" t="s">
        <v>297</v>
      </c>
      <c r="BU446" t="s">
        <v>297</v>
      </c>
      <c r="BV446" t="s">
        <v>297</v>
      </c>
      <c r="BW446" t="s">
        <v>297</v>
      </c>
      <c r="BX446" t="s">
        <v>297</v>
      </c>
      <c r="BY446" t="s">
        <v>297</v>
      </c>
      <c r="BZ446" t="s">
        <v>297</v>
      </c>
      <c r="CA446" t="s">
        <v>297</v>
      </c>
      <c r="CB446" t="s">
        <v>297</v>
      </c>
      <c r="CC446" t="s">
        <v>297</v>
      </c>
      <c r="CD446" t="s">
        <v>297</v>
      </c>
      <c r="CE446" t="s">
        <v>297</v>
      </c>
      <c r="CF446" t="s">
        <v>553</v>
      </c>
      <c r="CG446">
        <v>0</v>
      </c>
      <c r="CH446" t="s">
        <v>297</v>
      </c>
      <c r="CI446" t="s">
        <v>297</v>
      </c>
      <c r="CJ446" t="s">
        <v>297</v>
      </c>
      <c r="CK446" t="s">
        <v>2849</v>
      </c>
      <c r="CL446" t="s">
        <v>2850</v>
      </c>
      <c r="CM446" t="s">
        <v>297</v>
      </c>
      <c r="CN446" t="s">
        <v>297</v>
      </c>
      <c r="CO446" t="s">
        <v>297</v>
      </c>
      <c r="CP446" t="s">
        <v>297</v>
      </c>
      <c r="CQ446" t="s">
        <v>297</v>
      </c>
      <c r="CR446" t="s">
        <v>297</v>
      </c>
      <c r="CS446" t="s">
        <v>297</v>
      </c>
      <c r="CT446" t="s">
        <v>297</v>
      </c>
      <c r="CU446" t="s">
        <v>297</v>
      </c>
      <c r="CV446" t="s">
        <v>297</v>
      </c>
      <c r="CW446" t="s">
        <v>297</v>
      </c>
      <c r="CX446" t="s">
        <v>297</v>
      </c>
      <c r="CY446" t="s">
        <v>297</v>
      </c>
      <c r="CZ446" t="s">
        <v>297</v>
      </c>
      <c r="DA446" t="s">
        <v>297</v>
      </c>
      <c r="DB446" t="s">
        <v>297</v>
      </c>
      <c r="DC446" t="s">
        <v>297</v>
      </c>
    </row>
    <row r="447" spans="1:107" ht="17" hidden="1" customHeight="1" x14ac:dyDescent="0.2">
      <c r="A447" t="s">
        <v>2851</v>
      </c>
      <c r="B447" s="14" t="s">
        <v>2852</v>
      </c>
      <c r="C447" t="s">
        <v>6293</v>
      </c>
      <c r="D447" t="s">
        <v>297</v>
      </c>
      <c r="E447" t="s">
        <v>2853</v>
      </c>
      <c r="F447" t="s">
        <v>297</v>
      </c>
      <c r="G447" t="s">
        <v>339</v>
      </c>
      <c r="H447" t="s">
        <v>340</v>
      </c>
      <c r="I447" t="s">
        <v>375</v>
      </c>
      <c r="J447" t="s">
        <v>342</v>
      </c>
      <c r="K447" t="s">
        <v>343</v>
      </c>
      <c r="L447" t="s">
        <v>303</v>
      </c>
      <c r="M447" t="s">
        <v>297</v>
      </c>
      <c r="N447" t="s">
        <v>297</v>
      </c>
      <c r="O447" t="s">
        <v>297</v>
      </c>
      <c r="Q447" t="s">
        <v>344</v>
      </c>
      <c r="R447" t="s">
        <v>297</v>
      </c>
      <c r="S447" t="s">
        <v>384</v>
      </c>
      <c r="T447" t="s">
        <v>297</v>
      </c>
      <c r="U447" t="s">
        <v>297</v>
      </c>
      <c r="V447" t="s">
        <v>309</v>
      </c>
      <c r="W447" t="s">
        <v>777</v>
      </c>
      <c r="X447" t="s">
        <v>310</v>
      </c>
      <c r="Y447" t="s">
        <v>311</v>
      </c>
      <c r="Z447" t="s">
        <v>312</v>
      </c>
      <c r="AA447" t="s">
        <v>297</v>
      </c>
      <c r="AB447" t="s">
        <v>297</v>
      </c>
      <c r="AC447" t="s">
        <v>297</v>
      </c>
      <c r="AD447" t="s">
        <v>297</v>
      </c>
      <c r="AE447" t="s">
        <v>297</v>
      </c>
      <c r="AF447" t="s">
        <v>312</v>
      </c>
      <c r="AG447" t="s">
        <v>297</v>
      </c>
      <c r="AH447" t="s">
        <v>297</v>
      </c>
      <c r="AI447" t="s">
        <v>297</v>
      </c>
      <c r="AJ447" t="s">
        <v>297</v>
      </c>
      <c r="AK447" t="s">
        <v>297</v>
      </c>
      <c r="AL447" t="s">
        <v>297</v>
      </c>
      <c r="AM447" t="s">
        <v>297</v>
      </c>
      <c r="AN447" t="s">
        <v>297</v>
      </c>
      <c r="AO447" t="s">
        <v>297</v>
      </c>
      <c r="AP447" t="s">
        <v>297</v>
      </c>
      <c r="AQ447" t="s">
        <v>297</v>
      </c>
      <c r="AR447" t="s">
        <v>297</v>
      </c>
      <c r="AS447" t="s">
        <v>297</v>
      </c>
      <c r="AT447" t="s">
        <v>297</v>
      </c>
      <c r="AU447" t="s">
        <v>297</v>
      </c>
      <c r="AV447" t="s">
        <v>297</v>
      </c>
      <c r="AW447" t="s">
        <v>297</v>
      </c>
      <c r="AX447" t="s">
        <v>297</v>
      </c>
      <c r="AY447" t="s">
        <v>297</v>
      </c>
      <c r="AZ447" t="s">
        <v>297</v>
      </c>
      <c r="BA447" t="s">
        <v>297</v>
      </c>
      <c r="BB447" t="s">
        <v>297</v>
      </c>
      <c r="BC447" t="s">
        <v>297</v>
      </c>
      <c r="BD447" t="s">
        <v>297</v>
      </c>
      <c r="BE447" t="s">
        <v>297</v>
      </c>
      <c r="BF447" t="s">
        <v>297</v>
      </c>
      <c r="BG447" t="s">
        <v>297</v>
      </c>
      <c r="BH447" t="s">
        <v>297</v>
      </c>
      <c r="BI447" t="s">
        <v>297</v>
      </c>
      <c r="BJ447" t="s">
        <v>297</v>
      </c>
      <c r="BK447" t="s">
        <v>297</v>
      </c>
      <c r="BL447" t="s">
        <v>297</v>
      </c>
      <c r="BM447" t="s">
        <v>297</v>
      </c>
      <c r="BN447" t="s">
        <v>297</v>
      </c>
      <c r="BO447" t="s">
        <v>297</v>
      </c>
      <c r="BP447" t="s">
        <v>297</v>
      </c>
      <c r="BQ447" t="s">
        <v>297</v>
      </c>
      <c r="BR447" t="s">
        <v>297</v>
      </c>
      <c r="BS447" t="s">
        <v>297</v>
      </c>
      <c r="BT447" t="s">
        <v>297</v>
      </c>
      <c r="BU447" t="s">
        <v>297</v>
      </c>
      <c r="BV447" t="s">
        <v>297</v>
      </c>
      <c r="BW447" t="s">
        <v>297</v>
      </c>
      <c r="BX447" t="s">
        <v>297</v>
      </c>
      <c r="BY447" t="s">
        <v>297</v>
      </c>
      <c r="BZ447" t="s">
        <v>297</v>
      </c>
      <c r="CA447" t="s">
        <v>297</v>
      </c>
      <c r="CB447" t="s">
        <v>297</v>
      </c>
      <c r="CC447" t="s">
        <v>297</v>
      </c>
      <c r="CD447" t="s">
        <v>297</v>
      </c>
      <c r="CE447" t="s">
        <v>297</v>
      </c>
      <c r="CF447" t="s">
        <v>553</v>
      </c>
      <c r="CG447">
        <v>0</v>
      </c>
      <c r="CH447" t="s">
        <v>297</v>
      </c>
      <c r="CI447" t="s">
        <v>297</v>
      </c>
      <c r="CJ447" t="s">
        <v>297</v>
      </c>
      <c r="CK447" t="s">
        <v>2854</v>
      </c>
      <c r="CL447" t="s">
        <v>2855</v>
      </c>
      <c r="CM447" t="s">
        <v>297</v>
      </c>
      <c r="CN447" t="s">
        <v>297</v>
      </c>
      <c r="CO447" t="s">
        <v>297</v>
      </c>
      <c r="CP447" t="s">
        <v>297</v>
      </c>
      <c r="CQ447" t="s">
        <v>297</v>
      </c>
      <c r="CR447" t="s">
        <v>297</v>
      </c>
      <c r="CS447" t="s">
        <v>297</v>
      </c>
      <c r="CT447" t="s">
        <v>297</v>
      </c>
      <c r="CU447" t="s">
        <v>297</v>
      </c>
      <c r="CV447" t="s">
        <v>297</v>
      </c>
      <c r="CW447" t="s">
        <v>297</v>
      </c>
      <c r="CX447" t="s">
        <v>297</v>
      </c>
      <c r="CY447" t="s">
        <v>297</v>
      </c>
      <c r="CZ447" t="s">
        <v>297</v>
      </c>
      <c r="DA447" t="s">
        <v>297</v>
      </c>
      <c r="DB447" t="s">
        <v>297</v>
      </c>
      <c r="DC447" t="s">
        <v>297</v>
      </c>
    </row>
    <row r="448" spans="1:107" ht="17" hidden="1" customHeight="1" x14ac:dyDescent="0.2">
      <c r="A448" t="s">
        <v>2856</v>
      </c>
      <c r="B448" s="196" t="s">
        <v>2857</v>
      </c>
      <c r="C448" t="s">
        <v>6204</v>
      </c>
      <c r="D448" t="s">
        <v>297</v>
      </c>
      <c r="E448" t="s">
        <v>2858</v>
      </c>
      <c r="F448" t="s">
        <v>297</v>
      </c>
      <c r="G448" t="s">
        <v>339</v>
      </c>
      <c r="H448" t="s">
        <v>340</v>
      </c>
      <c r="I448" t="s">
        <v>375</v>
      </c>
      <c r="J448" t="s">
        <v>342</v>
      </c>
      <c r="K448" t="s">
        <v>343</v>
      </c>
      <c r="L448" t="s">
        <v>303</v>
      </c>
      <c r="M448" t="s">
        <v>297</v>
      </c>
      <c r="N448" t="s">
        <v>297</v>
      </c>
      <c r="O448" t="s">
        <v>297</v>
      </c>
      <c r="Q448" t="s">
        <v>344</v>
      </c>
      <c r="R448" t="s">
        <v>297</v>
      </c>
      <c r="S448" t="s">
        <v>306</v>
      </c>
      <c r="T448" t="s">
        <v>297</v>
      </c>
      <c r="U448" t="s">
        <v>308</v>
      </c>
      <c r="V448" t="s">
        <v>309</v>
      </c>
      <c r="W448" t="s">
        <v>345</v>
      </c>
      <c r="X448" t="s">
        <v>310</v>
      </c>
      <c r="Y448" t="s">
        <v>311</v>
      </c>
      <c r="Z448" t="s">
        <v>297</v>
      </c>
      <c r="AA448" t="s">
        <v>297</v>
      </c>
      <c r="AB448" t="s">
        <v>297</v>
      </c>
      <c r="AC448" t="s">
        <v>297</v>
      </c>
      <c r="AD448" t="s">
        <v>297</v>
      </c>
      <c r="AE448" t="s">
        <v>297</v>
      </c>
      <c r="AF448" t="s">
        <v>297</v>
      </c>
      <c r="AG448" t="s">
        <v>297</v>
      </c>
      <c r="AH448" t="s">
        <v>297</v>
      </c>
      <c r="AI448" t="s">
        <v>297</v>
      </c>
      <c r="AJ448" t="s">
        <v>297</v>
      </c>
      <c r="AK448" t="s">
        <v>297</v>
      </c>
      <c r="AL448" t="s">
        <v>297</v>
      </c>
      <c r="AM448" t="s">
        <v>297</v>
      </c>
      <c r="AN448" t="s">
        <v>297</v>
      </c>
      <c r="AO448" t="s">
        <v>297</v>
      </c>
      <c r="AP448" t="s">
        <v>297</v>
      </c>
      <c r="AQ448" t="s">
        <v>297</v>
      </c>
      <c r="AR448" t="s">
        <v>297</v>
      </c>
      <c r="AS448" t="s">
        <v>297</v>
      </c>
      <c r="AT448" t="s">
        <v>297</v>
      </c>
      <c r="AU448" t="s">
        <v>297</v>
      </c>
      <c r="AV448" t="s">
        <v>297</v>
      </c>
      <c r="AW448" t="s">
        <v>297</v>
      </c>
      <c r="AX448" t="s">
        <v>297</v>
      </c>
      <c r="AY448" t="s">
        <v>297</v>
      </c>
      <c r="AZ448" t="s">
        <v>297</v>
      </c>
      <c r="BA448" t="s">
        <v>297</v>
      </c>
      <c r="BB448" t="s">
        <v>297</v>
      </c>
      <c r="BC448" t="s">
        <v>297</v>
      </c>
      <c r="BD448" t="s">
        <v>411</v>
      </c>
      <c r="BE448" t="s">
        <v>412</v>
      </c>
      <c r="BF448">
        <v>4</v>
      </c>
      <c r="BG448" t="s">
        <v>297</v>
      </c>
      <c r="BH448" t="s">
        <v>297</v>
      </c>
      <c r="BI448" t="s">
        <v>297</v>
      </c>
      <c r="BJ448" t="s">
        <v>297</v>
      </c>
      <c r="BK448" t="s">
        <v>297</v>
      </c>
      <c r="BL448" t="s">
        <v>297</v>
      </c>
      <c r="BM448" t="s">
        <v>297</v>
      </c>
      <c r="BN448" t="s">
        <v>297</v>
      </c>
      <c r="BO448" t="s">
        <v>297</v>
      </c>
      <c r="BP448" t="s">
        <v>297</v>
      </c>
      <c r="BQ448" t="s">
        <v>297</v>
      </c>
      <c r="BR448" t="s">
        <v>297</v>
      </c>
      <c r="BS448" t="s">
        <v>297</v>
      </c>
      <c r="BT448" t="s">
        <v>297</v>
      </c>
      <c r="BU448" t="s">
        <v>297</v>
      </c>
      <c r="BV448" t="s">
        <v>297</v>
      </c>
      <c r="BW448" t="s">
        <v>297</v>
      </c>
      <c r="BX448" t="s">
        <v>297</v>
      </c>
      <c r="BY448" t="s">
        <v>297</v>
      </c>
      <c r="BZ448" t="s">
        <v>297</v>
      </c>
      <c r="CA448" t="s">
        <v>297</v>
      </c>
      <c r="CB448" t="s">
        <v>297</v>
      </c>
      <c r="CC448" t="s">
        <v>297</v>
      </c>
      <c r="CD448" t="s">
        <v>297</v>
      </c>
      <c r="CE448" t="s">
        <v>297</v>
      </c>
      <c r="CF448" t="s">
        <v>347</v>
      </c>
      <c r="CG448" t="s">
        <v>297</v>
      </c>
      <c r="CH448" t="s">
        <v>297</v>
      </c>
      <c r="CI448">
        <v>0</v>
      </c>
      <c r="CJ448">
        <v>100</v>
      </c>
      <c r="CK448" t="s">
        <v>2859</v>
      </c>
      <c r="CL448" t="s">
        <v>2860</v>
      </c>
      <c r="CM448" t="s">
        <v>297</v>
      </c>
      <c r="CN448" t="s">
        <v>297</v>
      </c>
      <c r="CO448" t="s">
        <v>297</v>
      </c>
      <c r="CP448" t="s">
        <v>297</v>
      </c>
      <c r="CQ448" t="s">
        <v>297</v>
      </c>
      <c r="CR448" t="s">
        <v>297</v>
      </c>
      <c r="CS448" t="s">
        <v>297</v>
      </c>
      <c r="CT448" t="s">
        <v>297</v>
      </c>
      <c r="CU448" t="s">
        <v>297</v>
      </c>
      <c r="CV448" t="s">
        <v>297</v>
      </c>
      <c r="CW448" t="s">
        <v>297</v>
      </c>
      <c r="CX448" t="s">
        <v>297</v>
      </c>
      <c r="CY448" t="s">
        <v>350</v>
      </c>
      <c r="CZ448" t="s">
        <v>404</v>
      </c>
      <c r="DA448" t="s">
        <v>2856</v>
      </c>
      <c r="DB448" t="s">
        <v>297</v>
      </c>
      <c r="DC448" t="s">
        <v>297</v>
      </c>
    </row>
    <row r="449" spans="1:107" ht="17" hidden="1" customHeight="1" x14ac:dyDescent="0.2">
      <c r="A449" t="s">
        <v>2861</v>
      </c>
      <c r="B449" s="14" t="s">
        <v>2862</v>
      </c>
      <c r="C449" t="s">
        <v>6285</v>
      </c>
      <c r="D449" t="s">
        <v>297</v>
      </c>
      <c r="E449" t="s">
        <v>2863</v>
      </c>
      <c r="F449" t="s">
        <v>2864</v>
      </c>
      <c r="G449" t="s">
        <v>339</v>
      </c>
      <c r="H449" t="s">
        <v>340</v>
      </c>
      <c r="I449" t="s">
        <v>375</v>
      </c>
      <c r="J449" t="s">
        <v>342</v>
      </c>
      <c r="K449" t="s">
        <v>343</v>
      </c>
      <c r="L449" t="s">
        <v>303</v>
      </c>
      <c r="M449" t="s">
        <v>297</v>
      </c>
      <c r="N449" t="s">
        <v>297</v>
      </c>
      <c r="O449" t="s">
        <v>297</v>
      </c>
      <c r="Q449" t="s">
        <v>344</v>
      </c>
      <c r="R449" t="s">
        <v>297</v>
      </c>
      <c r="S449" t="s">
        <v>306</v>
      </c>
      <c r="T449" t="s">
        <v>297</v>
      </c>
      <c r="U449" t="s">
        <v>297</v>
      </c>
      <c r="V449" t="s">
        <v>309</v>
      </c>
      <c r="W449" t="s">
        <v>345</v>
      </c>
      <c r="X449" t="s">
        <v>310</v>
      </c>
      <c r="Y449" t="s">
        <v>311</v>
      </c>
      <c r="Z449" t="s">
        <v>297</v>
      </c>
      <c r="AA449" t="s">
        <v>297</v>
      </c>
      <c r="AB449" t="s">
        <v>297</v>
      </c>
      <c r="AC449" t="s">
        <v>297</v>
      </c>
      <c r="AD449" t="s">
        <v>297</v>
      </c>
      <c r="AE449" t="s">
        <v>297</v>
      </c>
      <c r="AF449" t="s">
        <v>297</v>
      </c>
      <c r="AG449" t="s">
        <v>297</v>
      </c>
      <c r="AH449" t="s">
        <v>297</v>
      </c>
      <c r="AI449" t="s">
        <v>297</v>
      </c>
      <c r="AJ449" t="s">
        <v>297</v>
      </c>
      <c r="AK449" t="s">
        <v>297</v>
      </c>
      <c r="AL449" t="s">
        <v>297</v>
      </c>
      <c r="AM449" t="s">
        <v>297</v>
      </c>
      <c r="AN449" t="s">
        <v>297</v>
      </c>
      <c r="AO449" t="s">
        <v>297</v>
      </c>
      <c r="AP449" t="s">
        <v>297</v>
      </c>
      <c r="AQ449" t="s">
        <v>297</v>
      </c>
      <c r="AR449" t="s">
        <v>297</v>
      </c>
      <c r="AS449" t="s">
        <v>297</v>
      </c>
      <c r="AT449" t="s">
        <v>297</v>
      </c>
      <c r="AU449" t="s">
        <v>297</v>
      </c>
      <c r="AV449" t="s">
        <v>297</v>
      </c>
      <c r="AW449" t="s">
        <v>297</v>
      </c>
      <c r="AX449" t="s">
        <v>297</v>
      </c>
      <c r="AY449" t="s">
        <v>297</v>
      </c>
      <c r="AZ449" t="s">
        <v>297</v>
      </c>
      <c r="BA449" t="s">
        <v>297</v>
      </c>
      <c r="BB449" t="s">
        <v>297</v>
      </c>
      <c r="BC449" t="s">
        <v>297</v>
      </c>
      <c r="BD449" t="s">
        <v>297</v>
      </c>
      <c r="BE449" t="s">
        <v>297</v>
      </c>
      <c r="BF449" t="s">
        <v>297</v>
      </c>
      <c r="BG449" t="s">
        <v>297</v>
      </c>
      <c r="BH449" t="s">
        <v>297</v>
      </c>
      <c r="BI449" t="s">
        <v>297</v>
      </c>
      <c r="BJ449" t="s">
        <v>297</v>
      </c>
      <c r="BK449" t="s">
        <v>297</v>
      </c>
      <c r="BL449" t="s">
        <v>297</v>
      </c>
      <c r="BM449" t="s">
        <v>297</v>
      </c>
      <c r="BN449" t="s">
        <v>297</v>
      </c>
      <c r="BO449" t="s">
        <v>297</v>
      </c>
      <c r="BP449" t="s">
        <v>297</v>
      </c>
      <c r="BQ449" t="s">
        <v>297</v>
      </c>
      <c r="BR449" t="s">
        <v>297</v>
      </c>
      <c r="BS449" t="s">
        <v>297</v>
      </c>
      <c r="BT449" t="s">
        <v>297</v>
      </c>
      <c r="BU449" t="s">
        <v>297</v>
      </c>
      <c r="BV449" t="s">
        <v>297</v>
      </c>
      <c r="BW449" t="s">
        <v>297</v>
      </c>
      <c r="BX449" t="s">
        <v>297</v>
      </c>
      <c r="BY449" t="s">
        <v>297</v>
      </c>
      <c r="BZ449" t="s">
        <v>297</v>
      </c>
      <c r="CA449" t="s">
        <v>297</v>
      </c>
      <c r="CB449" t="s">
        <v>297</v>
      </c>
      <c r="CC449" t="s">
        <v>297</v>
      </c>
      <c r="CD449" t="s">
        <v>297</v>
      </c>
      <c r="CE449" t="s">
        <v>297</v>
      </c>
      <c r="CF449" t="s">
        <v>347</v>
      </c>
      <c r="CG449" t="s">
        <v>297</v>
      </c>
      <c r="CH449" t="s">
        <v>297</v>
      </c>
      <c r="CI449">
        <v>0</v>
      </c>
      <c r="CJ449">
        <v>30</v>
      </c>
      <c r="CK449" t="s">
        <v>2865</v>
      </c>
      <c r="CL449" t="s">
        <v>2866</v>
      </c>
      <c r="CM449" t="s">
        <v>297</v>
      </c>
      <c r="CN449" t="s">
        <v>297</v>
      </c>
      <c r="CO449" t="s">
        <v>1037</v>
      </c>
      <c r="CP449" t="s">
        <v>1067</v>
      </c>
      <c r="CQ449" t="s">
        <v>297</v>
      </c>
      <c r="CR449" t="s">
        <v>297</v>
      </c>
      <c r="CS449" t="s">
        <v>297</v>
      </c>
      <c r="CT449" t="s">
        <v>297</v>
      </c>
      <c r="CU449" t="s">
        <v>297</v>
      </c>
      <c r="CV449" t="s">
        <v>297</v>
      </c>
      <c r="CW449" t="s">
        <v>297</v>
      </c>
      <c r="CX449" t="s">
        <v>297</v>
      </c>
      <c r="CY449" t="s">
        <v>926</v>
      </c>
      <c r="CZ449" t="s">
        <v>351</v>
      </c>
      <c r="DA449" t="s">
        <v>1037</v>
      </c>
      <c r="DB449" t="s">
        <v>2867</v>
      </c>
      <c r="DC449" t="s">
        <v>297</v>
      </c>
    </row>
    <row r="450" spans="1:107" ht="17" hidden="1" customHeight="1" x14ac:dyDescent="0.2">
      <c r="A450" t="s">
        <v>2666</v>
      </c>
      <c r="B450" s="196" t="s">
        <v>2868</v>
      </c>
      <c r="C450" t="s">
        <v>6293</v>
      </c>
      <c r="D450" t="s">
        <v>297</v>
      </c>
      <c r="E450" t="s">
        <v>2869</v>
      </c>
      <c r="F450" t="s">
        <v>297</v>
      </c>
      <c r="G450" t="s">
        <v>339</v>
      </c>
      <c r="H450" t="s">
        <v>340</v>
      </c>
      <c r="I450" t="s">
        <v>375</v>
      </c>
      <c r="J450" t="s">
        <v>342</v>
      </c>
      <c r="K450" t="s">
        <v>343</v>
      </c>
      <c r="L450" t="s">
        <v>303</v>
      </c>
      <c r="M450" t="s">
        <v>297</v>
      </c>
      <c r="N450" t="s">
        <v>297</v>
      </c>
      <c r="O450" t="s">
        <v>297</v>
      </c>
      <c r="Q450" t="s">
        <v>344</v>
      </c>
      <c r="R450" t="s">
        <v>297</v>
      </c>
      <c r="S450" t="s">
        <v>384</v>
      </c>
      <c r="T450" t="s">
        <v>297</v>
      </c>
      <c r="U450" t="s">
        <v>297</v>
      </c>
      <c r="V450" t="s">
        <v>309</v>
      </c>
      <c r="W450" t="s">
        <v>310</v>
      </c>
      <c r="X450" t="s">
        <v>310</v>
      </c>
      <c r="Y450" t="s">
        <v>311</v>
      </c>
      <c r="Z450" t="s">
        <v>312</v>
      </c>
      <c r="AA450" t="s">
        <v>297</v>
      </c>
      <c r="AB450" t="s">
        <v>297</v>
      </c>
      <c r="AC450" t="s">
        <v>297</v>
      </c>
      <c r="AD450" t="s">
        <v>297</v>
      </c>
      <c r="AE450" t="s">
        <v>297</v>
      </c>
      <c r="AF450" t="s">
        <v>312</v>
      </c>
      <c r="AG450" t="s">
        <v>297</v>
      </c>
      <c r="AH450" t="s">
        <v>297</v>
      </c>
      <c r="AI450" t="s">
        <v>297</v>
      </c>
      <c r="AJ450" t="s">
        <v>297</v>
      </c>
      <c r="AK450" t="s">
        <v>297</v>
      </c>
      <c r="AL450" t="s">
        <v>297</v>
      </c>
      <c r="AM450" t="s">
        <v>297</v>
      </c>
      <c r="AN450" t="s">
        <v>297</v>
      </c>
      <c r="AO450" t="s">
        <v>297</v>
      </c>
      <c r="AP450" t="s">
        <v>297</v>
      </c>
      <c r="AQ450" t="s">
        <v>297</v>
      </c>
      <c r="AR450" t="s">
        <v>297</v>
      </c>
      <c r="AS450" t="s">
        <v>297</v>
      </c>
      <c r="AT450" t="s">
        <v>297</v>
      </c>
      <c r="AU450" t="s">
        <v>297</v>
      </c>
      <c r="AV450" t="s">
        <v>297</v>
      </c>
      <c r="AW450" t="s">
        <v>297</v>
      </c>
      <c r="AX450" t="s">
        <v>297</v>
      </c>
      <c r="AY450" t="s">
        <v>297</v>
      </c>
      <c r="AZ450" t="s">
        <v>297</v>
      </c>
      <c r="BA450" t="s">
        <v>297</v>
      </c>
      <c r="BB450" t="s">
        <v>297</v>
      </c>
      <c r="BC450" t="s">
        <v>297</v>
      </c>
      <c r="BD450" t="s">
        <v>297</v>
      </c>
      <c r="BE450" t="s">
        <v>297</v>
      </c>
      <c r="BF450" t="s">
        <v>297</v>
      </c>
      <c r="BG450" t="s">
        <v>297</v>
      </c>
      <c r="BH450" t="s">
        <v>297</v>
      </c>
      <c r="BI450" t="s">
        <v>297</v>
      </c>
      <c r="BJ450" t="s">
        <v>297</v>
      </c>
      <c r="BK450" t="s">
        <v>297</v>
      </c>
      <c r="BL450" t="s">
        <v>297</v>
      </c>
      <c r="BM450" t="s">
        <v>297</v>
      </c>
      <c r="BN450" t="s">
        <v>297</v>
      </c>
      <c r="BO450" t="s">
        <v>297</v>
      </c>
      <c r="BP450" t="s">
        <v>297</v>
      </c>
      <c r="BQ450" t="s">
        <v>297</v>
      </c>
      <c r="BR450" t="s">
        <v>297</v>
      </c>
      <c r="BS450" t="s">
        <v>297</v>
      </c>
      <c r="BT450" t="s">
        <v>297</v>
      </c>
      <c r="BU450" t="s">
        <v>297</v>
      </c>
      <c r="BV450" t="s">
        <v>297</v>
      </c>
      <c r="BW450" t="s">
        <v>297</v>
      </c>
      <c r="BX450" t="s">
        <v>297</v>
      </c>
      <c r="BY450" t="s">
        <v>297</v>
      </c>
      <c r="BZ450" t="s">
        <v>297</v>
      </c>
      <c r="CA450" t="s">
        <v>297</v>
      </c>
      <c r="CB450" t="s">
        <v>297</v>
      </c>
      <c r="CC450" t="s">
        <v>297</v>
      </c>
      <c r="CD450" t="s">
        <v>297</v>
      </c>
      <c r="CE450" t="s">
        <v>297</v>
      </c>
      <c r="CF450" t="s">
        <v>553</v>
      </c>
      <c r="CG450">
        <v>0</v>
      </c>
      <c r="CH450" t="s">
        <v>297</v>
      </c>
      <c r="CI450" t="s">
        <v>297</v>
      </c>
      <c r="CJ450" t="s">
        <v>297</v>
      </c>
      <c r="CK450" t="s">
        <v>2870</v>
      </c>
      <c r="CL450" t="s">
        <v>2870</v>
      </c>
      <c r="CM450" t="s">
        <v>297</v>
      </c>
      <c r="CN450" t="s">
        <v>297</v>
      </c>
      <c r="CO450" t="s">
        <v>297</v>
      </c>
      <c r="CP450" t="s">
        <v>297</v>
      </c>
      <c r="CQ450" t="s">
        <v>297</v>
      </c>
      <c r="CR450" t="s">
        <v>297</v>
      </c>
      <c r="CS450" t="s">
        <v>297</v>
      </c>
      <c r="CT450" t="s">
        <v>297</v>
      </c>
      <c r="CU450" t="s">
        <v>297</v>
      </c>
      <c r="CV450" t="s">
        <v>297</v>
      </c>
      <c r="CW450" t="s">
        <v>297</v>
      </c>
      <c r="CX450" t="s">
        <v>297</v>
      </c>
      <c r="CY450" t="s">
        <v>297</v>
      </c>
      <c r="CZ450" t="s">
        <v>297</v>
      </c>
      <c r="DA450" t="s">
        <v>297</v>
      </c>
      <c r="DB450" t="s">
        <v>297</v>
      </c>
      <c r="DC450" t="s">
        <v>297</v>
      </c>
    </row>
    <row r="451" spans="1:107" ht="17" hidden="1" customHeight="1" x14ac:dyDescent="0.2">
      <c r="A451" t="s">
        <v>2871</v>
      </c>
      <c r="B451" s="14" t="s">
        <v>2872</v>
      </c>
      <c r="C451" t="s">
        <v>6289</v>
      </c>
      <c r="D451" t="s">
        <v>297</v>
      </c>
      <c r="E451" t="s">
        <v>2873</v>
      </c>
      <c r="F451" t="s">
        <v>297</v>
      </c>
      <c r="G451" t="s">
        <v>339</v>
      </c>
      <c r="H451" t="s">
        <v>340</v>
      </c>
      <c r="I451" t="s">
        <v>300</v>
      </c>
      <c r="J451" t="s">
        <v>809</v>
      </c>
      <c r="K451" t="s">
        <v>587</v>
      </c>
      <c r="L451" t="s">
        <v>303</v>
      </c>
      <c r="M451" t="s">
        <v>297</v>
      </c>
      <c r="N451" t="s">
        <v>297</v>
      </c>
      <c r="O451" t="s">
        <v>297</v>
      </c>
      <c r="Q451" t="s">
        <v>304</v>
      </c>
      <c r="R451" t="s">
        <v>297</v>
      </c>
      <c r="S451" t="s">
        <v>306</v>
      </c>
      <c r="T451" t="s">
        <v>362</v>
      </c>
      <c r="U451" t="s">
        <v>308</v>
      </c>
      <c r="V451" t="s">
        <v>309</v>
      </c>
      <c r="W451" t="s">
        <v>310</v>
      </c>
      <c r="X451" t="s">
        <v>310</v>
      </c>
      <c r="Y451" t="s">
        <v>311</v>
      </c>
      <c r="Z451" t="s">
        <v>297</v>
      </c>
      <c r="AA451" t="s">
        <v>297</v>
      </c>
      <c r="AB451" t="s">
        <v>297</v>
      </c>
      <c r="AC451" t="s">
        <v>297</v>
      </c>
      <c r="AD451" t="s">
        <v>297</v>
      </c>
      <c r="AE451" t="s">
        <v>297</v>
      </c>
      <c r="AF451" t="s">
        <v>312</v>
      </c>
      <c r="AG451" t="s">
        <v>297</v>
      </c>
      <c r="AH451" t="s">
        <v>297</v>
      </c>
      <c r="AI451" t="s">
        <v>297</v>
      </c>
      <c r="AJ451" t="s">
        <v>297</v>
      </c>
      <c r="AK451" t="s">
        <v>297</v>
      </c>
      <c r="AL451" t="s">
        <v>297</v>
      </c>
      <c r="AM451" t="s">
        <v>297</v>
      </c>
      <c r="AN451" t="s">
        <v>297</v>
      </c>
      <c r="AO451" t="s">
        <v>297</v>
      </c>
      <c r="AP451" t="s">
        <v>297</v>
      </c>
      <c r="AQ451" t="s">
        <v>297</v>
      </c>
      <c r="AR451" t="s">
        <v>297</v>
      </c>
      <c r="AS451" t="s">
        <v>297</v>
      </c>
      <c r="AT451" t="s">
        <v>297</v>
      </c>
      <c r="AU451" t="s">
        <v>297</v>
      </c>
      <c r="AV451" t="s">
        <v>297</v>
      </c>
      <c r="AW451" t="s">
        <v>297</v>
      </c>
      <c r="AX451" t="s">
        <v>297</v>
      </c>
      <c r="AY451" t="s">
        <v>297</v>
      </c>
      <c r="AZ451" t="s">
        <v>297</v>
      </c>
      <c r="BA451" t="s">
        <v>297</v>
      </c>
      <c r="BB451" t="s">
        <v>297</v>
      </c>
      <c r="BC451" t="s">
        <v>297</v>
      </c>
      <c r="BD451" t="s">
        <v>297</v>
      </c>
      <c r="BE451" t="s">
        <v>297</v>
      </c>
      <c r="BF451" t="s">
        <v>297</v>
      </c>
      <c r="BG451" t="s">
        <v>297</v>
      </c>
      <c r="BH451" t="s">
        <v>297</v>
      </c>
      <c r="BI451" t="s">
        <v>297</v>
      </c>
      <c r="BJ451" t="s">
        <v>297</v>
      </c>
      <c r="BK451" t="s">
        <v>297</v>
      </c>
      <c r="BL451" t="s">
        <v>297</v>
      </c>
      <c r="BM451" t="s">
        <v>297</v>
      </c>
      <c r="BN451" t="s">
        <v>297</v>
      </c>
      <c r="BO451" t="s">
        <v>297</v>
      </c>
      <c r="BP451" t="s">
        <v>297</v>
      </c>
      <c r="BQ451" t="s">
        <v>297</v>
      </c>
      <c r="BR451" t="s">
        <v>297</v>
      </c>
      <c r="BS451" t="s">
        <v>297</v>
      </c>
      <c r="BT451" t="s">
        <v>297</v>
      </c>
      <c r="BU451" t="s">
        <v>297</v>
      </c>
      <c r="BV451" t="s">
        <v>297</v>
      </c>
      <c r="BW451" t="s">
        <v>297</v>
      </c>
      <c r="BX451" t="s">
        <v>297</v>
      </c>
      <c r="BY451" t="s">
        <v>297</v>
      </c>
      <c r="BZ451" t="s">
        <v>297</v>
      </c>
      <c r="CA451" t="s">
        <v>297</v>
      </c>
      <c r="CB451" t="s">
        <v>297</v>
      </c>
      <c r="CC451" t="s">
        <v>297</v>
      </c>
      <c r="CD451" t="s">
        <v>297</v>
      </c>
      <c r="CE451" t="s">
        <v>297</v>
      </c>
      <c r="CF451" t="s">
        <v>313</v>
      </c>
      <c r="CG451" t="s">
        <v>314</v>
      </c>
      <c r="CH451" t="s">
        <v>314</v>
      </c>
      <c r="CI451" t="s">
        <v>297</v>
      </c>
      <c r="CJ451" t="s">
        <v>297</v>
      </c>
      <c r="CK451" t="s">
        <v>2874</v>
      </c>
      <c r="CL451" t="s">
        <v>2875</v>
      </c>
      <c r="CM451" t="s">
        <v>297</v>
      </c>
      <c r="CN451" t="s">
        <v>297</v>
      </c>
      <c r="CO451" t="s">
        <v>297</v>
      </c>
      <c r="CP451" t="s">
        <v>297</v>
      </c>
      <c r="CQ451" t="s">
        <v>297</v>
      </c>
      <c r="CR451" t="s">
        <v>297</v>
      </c>
      <c r="CS451" t="s">
        <v>297</v>
      </c>
      <c r="CT451" t="s">
        <v>297</v>
      </c>
      <c r="CU451" t="s">
        <v>297</v>
      </c>
      <c r="CV451" t="s">
        <v>297</v>
      </c>
      <c r="CW451" t="s">
        <v>297</v>
      </c>
      <c r="CX451" t="s">
        <v>297</v>
      </c>
      <c r="CY451" t="s">
        <v>297</v>
      </c>
      <c r="CZ451" t="s">
        <v>297</v>
      </c>
      <c r="DA451" t="s">
        <v>297</v>
      </c>
      <c r="DB451" t="s">
        <v>297</v>
      </c>
      <c r="DC451" t="s">
        <v>297</v>
      </c>
    </row>
    <row r="452" spans="1:107" ht="17" hidden="1" customHeight="1" x14ac:dyDescent="0.2">
      <c r="A452" t="s">
        <v>2876</v>
      </c>
      <c r="B452" s="196" t="s">
        <v>2877</v>
      </c>
      <c r="C452" t="s">
        <v>6285</v>
      </c>
      <c r="D452" t="s">
        <v>297</v>
      </c>
      <c r="E452" t="s">
        <v>2878</v>
      </c>
      <c r="F452" t="s">
        <v>297</v>
      </c>
      <c r="G452" t="s">
        <v>339</v>
      </c>
      <c r="H452" t="s">
        <v>340</v>
      </c>
      <c r="I452" t="s">
        <v>375</v>
      </c>
      <c r="J452" t="s">
        <v>342</v>
      </c>
      <c r="K452" t="s">
        <v>343</v>
      </c>
      <c r="L452" t="s">
        <v>303</v>
      </c>
      <c r="M452" t="s">
        <v>297</v>
      </c>
      <c r="N452" t="s">
        <v>297</v>
      </c>
      <c r="O452" t="s">
        <v>297</v>
      </c>
      <c r="Q452" t="s">
        <v>344</v>
      </c>
      <c r="R452" t="s">
        <v>297</v>
      </c>
      <c r="S452" t="s">
        <v>306</v>
      </c>
      <c r="T452" t="s">
        <v>297</v>
      </c>
      <c r="U452" t="s">
        <v>297</v>
      </c>
      <c r="V452" t="s">
        <v>309</v>
      </c>
      <c r="W452" t="s">
        <v>310</v>
      </c>
      <c r="X452" t="s">
        <v>310</v>
      </c>
      <c r="Y452" t="s">
        <v>311</v>
      </c>
      <c r="Z452" t="s">
        <v>297</v>
      </c>
      <c r="AA452" t="s">
        <v>297</v>
      </c>
      <c r="AB452" t="s">
        <v>297</v>
      </c>
      <c r="AC452" t="s">
        <v>297</v>
      </c>
      <c r="AD452" t="s">
        <v>297</v>
      </c>
      <c r="AE452" t="s">
        <v>297</v>
      </c>
      <c r="AF452" t="s">
        <v>297</v>
      </c>
      <c r="AG452" t="s">
        <v>297</v>
      </c>
      <c r="AH452" t="s">
        <v>297</v>
      </c>
      <c r="AI452" t="s">
        <v>297</v>
      </c>
      <c r="AJ452" t="s">
        <v>297</v>
      </c>
      <c r="AK452" t="s">
        <v>297</v>
      </c>
      <c r="AL452" t="s">
        <v>297</v>
      </c>
      <c r="AM452" t="s">
        <v>297</v>
      </c>
      <c r="AN452" t="s">
        <v>297</v>
      </c>
      <c r="AO452" t="s">
        <v>297</v>
      </c>
      <c r="AP452" t="s">
        <v>297</v>
      </c>
      <c r="AQ452" t="s">
        <v>297</v>
      </c>
      <c r="AR452" t="s">
        <v>297</v>
      </c>
      <c r="AS452" t="s">
        <v>297</v>
      </c>
      <c r="AT452" t="s">
        <v>297</v>
      </c>
      <c r="AU452" t="s">
        <v>297</v>
      </c>
      <c r="AV452" t="s">
        <v>297</v>
      </c>
      <c r="AW452" t="s">
        <v>297</v>
      </c>
      <c r="AX452" t="s">
        <v>297</v>
      </c>
      <c r="AY452" t="s">
        <v>297</v>
      </c>
      <c r="AZ452" t="s">
        <v>297</v>
      </c>
      <c r="BA452" t="s">
        <v>297</v>
      </c>
      <c r="BB452" t="s">
        <v>297</v>
      </c>
      <c r="BC452" t="s">
        <v>297</v>
      </c>
      <c r="BD452" t="s">
        <v>297</v>
      </c>
      <c r="BE452" t="s">
        <v>297</v>
      </c>
      <c r="BF452" t="s">
        <v>297</v>
      </c>
      <c r="BG452" t="s">
        <v>297</v>
      </c>
      <c r="BH452" t="s">
        <v>297</v>
      </c>
      <c r="BI452" t="s">
        <v>297</v>
      </c>
      <c r="BJ452" t="s">
        <v>297</v>
      </c>
      <c r="BK452" t="s">
        <v>297</v>
      </c>
      <c r="BL452" t="s">
        <v>297</v>
      </c>
      <c r="BM452" t="s">
        <v>297</v>
      </c>
      <c r="BN452" t="s">
        <v>297</v>
      </c>
      <c r="BO452" t="s">
        <v>297</v>
      </c>
      <c r="BP452" t="s">
        <v>297</v>
      </c>
      <c r="BQ452" t="s">
        <v>297</v>
      </c>
      <c r="BR452" t="s">
        <v>297</v>
      </c>
      <c r="BS452" t="s">
        <v>297</v>
      </c>
      <c r="BT452" t="s">
        <v>297</v>
      </c>
      <c r="BU452" t="s">
        <v>297</v>
      </c>
      <c r="BV452" t="s">
        <v>297</v>
      </c>
      <c r="BW452" t="s">
        <v>297</v>
      </c>
      <c r="BX452" t="s">
        <v>297</v>
      </c>
      <c r="BY452" t="s">
        <v>297</v>
      </c>
      <c r="BZ452" t="s">
        <v>297</v>
      </c>
      <c r="CA452" t="s">
        <v>297</v>
      </c>
      <c r="CB452" t="s">
        <v>297</v>
      </c>
      <c r="CC452" t="s">
        <v>297</v>
      </c>
      <c r="CD452" t="s">
        <v>297</v>
      </c>
      <c r="CE452" t="s">
        <v>297</v>
      </c>
      <c r="CF452" t="s">
        <v>347</v>
      </c>
      <c r="CG452" t="s">
        <v>297</v>
      </c>
      <c r="CH452" t="s">
        <v>297</v>
      </c>
      <c r="CI452">
        <v>0</v>
      </c>
      <c r="CJ452">
        <v>30</v>
      </c>
      <c r="CK452" t="s">
        <v>2879</v>
      </c>
      <c r="CL452" t="s">
        <v>2880</v>
      </c>
      <c r="CM452" t="s">
        <v>297</v>
      </c>
      <c r="CN452" t="s">
        <v>297</v>
      </c>
      <c r="CO452" t="s">
        <v>297</v>
      </c>
      <c r="CP452" t="s">
        <v>297</v>
      </c>
      <c r="CQ452" t="s">
        <v>297</v>
      </c>
      <c r="CR452" t="s">
        <v>297</v>
      </c>
      <c r="CS452" t="s">
        <v>297</v>
      </c>
      <c r="CT452" t="s">
        <v>297</v>
      </c>
      <c r="CU452" t="s">
        <v>297</v>
      </c>
      <c r="CV452" t="s">
        <v>297</v>
      </c>
      <c r="CW452" t="s">
        <v>297</v>
      </c>
      <c r="CX452" t="s">
        <v>297</v>
      </c>
      <c r="CY452" t="s">
        <v>297</v>
      </c>
      <c r="CZ452" t="s">
        <v>297</v>
      </c>
      <c r="DA452" t="s">
        <v>297</v>
      </c>
      <c r="DB452" t="s">
        <v>297</v>
      </c>
      <c r="DC452" t="s">
        <v>297</v>
      </c>
    </row>
    <row r="453" spans="1:107" ht="17" hidden="1" customHeight="1" x14ac:dyDescent="0.2">
      <c r="A453" t="s">
        <v>2881</v>
      </c>
      <c r="B453" s="14" t="s">
        <v>2882</v>
      </c>
      <c r="C453" t="s">
        <v>6285</v>
      </c>
      <c r="D453" t="s">
        <v>297</v>
      </c>
      <c r="E453" t="s">
        <v>2883</v>
      </c>
      <c r="F453" t="s">
        <v>297</v>
      </c>
      <c r="G453" t="s">
        <v>339</v>
      </c>
      <c r="H453" t="s">
        <v>340</v>
      </c>
      <c r="I453" t="s">
        <v>375</v>
      </c>
      <c r="J453" t="s">
        <v>342</v>
      </c>
      <c r="K453" t="s">
        <v>343</v>
      </c>
      <c r="L453" t="s">
        <v>303</v>
      </c>
      <c r="M453" t="s">
        <v>297</v>
      </c>
      <c r="N453" t="s">
        <v>297</v>
      </c>
      <c r="O453" t="s">
        <v>297</v>
      </c>
      <c r="Q453" t="s">
        <v>344</v>
      </c>
      <c r="R453" t="s">
        <v>297</v>
      </c>
      <c r="S453" t="s">
        <v>306</v>
      </c>
      <c r="T453" t="s">
        <v>297</v>
      </c>
      <c r="U453" t="s">
        <v>297</v>
      </c>
      <c r="V453" t="s">
        <v>309</v>
      </c>
      <c r="W453" t="s">
        <v>310</v>
      </c>
      <c r="X453" t="s">
        <v>310</v>
      </c>
      <c r="Y453" t="s">
        <v>1043</v>
      </c>
      <c r="Z453" t="s">
        <v>297</v>
      </c>
      <c r="AA453" t="s">
        <v>297</v>
      </c>
      <c r="AB453" t="s">
        <v>297</v>
      </c>
      <c r="AC453" t="s">
        <v>297</v>
      </c>
      <c r="AD453" t="s">
        <v>297</v>
      </c>
      <c r="AE453" t="s">
        <v>297</v>
      </c>
      <c r="AF453" t="s">
        <v>297</v>
      </c>
      <c r="AG453" t="s">
        <v>297</v>
      </c>
      <c r="AH453" t="s">
        <v>297</v>
      </c>
      <c r="AI453" t="s">
        <v>297</v>
      </c>
      <c r="AJ453" t="s">
        <v>297</v>
      </c>
      <c r="AK453" t="s">
        <v>297</v>
      </c>
      <c r="AL453" t="s">
        <v>297</v>
      </c>
      <c r="AM453" t="s">
        <v>297</v>
      </c>
      <c r="AN453" t="s">
        <v>297</v>
      </c>
      <c r="AO453" t="s">
        <v>297</v>
      </c>
      <c r="AP453" t="s">
        <v>297</v>
      </c>
      <c r="AQ453" t="s">
        <v>297</v>
      </c>
      <c r="AR453" t="s">
        <v>297</v>
      </c>
      <c r="AS453" t="s">
        <v>297</v>
      </c>
      <c r="AT453" t="s">
        <v>297</v>
      </c>
      <c r="AU453" t="s">
        <v>297</v>
      </c>
      <c r="AV453" t="s">
        <v>297</v>
      </c>
      <c r="AW453" t="s">
        <v>297</v>
      </c>
      <c r="AX453" t="s">
        <v>297</v>
      </c>
      <c r="AY453" t="s">
        <v>297</v>
      </c>
      <c r="AZ453" t="s">
        <v>297</v>
      </c>
      <c r="BA453" t="s">
        <v>297</v>
      </c>
      <c r="BB453" t="s">
        <v>297</v>
      </c>
      <c r="BC453" t="s">
        <v>297</v>
      </c>
      <c r="BD453" t="s">
        <v>297</v>
      </c>
      <c r="BE453" t="s">
        <v>297</v>
      </c>
      <c r="BF453" t="s">
        <v>297</v>
      </c>
      <c r="BG453" t="s">
        <v>297</v>
      </c>
      <c r="BH453" t="s">
        <v>297</v>
      </c>
      <c r="BI453" t="s">
        <v>297</v>
      </c>
      <c r="BJ453" t="s">
        <v>297</v>
      </c>
      <c r="BK453" t="s">
        <v>297</v>
      </c>
      <c r="BL453" t="s">
        <v>297</v>
      </c>
      <c r="BM453" t="s">
        <v>297</v>
      </c>
      <c r="BN453" t="s">
        <v>297</v>
      </c>
      <c r="BO453" t="s">
        <v>297</v>
      </c>
      <c r="BP453" t="s">
        <v>297</v>
      </c>
      <c r="BQ453" t="s">
        <v>297</v>
      </c>
      <c r="BR453" t="s">
        <v>297</v>
      </c>
      <c r="BS453" t="s">
        <v>297</v>
      </c>
      <c r="BT453" t="s">
        <v>297</v>
      </c>
      <c r="BU453" t="s">
        <v>297</v>
      </c>
      <c r="BV453" t="s">
        <v>297</v>
      </c>
      <c r="BW453" t="s">
        <v>297</v>
      </c>
      <c r="BX453" t="s">
        <v>297</v>
      </c>
      <c r="BY453" t="s">
        <v>312</v>
      </c>
      <c r="BZ453" t="s">
        <v>297</v>
      </c>
      <c r="CA453" t="s">
        <v>297</v>
      </c>
      <c r="CB453" t="s">
        <v>297</v>
      </c>
      <c r="CC453" t="s">
        <v>297</v>
      </c>
      <c r="CD453" t="s">
        <v>297</v>
      </c>
      <c r="CE453" t="s">
        <v>297</v>
      </c>
      <c r="CF453" t="s">
        <v>347</v>
      </c>
      <c r="CG453" t="s">
        <v>297</v>
      </c>
      <c r="CH453" t="s">
        <v>297</v>
      </c>
      <c r="CI453">
        <v>0</v>
      </c>
      <c r="CJ453">
        <v>30</v>
      </c>
      <c r="CK453" t="s">
        <v>2884</v>
      </c>
      <c r="CL453" t="s">
        <v>2885</v>
      </c>
      <c r="CM453" t="s">
        <v>297</v>
      </c>
      <c r="CN453" t="s">
        <v>297</v>
      </c>
      <c r="CO453" t="s">
        <v>297</v>
      </c>
      <c r="CP453" t="s">
        <v>297</v>
      </c>
      <c r="CQ453" t="s">
        <v>297</v>
      </c>
      <c r="CR453" t="s">
        <v>297</v>
      </c>
      <c r="CS453" t="s">
        <v>297</v>
      </c>
      <c r="CT453" t="s">
        <v>297</v>
      </c>
      <c r="CU453" t="s">
        <v>297</v>
      </c>
      <c r="CV453" t="s">
        <v>297</v>
      </c>
      <c r="CW453" t="s">
        <v>297</v>
      </c>
      <c r="CX453" t="s">
        <v>297</v>
      </c>
      <c r="CY453" t="s">
        <v>297</v>
      </c>
      <c r="CZ453" t="s">
        <v>297</v>
      </c>
      <c r="DA453" t="s">
        <v>297</v>
      </c>
      <c r="DB453" t="s">
        <v>297</v>
      </c>
      <c r="DC453" t="s">
        <v>297</v>
      </c>
    </row>
    <row r="454" spans="1:107" ht="17" hidden="1" customHeight="1" x14ac:dyDescent="0.2">
      <c r="A454" t="s">
        <v>2886</v>
      </c>
      <c r="B454" s="196" t="s">
        <v>2887</v>
      </c>
      <c r="C454" t="s">
        <v>6285</v>
      </c>
      <c r="D454" t="s">
        <v>297</v>
      </c>
      <c r="E454" t="s">
        <v>2863</v>
      </c>
      <c r="F454" t="s">
        <v>1072</v>
      </c>
      <c r="G454" t="s">
        <v>339</v>
      </c>
      <c r="H454" t="s">
        <v>340</v>
      </c>
      <c r="I454" t="s">
        <v>375</v>
      </c>
      <c r="J454" t="s">
        <v>342</v>
      </c>
      <c r="K454" t="s">
        <v>343</v>
      </c>
      <c r="L454" t="s">
        <v>303</v>
      </c>
      <c r="M454" t="s">
        <v>297</v>
      </c>
      <c r="N454" t="s">
        <v>297</v>
      </c>
      <c r="O454" t="s">
        <v>297</v>
      </c>
      <c r="Q454" t="s">
        <v>344</v>
      </c>
      <c r="R454" t="s">
        <v>297</v>
      </c>
      <c r="S454" t="s">
        <v>306</v>
      </c>
      <c r="T454" t="s">
        <v>297</v>
      </c>
      <c r="U454" t="s">
        <v>297</v>
      </c>
      <c r="V454" t="s">
        <v>568</v>
      </c>
      <c r="W454" t="s">
        <v>345</v>
      </c>
      <c r="X454" t="s">
        <v>310</v>
      </c>
      <c r="Y454" t="s">
        <v>2888</v>
      </c>
      <c r="Z454" t="s">
        <v>297</v>
      </c>
      <c r="AA454" t="s">
        <v>297</v>
      </c>
      <c r="AB454" t="s">
        <v>297</v>
      </c>
      <c r="AC454" t="s">
        <v>297</v>
      </c>
      <c r="AD454" t="s">
        <v>297</v>
      </c>
      <c r="AE454" t="s">
        <v>297</v>
      </c>
      <c r="AF454" t="s">
        <v>297</v>
      </c>
      <c r="AG454" t="s">
        <v>297</v>
      </c>
      <c r="AH454" t="s">
        <v>297</v>
      </c>
      <c r="AI454" t="s">
        <v>297</v>
      </c>
      <c r="AJ454" t="s">
        <v>297</v>
      </c>
      <c r="AK454" t="s">
        <v>297</v>
      </c>
      <c r="AL454" t="s">
        <v>297</v>
      </c>
      <c r="AM454" t="s">
        <v>297</v>
      </c>
      <c r="AN454" t="s">
        <v>297</v>
      </c>
      <c r="AO454" t="s">
        <v>297</v>
      </c>
      <c r="AP454" t="s">
        <v>297</v>
      </c>
      <c r="AQ454" t="s">
        <v>297</v>
      </c>
      <c r="AR454" t="s">
        <v>297</v>
      </c>
      <c r="AS454" t="s">
        <v>297</v>
      </c>
      <c r="AT454" t="s">
        <v>297</v>
      </c>
      <c r="AU454" t="s">
        <v>297</v>
      </c>
      <c r="AV454" t="s">
        <v>297</v>
      </c>
      <c r="AW454" t="s">
        <v>297</v>
      </c>
      <c r="AX454" t="s">
        <v>297</v>
      </c>
      <c r="AY454" t="s">
        <v>297</v>
      </c>
      <c r="AZ454" t="s">
        <v>297</v>
      </c>
      <c r="BA454" t="s">
        <v>297</v>
      </c>
      <c r="BB454" t="s">
        <v>297</v>
      </c>
      <c r="BC454" t="s">
        <v>297</v>
      </c>
      <c r="BD454" t="s">
        <v>297</v>
      </c>
      <c r="BE454" t="s">
        <v>297</v>
      </c>
      <c r="BF454" t="s">
        <v>297</v>
      </c>
      <c r="BG454" t="s">
        <v>297</v>
      </c>
      <c r="BH454" t="s">
        <v>297</v>
      </c>
      <c r="BI454" t="s">
        <v>297</v>
      </c>
      <c r="BJ454" t="s">
        <v>297</v>
      </c>
      <c r="BK454" t="s">
        <v>297</v>
      </c>
      <c r="BL454" t="s">
        <v>297</v>
      </c>
      <c r="BM454" t="s">
        <v>297</v>
      </c>
      <c r="BN454" t="s">
        <v>297</v>
      </c>
      <c r="BO454" t="s">
        <v>297</v>
      </c>
      <c r="BP454" t="s">
        <v>297</v>
      </c>
      <c r="BQ454" t="s">
        <v>297</v>
      </c>
      <c r="BR454" t="s">
        <v>297</v>
      </c>
      <c r="BS454" t="s">
        <v>297</v>
      </c>
      <c r="BT454" t="s">
        <v>297</v>
      </c>
      <c r="BU454" t="s">
        <v>297</v>
      </c>
      <c r="BV454" t="s">
        <v>297</v>
      </c>
      <c r="BW454" t="s">
        <v>297</v>
      </c>
      <c r="BX454" t="s">
        <v>297</v>
      </c>
      <c r="BY454" t="s">
        <v>297</v>
      </c>
      <c r="BZ454" t="s">
        <v>297</v>
      </c>
      <c r="CA454" t="s">
        <v>297</v>
      </c>
      <c r="CB454" t="s">
        <v>297</v>
      </c>
      <c r="CC454" t="s">
        <v>297</v>
      </c>
      <c r="CD454" t="s">
        <v>297</v>
      </c>
      <c r="CE454" t="s">
        <v>297</v>
      </c>
      <c r="CF454" t="s">
        <v>297</v>
      </c>
      <c r="CG454" t="s">
        <v>297</v>
      </c>
      <c r="CH454" t="s">
        <v>297</v>
      </c>
      <c r="CI454">
        <v>0</v>
      </c>
      <c r="CJ454">
        <v>30</v>
      </c>
      <c r="CK454" t="s">
        <v>2865</v>
      </c>
      <c r="CL454" t="s">
        <v>2866</v>
      </c>
      <c r="CM454" t="s">
        <v>297</v>
      </c>
      <c r="CN454" t="s">
        <v>297</v>
      </c>
      <c r="CO454" t="s">
        <v>297</v>
      </c>
      <c r="CP454" t="s">
        <v>297</v>
      </c>
      <c r="CQ454" t="s">
        <v>297</v>
      </c>
      <c r="CR454" t="s">
        <v>297</v>
      </c>
      <c r="CS454" t="s">
        <v>297</v>
      </c>
      <c r="CT454" t="s">
        <v>297</v>
      </c>
      <c r="CU454" t="s">
        <v>297</v>
      </c>
      <c r="CV454" t="s">
        <v>297</v>
      </c>
      <c r="CW454" t="s">
        <v>297</v>
      </c>
      <c r="CX454" t="s">
        <v>297</v>
      </c>
      <c r="CY454" t="s">
        <v>534</v>
      </c>
      <c r="CZ454" t="s">
        <v>351</v>
      </c>
      <c r="DA454" t="s">
        <v>1078</v>
      </c>
      <c r="DB454" t="s">
        <v>2867</v>
      </c>
      <c r="DC454" t="s">
        <v>297</v>
      </c>
    </row>
    <row r="455" spans="1:107" ht="17" hidden="1" customHeight="1" x14ac:dyDescent="0.2">
      <c r="A455" t="s">
        <v>2889</v>
      </c>
      <c r="B455" s="14" t="s">
        <v>2890</v>
      </c>
      <c r="C455" t="s">
        <v>6285</v>
      </c>
      <c r="D455" t="s">
        <v>297</v>
      </c>
      <c r="E455" t="s">
        <v>2890</v>
      </c>
      <c r="F455" t="s">
        <v>297</v>
      </c>
      <c r="G455" t="s">
        <v>339</v>
      </c>
      <c r="H455" t="s">
        <v>340</v>
      </c>
      <c r="I455" t="s">
        <v>375</v>
      </c>
      <c r="J455" t="s">
        <v>342</v>
      </c>
      <c r="K455" t="s">
        <v>343</v>
      </c>
      <c r="L455" t="s">
        <v>303</v>
      </c>
      <c r="M455" t="s">
        <v>297</v>
      </c>
      <c r="N455" t="s">
        <v>297</v>
      </c>
      <c r="O455" t="s">
        <v>297</v>
      </c>
      <c r="Q455" t="s">
        <v>344</v>
      </c>
      <c r="R455" t="s">
        <v>297</v>
      </c>
      <c r="S455" t="s">
        <v>306</v>
      </c>
      <c r="T455" t="s">
        <v>297</v>
      </c>
      <c r="U455" t="s">
        <v>297</v>
      </c>
      <c r="V455" t="s">
        <v>309</v>
      </c>
      <c r="W455" t="s">
        <v>345</v>
      </c>
      <c r="X455" t="s">
        <v>310</v>
      </c>
      <c r="Y455" t="s">
        <v>311</v>
      </c>
      <c r="Z455" t="s">
        <v>297</v>
      </c>
      <c r="AA455" t="s">
        <v>297</v>
      </c>
      <c r="AB455" t="s">
        <v>297</v>
      </c>
      <c r="AC455" t="s">
        <v>297</v>
      </c>
      <c r="AD455" t="s">
        <v>297</v>
      </c>
      <c r="AE455" t="s">
        <v>297</v>
      </c>
      <c r="AF455" t="s">
        <v>297</v>
      </c>
      <c r="AG455" t="s">
        <v>297</v>
      </c>
      <c r="AH455" t="s">
        <v>297</v>
      </c>
      <c r="AI455" t="s">
        <v>297</v>
      </c>
      <c r="AJ455" t="s">
        <v>297</v>
      </c>
      <c r="AK455" t="s">
        <v>297</v>
      </c>
      <c r="AL455" t="s">
        <v>297</v>
      </c>
      <c r="AM455" t="s">
        <v>297</v>
      </c>
      <c r="AN455" t="s">
        <v>297</v>
      </c>
      <c r="AO455" t="s">
        <v>297</v>
      </c>
      <c r="AP455" t="s">
        <v>297</v>
      </c>
      <c r="AQ455" t="s">
        <v>297</v>
      </c>
      <c r="AR455" t="s">
        <v>297</v>
      </c>
      <c r="AS455" t="s">
        <v>297</v>
      </c>
      <c r="AT455" t="s">
        <v>297</v>
      </c>
      <c r="AU455" t="s">
        <v>297</v>
      </c>
      <c r="AV455" t="s">
        <v>297</v>
      </c>
      <c r="AW455" t="s">
        <v>297</v>
      </c>
      <c r="AX455" t="s">
        <v>297</v>
      </c>
      <c r="AY455" t="s">
        <v>297</v>
      </c>
      <c r="AZ455" t="s">
        <v>297</v>
      </c>
      <c r="BA455" t="s">
        <v>297</v>
      </c>
      <c r="BB455" t="s">
        <v>297</v>
      </c>
      <c r="BC455" t="s">
        <v>297</v>
      </c>
      <c r="BD455" t="s">
        <v>297</v>
      </c>
      <c r="BE455" t="s">
        <v>297</v>
      </c>
      <c r="BF455" t="s">
        <v>297</v>
      </c>
      <c r="BG455" t="s">
        <v>297</v>
      </c>
      <c r="BH455" t="s">
        <v>297</v>
      </c>
      <c r="BI455" t="s">
        <v>297</v>
      </c>
      <c r="BJ455" t="s">
        <v>297</v>
      </c>
      <c r="BK455" t="s">
        <v>297</v>
      </c>
      <c r="BL455" t="s">
        <v>297</v>
      </c>
      <c r="BM455" t="s">
        <v>297</v>
      </c>
      <c r="BN455" t="s">
        <v>297</v>
      </c>
      <c r="BO455" t="s">
        <v>297</v>
      </c>
      <c r="BP455" t="s">
        <v>297</v>
      </c>
      <c r="BQ455" t="s">
        <v>297</v>
      </c>
      <c r="BR455" t="s">
        <v>297</v>
      </c>
      <c r="BS455" t="s">
        <v>297</v>
      </c>
      <c r="BT455" t="s">
        <v>297</v>
      </c>
      <c r="BU455" t="s">
        <v>297</v>
      </c>
      <c r="BV455" t="s">
        <v>297</v>
      </c>
      <c r="BW455" t="s">
        <v>297</v>
      </c>
      <c r="BX455" t="s">
        <v>297</v>
      </c>
      <c r="BY455" t="s">
        <v>297</v>
      </c>
      <c r="BZ455" t="s">
        <v>297</v>
      </c>
      <c r="CA455" t="s">
        <v>297</v>
      </c>
      <c r="CB455" t="s">
        <v>297</v>
      </c>
      <c r="CC455" t="s">
        <v>297</v>
      </c>
      <c r="CD455" t="s">
        <v>297</v>
      </c>
      <c r="CE455" t="s">
        <v>297</v>
      </c>
      <c r="CF455" t="s">
        <v>347</v>
      </c>
      <c r="CG455" t="s">
        <v>297</v>
      </c>
      <c r="CH455" t="s">
        <v>297</v>
      </c>
      <c r="CI455">
        <v>0</v>
      </c>
      <c r="CJ455">
        <v>30</v>
      </c>
      <c r="CK455" t="s">
        <v>2891</v>
      </c>
      <c r="CL455" t="s">
        <v>2892</v>
      </c>
      <c r="CM455" t="s">
        <v>297</v>
      </c>
      <c r="CN455" t="s">
        <v>297</v>
      </c>
      <c r="CO455" t="s">
        <v>297</v>
      </c>
      <c r="CP455" t="s">
        <v>533</v>
      </c>
      <c r="CQ455" t="s">
        <v>297</v>
      </c>
      <c r="CR455" t="s">
        <v>297</v>
      </c>
      <c r="CS455" t="s">
        <v>297</v>
      </c>
      <c r="CT455" t="s">
        <v>297</v>
      </c>
      <c r="CU455" t="s">
        <v>297</v>
      </c>
      <c r="CV455" t="s">
        <v>297</v>
      </c>
      <c r="CW455" t="s">
        <v>297</v>
      </c>
      <c r="CX455" t="s">
        <v>297</v>
      </c>
      <c r="CY455" t="s">
        <v>534</v>
      </c>
      <c r="CZ455" t="s">
        <v>351</v>
      </c>
      <c r="DA455" t="s">
        <v>352</v>
      </c>
      <c r="DB455" t="s">
        <v>2889</v>
      </c>
      <c r="DC455" t="s">
        <v>297</v>
      </c>
    </row>
    <row r="456" spans="1:107" ht="17" hidden="1" customHeight="1" x14ac:dyDescent="0.2">
      <c r="A456" t="s">
        <v>2893</v>
      </c>
      <c r="B456" s="196" t="s">
        <v>2894</v>
      </c>
      <c r="C456" t="s">
        <v>6289</v>
      </c>
      <c r="D456" t="s">
        <v>297</v>
      </c>
      <c r="E456" t="s">
        <v>2895</v>
      </c>
      <c r="F456" t="s">
        <v>297</v>
      </c>
      <c r="G456" t="s">
        <v>339</v>
      </c>
      <c r="H456" t="s">
        <v>340</v>
      </c>
      <c r="I456" t="s">
        <v>300</v>
      </c>
      <c r="J456" t="s">
        <v>301</v>
      </c>
      <c r="K456" t="s">
        <v>745</v>
      </c>
      <c r="L456" t="s">
        <v>303</v>
      </c>
      <c r="M456" t="s">
        <v>297</v>
      </c>
      <c r="N456" t="s">
        <v>297</v>
      </c>
      <c r="O456" t="s">
        <v>297</v>
      </c>
      <c r="Q456" t="s">
        <v>304</v>
      </c>
      <c r="R456" t="s">
        <v>297</v>
      </c>
      <c r="S456" t="s">
        <v>306</v>
      </c>
      <c r="T456" t="s">
        <v>362</v>
      </c>
      <c r="U456" t="s">
        <v>308</v>
      </c>
      <c r="V456" t="s">
        <v>309</v>
      </c>
      <c r="W456" t="s">
        <v>310</v>
      </c>
      <c r="X456" t="s">
        <v>310</v>
      </c>
      <c r="Y456" t="s">
        <v>311</v>
      </c>
      <c r="Z456" t="s">
        <v>297</v>
      </c>
      <c r="AA456" t="s">
        <v>297</v>
      </c>
      <c r="AB456" t="s">
        <v>297</v>
      </c>
      <c r="AC456" t="s">
        <v>297</v>
      </c>
      <c r="AD456" t="s">
        <v>297</v>
      </c>
      <c r="AE456" t="s">
        <v>297</v>
      </c>
      <c r="AF456" t="s">
        <v>312</v>
      </c>
      <c r="AG456" t="s">
        <v>297</v>
      </c>
      <c r="AH456" t="s">
        <v>297</v>
      </c>
      <c r="AI456" t="s">
        <v>297</v>
      </c>
      <c r="AJ456" t="s">
        <v>297</v>
      </c>
      <c r="AK456" t="s">
        <v>297</v>
      </c>
      <c r="AL456" t="s">
        <v>297</v>
      </c>
      <c r="AM456" t="s">
        <v>297</v>
      </c>
      <c r="AN456" t="s">
        <v>297</v>
      </c>
      <c r="AO456" t="s">
        <v>297</v>
      </c>
      <c r="AP456" t="s">
        <v>297</v>
      </c>
      <c r="AQ456" t="s">
        <v>297</v>
      </c>
      <c r="AR456" t="s">
        <v>297</v>
      </c>
      <c r="AS456" t="s">
        <v>297</v>
      </c>
      <c r="AT456" t="s">
        <v>297</v>
      </c>
      <c r="AU456" t="s">
        <v>297</v>
      </c>
      <c r="AV456" t="s">
        <v>297</v>
      </c>
      <c r="AW456" t="s">
        <v>297</v>
      </c>
      <c r="AX456" t="s">
        <v>297</v>
      </c>
      <c r="AY456" t="s">
        <v>297</v>
      </c>
      <c r="AZ456" t="s">
        <v>297</v>
      </c>
      <c r="BA456" t="s">
        <v>297</v>
      </c>
      <c r="BB456" t="s">
        <v>297</v>
      </c>
      <c r="BC456" t="s">
        <v>297</v>
      </c>
      <c r="BD456" t="s">
        <v>297</v>
      </c>
      <c r="BE456" t="s">
        <v>297</v>
      </c>
      <c r="BF456" t="s">
        <v>297</v>
      </c>
      <c r="BG456" t="s">
        <v>297</v>
      </c>
      <c r="BH456" t="s">
        <v>297</v>
      </c>
      <c r="BI456" t="s">
        <v>297</v>
      </c>
      <c r="BJ456" t="s">
        <v>297</v>
      </c>
      <c r="BK456" t="s">
        <v>297</v>
      </c>
      <c r="BL456" t="s">
        <v>297</v>
      </c>
      <c r="BM456" t="s">
        <v>297</v>
      </c>
      <c r="BN456" t="s">
        <v>297</v>
      </c>
      <c r="BO456" t="s">
        <v>297</v>
      </c>
      <c r="BP456" t="s">
        <v>297</v>
      </c>
      <c r="BQ456" t="s">
        <v>297</v>
      </c>
      <c r="BR456" t="s">
        <v>297</v>
      </c>
      <c r="BS456" t="s">
        <v>297</v>
      </c>
      <c r="BT456" t="s">
        <v>297</v>
      </c>
      <c r="BU456" t="s">
        <v>297</v>
      </c>
      <c r="BV456" t="s">
        <v>297</v>
      </c>
      <c r="BW456" t="s">
        <v>297</v>
      </c>
      <c r="BX456" t="s">
        <v>297</v>
      </c>
      <c r="BY456" t="s">
        <v>297</v>
      </c>
      <c r="BZ456" t="s">
        <v>297</v>
      </c>
      <c r="CA456" t="s">
        <v>297</v>
      </c>
      <c r="CB456" t="s">
        <v>297</v>
      </c>
      <c r="CC456" t="s">
        <v>297</v>
      </c>
      <c r="CD456" t="s">
        <v>297</v>
      </c>
      <c r="CE456" t="s">
        <v>297</v>
      </c>
      <c r="CF456" t="s">
        <v>313</v>
      </c>
      <c r="CG456" t="s">
        <v>314</v>
      </c>
      <c r="CH456" t="s">
        <v>314</v>
      </c>
      <c r="CI456" t="s">
        <v>297</v>
      </c>
      <c r="CJ456" t="s">
        <v>297</v>
      </c>
      <c r="CK456" t="s">
        <v>2894</v>
      </c>
      <c r="CL456" t="s">
        <v>2895</v>
      </c>
      <c r="CM456" t="s">
        <v>297</v>
      </c>
      <c r="CN456" t="s">
        <v>297</v>
      </c>
      <c r="CO456" t="s">
        <v>297</v>
      </c>
      <c r="CP456" t="s">
        <v>297</v>
      </c>
      <c r="CQ456" t="s">
        <v>297</v>
      </c>
      <c r="CR456" t="s">
        <v>297</v>
      </c>
      <c r="CS456" t="s">
        <v>297</v>
      </c>
      <c r="CT456" t="s">
        <v>297</v>
      </c>
      <c r="CU456" t="s">
        <v>297</v>
      </c>
      <c r="CV456" t="s">
        <v>297</v>
      </c>
      <c r="CW456" t="s">
        <v>297</v>
      </c>
      <c r="CX456" t="s">
        <v>297</v>
      </c>
      <c r="CY456" t="s">
        <v>297</v>
      </c>
      <c r="CZ456" t="s">
        <v>297</v>
      </c>
      <c r="DA456" t="s">
        <v>297</v>
      </c>
      <c r="DB456" t="s">
        <v>297</v>
      </c>
      <c r="DC456" t="s">
        <v>297</v>
      </c>
    </row>
    <row r="457" spans="1:107" ht="17" hidden="1" customHeight="1" x14ac:dyDescent="0.2">
      <c r="A457" t="s">
        <v>2896</v>
      </c>
      <c r="B457" s="14" t="s">
        <v>2897</v>
      </c>
      <c r="C457" t="s">
        <v>6289</v>
      </c>
      <c r="D457" t="s">
        <v>297</v>
      </c>
      <c r="E457" t="s">
        <v>2898</v>
      </c>
      <c r="F457" t="s">
        <v>297</v>
      </c>
      <c r="G457" t="s">
        <v>339</v>
      </c>
      <c r="H457" t="s">
        <v>340</v>
      </c>
      <c r="I457" t="s">
        <v>300</v>
      </c>
      <c r="J457" t="s">
        <v>809</v>
      </c>
      <c r="K457" t="s">
        <v>587</v>
      </c>
      <c r="L457" t="s">
        <v>303</v>
      </c>
      <c r="M457" t="s">
        <v>297</v>
      </c>
      <c r="N457" t="s">
        <v>297</v>
      </c>
      <c r="O457" t="s">
        <v>297</v>
      </c>
      <c r="Q457" t="s">
        <v>304</v>
      </c>
      <c r="R457" t="s">
        <v>297</v>
      </c>
      <c r="S457" t="s">
        <v>306</v>
      </c>
      <c r="T457" t="s">
        <v>362</v>
      </c>
      <c r="U457" t="s">
        <v>308</v>
      </c>
      <c r="V457" t="s">
        <v>309</v>
      </c>
      <c r="W457" t="s">
        <v>310</v>
      </c>
      <c r="X457" t="s">
        <v>310</v>
      </c>
      <c r="Y457" t="s">
        <v>311</v>
      </c>
      <c r="Z457" t="s">
        <v>297</v>
      </c>
      <c r="AA457" t="s">
        <v>297</v>
      </c>
      <c r="AB457" t="s">
        <v>297</v>
      </c>
      <c r="AC457" t="s">
        <v>297</v>
      </c>
      <c r="AD457" t="s">
        <v>297</v>
      </c>
      <c r="AE457" t="s">
        <v>297</v>
      </c>
      <c r="AF457" t="s">
        <v>312</v>
      </c>
      <c r="AG457" t="s">
        <v>297</v>
      </c>
      <c r="AH457" t="s">
        <v>297</v>
      </c>
      <c r="AI457" t="s">
        <v>297</v>
      </c>
      <c r="AJ457" t="s">
        <v>297</v>
      </c>
      <c r="AK457" t="s">
        <v>297</v>
      </c>
      <c r="AL457" t="s">
        <v>297</v>
      </c>
      <c r="AM457" t="s">
        <v>297</v>
      </c>
      <c r="AN457" t="s">
        <v>297</v>
      </c>
      <c r="AO457" t="s">
        <v>297</v>
      </c>
      <c r="AP457" t="s">
        <v>297</v>
      </c>
      <c r="AQ457" t="s">
        <v>297</v>
      </c>
      <c r="AR457" t="s">
        <v>297</v>
      </c>
      <c r="AS457" t="s">
        <v>297</v>
      </c>
      <c r="AT457" t="s">
        <v>297</v>
      </c>
      <c r="AU457" t="s">
        <v>297</v>
      </c>
      <c r="AV457" t="s">
        <v>297</v>
      </c>
      <c r="AW457" t="s">
        <v>297</v>
      </c>
      <c r="AX457" t="s">
        <v>297</v>
      </c>
      <c r="AY457" t="s">
        <v>297</v>
      </c>
      <c r="AZ457" t="s">
        <v>297</v>
      </c>
      <c r="BA457" t="s">
        <v>297</v>
      </c>
      <c r="BB457" t="s">
        <v>297</v>
      </c>
      <c r="BC457" t="s">
        <v>297</v>
      </c>
      <c r="BD457" t="s">
        <v>297</v>
      </c>
      <c r="BE457" t="s">
        <v>297</v>
      </c>
      <c r="BF457" t="s">
        <v>297</v>
      </c>
      <c r="BG457" t="s">
        <v>297</v>
      </c>
      <c r="BH457" t="s">
        <v>297</v>
      </c>
      <c r="BI457" t="s">
        <v>297</v>
      </c>
      <c r="BJ457" t="s">
        <v>297</v>
      </c>
      <c r="BK457" t="s">
        <v>297</v>
      </c>
      <c r="BL457" t="s">
        <v>297</v>
      </c>
      <c r="BM457" t="s">
        <v>297</v>
      </c>
      <c r="BN457" t="s">
        <v>297</v>
      </c>
      <c r="BO457" t="s">
        <v>297</v>
      </c>
      <c r="BP457" t="s">
        <v>297</v>
      </c>
      <c r="BQ457" t="s">
        <v>297</v>
      </c>
      <c r="BR457" t="s">
        <v>297</v>
      </c>
      <c r="BS457" t="s">
        <v>297</v>
      </c>
      <c r="BT457" t="s">
        <v>297</v>
      </c>
      <c r="BU457" t="s">
        <v>297</v>
      </c>
      <c r="BV457" t="s">
        <v>297</v>
      </c>
      <c r="BW457" t="s">
        <v>297</v>
      </c>
      <c r="BX457" t="s">
        <v>297</v>
      </c>
      <c r="BY457" t="s">
        <v>297</v>
      </c>
      <c r="BZ457" t="s">
        <v>297</v>
      </c>
      <c r="CA457" t="s">
        <v>297</v>
      </c>
      <c r="CB457" t="s">
        <v>297</v>
      </c>
      <c r="CC457" t="s">
        <v>297</v>
      </c>
      <c r="CD457" t="s">
        <v>297</v>
      </c>
      <c r="CE457" t="s">
        <v>297</v>
      </c>
      <c r="CF457" t="s">
        <v>313</v>
      </c>
      <c r="CG457" t="s">
        <v>314</v>
      </c>
      <c r="CH457" t="s">
        <v>314</v>
      </c>
      <c r="CI457" t="s">
        <v>297</v>
      </c>
      <c r="CJ457" t="s">
        <v>297</v>
      </c>
      <c r="CK457" t="s">
        <v>2899</v>
      </c>
      <c r="CL457" t="s">
        <v>2900</v>
      </c>
      <c r="CM457" t="s">
        <v>297</v>
      </c>
      <c r="CN457" t="s">
        <v>297</v>
      </c>
      <c r="CO457" t="s">
        <v>297</v>
      </c>
      <c r="CP457" t="s">
        <v>297</v>
      </c>
      <c r="CQ457" t="s">
        <v>297</v>
      </c>
      <c r="CR457" t="s">
        <v>297</v>
      </c>
      <c r="CS457" t="s">
        <v>297</v>
      </c>
      <c r="CT457" t="s">
        <v>297</v>
      </c>
      <c r="CU457" t="s">
        <v>297</v>
      </c>
      <c r="CV457" t="s">
        <v>297</v>
      </c>
      <c r="CW457" t="s">
        <v>297</v>
      </c>
      <c r="CX457" t="s">
        <v>297</v>
      </c>
      <c r="CY457" t="s">
        <v>297</v>
      </c>
      <c r="CZ457" t="s">
        <v>297</v>
      </c>
      <c r="DA457" t="s">
        <v>297</v>
      </c>
      <c r="DB457" t="s">
        <v>297</v>
      </c>
      <c r="DC457" t="s">
        <v>297</v>
      </c>
    </row>
    <row r="458" spans="1:107" ht="17" hidden="1" customHeight="1" x14ac:dyDescent="0.2">
      <c r="A458" t="s">
        <v>2901</v>
      </c>
      <c r="B458" s="196" t="s">
        <v>2902</v>
      </c>
      <c r="C458" t="s">
        <v>6285</v>
      </c>
      <c r="D458" t="s">
        <v>297</v>
      </c>
      <c r="E458" t="s">
        <v>2903</v>
      </c>
      <c r="F458" t="s">
        <v>297</v>
      </c>
      <c r="G458" t="s">
        <v>339</v>
      </c>
      <c r="H458" t="s">
        <v>340</v>
      </c>
      <c r="I458" t="s">
        <v>375</v>
      </c>
      <c r="J458" t="s">
        <v>342</v>
      </c>
      <c r="K458" t="s">
        <v>343</v>
      </c>
      <c r="L458" t="s">
        <v>303</v>
      </c>
      <c r="M458" t="s">
        <v>297</v>
      </c>
      <c r="N458" t="s">
        <v>297</v>
      </c>
      <c r="O458" t="s">
        <v>297</v>
      </c>
      <c r="Q458" t="s">
        <v>344</v>
      </c>
      <c r="R458" t="s">
        <v>297</v>
      </c>
      <c r="S458" t="s">
        <v>306</v>
      </c>
      <c r="T458" t="s">
        <v>297</v>
      </c>
      <c r="U458" t="s">
        <v>297</v>
      </c>
      <c r="V458" t="s">
        <v>309</v>
      </c>
      <c r="W458" t="s">
        <v>310</v>
      </c>
      <c r="X458" t="s">
        <v>310</v>
      </c>
      <c r="Y458" t="s">
        <v>311</v>
      </c>
      <c r="Z458" t="s">
        <v>297</v>
      </c>
      <c r="AA458" t="s">
        <v>297</v>
      </c>
      <c r="AB458" t="s">
        <v>297</v>
      </c>
      <c r="AC458" t="s">
        <v>297</v>
      </c>
      <c r="AD458" t="s">
        <v>297</v>
      </c>
      <c r="AE458" t="s">
        <v>297</v>
      </c>
      <c r="AF458" t="s">
        <v>297</v>
      </c>
      <c r="AG458" t="s">
        <v>297</v>
      </c>
      <c r="AH458" t="s">
        <v>297</v>
      </c>
      <c r="AI458" t="s">
        <v>297</v>
      </c>
      <c r="AJ458" t="s">
        <v>297</v>
      </c>
      <c r="AK458" t="s">
        <v>297</v>
      </c>
      <c r="AL458" t="s">
        <v>297</v>
      </c>
      <c r="AM458" t="s">
        <v>297</v>
      </c>
      <c r="AN458" t="s">
        <v>297</v>
      </c>
      <c r="AO458" t="s">
        <v>297</v>
      </c>
      <c r="AP458" t="s">
        <v>297</v>
      </c>
      <c r="AQ458" t="s">
        <v>297</v>
      </c>
      <c r="AR458" t="s">
        <v>297</v>
      </c>
      <c r="AS458" t="s">
        <v>297</v>
      </c>
      <c r="AT458" t="s">
        <v>297</v>
      </c>
      <c r="AU458" t="s">
        <v>297</v>
      </c>
      <c r="AV458" t="s">
        <v>297</v>
      </c>
      <c r="AW458" t="s">
        <v>297</v>
      </c>
      <c r="AX458" t="s">
        <v>297</v>
      </c>
      <c r="AY458" t="s">
        <v>297</v>
      </c>
      <c r="AZ458" t="s">
        <v>297</v>
      </c>
      <c r="BA458" t="s">
        <v>297</v>
      </c>
      <c r="BB458" t="s">
        <v>297</v>
      </c>
      <c r="BC458" t="s">
        <v>297</v>
      </c>
      <c r="BD458" t="s">
        <v>297</v>
      </c>
      <c r="BE458" t="s">
        <v>297</v>
      </c>
      <c r="BF458" t="s">
        <v>297</v>
      </c>
      <c r="BG458" t="s">
        <v>297</v>
      </c>
      <c r="BH458" t="s">
        <v>297</v>
      </c>
      <c r="BI458" t="s">
        <v>297</v>
      </c>
      <c r="BJ458" t="s">
        <v>297</v>
      </c>
      <c r="BK458" t="s">
        <v>297</v>
      </c>
      <c r="BL458" t="s">
        <v>297</v>
      </c>
      <c r="BM458" t="s">
        <v>297</v>
      </c>
      <c r="BN458" t="s">
        <v>297</v>
      </c>
      <c r="BO458" t="s">
        <v>297</v>
      </c>
      <c r="BP458" t="s">
        <v>297</v>
      </c>
      <c r="BQ458" t="s">
        <v>297</v>
      </c>
      <c r="BR458" t="s">
        <v>297</v>
      </c>
      <c r="BS458" t="s">
        <v>297</v>
      </c>
      <c r="BT458" t="s">
        <v>297</v>
      </c>
      <c r="BU458" t="s">
        <v>297</v>
      </c>
      <c r="BV458" t="s">
        <v>297</v>
      </c>
      <c r="BW458" t="s">
        <v>297</v>
      </c>
      <c r="BX458" t="s">
        <v>297</v>
      </c>
      <c r="BY458" t="s">
        <v>297</v>
      </c>
      <c r="BZ458" t="s">
        <v>297</v>
      </c>
      <c r="CA458" t="s">
        <v>297</v>
      </c>
      <c r="CB458" t="s">
        <v>297</v>
      </c>
      <c r="CC458" t="s">
        <v>297</v>
      </c>
      <c r="CD458" t="s">
        <v>297</v>
      </c>
      <c r="CE458" t="s">
        <v>297</v>
      </c>
      <c r="CF458" t="s">
        <v>347</v>
      </c>
      <c r="CG458" t="s">
        <v>297</v>
      </c>
      <c r="CH458" t="s">
        <v>297</v>
      </c>
      <c r="CI458">
        <v>0</v>
      </c>
      <c r="CJ458">
        <v>30</v>
      </c>
      <c r="CK458" t="s">
        <v>2904</v>
      </c>
      <c r="CL458" t="s">
        <v>2905</v>
      </c>
      <c r="CM458" t="s">
        <v>297</v>
      </c>
      <c r="CN458" t="s">
        <v>297</v>
      </c>
      <c r="CO458" t="s">
        <v>297</v>
      </c>
      <c r="CP458" t="s">
        <v>297</v>
      </c>
      <c r="CQ458" t="s">
        <v>297</v>
      </c>
      <c r="CR458" t="s">
        <v>297</v>
      </c>
      <c r="CS458" t="s">
        <v>297</v>
      </c>
      <c r="CT458" t="s">
        <v>297</v>
      </c>
      <c r="CU458" t="s">
        <v>297</v>
      </c>
      <c r="CV458" t="s">
        <v>297</v>
      </c>
      <c r="CW458" t="s">
        <v>297</v>
      </c>
      <c r="CX458" t="s">
        <v>297</v>
      </c>
      <c r="CY458" t="s">
        <v>297</v>
      </c>
      <c r="CZ458" t="s">
        <v>297</v>
      </c>
      <c r="DA458" t="s">
        <v>297</v>
      </c>
      <c r="DB458" t="s">
        <v>297</v>
      </c>
      <c r="DC458" t="s">
        <v>297</v>
      </c>
    </row>
    <row r="459" spans="1:107" ht="17" hidden="1" customHeight="1" x14ac:dyDescent="0.2">
      <c r="A459" t="s">
        <v>2906</v>
      </c>
      <c r="B459" s="14" t="s">
        <v>2907</v>
      </c>
      <c r="C459" t="s">
        <v>6285</v>
      </c>
      <c r="D459" t="s">
        <v>297</v>
      </c>
      <c r="E459" t="s">
        <v>2908</v>
      </c>
      <c r="F459" t="s">
        <v>2909</v>
      </c>
      <c r="G459" t="s">
        <v>339</v>
      </c>
      <c r="H459" t="s">
        <v>340</v>
      </c>
      <c r="I459" t="s">
        <v>375</v>
      </c>
      <c r="J459" t="s">
        <v>342</v>
      </c>
      <c r="K459" t="s">
        <v>343</v>
      </c>
      <c r="L459" t="s">
        <v>303</v>
      </c>
      <c r="M459" t="s">
        <v>297</v>
      </c>
      <c r="N459" t="s">
        <v>297</v>
      </c>
      <c r="O459" t="s">
        <v>297</v>
      </c>
      <c r="Q459" t="s">
        <v>344</v>
      </c>
      <c r="R459" t="s">
        <v>297</v>
      </c>
      <c r="S459" t="s">
        <v>306</v>
      </c>
      <c r="T459" t="s">
        <v>297</v>
      </c>
      <c r="U459" t="s">
        <v>297</v>
      </c>
      <c r="V459" t="s">
        <v>309</v>
      </c>
      <c r="W459" t="s">
        <v>310</v>
      </c>
      <c r="X459" t="s">
        <v>310</v>
      </c>
      <c r="Y459" t="s">
        <v>311</v>
      </c>
      <c r="Z459" t="s">
        <v>297</v>
      </c>
      <c r="AA459" t="s">
        <v>297</v>
      </c>
      <c r="AB459" t="s">
        <v>297</v>
      </c>
      <c r="AC459" t="s">
        <v>297</v>
      </c>
      <c r="AD459" t="s">
        <v>297</v>
      </c>
      <c r="AE459" t="s">
        <v>297</v>
      </c>
      <c r="AF459" t="s">
        <v>312</v>
      </c>
      <c r="AG459" t="s">
        <v>297</v>
      </c>
      <c r="AH459" t="s">
        <v>297</v>
      </c>
      <c r="AI459" t="s">
        <v>297</v>
      </c>
      <c r="AJ459" t="s">
        <v>297</v>
      </c>
      <c r="AK459" t="s">
        <v>297</v>
      </c>
      <c r="AL459" t="s">
        <v>297</v>
      </c>
      <c r="AM459" t="s">
        <v>297</v>
      </c>
      <c r="AN459" t="s">
        <v>297</v>
      </c>
      <c r="AO459" t="s">
        <v>297</v>
      </c>
      <c r="AP459" t="s">
        <v>297</v>
      </c>
      <c r="AQ459" t="s">
        <v>297</v>
      </c>
      <c r="AR459" t="s">
        <v>297</v>
      </c>
      <c r="AS459" t="s">
        <v>297</v>
      </c>
      <c r="AT459" t="s">
        <v>297</v>
      </c>
      <c r="AU459" t="s">
        <v>297</v>
      </c>
      <c r="AV459" t="s">
        <v>297</v>
      </c>
      <c r="AW459" t="s">
        <v>297</v>
      </c>
      <c r="AX459" t="s">
        <v>297</v>
      </c>
      <c r="AY459" t="s">
        <v>297</v>
      </c>
      <c r="AZ459" t="s">
        <v>297</v>
      </c>
      <c r="BA459" t="s">
        <v>297</v>
      </c>
      <c r="BB459" t="s">
        <v>297</v>
      </c>
      <c r="BC459" t="s">
        <v>297</v>
      </c>
      <c r="BD459" t="s">
        <v>297</v>
      </c>
      <c r="BE459" t="s">
        <v>297</v>
      </c>
      <c r="BF459" t="s">
        <v>297</v>
      </c>
      <c r="BG459" t="s">
        <v>297</v>
      </c>
      <c r="BH459" t="s">
        <v>297</v>
      </c>
      <c r="BI459" t="s">
        <v>297</v>
      </c>
      <c r="BJ459" t="s">
        <v>297</v>
      </c>
      <c r="BK459" t="s">
        <v>297</v>
      </c>
      <c r="BL459" t="s">
        <v>297</v>
      </c>
      <c r="BM459" t="s">
        <v>297</v>
      </c>
      <c r="BN459" t="s">
        <v>297</v>
      </c>
      <c r="BO459" t="s">
        <v>297</v>
      </c>
      <c r="BP459" t="s">
        <v>297</v>
      </c>
      <c r="BQ459" t="s">
        <v>297</v>
      </c>
      <c r="BR459" t="s">
        <v>297</v>
      </c>
      <c r="BS459" t="s">
        <v>297</v>
      </c>
      <c r="BT459" t="s">
        <v>297</v>
      </c>
      <c r="BU459" t="s">
        <v>297</v>
      </c>
      <c r="BV459" t="s">
        <v>297</v>
      </c>
      <c r="BW459" t="s">
        <v>297</v>
      </c>
      <c r="BX459" t="s">
        <v>297</v>
      </c>
      <c r="BY459" t="s">
        <v>297</v>
      </c>
      <c r="BZ459" t="s">
        <v>297</v>
      </c>
      <c r="CA459" t="s">
        <v>297</v>
      </c>
      <c r="CB459" t="s">
        <v>297</v>
      </c>
      <c r="CC459" t="s">
        <v>297</v>
      </c>
      <c r="CD459" t="s">
        <v>297</v>
      </c>
      <c r="CE459" t="s">
        <v>297</v>
      </c>
      <c r="CF459" t="s">
        <v>347</v>
      </c>
      <c r="CG459" t="s">
        <v>297</v>
      </c>
      <c r="CH459" t="s">
        <v>297</v>
      </c>
      <c r="CI459">
        <v>0</v>
      </c>
      <c r="CJ459">
        <v>30</v>
      </c>
      <c r="CK459" t="s">
        <v>2910</v>
      </c>
      <c r="CL459" t="s">
        <v>2911</v>
      </c>
      <c r="CM459" t="s">
        <v>2912</v>
      </c>
      <c r="CN459" t="s">
        <v>297</v>
      </c>
      <c r="CO459" t="s">
        <v>297</v>
      </c>
      <c r="CP459" t="s">
        <v>297</v>
      </c>
      <c r="CQ459" t="s">
        <v>297</v>
      </c>
      <c r="CR459" t="s">
        <v>297</v>
      </c>
      <c r="CS459" t="s">
        <v>297</v>
      </c>
      <c r="CT459" t="s">
        <v>297</v>
      </c>
      <c r="CU459" t="s">
        <v>297</v>
      </c>
      <c r="CV459" t="s">
        <v>297</v>
      </c>
      <c r="CW459" t="s">
        <v>297</v>
      </c>
      <c r="CX459" t="s">
        <v>297</v>
      </c>
      <c r="CY459" t="s">
        <v>297</v>
      </c>
      <c r="CZ459" t="s">
        <v>297</v>
      </c>
      <c r="DA459" t="s">
        <v>297</v>
      </c>
      <c r="DB459" t="s">
        <v>297</v>
      </c>
      <c r="DC459" t="s">
        <v>297</v>
      </c>
    </row>
    <row r="460" spans="1:107" ht="17" hidden="1" customHeight="1" x14ac:dyDescent="0.2">
      <c r="A460" t="s">
        <v>2913</v>
      </c>
      <c r="B460" s="196" t="s">
        <v>2914</v>
      </c>
      <c r="C460" t="s">
        <v>6285</v>
      </c>
      <c r="D460" t="s">
        <v>297</v>
      </c>
      <c r="E460" t="s">
        <v>2915</v>
      </c>
      <c r="F460" t="s">
        <v>2916</v>
      </c>
      <c r="G460" t="s">
        <v>339</v>
      </c>
      <c r="H460" t="s">
        <v>340</v>
      </c>
      <c r="I460" t="s">
        <v>375</v>
      </c>
      <c r="J460" t="s">
        <v>342</v>
      </c>
      <c r="K460" t="s">
        <v>343</v>
      </c>
      <c r="L460" t="s">
        <v>303</v>
      </c>
      <c r="M460" t="s">
        <v>297</v>
      </c>
      <c r="N460" t="s">
        <v>297</v>
      </c>
      <c r="O460" t="s">
        <v>297</v>
      </c>
      <c r="Q460" t="s">
        <v>344</v>
      </c>
      <c r="R460" t="s">
        <v>297</v>
      </c>
      <c r="S460" t="s">
        <v>306</v>
      </c>
      <c r="T460" t="s">
        <v>297</v>
      </c>
      <c r="U460" t="s">
        <v>297</v>
      </c>
      <c r="V460" t="s">
        <v>309</v>
      </c>
      <c r="W460" t="s">
        <v>310</v>
      </c>
      <c r="X460" t="s">
        <v>310</v>
      </c>
      <c r="Y460" t="s">
        <v>311</v>
      </c>
      <c r="Z460" t="s">
        <v>297</v>
      </c>
      <c r="AA460" t="s">
        <v>297</v>
      </c>
      <c r="AB460" t="s">
        <v>297</v>
      </c>
      <c r="AC460" t="s">
        <v>297</v>
      </c>
      <c r="AD460" t="s">
        <v>297</v>
      </c>
      <c r="AE460" t="s">
        <v>297</v>
      </c>
      <c r="AF460" t="s">
        <v>312</v>
      </c>
      <c r="AG460" t="s">
        <v>297</v>
      </c>
      <c r="AH460" t="s">
        <v>297</v>
      </c>
      <c r="AI460" t="s">
        <v>297</v>
      </c>
      <c r="AJ460" t="s">
        <v>297</v>
      </c>
      <c r="AK460" t="s">
        <v>297</v>
      </c>
      <c r="AL460" t="s">
        <v>297</v>
      </c>
      <c r="AM460" t="s">
        <v>297</v>
      </c>
      <c r="AN460" t="s">
        <v>297</v>
      </c>
      <c r="AO460" t="s">
        <v>297</v>
      </c>
      <c r="AP460" t="s">
        <v>297</v>
      </c>
      <c r="AQ460" t="s">
        <v>297</v>
      </c>
      <c r="AR460" t="s">
        <v>297</v>
      </c>
      <c r="AS460" t="s">
        <v>297</v>
      </c>
      <c r="AT460" t="s">
        <v>297</v>
      </c>
      <c r="AU460" t="s">
        <v>297</v>
      </c>
      <c r="AV460" t="s">
        <v>297</v>
      </c>
      <c r="AW460" t="s">
        <v>297</v>
      </c>
      <c r="AX460" t="s">
        <v>297</v>
      </c>
      <c r="AY460" t="s">
        <v>297</v>
      </c>
      <c r="AZ460" t="s">
        <v>297</v>
      </c>
      <c r="BA460" t="s">
        <v>297</v>
      </c>
      <c r="BB460" t="s">
        <v>297</v>
      </c>
      <c r="BC460" t="s">
        <v>297</v>
      </c>
      <c r="BD460" t="s">
        <v>297</v>
      </c>
      <c r="BE460" t="s">
        <v>297</v>
      </c>
      <c r="BF460" t="s">
        <v>297</v>
      </c>
      <c r="BG460" t="s">
        <v>297</v>
      </c>
      <c r="BH460" t="s">
        <v>297</v>
      </c>
      <c r="BI460" t="s">
        <v>297</v>
      </c>
      <c r="BJ460" t="s">
        <v>297</v>
      </c>
      <c r="BK460" t="s">
        <v>297</v>
      </c>
      <c r="BL460" t="s">
        <v>297</v>
      </c>
      <c r="BM460" t="s">
        <v>297</v>
      </c>
      <c r="BN460" t="s">
        <v>297</v>
      </c>
      <c r="BO460" t="s">
        <v>297</v>
      </c>
      <c r="BP460" t="s">
        <v>297</v>
      </c>
      <c r="BQ460" t="s">
        <v>297</v>
      </c>
      <c r="BR460" t="s">
        <v>297</v>
      </c>
      <c r="BS460" t="s">
        <v>297</v>
      </c>
      <c r="BT460" t="s">
        <v>297</v>
      </c>
      <c r="BU460" t="s">
        <v>297</v>
      </c>
      <c r="BV460" t="s">
        <v>297</v>
      </c>
      <c r="BW460" t="s">
        <v>297</v>
      </c>
      <c r="BX460" t="s">
        <v>297</v>
      </c>
      <c r="BY460" t="s">
        <v>297</v>
      </c>
      <c r="BZ460" t="s">
        <v>297</v>
      </c>
      <c r="CA460" t="s">
        <v>297</v>
      </c>
      <c r="CB460" t="s">
        <v>297</v>
      </c>
      <c r="CC460" t="s">
        <v>297</v>
      </c>
      <c r="CD460" t="s">
        <v>297</v>
      </c>
      <c r="CE460" t="s">
        <v>297</v>
      </c>
      <c r="CF460" t="s">
        <v>347</v>
      </c>
      <c r="CG460" t="s">
        <v>297</v>
      </c>
      <c r="CH460" t="s">
        <v>297</v>
      </c>
      <c r="CI460">
        <v>0</v>
      </c>
      <c r="CJ460">
        <v>30</v>
      </c>
      <c r="CK460" t="s">
        <v>2917</v>
      </c>
      <c r="CL460" t="s">
        <v>2918</v>
      </c>
      <c r="CM460" t="s">
        <v>2919</v>
      </c>
      <c r="CN460" t="s">
        <v>297</v>
      </c>
      <c r="CO460" t="s">
        <v>297</v>
      </c>
      <c r="CP460" t="s">
        <v>297</v>
      </c>
      <c r="CQ460" t="s">
        <v>297</v>
      </c>
      <c r="CR460" t="s">
        <v>297</v>
      </c>
      <c r="CS460" t="s">
        <v>297</v>
      </c>
      <c r="CT460" t="s">
        <v>297</v>
      </c>
      <c r="CU460" t="s">
        <v>297</v>
      </c>
      <c r="CV460" t="s">
        <v>297</v>
      </c>
      <c r="CW460" t="s">
        <v>297</v>
      </c>
      <c r="CX460" t="s">
        <v>297</v>
      </c>
      <c r="CY460" t="s">
        <v>297</v>
      </c>
      <c r="CZ460" t="s">
        <v>297</v>
      </c>
      <c r="DA460" t="s">
        <v>297</v>
      </c>
      <c r="DB460" t="s">
        <v>297</v>
      </c>
      <c r="DC460" t="s">
        <v>297</v>
      </c>
    </row>
    <row r="461" spans="1:107" ht="17" hidden="1" customHeight="1" x14ac:dyDescent="0.2">
      <c r="A461" s="70" t="s">
        <v>2920</v>
      </c>
      <c r="B461" s="178" t="s">
        <v>2921</v>
      </c>
      <c r="C461" t="s">
        <v>6204</v>
      </c>
      <c r="D461" t="s">
        <v>297</v>
      </c>
      <c r="E461" s="178" t="s">
        <v>2921</v>
      </c>
      <c r="F461" s="160" t="s">
        <v>297</v>
      </c>
      <c r="G461" t="s">
        <v>339</v>
      </c>
      <c r="H461" t="s">
        <v>340</v>
      </c>
      <c r="I461" t="s">
        <v>375</v>
      </c>
      <c r="J461" t="s">
        <v>342</v>
      </c>
      <c r="K461" t="s">
        <v>343</v>
      </c>
      <c r="L461" t="s">
        <v>472</v>
      </c>
      <c r="M461" t="s">
        <v>297</v>
      </c>
      <c r="N461" t="s">
        <v>297</v>
      </c>
      <c r="O461" t="s">
        <v>297</v>
      </c>
      <c r="Q461" t="s">
        <v>344</v>
      </c>
      <c r="R461" t="s">
        <v>297</v>
      </c>
      <c r="S461" t="s">
        <v>306</v>
      </c>
      <c r="T461" t="s">
        <v>297</v>
      </c>
      <c r="U461" t="s">
        <v>473</v>
      </c>
      <c r="V461" t="s">
        <v>309</v>
      </c>
      <c r="W461" s="70" t="s">
        <v>310</v>
      </c>
      <c r="X461" s="70" t="s">
        <v>310</v>
      </c>
      <c r="Y461" t="s">
        <v>311</v>
      </c>
      <c r="Z461" t="s">
        <v>297</v>
      </c>
      <c r="AA461" t="s">
        <v>297</v>
      </c>
      <c r="AB461" t="s">
        <v>297</v>
      </c>
      <c r="AC461" t="s">
        <v>297</v>
      </c>
      <c r="AD461" t="s">
        <v>297</v>
      </c>
      <c r="AE461" t="s">
        <v>297</v>
      </c>
      <c r="AF461" t="s">
        <v>297</v>
      </c>
      <c r="AG461" t="s">
        <v>297</v>
      </c>
      <c r="AH461" t="s">
        <v>297</v>
      </c>
      <c r="AI461" t="s">
        <v>297</v>
      </c>
      <c r="AJ461" t="s">
        <v>297</v>
      </c>
      <c r="AK461" t="s">
        <v>297</v>
      </c>
      <c r="AL461" t="s">
        <v>297</v>
      </c>
      <c r="AM461" t="s">
        <v>297</v>
      </c>
      <c r="AN461" t="s">
        <v>297</v>
      </c>
      <c r="AO461" t="s">
        <v>297</v>
      </c>
      <c r="AP461" t="s">
        <v>297</v>
      </c>
      <c r="AQ461" t="s">
        <v>297</v>
      </c>
      <c r="AR461" t="s">
        <v>297</v>
      </c>
      <c r="AS461" t="s">
        <v>297</v>
      </c>
      <c r="AT461" t="s">
        <v>297</v>
      </c>
      <c r="AU461" t="s">
        <v>297</v>
      </c>
      <c r="AV461" t="s">
        <v>297</v>
      </c>
      <c r="AW461" t="s">
        <v>297</v>
      </c>
      <c r="AX461" t="s">
        <v>297</v>
      </c>
      <c r="AY461" t="s">
        <v>297</v>
      </c>
      <c r="AZ461" t="s">
        <v>297</v>
      </c>
      <c r="BA461" t="s">
        <v>312</v>
      </c>
      <c r="BB461" t="s">
        <v>297</v>
      </c>
      <c r="BC461" t="s">
        <v>297</v>
      </c>
      <c r="BD461" t="s">
        <v>297</v>
      </c>
      <c r="BE461" t="s">
        <v>297</v>
      </c>
      <c r="BF461" t="s">
        <v>297</v>
      </c>
      <c r="BG461" t="s">
        <v>297</v>
      </c>
      <c r="BH461" t="s">
        <v>297</v>
      </c>
      <c r="BI461" t="s">
        <v>297</v>
      </c>
      <c r="BJ461" t="s">
        <v>297</v>
      </c>
      <c r="BK461" t="s">
        <v>297</v>
      </c>
      <c r="BL461" t="s">
        <v>297</v>
      </c>
      <c r="BM461" t="s">
        <v>297</v>
      </c>
      <c r="BN461" t="s">
        <v>297</v>
      </c>
      <c r="BO461" t="s">
        <v>297</v>
      </c>
      <c r="BP461" t="s">
        <v>297</v>
      </c>
      <c r="BQ461" t="s">
        <v>297</v>
      </c>
      <c r="BR461" t="s">
        <v>297</v>
      </c>
      <c r="BS461" t="s">
        <v>297</v>
      </c>
      <c r="BT461" t="s">
        <v>297</v>
      </c>
      <c r="BU461" t="s">
        <v>297</v>
      </c>
      <c r="BV461" t="s">
        <v>297</v>
      </c>
      <c r="BW461" t="s">
        <v>297</v>
      </c>
      <c r="BX461" t="s">
        <v>297</v>
      </c>
      <c r="BY461" t="s">
        <v>297</v>
      </c>
      <c r="BZ461" t="s">
        <v>297</v>
      </c>
      <c r="CA461" t="s">
        <v>297</v>
      </c>
      <c r="CB461" t="s">
        <v>297</v>
      </c>
      <c r="CC461" t="s">
        <v>297</v>
      </c>
      <c r="CD461" t="s">
        <v>297</v>
      </c>
      <c r="CE461" t="s">
        <v>297</v>
      </c>
      <c r="CF461" t="s">
        <v>347</v>
      </c>
      <c r="CG461" t="s">
        <v>297</v>
      </c>
      <c r="CH461" t="s">
        <v>297</v>
      </c>
      <c r="CM461" t="s">
        <v>297</v>
      </c>
      <c r="CN461" t="s">
        <v>297</v>
      </c>
      <c r="CO461" t="s">
        <v>297</v>
      </c>
      <c r="CP461" t="s">
        <v>297</v>
      </c>
      <c r="CQ461" t="s">
        <v>297</v>
      </c>
      <c r="CR461" t="s">
        <v>297</v>
      </c>
      <c r="CS461" t="s">
        <v>297</v>
      </c>
      <c r="CT461" t="s">
        <v>297</v>
      </c>
      <c r="CU461" t="s">
        <v>297</v>
      </c>
      <c r="CV461" t="s">
        <v>297</v>
      </c>
      <c r="CW461" t="s">
        <v>297</v>
      </c>
      <c r="CX461" t="s">
        <v>297</v>
      </c>
      <c r="CY461" t="s">
        <v>297</v>
      </c>
      <c r="CZ461" t="s">
        <v>297</v>
      </c>
      <c r="DA461" s="11" t="s">
        <v>297</v>
      </c>
      <c r="DB461" s="11" t="s">
        <v>297</v>
      </c>
      <c r="DC461" s="11" t="s">
        <v>297</v>
      </c>
    </row>
    <row r="462" spans="1:107" ht="17" hidden="1" customHeight="1" x14ac:dyDescent="0.2">
      <c r="A462" t="s">
        <v>2922</v>
      </c>
      <c r="B462" s="196" t="s">
        <v>2923</v>
      </c>
      <c r="C462" t="s">
        <v>6285</v>
      </c>
      <c r="D462" t="s">
        <v>297</v>
      </c>
      <c r="E462" t="s">
        <v>2924</v>
      </c>
      <c r="F462" t="s">
        <v>297</v>
      </c>
      <c r="G462" t="s">
        <v>339</v>
      </c>
      <c r="H462" t="s">
        <v>340</v>
      </c>
      <c r="I462" t="s">
        <v>375</v>
      </c>
      <c r="J462" t="s">
        <v>342</v>
      </c>
      <c r="K462" t="s">
        <v>343</v>
      </c>
      <c r="L462" t="s">
        <v>303</v>
      </c>
      <c r="M462" t="s">
        <v>297</v>
      </c>
      <c r="N462" t="s">
        <v>297</v>
      </c>
      <c r="O462" t="s">
        <v>297</v>
      </c>
      <c r="Q462" t="s">
        <v>344</v>
      </c>
      <c r="R462" t="s">
        <v>297</v>
      </c>
      <c r="S462" t="s">
        <v>306</v>
      </c>
      <c r="T462" t="s">
        <v>297</v>
      </c>
      <c r="U462" t="s">
        <v>297</v>
      </c>
      <c r="V462" t="s">
        <v>309</v>
      </c>
      <c r="W462" t="s">
        <v>310</v>
      </c>
      <c r="X462" t="s">
        <v>310</v>
      </c>
      <c r="Y462" t="s">
        <v>311</v>
      </c>
      <c r="Z462" t="s">
        <v>297</v>
      </c>
      <c r="AA462" t="s">
        <v>297</v>
      </c>
      <c r="AB462" t="s">
        <v>297</v>
      </c>
      <c r="AC462" t="s">
        <v>297</v>
      </c>
      <c r="AD462" t="s">
        <v>297</v>
      </c>
      <c r="AE462" t="s">
        <v>297</v>
      </c>
      <c r="AF462" t="s">
        <v>297</v>
      </c>
      <c r="AG462" t="s">
        <v>297</v>
      </c>
      <c r="AH462" t="s">
        <v>297</v>
      </c>
      <c r="AI462" t="s">
        <v>297</v>
      </c>
      <c r="AJ462" t="s">
        <v>297</v>
      </c>
      <c r="AK462" t="s">
        <v>297</v>
      </c>
      <c r="AL462" t="s">
        <v>297</v>
      </c>
      <c r="AM462" t="s">
        <v>297</v>
      </c>
      <c r="AN462" t="s">
        <v>297</v>
      </c>
      <c r="AO462" t="s">
        <v>312</v>
      </c>
      <c r="AP462" t="s">
        <v>297</v>
      </c>
      <c r="AQ462" t="s">
        <v>297</v>
      </c>
      <c r="AR462" t="s">
        <v>297</v>
      </c>
      <c r="AS462" t="s">
        <v>297</v>
      </c>
      <c r="AT462" t="s">
        <v>297</v>
      </c>
      <c r="AU462" t="s">
        <v>297</v>
      </c>
      <c r="AV462" t="s">
        <v>297</v>
      </c>
      <c r="AW462" t="s">
        <v>297</v>
      </c>
      <c r="AX462" t="s">
        <v>297</v>
      </c>
      <c r="AY462" t="s">
        <v>297</v>
      </c>
      <c r="AZ462" t="s">
        <v>297</v>
      </c>
      <c r="BA462" t="s">
        <v>297</v>
      </c>
      <c r="BB462" t="s">
        <v>297</v>
      </c>
      <c r="BC462" t="s">
        <v>297</v>
      </c>
      <c r="BD462" t="s">
        <v>297</v>
      </c>
      <c r="BE462" t="s">
        <v>297</v>
      </c>
      <c r="BF462" t="s">
        <v>297</v>
      </c>
      <c r="BG462" t="s">
        <v>297</v>
      </c>
      <c r="BH462" t="s">
        <v>297</v>
      </c>
      <c r="BI462" t="s">
        <v>297</v>
      </c>
      <c r="BJ462" t="s">
        <v>297</v>
      </c>
      <c r="BK462" t="s">
        <v>297</v>
      </c>
      <c r="BL462" t="s">
        <v>297</v>
      </c>
      <c r="BM462" t="s">
        <v>297</v>
      </c>
      <c r="BN462" t="s">
        <v>297</v>
      </c>
      <c r="BO462" t="s">
        <v>297</v>
      </c>
      <c r="BP462" t="s">
        <v>297</v>
      </c>
      <c r="BQ462" t="s">
        <v>297</v>
      </c>
      <c r="BR462" t="s">
        <v>297</v>
      </c>
      <c r="BS462" t="s">
        <v>297</v>
      </c>
      <c r="BT462" t="s">
        <v>297</v>
      </c>
      <c r="BU462" t="s">
        <v>297</v>
      </c>
      <c r="BV462" t="s">
        <v>297</v>
      </c>
      <c r="BW462" t="s">
        <v>297</v>
      </c>
      <c r="BX462" t="s">
        <v>297</v>
      </c>
      <c r="BY462" t="s">
        <v>297</v>
      </c>
      <c r="BZ462" t="s">
        <v>297</v>
      </c>
      <c r="CA462" t="s">
        <v>297</v>
      </c>
      <c r="CB462" t="s">
        <v>297</v>
      </c>
      <c r="CC462" t="s">
        <v>297</v>
      </c>
      <c r="CD462" t="s">
        <v>297</v>
      </c>
      <c r="CE462" t="s">
        <v>297</v>
      </c>
      <c r="CF462" t="s">
        <v>347</v>
      </c>
      <c r="CG462" t="s">
        <v>297</v>
      </c>
      <c r="CH462" t="s">
        <v>297</v>
      </c>
      <c r="CI462">
        <v>0</v>
      </c>
      <c r="CJ462">
        <v>30</v>
      </c>
      <c r="CK462" t="s">
        <v>2925</v>
      </c>
      <c r="CL462" t="s">
        <v>2926</v>
      </c>
      <c r="CM462" t="s">
        <v>297</v>
      </c>
      <c r="CN462" t="s">
        <v>297</v>
      </c>
      <c r="CO462" t="s">
        <v>297</v>
      </c>
      <c r="CP462" t="s">
        <v>297</v>
      </c>
      <c r="CQ462" t="s">
        <v>297</v>
      </c>
      <c r="CR462" t="s">
        <v>297</v>
      </c>
      <c r="CS462" t="s">
        <v>297</v>
      </c>
      <c r="CT462" t="s">
        <v>297</v>
      </c>
      <c r="CU462" t="s">
        <v>297</v>
      </c>
      <c r="CV462" t="s">
        <v>297</v>
      </c>
      <c r="CW462" t="s">
        <v>297</v>
      </c>
      <c r="CX462" t="s">
        <v>297</v>
      </c>
      <c r="CY462" t="s">
        <v>297</v>
      </c>
      <c r="CZ462" t="s">
        <v>297</v>
      </c>
      <c r="DA462" t="s">
        <v>297</v>
      </c>
      <c r="DB462" t="s">
        <v>297</v>
      </c>
      <c r="DC462" t="s">
        <v>297</v>
      </c>
    </row>
    <row r="463" spans="1:107" ht="17" hidden="1" customHeight="1" x14ac:dyDescent="0.2">
      <c r="A463" t="s">
        <v>302</v>
      </c>
      <c r="B463" s="14" t="s">
        <v>2927</v>
      </c>
      <c r="C463" t="s">
        <v>941</v>
      </c>
      <c r="D463" t="s">
        <v>297</v>
      </c>
      <c r="E463" t="s">
        <v>2928</v>
      </c>
      <c r="F463" t="s">
        <v>297</v>
      </c>
      <c r="G463" t="s">
        <v>339</v>
      </c>
      <c r="H463" t="s">
        <v>340</v>
      </c>
      <c r="I463" t="s">
        <v>375</v>
      </c>
      <c r="J463" t="s">
        <v>342</v>
      </c>
      <c r="K463" t="s">
        <v>302</v>
      </c>
      <c r="L463" t="s">
        <v>303</v>
      </c>
      <c r="M463" t="s">
        <v>297</v>
      </c>
      <c r="N463" t="s">
        <v>297</v>
      </c>
      <c r="O463" t="s">
        <v>297</v>
      </c>
      <c r="Q463" t="s">
        <v>344</v>
      </c>
      <c r="R463" t="s">
        <v>297</v>
      </c>
      <c r="S463" t="s">
        <v>306</v>
      </c>
      <c r="T463" t="s">
        <v>297</v>
      </c>
      <c r="U463" t="s">
        <v>297</v>
      </c>
      <c r="V463" t="s">
        <v>309</v>
      </c>
      <c r="W463" t="s">
        <v>310</v>
      </c>
      <c r="X463" t="s">
        <v>310</v>
      </c>
      <c r="Y463" t="s">
        <v>311</v>
      </c>
      <c r="Z463" t="s">
        <v>297</v>
      </c>
      <c r="AA463" t="s">
        <v>297</v>
      </c>
      <c r="AB463" t="s">
        <v>297</v>
      </c>
      <c r="AC463" t="s">
        <v>297</v>
      </c>
      <c r="AD463" t="s">
        <v>297</v>
      </c>
      <c r="AE463" t="s">
        <v>297</v>
      </c>
      <c r="AF463" t="s">
        <v>312</v>
      </c>
      <c r="AG463" t="s">
        <v>297</v>
      </c>
      <c r="AH463" t="s">
        <v>297</v>
      </c>
      <c r="AI463" t="s">
        <v>297</v>
      </c>
      <c r="AJ463" t="s">
        <v>297</v>
      </c>
      <c r="AK463" t="s">
        <v>297</v>
      </c>
      <c r="AL463" t="s">
        <v>297</v>
      </c>
      <c r="AM463" t="s">
        <v>297</v>
      </c>
      <c r="AN463" t="s">
        <v>297</v>
      </c>
      <c r="AO463" t="s">
        <v>297</v>
      </c>
      <c r="AP463" t="s">
        <v>297</v>
      </c>
      <c r="AQ463" t="s">
        <v>297</v>
      </c>
      <c r="AR463" t="s">
        <v>297</v>
      </c>
      <c r="AS463" t="s">
        <v>297</v>
      </c>
      <c r="AT463" t="s">
        <v>297</v>
      </c>
      <c r="AU463" t="s">
        <v>297</v>
      </c>
      <c r="AV463" t="s">
        <v>297</v>
      </c>
      <c r="AW463" t="s">
        <v>297</v>
      </c>
      <c r="AX463" t="s">
        <v>297</v>
      </c>
      <c r="AY463" t="s">
        <v>297</v>
      </c>
      <c r="AZ463" t="s">
        <v>297</v>
      </c>
      <c r="BA463" t="s">
        <v>297</v>
      </c>
      <c r="BB463" t="s">
        <v>297</v>
      </c>
      <c r="BC463" t="s">
        <v>297</v>
      </c>
      <c r="BD463" t="s">
        <v>297</v>
      </c>
      <c r="BE463" t="s">
        <v>297</v>
      </c>
      <c r="BF463" t="s">
        <v>297</v>
      </c>
      <c r="BG463" t="s">
        <v>297</v>
      </c>
      <c r="BH463" t="s">
        <v>297</v>
      </c>
      <c r="BI463" t="s">
        <v>297</v>
      </c>
      <c r="BJ463" t="s">
        <v>297</v>
      </c>
      <c r="BK463" t="s">
        <v>297</v>
      </c>
      <c r="BL463" t="s">
        <v>297</v>
      </c>
      <c r="BM463" t="s">
        <v>297</v>
      </c>
      <c r="BN463" t="s">
        <v>297</v>
      </c>
      <c r="BO463" t="s">
        <v>297</v>
      </c>
      <c r="BP463" t="s">
        <v>312</v>
      </c>
      <c r="BQ463" t="s">
        <v>297</v>
      </c>
      <c r="BR463" t="s">
        <v>297</v>
      </c>
      <c r="BS463" t="s">
        <v>297</v>
      </c>
      <c r="BT463" t="s">
        <v>297</v>
      </c>
      <c r="BU463" t="s">
        <v>297</v>
      </c>
      <c r="BV463" t="s">
        <v>297</v>
      </c>
      <c r="BW463" t="s">
        <v>297</v>
      </c>
      <c r="BX463" t="s">
        <v>297</v>
      </c>
      <c r="BY463" t="s">
        <v>297</v>
      </c>
      <c r="BZ463" t="s">
        <v>297</v>
      </c>
      <c r="CA463" t="s">
        <v>297</v>
      </c>
      <c r="CB463" t="s">
        <v>297</v>
      </c>
      <c r="CC463" t="s">
        <v>297</v>
      </c>
      <c r="CD463" t="s">
        <v>297</v>
      </c>
      <c r="CE463" t="s">
        <v>297</v>
      </c>
      <c r="CF463" t="s">
        <v>347</v>
      </c>
      <c r="CG463" t="s">
        <v>297</v>
      </c>
      <c r="CH463" t="s">
        <v>297</v>
      </c>
      <c r="CI463">
        <v>0</v>
      </c>
      <c r="CJ463">
        <v>30</v>
      </c>
      <c r="CK463" t="s">
        <v>2929</v>
      </c>
      <c r="CL463" t="s">
        <v>2930</v>
      </c>
      <c r="CM463" t="s">
        <v>297</v>
      </c>
      <c r="CN463" t="s">
        <v>297</v>
      </c>
      <c r="CO463" t="s">
        <v>297</v>
      </c>
      <c r="CP463" t="s">
        <v>297</v>
      </c>
      <c r="CQ463" t="s">
        <v>297</v>
      </c>
      <c r="CR463" t="s">
        <v>297</v>
      </c>
      <c r="CS463" t="s">
        <v>297</v>
      </c>
      <c r="CT463" t="s">
        <v>297</v>
      </c>
      <c r="CU463" t="s">
        <v>297</v>
      </c>
      <c r="CV463" t="s">
        <v>297</v>
      </c>
      <c r="CW463" t="s">
        <v>297</v>
      </c>
      <c r="CX463" t="s">
        <v>297</v>
      </c>
      <c r="CY463" t="s">
        <v>297</v>
      </c>
      <c r="CZ463" t="s">
        <v>297</v>
      </c>
      <c r="DA463" t="s">
        <v>297</v>
      </c>
      <c r="DB463" t="s">
        <v>297</v>
      </c>
      <c r="DC463" t="s">
        <v>297</v>
      </c>
    </row>
    <row r="464" spans="1:107" ht="17" hidden="1" customHeight="1" x14ac:dyDescent="0.2">
      <c r="A464" s="70" t="s">
        <v>2931</v>
      </c>
      <c r="B464" s="199" t="s">
        <v>2932</v>
      </c>
      <c r="C464" t="s">
        <v>941</v>
      </c>
      <c r="D464" t="s">
        <v>297</v>
      </c>
      <c r="E464" s="70" t="s">
        <v>2933</v>
      </c>
      <c r="F464" t="s">
        <v>297</v>
      </c>
      <c r="G464" t="s">
        <v>298</v>
      </c>
      <c r="H464" t="s">
        <v>299</v>
      </c>
      <c r="I464" t="s">
        <v>300</v>
      </c>
      <c r="J464" t="s">
        <v>342</v>
      </c>
      <c r="K464" s="70" t="s">
        <v>2931</v>
      </c>
      <c r="L464" t="s">
        <v>303</v>
      </c>
      <c r="M464" t="s">
        <v>297</v>
      </c>
      <c r="N464" t="s">
        <v>297</v>
      </c>
      <c r="O464" t="s">
        <v>297</v>
      </c>
      <c r="Q464" t="s">
        <v>304</v>
      </c>
      <c r="R464" t="s">
        <v>319</v>
      </c>
      <c r="S464" t="s">
        <v>306</v>
      </c>
      <c r="T464" t="s">
        <v>747</v>
      </c>
      <c r="U464" t="s">
        <v>297</v>
      </c>
      <c r="V464" t="s">
        <v>1510</v>
      </c>
      <c r="W464" t="s">
        <v>310</v>
      </c>
      <c r="X464" t="s">
        <v>310</v>
      </c>
      <c r="Y464" t="s">
        <v>311</v>
      </c>
      <c r="Z464" t="s">
        <v>297</v>
      </c>
      <c r="AA464" t="s">
        <v>297</v>
      </c>
      <c r="AB464" t="s">
        <v>297</v>
      </c>
      <c r="AC464" t="s">
        <v>297</v>
      </c>
      <c r="AD464" t="s">
        <v>297</v>
      </c>
      <c r="AE464" t="s">
        <v>297</v>
      </c>
      <c r="AF464" t="s">
        <v>297</v>
      </c>
      <c r="AG464" t="s">
        <v>297</v>
      </c>
      <c r="AH464" t="s">
        <v>297</v>
      </c>
      <c r="AI464" t="s">
        <v>297</v>
      </c>
      <c r="AJ464" t="s">
        <v>297</v>
      </c>
      <c r="AK464" t="s">
        <v>297</v>
      </c>
      <c r="AL464" t="s">
        <v>297</v>
      </c>
      <c r="AM464" t="s">
        <v>297</v>
      </c>
      <c r="AN464" t="s">
        <v>297</v>
      </c>
      <c r="AO464" t="s">
        <v>297</v>
      </c>
      <c r="AP464" t="s">
        <v>297</v>
      </c>
      <c r="AQ464" t="s">
        <v>297</v>
      </c>
      <c r="AR464" t="s">
        <v>297</v>
      </c>
      <c r="AS464" t="s">
        <v>297</v>
      </c>
      <c r="AT464" t="s">
        <v>297</v>
      </c>
      <c r="AU464" t="s">
        <v>297</v>
      </c>
      <c r="AV464" t="s">
        <v>297</v>
      </c>
      <c r="AW464" t="s">
        <v>297</v>
      </c>
      <c r="AX464" t="s">
        <v>297</v>
      </c>
      <c r="AY464" t="s">
        <v>297</v>
      </c>
      <c r="AZ464" t="s">
        <v>297</v>
      </c>
      <c r="BA464" t="s">
        <v>297</v>
      </c>
      <c r="BB464" t="s">
        <v>297</v>
      </c>
      <c r="BC464" t="s">
        <v>297</v>
      </c>
      <c r="BD464" t="s">
        <v>297</v>
      </c>
      <c r="BE464" t="s">
        <v>297</v>
      </c>
      <c r="BF464" t="s">
        <v>297</v>
      </c>
      <c r="BG464" t="s">
        <v>297</v>
      </c>
      <c r="BH464" t="s">
        <v>297</v>
      </c>
      <c r="BI464" t="s">
        <v>297</v>
      </c>
      <c r="BJ464" t="s">
        <v>297</v>
      </c>
      <c r="BK464" t="s">
        <v>297</v>
      </c>
      <c r="BL464" t="s">
        <v>297</v>
      </c>
      <c r="BM464" t="s">
        <v>297</v>
      </c>
      <c r="BN464" t="s">
        <v>297</v>
      </c>
      <c r="BO464" t="s">
        <v>297</v>
      </c>
      <c r="BP464" t="s">
        <v>297</v>
      </c>
      <c r="BQ464" t="s">
        <v>297</v>
      </c>
      <c r="BR464" t="s">
        <v>297</v>
      </c>
      <c r="BS464" t="s">
        <v>297</v>
      </c>
      <c r="BT464" t="s">
        <v>297</v>
      </c>
      <c r="BU464" t="s">
        <v>297</v>
      </c>
      <c r="BV464" t="s">
        <v>297</v>
      </c>
      <c r="BW464" t="s">
        <v>297</v>
      </c>
      <c r="BX464" t="s">
        <v>297</v>
      </c>
      <c r="BY464" t="s">
        <v>297</v>
      </c>
      <c r="BZ464" t="s">
        <v>297</v>
      </c>
      <c r="CA464" t="s">
        <v>297</v>
      </c>
      <c r="CB464" t="s">
        <v>297</v>
      </c>
      <c r="CC464" t="s">
        <v>297</v>
      </c>
      <c r="CD464" t="s">
        <v>297</v>
      </c>
      <c r="CE464" t="s">
        <v>297</v>
      </c>
      <c r="CF464" t="s">
        <v>347</v>
      </c>
      <c r="CG464" t="s">
        <v>297</v>
      </c>
      <c r="CH464" t="s">
        <v>297</v>
      </c>
      <c r="CI464">
        <v>0</v>
      </c>
      <c r="CJ464">
        <v>30</v>
      </c>
      <c r="CK464" s="70" t="s">
        <v>2934</v>
      </c>
      <c r="CL464" t="s">
        <v>2935</v>
      </c>
      <c r="CM464" t="s">
        <v>297</v>
      </c>
      <c r="CN464" t="s">
        <v>297</v>
      </c>
      <c r="CO464" t="s">
        <v>297</v>
      </c>
      <c r="CP464" t="s">
        <v>297</v>
      </c>
      <c r="CQ464" t="s">
        <v>297</v>
      </c>
      <c r="CR464" t="s">
        <v>297</v>
      </c>
      <c r="CS464" t="s">
        <v>297</v>
      </c>
      <c r="CT464" t="s">
        <v>297</v>
      </c>
      <c r="CU464" t="s">
        <v>297</v>
      </c>
      <c r="CV464" t="s">
        <v>297</v>
      </c>
      <c r="CW464" t="s">
        <v>297</v>
      </c>
      <c r="CX464" t="s">
        <v>297</v>
      </c>
      <c r="CY464" t="s">
        <v>297</v>
      </c>
      <c r="CZ464" t="s">
        <v>297</v>
      </c>
      <c r="DA464" t="s">
        <v>297</v>
      </c>
      <c r="DB464" t="s">
        <v>297</v>
      </c>
      <c r="DC464" t="s">
        <v>297</v>
      </c>
    </row>
    <row r="465" spans="1:107" ht="17" hidden="1" customHeight="1" x14ac:dyDescent="0.2">
      <c r="A465" t="s">
        <v>2941</v>
      </c>
      <c r="B465" s="14" t="s">
        <v>2942</v>
      </c>
      <c r="C465" t="s">
        <v>6289</v>
      </c>
      <c r="D465" t="s">
        <v>297</v>
      </c>
      <c r="E465" t="s">
        <v>2942</v>
      </c>
      <c r="F465" t="s">
        <v>297</v>
      </c>
      <c r="G465" t="s">
        <v>339</v>
      </c>
      <c r="H465" t="s">
        <v>340</v>
      </c>
      <c r="I465" t="s">
        <v>300</v>
      </c>
      <c r="J465" t="s">
        <v>301</v>
      </c>
      <c r="K465" t="s">
        <v>587</v>
      </c>
      <c r="L465" t="s">
        <v>303</v>
      </c>
      <c r="M465" t="s">
        <v>297</v>
      </c>
      <c r="N465" t="s">
        <v>297</v>
      </c>
      <c r="O465" t="s">
        <v>297</v>
      </c>
      <c r="Q465" t="s">
        <v>304</v>
      </c>
      <c r="R465" t="s">
        <v>297</v>
      </c>
      <c r="S465" t="s">
        <v>306</v>
      </c>
      <c r="T465" t="s">
        <v>362</v>
      </c>
      <c r="U465" t="s">
        <v>308</v>
      </c>
      <c r="V465" t="s">
        <v>309</v>
      </c>
      <c r="W465" t="s">
        <v>310</v>
      </c>
      <c r="X465" t="s">
        <v>310</v>
      </c>
      <c r="Y465" t="s">
        <v>311</v>
      </c>
      <c r="Z465" t="s">
        <v>297</v>
      </c>
      <c r="AA465" t="s">
        <v>297</v>
      </c>
      <c r="AB465" t="s">
        <v>297</v>
      </c>
      <c r="AC465" t="s">
        <v>297</v>
      </c>
      <c r="AD465" t="s">
        <v>297</v>
      </c>
      <c r="AE465" t="s">
        <v>297</v>
      </c>
      <c r="AF465" t="s">
        <v>312</v>
      </c>
      <c r="AG465" t="s">
        <v>297</v>
      </c>
      <c r="AH465" t="s">
        <v>297</v>
      </c>
      <c r="AI465" t="s">
        <v>297</v>
      </c>
      <c r="AJ465" t="s">
        <v>297</v>
      </c>
      <c r="AK465" t="s">
        <v>297</v>
      </c>
      <c r="AL465" t="s">
        <v>297</v>
      </c>
      <c r="AM465" t="s">
        <v>297</v>
      </c>
      <c r="AN465" t="s">
        <v>297</v>
      </c>
      <c r="AO465" t="s">
        <v>297</v>
      </c>
      <c r="AP465" t="s">
        <v>297</v>
      </c>
      <c r="AQ465" t="s">
        <v>297</v>
      </c>
      <c r="AR465" t="s">
        <v>297</v>
      </c>
      <c r="AS465" t="s">
        <v>297</v>
      </c>
      <c r="AT465" t="s">
        <v>297</v>
      </c>
      <c r="AU465" t="s">
        <v>297</v>
      </c>
      <c r="AV465" t="s">
        <v>297</v>
      </c>
      <c r="AW465" t="s">
        <v>297</v>
      </c>
      <c r="AX465" t="s">
        <v>297</v>
      </c>
      <c r="AY465" t="s">
        <v>297</v>
      </c>
      <c r="AZ465" t="s">
        <v>297</v>
      </c>
      <c r="BA465" t="s">
        <v>297</v>
      </c>
      <c r="BB465" t="s">
        <v>297</v>
      </c>
      <c r="BC465" t="s">
        <v>297</v>
      </c>
      <c r="BD465" t="s">
        <v>297</v>
      </c>
      <c r="BE465" t="s">
        <v>297</v>
      </c>
      <c r="BF465" t="s">
        <v>297</v>
      </c>
      <c r="BG465" t="s">
        <v>297</v>
      </c>
      <c r="BH465" t="s">
        <v>297</v>
      </c>
      <c r="BI465" t="s">
        <v>297</v>
      </c>
      <c r="BJ465" t="s">
        <v>297</v>
      </c>
      <c r="BK465" t="s">
        <v>297</v>
      </c>
      <c r="BL465" t="s">
        <v>297</v>
      </c>
      <c r="BM465" t="s">
        <v>297</v>
      </c>
      <c r="BN465" t="s">
        <v>297</v>
      </c>
      <c r="BO465" t="s">
        <v>297</v>
      </c>
      <c r="BP465" t="s">
        <v>297</v>
      </c>
      <c r="BQ465" t="s">
        <v>297</v>
      </c>
      <c r="BR465" t="s">
        <v>297</v>
      </c>
      <c r="BS465" t="s">
        <v>297</v>
      </c>
      <c r="BT465" t="s">
        <v>297</v>
      </c>
      <c r="BU465" t="s">
        <v>297</v>
      </c>
      <c r="BV465" t="s">
        <v>297</v>
      </c>
      <c r="BW465" t="s">
        <v>297</v>
      </c>
      <c r="BX465" t="s">
        <v>297</v>
      </c>
      <c r="BY465" t="s">
        <v>297</v>
      </c>
      <c r="BZ465" t="s">
        <v>297</v>
      </c>
      <c r="CA465" t="s">
        <v>297</v>
      </c>
      <c r="CB465" t="s">
        <v>297</v>
      </c>
      <c r="CC465" t="s">
        <v>297</v>
      </c>
      <c r="CD465" t="s">
        <v>297</v>
      </c>
      <c r="CE465" t="s">
        <v>297</v>
      </c>
      <c r="CF465" t="s">
        <v>313</v>
      </c>
      <c r="CG465" t="s">
        <v>314</v>
      </c>
      <c r="CH465" t="s">
        <v>314</v>
      </c>
      <c r="CI465" t="s">
        <v>297</v>
      </c>
      <c r="CJ465" t="s">
        <v>297</v>
      </c>
      <c r="CK465" t="s">
        <v>2943</v>
      </c>
      <c r="CL465" t="s">
        <v>2944</v>
      </c>
      <c r="CM465" t="s">
        <v>297</v>
      </c>
      <c r="CN465" t="s">
        <v>297</v>
      </c>
      <c r="CO465" t="s">
        <v>297</v>
      </c>
      <c r="CP465" t="s">
        <v>297</v>
      </c>
      <c r="CQ465" t="s">
        <v>297</v>
      </c>
      <c r="CR465" t="s">
        <v>297</v>
      </c>
      <c r="CS465" t="s">
        <v>297</v>
      </c>
      <c r="CT465" t="s">
        <v>297</v>
      </c>
      <c r="CU465" t="s">
        <v>297</v>
      </c>
      <c r="CV465" t="s">
        <v>297</v>
      </c>
      <c r="CW465" t="s">
        <v>297</v>
      </c>
      <c r="CX465" t="s">
        <v>297</v>
      </c>
      <c r="CY465" t="s">
        <v>297</v>
      </c>
      <c r="CZ465" t="s">
        <v>297</v>
      </c>
      <c r="DA465" t="s">
        <v>297</v>
      </c>
      <c r="DB465" t="s">
        <v>297</v>
      </c>
      <c r="DC465" t="s">
        <v>297</v>
      </c>
    </row>
    <row r="466" spans="1:107" ht="17" hidden="1" customHeight="1" x14ac:dyDescent="0.2">
      <c r="A466" t="s">
        <v>1526</v>
      </c>
      <c r="B466" s="196" t="s">
        <v>1527</v>
      </c>
      <c r="C466" t="s">
        <v>6289</v>
      </c>
      <c r="D466" t="s">
        <v>297</v>
      </c>
      <c r="E466" t="s">
        <v>1527</v>
      </c>
      <c r="F466" t="s">
        <v>297</v>
      </c>
      <c r="G466" t="s">
        <v>339</v>
      </c>
      <c r="H466" t="s">
        <v>340</v>
      </c>
      <c r="I466" t="s">
        <v>300</v>
      </c>
      <c r="J466" t="s">
        <v>301</v>
      </c>
      <c r="K466" t="s">
        <v>302</v>
      </c>
      <c r="L466" t="s">
        <v>303</v>
      </c>
      <c r="M466" t="s">
        <v>297</v>
      </c>
      <c r="N466" t="s">
        <v>297</v>
      </c>
      <c r="O466" t="s">
        <v>297</v>
      </c>
      <c r="Q466" t="s">
        <v>304</v>
      </c>
      <c r="R466" t="s">
        <v>297</v>
      </c>
      <c r="S466" t="s">
        <v>306</v>
      </c>
      <c r="T466" t="s">
        <v>362</v>
      </c>
      <c r="U466" t="s">
        <v>308</v>
      </c>
      <c r="V466" t="s">
        <v>309</v>
      </c>
      <c r="W466" t="s">
        <v>310</v>
      </c>
      <c r="X466" t="s">
        <v>310</v>
      </c>
      <c r="Y466" t="s">
        <v>311</v>
      </c>
      <c r="Z466" t="s">
        <v>297</v>
      </c>
      <c r="AA466" t="s">
        <v>297</v>
      </c>
      <c r="AB466" t="s">
        <v>297</v>
      </c>
      <c r="AC466" t="s">
        <v>297</v>
      </c>
      <c r="AD466" t="s">
        <v>297</v>
      </c>
      <c r="AE466" t="s">
        <v>297</v>
      </c>
      <c r="AF466" t="s">
        <v>312</v>
      </c>
      <c r="AG466" t="s">
        <v>297</v>
      </c>
      <c r="AH466" t="s">
        <v>297</v>
      </c>
      <c r="AI466" t="s">
        <v>297</v>
      </c>
      <c r="AJ466" t="s">
        <v>297</v>
      </c>
      <c r="AK466" t="s">
        <v>297</v>
      </c>
      <c r="AL466" t="s">
        <v>297</v>
      </c>
      <c r="AM466" t="s">
        <v>297</v>
      </c>
      <c r="AN466" t="s">
        <v>297</v>
      </c>
      <c r="AO466" t="s">
        <v>297</v>
      </c>
      <c r="AP466" t="s">
        <v>297</v>
      </c>
      <c r="AQ466" t="s">
        <v>297</v>
      </c>
      <c r="AR466" t="s">
        <v>297</v>
      </c>
      <c r="AS466" t="s">
        <v>297</v>
      </c>
      <c r="AT466" t="s">
        <v>297</v>
      </c>
      <c r="AU466" t="s">
        <v>297</v>
      </c>
      <c r="AV466" t="s">
        <v>297</v>
      </c>
      <c r="AW466" t="s">
        <v>297</v>
      </c>
      <c r="AX466" t="s">
        <v>297</v>
      </c>
      <c r="AY466" t="s">
        <v>297</v>
      </c>
      <c r="AZ466" t="s">
        <v>297</v>
      </c>
      <c r="BA466" t="s">
        <v>297</v>
      </c>
      <c r="BB466" t="s">
        <v>297</v>
      </c>
      <c r="BC466" t="s">
        <v>297</v>
      </c>
      <c r="BD466" t="s">
        <v>297</v>
      </c>
      <c r="BE466" t="s">
        <v>297</v>
      </c>
      <c r="BF466" t="s">
        <v>297</v>
      </c>
      <c r="BG466" t="s">
        <v>297</v>
      </c>
      <c r="BH466" t="s">
        <v>297</v>
      </c>
      <c r="BI466" t="s">
        <v>297</v>
      </c>
      <c r="BJ466" t="s">
        <v>297</v>
      </c>
      <c r="BK466" t="s">
        <v>297</v>
      </c>
      <c r="BL466" t="s">
        <v>297</v>
      </c>
      <c r="BM466" t="s">
        <v>297</v>
      </c>
      <c r="BN466" t="s">
        <v>297</v>
      </c>
      <c r="BO466" t="s">
        <v>297</v>
      </c>
      <c r="BP466" t="s">
        <v>297</v>
      </c>
      <c r="BQ466" t="s">
        <v>297</v>
      </c>
      <c r="BR466" t="s">
        <v>297</v>
      </c>
      <c r="BS466" t="s">
        <v>297</v>
      </c>
      <c r="BT466" t="s">
        <v>297</v>
      </c>
      <c r="BU466" t="s">
        <v>297</v>
      </c>
      <c r="BV466" t="s">
        <v>297</v>
      </c>
      <c r="BW466" t="s">
        <v>297</v>
      </c>
      <c r="BX466" t="s">
        <v>297</v>
      </c>
      <c r="BY466" t="s">
        <v>297</v>
      </c>
      <c r="BZ466" t="s">
        <v>297</v>
      </c>
      <c r="CA466" t="s">
        <v>297</v>
      </c>
      <c r="CB466" t="s">
        <v>297</v>
      </c>
      <c r="CC466" t="s">
        <v>297</v>
      </c>
      <c r="CD466" t="s">
        <v>297</v>
      </c>
      <c r="CE466" t="s">
        <v>297</v>
      </c>
      <c r="CF466" t="s">
        <v>313</v>
      </c>
      <c r="CG466" t="s">
        <v>314</v>
      </c>
      <c r="CH466" t="s">
        <v>314</v>
      </c>
      <c r="CI466" t="s">
        <v>297</v>
      </c>
      <c r="CJ466" t="s">
        <v>297</v>
      </c>
      <c r="CK466" t="s">
        <v>1528</v>
      </c>
      <c r="CL466" t="s">
        <v>1529</v>
      </c>
      <c r="CM466" t="s">
        <v>297</v>
      </c>
      <c r="CN466" t="s">
        <v>297</v>
      </c>
      <c r="CO466" t="s">
        <v>297</v>
      </c>
      <c r="CP466" t="s">
        <v>297</v>
      </c>
      <c r="CQ466" t="s">
        <v>297</v>
      </c>
      <c r="CR466" t="s">
        <v>297</v>
      </c>
      <c r="CS466" t="s">
        <v>297</v>
      </c>
      <c r="CT466" t="s">
        <v>297</v>
      </c>
      <c r="CU466" t="s">
        <v>297</v>
      </c>
      <c r="CV466" t="s">
        <v>297</v>
      </c>
      <c r="CW466" t="s">
        <v>297</v>
      </c>
      <c r="CX466" t="s">
        <v>297</v>
      </c>
      <c r="CY466" t="s">
        <v>297</v>
      </c>
      <c r="CZ466" t="s">
        <v>297</v>
      </c>
      <c r="DA466" t="s">
        <v>297</v>
      </c>
      <c r="DB466" t="s">
        <v>297</v>
      </c>
      <c r="DC466" t="s">
        <v>297</v>
      </c>
    </row>
    <row r="467" spans="1:107" ht="17" hidden="1" customHeight="1" x14ac:dyDescent="0.2">
      <c r="A467" t="s">
        <v>2945</v>
      </c>
      <c r="B467" s="14" t="s">
        <v>2946</v>
      </c>
      <c r="C467" t="s">
        <v>6289</v>
      </c>
      <c r="D467" t="s">
        <v>297</v>
      </c>
      <c r="E467" t="s">
        <v>2946</v>
      </c>
      <c r="F467" t="s">
        <v>297</v>
      </c>
      <c r="G467" t="s">
        <v>339</v>
      </c>
      <c r="H467" t="s">
        <v>340</v>
      </c>
      <c r="I467" t="s">
        <v>300</v>
      </c>
      <c r="J467" t="s">
        <v>301</v>
      </c>
      <c r="K467" t="s">
        <v>302</v>
      </c>
      <c r="L467" t="s">
        <v>303</v>
      </c>
      <c r="M467" t="s">
        <v>297</v>
      </c>
      <c r="N467" t="s">
        <v>297</v>
      </c>
      <c r="O467" t="s">
        <v>297</v>
      </c>
      <c r="Q467" t="s">
        <v>304</v>
      </c>
      <c r="R467" t="s">
        <v>297</v>
      </c>
      <c r="S467" t="s">
        <v>306</v>
      </c>
      <c r="T467" t="s">
        <v>362</v>
      </c>
      <c r="U467" t="s">
        <v>308</v>
      </c>
      <c r="V467" t="s">
        <v>309</v>
      </c>
      <c r="W467" t="s">
        <v>310</v>
      </c>
      <c r="X467" t="s">
        <v>310</v>
      </c>
      <c r="Y467" t="s">
        <v>311</v>
      </c>
      <c r="Z467" t="s">
        <v>297</v>
      </c>
      <c r="AA467" t="s">
        <v>297</v>
      </c>
      <c r="AB467" t="s">
        <v>297</v>
      </c>
      <c r="AC467" t="s">
        <v>297</v>
      </c>
      <c r="AD467" t="s">
        <v>297</v>
      </c>
      <c r="AE467" t="s">
        <v>297</v>
      </c>
      <c r="AF467" t="s">
        <v>312</v>
      </c>
      <c r="AG467" t="s">
        <v>297</v>
      </c>
      <c r="AH467" t="s">
        <v>297</v>
      </c>
      <c r="AI467" t="s">
        <v>297</v>
      </c>
      <c r="AJ467" t="s">
        <v>297</v>
      </c>
      <c r="AK467" t="s">
        <v>297</v>
      </c>
      <c r="AL467" t="s">
        <v>297</v>
      </c>
      <c r="AM467" t="s">
        <v>297</v>
      </c>
      <c r="AN467" t="s">
        <v>297</v>
      </c>
      <c r="AO467" t="s">
        <v>297</v>
      </c>
      <c r="AP467" t="s">
        <v>297</v>
      </c>
      <c r="AQ467" t="s">
        <v>297</v>
      </c>
      <c r="AR467" t="s">
        <v>297</v>
      </c>
      <c r="AS467" t="s">
        <v>297</v>
      </c>
      <c r="AT467" t="s">
        <v>297</v>
      </c>
      <c r="AU467" t="s">
        <v>297</v>
      </c>
      <c r="AV467" t="s">
        <v>297</v>
      </c>
      <c r="AW467" t="s">
        <v>297</v>
      </c>
      <c r="AX467" t="s">
        <v>297</v>
      </c>
      <c r="AY467" t="s">
        <v>297</v>
      </c>
      <c r="AZ467" t="s">
        <v>297</v>
      </c>
      <c r="BA467" t="s">
        <v>297</v>
      </c>
      <c r="BB467" t="s">
        <v>297</v>
      </c>
      <c r="BC467" t="s">
        <v>297</v>
      </c>
      <c r="BD467" t="s">
        <v>297</v>
      </c>
      <c r="BE467" t="s">
        <v>297</v>
      </c>
      <c r="BF467" t="s">
        <v>297</v>
      </c>
      <c r="BG467" t="s">
        <v>297</v>
      </c>
      <c r="BH467" t="s">
        <v>297</v>
      </c>
      <c r="BI467" t="s">
        <v>297</v>
      </c>
      <c r="BJ467" t="s">
        <v>297</v>
      </c>
      <c r="BK467" t="s">
        <v>297</v>
      </c>
      <c r="BL467" t="s">
        <v>297</v>
      </c>
      <c r="BM467" t="s">
        <v>297</v>
      </c>
      <c r="BN467" t="s">
        <v>297</v>
      </c>
      <c r="BO467" t="s">
        <v>297</v>
      </c>
      <c r="BP467" t="s">
        <v>297</v>
      </c>
      <c r="BQ467" t="s">
        <v>297</v>
      </c>
      <c r="BR467" t="s">
        <v>297</v>
      </c>
      <c r="BS467" t="s">
        <v>297</v>
      </c>
      <c r="BT467" t="s">
        <v>297</v>
      </c>
      <c r="BU467" t="s">
        <v>297</v>
      </c>
      <c r="BV467" t="s">
        <v>297</v>
      </c>
      <c r="BW467" t="s">
        <v>297</v>
      </c>
      <c r="BX467" t="s">
        <v>297</v>
      </c>
      <c r="BY467" t="s">
        <v>297</v>
      </c>
      <c r="BZ467" t="s">
        <v>297</v>
      </c>
      <c r="CA467" t="s">
        <v>297</v>
      </c>
      <c r="CB467" t="s">
        <v>297</v>
      </c>
      <c r="CC467" t="s">
        <v>297</v>
      </c>
      <c r="CD467" t="s">
        <v>297</v>
      </c>
      <c r="CE467" t="s">
        <v>297</v>
      </c>
      <c r="CF467" t="s">
        <v>313</v>
      </c>
      <c r="CG467" t="s">
        <v>314</v>
      </c>
      <c r="CH467" t="s">
        <v>314</v>
      </c>
      <c r="CI467" t="s">
        <v>297</v>
      </c>
      <c r="CJ467" t="s">
        <v>297</v>
      </c>
      <c r="CK467" t="s">
        <v>2947</v>
      </c>
      <c r="CL467" t="s">
        <v>2948</v>
      </c>
      <c r="CM467" t="s">
        <v>297</v>
      </c>
      <c r="CN467" t="s">
        <v>297</v>
      </c>
      <c r="CO467" t="s">
        <v>297</v>
      </c>
      <c r="CP467" t="s">
        <v>297</v>
      </c>
      <c r="CQ467" t="s">
        <v>297</v>
      </c>
      <c r="CR467" t="s">
        <v>297</v>
      </c>
      <c r="CS467" t="s">
        <v>297</v>
      </c>
      <c r="CT467" t="s">
        <v>297</v>
      </c>
      <c r="CU467" t="s">
        <v>297</v>
      </c>
      <c r="CV467" t="s">
        <v>297</v>
      </c>
      <c r="CW467" t="s">
        <v>297</v>
      </c>
      <c r="CX467" t="s">
        <v>297</v>
      </c>
      <c r="CY467" t="s">
        <v>297</v>
      </c>
      <c r="CZ467" t="s">
        <v>297</v>
      </c>
      <c r="DA467" t="s">
        <v>297</v>
      </c>
      <c r="DB467" t="s">
        <v>297</v>
      </c>
      <c r="DC467" t="s">
        <v>297</v>
      </c>
    </row>
    <row r="468" spans="1:107" ht="17" hidden="1" customHeight="1" x14ac:dyDescent="0.2">
      <c r="A468" t="s">
        <v>2949</v>
      </c>
      <c r="B468" s="196" t="s">
        <v>2950</v>
      </c>
      <c r="C468" t="s">
        <v>6289</v>
      </c>
      <c r="D468" t="s">
        <v>297</v>
      </c>
      <c r="E468" t="s">
        <v>2950</v>
      </c>
      <c r="F468" t="s">
        <v>297</v>
      </c>
      <c r="G468" t="s">
        <v>339</v>
      </c>
      <c r="H468" t="s">
        <v>340</v>
      </c>
      <c r="I468" t="s">
        <v>300</v>
      </c>
      <c r="J468" t="s">
        <v>301</v>
      </c>
      <c r="K468" t="s">
        <v>302</v>
      </c>
      <c r="L468" t="s">
        <v>303</v>
      </c>
      <c r="M468" t="s">
        <v>297</v>
      </c>
      <c r="N468" t="s">
        <v>297</v>
      </c>
      <c r="O468" t="s">
        <v>297</v>
      </c>
      <c r="Q468" t="s">
        <v>304</v>
      </c>
      <c r="R468" t="s">
        <v>297</v>
      </c>
      <c r="S468" t="s">
        <v>306</v>
      </c>
      <c r="T468" t="s">
        <v>362</v>
      </c>
      <c r="U468" t="s">
        <v>308</v>
      </c>
      <c r="V468" t="s">
        <v>309</v>
      </c>
      <c r="W468" t="s">
        <v>310</v>
      </c>
      <c r="X468" t="s">
        <v>310</v>
      </c>
      <c r="Y468" t="s">
        <v>311</v>
      </c>
      <c r="Z468" t="s">
        <v>297</v>
      </c>
      <c r="AA468" t="s">
        <v>297</v>
      </c>
      <c r="AB468" t="s">
        <v>297</v>
      </c>
      <c r="AC468" t="s">
        <v>297</v>
      </c>
      <c r="AD468" t="s">
        <v>297</v>
      </c>
      <c r="AE468" t="s">
        <v>297</v>
      </c>
      <c r="AF468" t="s">
        <v>312</v>
      </c>
      <c r="AG468" t="s">
        <v>297</v>
      </c>
      <c r="AH468" t="s">
        <v>297</v>
      </c>
      <c r="AI468" t="s">
        <v>297</v>
      </c>
      <c r="AJ468" t="s">
        <v>297</v>
      </c>
      <c r="AK468" t="s">
        <v>297</v>
      </c>
      <c r="AL468" t="s">
        <v>297</v>
      </c>
      <c r="AM468" t="s">
        <v>297</v>
      </c>
      <c r="AN468" t="s">
        <v>297</v>
      </c>
      <c r="AO468" t="s">
        <v>297</v>
      </c>
      <c r="AP468" t="s">
        <v>297</v>
      </c>
      <c r="AQ468" t="s">
        <v>297</v>
      </c>
      <c r="AR468" t="s">
        <v>297</v>
      </c>
      <c r="AS468" t="s">
        <v>297</v>
      </c>
      <c r="AT468" t="s">
        <v>297</v>
      </c>
      <c r="AU468" t="s">
        <v>297</v>
      </c>
      <c r="AV468" t="s">
        <v>297</v>
      </c>
      <c r="AW468" t="s">
        <v>297</v>
      </c>
      <c r="AX468" t="s">
        <v>297</v>
      </c>
      <c r="AY468" t="s">
        <v>297</v>
      </c>
      <c r="AZ468" t="s">
        <v>297</v>
      </c>
      <c r="BA468" t="s">
        <v>297</v>
      </c>
      <c r="BB468" t="s">
        <v>297</v>
      </c>
      <c r="BC468" t="s">
        <v>297</v>
      </c>
      <c r="BD468" t="s">
        <v>297</v>
      </c>
      <c r="BE468" t="s">
        <v>297</v>
      </c>
      <c r="BF468" t="s">
        <v>297</v>
      </c>
      <c r="BG468" t="s">
        <v>297</v>
      </c>
      <c r="BH468" t="s">
        <v>297</v>
      </c>
      <c r="BI468" t="s">
        <v>297</v>
      </c>
      <c r="BJ468" t="s">
        <v>297</v>
      </c>
      <c r="BK468" t="s">
        <v>297</v>
      </c>
      <c r="BL468" t="s">
        <v>297</v>
      </c>
      <c r="BM468" t="s">
        <v>297</v>
      </c>
      <c r="BN468" t="s">
        <v>297</v>
      </c>
      <c r="BO468" t="s">
        <v>297</v>
      </c>
      <c r="BP468" t="s">
        <v>297</v>
      </c>
      <c r="BQ468" t="s">
        <v>297</v>
      </c>
      <c r="BR468" t="s">
        <v>297</v>
      </c>
      <c r="BS468" t="s">
        <v>297</v>
      </c>
      <c r="BT468" t="s">
        <v>297</v>
      </c>
      <c r="BU468" t="s">
        <v>297</v>
      </c>
      <c r="BV468" t="s">
        <v>297</v>
      </c>
      <c r="BW468" t="s">
        <v>297</v>
      </c>
      <c r="BX468" t="s">
        <v>297</v>
      </c>
      <c r="BY468" t="s">
        <v>297</v>
      </c>
      <c r="BZ468" t="s">
        <v>297</v>
      </c>
      <c r="CA468" t="s">
        <v>297</v>
      </c>
      <c r="CB468" t="s">
        <v>297</v>
      </c>
      <c r="CC468" t="s">
        <v>297</v>
      </c>
      <c r="CD468" t="s">
        <v>297</v>
      </c>
      <c r="CE468" t="s">
        <v>297</v>
      </c>
      <c r="CF468" t="s">
        <v>313</v>
      </c>
      <c r="CG468" t="s">
        <v>314</v>
      </c>
      <c r="CH468" t="s">
        <v>314</v>
      </c>
      <c r="CI468" t="s">
        <v>297</v>
      </c>
      <c r="CJ468" t="s">
        <v>297</v>
      </c>
      <c r="CK468" t="s">
        <v>2951</v>
      </c>
      <c r="CL468" t="s">
        <v>2952</v>
      </c>
      <c r="CM468" t="s">
        <v>297</v>
      </c>
      <c r="CN468" t="s">
        <v>297</v>
      </c>
      <c r="CO468" t="s">
        <v>297</v>
      </c>
      <c r="CP468" t="s">
        <v>297</v>
      </c>
      <c r="CQ468" t="s">
        <v>297</v>
      </c>
      <c r="CR468" t="s">
        <v>297</v>
      </c>
      <c r="CS468" t="s">
        <v>297</v>
      </c>
      <c r="CT468" t="s">
        <v>297</v>
      </c>
      <c r="CU468" t="s">
        <v>297</v>
      </c>
      <c r="CV468" t="s">
        <v>297</v>
      </c>
      <c r="CW468" t="s">
        <v>297</v>
      </c>
      <c r="CX468" t="s">
        <v>297</v>
      </c>
      <c r="CY468" t="s">
        <v>297</v>
      </c>
      <c r="CZ468" t="s">
        <v>297</v>
      </c>
      <c r="DA468" t="s">
        <v>297</v>
      </c>
      <c r="DB468" t="s">
        <v>297</v>
      </c>
      <c r="DC468" t="s">
        <v>297</v>
      </c>
    </row>
    <row r="469" spans="1:107" ht="17" hidden="1" customHeight="1" x14ac:dyDescent="0.2">
      <c r="A469" t="s">
        <v>2953</v>
      </c>
      <c r="B469" s="14" t="s">
        <v>2954</v>
      </c>
      <c r="C469" t="s">
        <v>6289</v>
      </c>
      <c r="D469" t="s">
        <v>297</v>
      </c>
      <c r="E469" t="s">
        <v>2954</v>
      </c>
      <c r="F469" t="s">
        <v>297</v>
      </c>
      <c r="G469" t="s">
        <v>339</v>
      </c>
      <c r="H469" t="s">
        <v>340</v>
      </c>
      <c r="I469" t="s">
        <v>300</v>
      </c>
      <c r="J469" t="s">
        <v>301</v>
      </c>
      <c r="K469" t="s">
        <v>302</v>
      </c>
      <c r="L469" t="s">
        <v>303</v>
      </c>
      <c r="M469" t="s">
        <v>297</v>
      </c>
      <c r="N469" t="s">
        <v>297</v>
      </c>
      <c r="O469" t="s">
        <v>297</v>
      </c>
      <c r="Q469" t="s">
        <v>304</v>
      </c>
      <c r="R469" t="s">
        <v>297</v>
      </c>
      <c r="S469" t="s">
        <v>306</v>
      </c>
      <c r="T469" t="s">
        <v>362</v>
      </c>
      <c r="U469" t="s">
        <v>308</v>
      </c>
      <c r="V469" t="s">
        <v>309</v>
      </c>
      <c r="W469" t="s">
        <v>310</v>
      </c>
      <c r="X469" t="s">
        <v>310</v>
      </c>
      <c r="Y469" t="s">
        <v>311</v>
      </c>
      <c r="Z469" t="s">
        <v>297</v>
      </c>
      <c r="AA469" t="s">
        <v>297</v>
      </c>
      <c r="AB469" t="s">
        <v>297</v>
      </c>
      <c r="AC469" t="s">
        <v>297</v>
      </c>
      <c r="AD469" t="s">
        <v>297</v>
      </c>
      <c r="AE469" t="s">
        <v>297</v>
      </c>
      <c r="AF469" t="s">
        <v>312</v>
      </c>
      <c r="AG469" t="s">
        <v>297</v>
      </c>
      <c r="AH469" t="s">
        <v>297</v>
      </c>
      <c r="AI469" t="s">
        <v>297</v>
      </c>
      <c r="AJ469" t="s">
        <v>297</v>
      </c>
      <c r="AK469" t="s">
        <v>297</v>
      </c>
      <c r="AL469" t="s">
        <v>297</v>
      </c>
      <c r="AM469" t="s">
        <v>297</v>
      </c>
      <c r="AN469" t="s">
        <v>297</v>
      </c>
      <c r="AO469" t="s">
        <v>297</v>
      </c>
      <c r="AP469" t="s">
        <v>297</v>
      </c>
      <c r="AQ469" t="s">
        <v>297</v>
      </c>
      <c r="AR469" t="s">
        <v>297</v>
      </c>
      <c r="AS469" t="s">
        <v>297</v>
      </c>
      <c r="AT469" t="s">
        <v>297</v>
      </c>
      <c r="AU469" t="s">
        <v>297</v>
      </c>
      <c r="AV469" t="s">
        <v>297</v>
      </c>
      <c r="AW469" t="s">
        <v>297</v>
      </c>
      <c r="AX469" t="s">
        <v>297</v>
      </c>
      <c r="AY469" t="s">
        <v>297</v>
      </c>
      <c r="AZ469" t="s">
        <v>297</v>
      </c>
      <c r="BA469" t="s">
        <v>297</v>
      </c>
      <c r="BB469" t="s">
        <v>297</v>
      </c>
      <c r="BC469" t="s">
        <v>297</v>
      </c>
      <c r="BD469" t="s">
        <v>297</v>
      </c>
      <c r="BE469" t="s">
        <v>297</v>
      </c>
      <c r="BF469" t="s">
        <v>297</v>
      </c>
      <c r="BG469" t="s">
        <v>297</v>
      </c>
      <c r="BH469" t="s">
        <v>297</v>
      </c>
      <c r="BI469" t="s">
        <v>297</v>
      </c>
      <c r="BJ469" t="s">
        <v>297</v>
      </c>
      <c r="BK469" t="s">
        <v>297</v>
      </c>
      <c r="BL469" t="s">
        <v>297</v>
      </c>
      <c r="BM469" t="s">
        <v>297</v>
      </c>
      <c r="BN469" t="s">
        <v>297</v>
      </c>
      <c r="BO469" t="s">
        <v>297</v>
      </c>
      <c r="BP469" t="s">
        <v>297</v>
      </c>
      <c r="BQ469" t="s">
        <v>297</v>
      </c>
      <c r="BR469" t="s">
        <v>297</v>
      </c>
      <c r="BS469" t="s">
        <v>297</v>
      </c>
      <c r="BT469" t="s">
        <v>297</v>
      </c>
      <c r="BU469" t="s">
        <v>297</v>
      </c>
      <c r="BV469" t="s">
        <v>297</v>
      </c>
      <c r="BW469" t="s">
        <v>297</v>
      </c>
      <c r="BX469" t="s">
        <v>297</v>
      </c>
      <c r="BY469" t="s">
        <v>297</v>
      </c>
      <c r="BZ469" t="s">
        <v>297</v>
      </c>
      <c r="CA469" t="s">
        <v>297</v>
      </c>
      <c r="CB469" t="s">
        <v>297</v>
      </c>
      <c r="CC469" t="s">
        <v>297</v>
      </c>
      <c r="CD469" t="s">
        <v>297</v>
      </c>
      <c r="CE469" t="s">
        <v>297</v>
      </c>
      <c r="CF469" t="s">
        <v>313</v>
      </c>
      <c r="CG469" t="s">
        <v>314</v>
      </c>
      <c r="CH469" t="s">
        <v>314</v>
      </c>
      <c r="CI469" t="s">
        <v>297</v>
      </c>
      <c r="CJ469" t="s">
        <v>297</v>
      </c>
      <c r="CK469" t="s">
        <v>2955</v>
      </c>
      <c r="CL469" t="s">
        <v>2956</v>
      </c>
      <c r="CM469" t="s">
        <v>297</v>
      </c>
      <c r="CN469" t="s">
        <v>297</v>
      </c>
      <c r="CO469" t="s">
        <v>297</v>
      </c>
      <c r="CP469" t="s">
        <v>297</v>
      </c>
      <c r="CQ469" t="s">
        <v>297</v>
      </c>
      <c r="CR469" t="s">
        <v>297</v>
      </c>
      <c r="CS469" t="s">
        <v>297</v>
      </c>
      <c r="CT469" t="s">
        <v>297</v>
      </c>
      <c r="CU469" t="s">
        <v>297</v>
      </c>
      <c r="CV469" t="s">
        <v>297</v>
      </c>
      <c r="CW469" t="s">
        <v>297</v>
      </c>
      <c r="CX469" t="s">
        <v>297</v>
      </c>
      <c r="CY469" t="s">
        <v>297</v>
      </c>
      <c r="CZ469" t="s">
        <v>297</v>
      </c>
      <c r="DA469" t="s">
        <v>297</v>
      </c>
      <c r="DB469" t="s">
        <v>297</v>
      </c>
      <c r="DC469" t="s">
        <v>297</v>
      </c>
    </row>
    <row r="470" spans="1:107" ht="17" hidden="1" customHeight="1" x14ac:dyDescent="0.2">
      <c r="A470" t="s">
        <v>2957</v>
      </c>
      <c r="B470" s="196" t="s">
        <v>2958</v>
      </c>
      <c r="C470" t="s">
        <v>6289</v>
      </c>
      <c r="D470" t="s">
        <v>297</v>
      </c>
      <c r="E470" t="s">
        <v>2958</v>
      </c>
      <c r="F470" t="s">
        <v>297</v>
      </c>
      <c r="G470" t="s">
        <v>339</v>
      </c>
      <c r="H470" t="s">
        <v>340</v>
      </c>
      <c r="I470" t="s">
        <v>300</v>
      </c>
      <c r="J470" t="s">
        <v>301</v>
      </c>
      <c r="K470" t="s">
        <v>302</v>
      </c>
      <c r="L470" t="s">
        <v>303</v>
      </c>
      <c r="M470" t="s">
        <v>297</v>
      </c>
      <c r="N470" t="s">
        <v>297</v>
      </c>
      <c r="O470" t="s">
        <v>297</v>
      </c>
      <c r="Q470" t="s">
        <v>304</v>
      </c>
      <c r="R470" t="s">
        <v>297</v>
      </c>
      <c r="S470" t="s">
        <v>306</v>
      </c>
      <c r="T470" t="s">
        <v>362</v>
      </c>
      <c r="U470" t="s">
        <v>308</v>
      </c>
      <c r="V470" t="s">
        <v>309</v>
      </c>
      <c r="W470" t="s">
        <v>310</v>
      </c>
      <c r="X470" t="s">
        <v>310</v>
      </c>
      <c r="Y470" t="s">
        <v>311</v>
      </c>
      <c r="Z470" t="s">
        <v>297</v>
      </c>
      <c r="AA470" t="s">
        <v>297</v>
      </c>
      <c r="AB470" t="s">
        <v>297</v>
      </c>
      <c r="AC470" t="s">
        <v>297</v>
      </c>
      <c r="AD470" t="s">
        <v>297</v>
      </c>
      <c r="AE470" t="s">
        <v>297</v>
      </c>
      <c r="AF470" t="s">
        <v>312</v>
      </c>
      <c r="AG470" t="s">
        <v>297</v>
      </c>
      <c r="AH470" t="s">
        <v>297</v>
      </c>
      <c r="AI470" t="s">
        <v>297</v>
      </c>
      <c r="AJ470" t="s">
        <v>297</v>
      </c>
      <c r="AK470" t="s">
        <v>297</v>
      </c>
      <c r="AL470" t="s">
        <v>297</v>
      </c>
      <c r="AM470" t="s">
        <v>297</v>
      </c>
      <c r="AN470" t="s">
        <v>297</v>
      </c>
      <c r="AO470" t="s">
        <v>297</v>
      </c>
      <c r="AP470" t="s">
        <v>297</v>
      </c>
      <c r="AQ470" t="s">
        <v>297</v>
      </c>
      <c r="AR470" t="s">
        <v>297</v>
      </c>
      <c r="AS470" t="s">
        <v>297</v>
      </c>
      <c r="AT470" t="s">
        <v>297</v>
      </c>
      <c r="AU470" t="s">
        <v>297</v>
      </c>
      <c r="AV470" t="s">
        <v>297</v>
      </c>
      <c r="AW470" t="s">
        <v>297</v>
      </c>
      <c r="AX470" t="s">
        <v>297</v>
      </c>
      <c r="AY470" t="s">
        <v>297</v>
      </c>
      <c r="AZ470" t="s">
        <v>297</v>
      </c>
      <c r="BA470" t="s">
        <v>297</v>
      </c>
      <c r="BB470" t="s">
        <v>297</v>
      </c>
      <c r="BC470" t="s">
        <v>297</v>
      </c>
      <c r="BD470" t="s">
        <v>297</v>
      </c>
      <c r="BE470" t="s">
        <v>297</v>
      </c>
      <c r="BF470" t="s">
        <v>297</v>
      </c>
      <c r="BG470" t="s">
        <v>297</v>
      </c>
      <c r="BH470" t="s">
        <v>297</v>
      </c>
      <c r="BI470" t="s">
        <v>297</v>
      </c>
      <c r="BJ470" t="s">
        <v>297</v>
      </c>
      <c r="BK470" t="s">
        <v>297</v>
      </c>
      <c r="BL470" t="s">
        <v>297</v>
      </c>
      <c r="BM470" t="s">
        <v>297</v>
      </c>
      <c r="BN470" t="s">
        <v>297</v>
      </c>
      <c r="BO470" t="s">
        <v>297</v>
      </c>
      <c r="BP470" t="s">
        <v>297</v>
      </c>
      <c r="BQ470" t="s">
        <v>297</v>
      </c>
      <c r="BR470" t="s">
        <v>297</v>
      </c>
      <c r="BS470" t="s">
        <v>297</v>
      </c>
      <c r="BT470" t="s">
        <v>297</v>
      </c>
      <c r="BU470" t="s">
        <v>297</v>
      </c>
      <c r="BV470" t="s">
        <v>297</v>
      </c>
      <c r="BW470" t="s">
        <v>297</v>
      </c>
      <c r="BX470" t="s">
        <v>297</v>
      </c>
      <c r="BY470" t="s">
        <v>297</v>
      </c>
      <c r="BZ470" t="s">
        <v>297</v>
      </c>
      <c r="CA470" t="s">
        <v>297</v>
      </c>
      <c r="CB470" t="s">
        <v>297</v>
      </c>
      <c r="CC470" t="s">
        <v>297</v>
      </c>
      <c r="CD470" t="s">
        <v>297</v>
      </c>
      <c r="CE470" t="s">
        <v>297</v>
      </c>
      <c r="CF470" t="s">
        <v>313</v>
      </c>
      <c r="CG470" t="s">
        <v>314</v>
      </c>
      <c r="CH470" t="s">
        <v>314</v>
      </c>
      <c r="CI470" t="s">
        <v>297</v>
      </c>
      <c r="CJ470" t="s">
        <v>297</v>
      </c>
      <c r="CK470" t="s">
        <v>2959</v>
      </c>
      <c r="CL470" t="s">
        <v>2960</v>
      </c>
      <c r="CM470" t="s">
        <v>297</v>
      </c>
      <c r="CN470" t="s">
        <v>297</v>
      </c>
      <c r="CO470" t="s">
        <v>297</v>
      </c>
      <c r="CP470" t="s">
        <v>297</v>
      </c>
      <c r="CQ470" t="s">
        <v>297</v>
      </c>
      <c r="CR470" t="s">
        <v>297</v>
      </c>
      <c r="CS470" t="s">
        <v>297</v>
      </c>
      <c r="CT470" t="s">
        <v>297</v>
      </c>
      <c r="CU470" t="s">
        <v>297</v>
      </c>
      <c r="CV470" t="s">
        <v>297</v>
      </c>
      <c r="CW470" t="s">
        <v>297</v>
      </c>
      <c r="CX470" t="s">
        <v>297</v>
      </c>
      <c r="CY470" t="s">
        <v>297</v>
      </c>
      <c r="CZ470" t="s">
        <v>297</v>
      </c>
      <c r="DA470" t="s">
        <v>297</v>
      </c>
      <c r="DB470" t="s">
        <v>297</v>
      </c>
      <c r="DC470" t="s">
        <v>297</v>
      </c>
    </row>
    <row r="471" spans="1:107" ht="17" hidden="1" customHeight="1" x14ac:dyDescent="0.2">
      <c r="A471" t="s">
        <v>297</v>
      </c>
      <c r="B471" s="14" t="s">
        <v>2961</v>
      </c>
      <c r="C471" t="s">
        <v>2825</v>
      </c>
      <c r="D471" t="s">
        <v>297</v>
      </c>
      <c r="E471" t="s">
        <v>2962</v>
      </c>
      <c r="F471" t="s">
        <v>2963</v>
      </c>
      <c r="G471" t="s">
        <v>339</v>
      </c>
      <c r="H471" t="s">
        <v>340</v>
      </c>
      <c r="I471" t="s">
        <v>375</v>
      </c>
      <c r="J471" t="s">
        <v>342</v>
      </c>
      <c r="K471" t="s">
        <v>343</v>
      </c>
      <c r="L471" t="s">
        <v>303</v>
      </c>
      <c r="M471" t="s">
        <v>297</v>
      </c>
      <c r="N471" t="s">
        <v>297</v>
      </c>
      <c r="O471" t="s">
        <v>297</v>
      </c>
      <c r="Q471" t="s">
        <v>344</v>
      </c>
      <c r="R471" t="s">
        <v>297</v>
      </c>
      <c r="S471" t="s">
        <v>306</v>
      </c>
      <c r="T471" t="s">
        <v>297</v>
      </c>
      <c r="U471" t="s">
        <v>297</v>
      </c>
      <c r="V471" t="s">
        <v>309</v>
      </c>
      <c r="W471" t="s">
        <v>345</v>
      </c>
      <c r="X471" t="s">
        <v>310</v>
      </c>
      <c r="Y471" t="s">
        <v>311</v>
      </c>
      <c r="Z471" t="s">
        <v>312</v>
      </c>
      <c r="AA471" t="s">
        <v>297</v>
      </c>
      <c r="AB471" t="s">
        <v>297</v>
      </c>
      <c r="AC471" t="s">
        <v>312</v>
      </c>
      <c r="AD471" t="s">
        <v>297</v>
      </c>
      <c r="AE471" t="s">
        <v>297</v>
      </c>
      <c r="AF471" t="s">
        <v>312</v>
      </c>
      <c r="AG471" t="s">
        <v>297</v>
      </c>
      <c r="AH471" t="s">
        <v>297</v>
      </c>
      <c r="AI471" t="s">
        <v>312</v>
      </c>
      <c r="AJ471" t="s">
        <v>297</v>
      </c>
      <c r="AK471" t="s">
        <v>297</v>
      </c>
      <c r="AL471" t="s">
        <v>312</v>
      </c>
      <c r="AM471" t="s">
        <v>297</v>
      </c>
      <c r="AN471" t="s">
        <v>297</v>
      </c>
      <c r="AO471" t="s">
        <v>312</v>
      </c>
      <c r="AP471" t="s">
        <v>297</v>
      </c>
      <c r="AQ471" t="s">
        <v>297</v>
      </c>
      <c r="AR471" t="s">
        <v>312</v>
      </c>
      <c r="AS471" t="s">
        <v>297</v>
      </c>
      <c r="AT471" t="s">
        <v>297</v>
      </c>
      <c r="AU471" t="s">
        <v>312</v>
      </c>
      <c r="AV471" t="s">
        <v>297</v>
      </c>
      <c r="AW471" t="s">
        <v>297</v>
      </c>
      <c r="AX471" t="s">
        <v>312</v>
      </c>
      <c r="AY471" t="s">
        <v>297</v>
      </c>
      <c r="AZ471" t="s">
        <v>297</v>
      </c>
      <c r="BA471" t="s">
        <v>312</v>
      </c>
      <c r="BB471" t="s">
        <v>297</v>
      </c>
      <c r="BC471" t="s">
        <v>297</v>
      </c>
      <c r="BD471" t="s">
        <v>312</v>
      </c>
      <c r="BE471" t="s">
        <v>297</v>
      </c>
      <c r="BF471" t="s">
        <v>297</v>
      </c>
      <c r="BG471" t="s">
        <v>312</v>
      </c>
      <c r="BH471" t="s">
        <v>297</v>
      </c>
      <c r="BI471" t="s">
        <v>297</v>
      </c>
      <c r="BJ471" t="s">
        <v>297</v>
      </c>
      <c r="BK471" t="s">
        <v>297</v>
      </c>
      <c r="BL471" t="s">
        <v>297</v>
      </c>
      <c r="BM471" t="s">
        <v>297</v>
      </c>
      <c r="BN471" t="s">
        <v>297</v>
      </c>
      <c r="BO471" t="s">
        <v>297</v>
      </c>
      <c r="BP471" t="s">
        <v>297</v>
      </c>
      <c r="BQ471" t="s">
        <v>297</v>
      </c>
      <c r="BR471" t="s">
        <v>297</v>
      </c>
      <c r="BS471" t="s">
        <v>297</v>
      </c>
      <c r="BT471" t="s">
        <v>297</v>
      </c>
      <c r="BU471" t="s">
        <v>297</v>
      </c>
      <c r="BV471" t="s">
        <v>297</v>
      </c>
      <c r="BW471" t="s">
        <v>297</v>
      </c>
      <c r="BX471" t="s">
        <v>297</v>
      </c>
      <c r="BY471" t="s">
        <v>297</v>
      </c>
      <c r="BZ471" t="s">
        <v>297</v>
      </c>
      <c r="CA471" t="s">
        <v>297</v>
      </c>
      <c r="CB471" t="s">
        <v>312</v>
      </c>
      <c r="CC471" t="s">
        <v>297</v>
      </c>
      <c r="CD471" t="s">
        <v>297</v>
      </c>
      <c r="CE471" t="s">
        <v>297</v>
      </c>
      <c r="CF471" t="s">
        <v>347</v>
      </c>
      <c r="CG471" t="s">
        <v>297</v>
      </c>
      <c r="CH471" t="s">
        <v>297</v>
      </c>
      <c r="CI471">
        <v>0</v>
      </c>
      <c r="CJ471">
        <v>30</v>
      </c>
      <c r="CK471" t="s">
        <v>2964</v>
      </c>
      <c r="CL471" t="s">
        <v>2965</v>
      </c>
      <c r="CM471" t="s">
        <v>2966</v>
      </c>
      <c r="CN471" t="s">
        <v>297</v>
      </c>
      <c r="CO471" t="s">
        <v>297</v>
      </c>
      <c r="CP471" t="s">
        <v>297</v>
      </c>
      <c r="CQ471" t="s">
        <v>297</v>
      </c>
      <c r="CR471" t="s">
        <v>297</v>
      </c>
      <c r="CS471" t="s">
        <v>297</v>
      </c>
      <c r="CT471" t="s">
        <v>297</v>
      </c>
      <c r="CU471" t="s">
        <v>297</v>
      </c>
      <c r="CV471" t="s">
        <v>297</v>
      </c>
      <c r="CW471" t="s">
        <v>297</v>
      </c>
      <c r="CX471" t="s">
        <v>297</v>
      </c>
      <c r="CY471" t="s">
        <v>297</v>
      </c>
      <c r="CZ471" t="s">
        <v>297</v>
      </c>
      <c r="DA471" t="s">
        <v>297</v>
      </c>
      <c r="DB471" t="s">
        <v>297</v>
      </c>
      <c r="DC471" t="s">
        <v>297</v>
      </c>
    </row>
    <row r="472" spans="1:107" ht="17" hidden="1" customHeight="1" x14ac:dyDescent="0.2">
      <c r="A472" t="s">
        <v>2967</v>
      </c>
      <c r="B472" s="196" t="s">
        <v>2968</v>
      </c>
      <c r="C472" t="s">
        <v>6180</v>
      </c>
      <c r="D472" t="s">
        <v>297</v>
      </c>
      <c r="E472" t="s">
        <v>2969</v>
      </c>
      <c r="F472" t="s">
        <v>2970</v>
      </c>
      <c r="G472" t="s">
        <v>339</v>
      </c>
      <c r="H472" t="s">
        <v>340</v>
      </c>
      <c r="I472" t="s">
        <v>375</v>
      </c>
      <c r="J472" t="s">
        <v>342</v>
      </c>
      <c r="K472" t="s">
        <v>343</v>
      </c>
      <c r="L472" t="s">
        <v>303</v>
      </c>
      <c r="M472" t="s">
        <v>297</v>
      </c>
      <c r="N472" t="s">
        <v>297</v>
      </c>
      <c r="O472" t="s">
        <v>297</v>
      </c>
      <c r="Q472" t="s">
        <v>344</v>
      </c>
      <c r="R472" t="s">
        <v>297</v>
      </c>
      <c r="S472" t="s">
        <v>306</v>
      </c>
      <c r="T472" t="s">
        <v>297</v>
      </c>
      <c r="U472" t="s">
        <v>297</v>
      </c>
      <c r="V472" t="s">
        <v>309</v>
      </c>
      <c r="W472" t="s">
        <v>310</v>
      </c>
      <c r="X472" t="s">
        <v>310</v>
      </c>
      <c r="Y472" t="s">
        <v>311</v>
      </c>
      <c r="Z472" t="s">
        <v>312</v>
      </c>
      <c r="AA472" t="s">
        <v>297</v>
      </c>
      <c r="AB472" t="s">
        <v>297</v>
      </c>
      <c r="AC472" t="s">
        <v>312</v>
      </c>
      <c r="AD472" t="s">
        <v>297</v>
      </c>
      <c r="AE472" t="s">
        <v>297</v>
      </c>
      <c r="AF472" t="s">
        <v>312</v>
      </c>
      <c r="AG472" t="s">
        <v>297</v>
      </c>
      <c r="AH472" t="s">
        <v>297</v>
      </c>
      <c r="AI472" t="s">
        <v>312</v>
      </c>
      <c r="AJ472" t="s">
        <v>297</v>
      </c>
      <c r="AK472" t="s">
        <v>297</v>
      </c>
      <c r="AL472" t="s">
        <v>297</v>
      </c>
      <c r="AM472" t="s">
        <v>297</v>
      </c>
      <c r="AN472" t="s">
        <v>297</v>
      </c>
      <c r="AO472" t="s">
        <v>297</v>
      </c>
      <c r="AP472" t="s">
        <v>297</v>
      </c>
      <c r="AQ472" t="s">
        <v>297</v>
      </c>
      <c r="AR472" t="s">
        <v>297</v>
      </c>
      <c r="AS472" t="s">
        <v>297</v>
      </c>
      <c r="AT472" t="s">
        <v>297</v>
      </c>
      <c r="AU472" t="s">
        <v>297</v>
      </c>
      <c r="AV472" t="s">
        <v>297</v>
      </c>
      <c r="AW472" t="s">
        <v>297</v>
      </c>
      <c r="AX472" t="s">
        <v>297</v>
      </c>
      <c r="AY472" t="s">
        <v>297</v>
      </c>
      <c r="AZ472" t="s">
        <v>297</v>
      </c>
      <c r="BA472" t="s">
        <v>297</v>
      </c>
      <c r="BB472" t="s">
        <v>297</v>
      </c>
      <c r="BC472" t="s">
        <v>297</v>
      </c>
      <c r="BD472" t="s">
        <v>297</v>
      </c>
      <c r="BE472" t="s">
        <v>297</v>
      </c>
      <c r="BF472" t="s">
        <v>297</v>
      </c>
      <c r="BG472" t="s">
        <v>297</v>
      </c>
      <c r="BH472" t="s">
        <v>297</v>
      </c>
      <c r="BI472" t="s">
        <v>297</v>
      </c>
      <c r="BJ472" t="s">
        <v>297</v>
      </c>
      <c r="BK472" t="s">
        <v>297</v>
      </c>
      <c r="BL472" t="s">
        <v>297</v>
      </c>
      <c r="BM472" t="s">
        <v>297</v>
      </c>
      <c r="BN472" t="s">
        <v>297</v>
      </c>
      <c r="BO472" t="s">
        <v>297</v>
      </c>
      <c r="BP472" t="s">
        <v>297</v>
      </c>
      <c r="BQ472" t="s">
        <v>297</v>
      </c>
      <c r="BR472" t="s">
        <v>297</v>
      </c>
      <c r="BS472" t="s">
        <v>297</v>
      </c>
      <c r="BT472" t="s">
        <v>297</v>
      </c>
      <c r="BU472" t="s">
        <v>297</v>
      </c>
      <c r="BV472" t="s">
        <v>297</v>
      </c>
      <c r="BW472" t="s">
        <v>297</v>
      </c>
      <c r="BX472" t="s">
        <v>297</v>
      </c>
      <c r="BY472" t="s">
        <v>297</v>
      </c>
      <c r="BZ472" t="s">
        <v>297</v>
      </c>
      <c r="CA472" t="s">
        <v>297</v>
      </c>
      <c r="CB472" t="s">
        <v>312</v>
      </c>
      <c r="CC472" t="s">
        <v>297</v>
      </c>
      <c r="CD472" t="s">
        <v>297</v>
      </c>
      <c r="CE472" t="s">
        <v>297</v>
      </c>
      <c r="CF472" t="s">
        <v>347</v>
      </c>
      <c r="CG472" t="s">
        <v>297</v>
      </c>
      <c r="CH472" t="s">
        <v>297</v>
      </c>
      <c r="CI472">
        <v>0</v>
      </c>
      <c r="CJ472">
        <v>30</v>
      </c>
      <c r="CK472" t="s">
        <v>2971</v>
      </c>
      <c r="CL472" t="s">
        <v>2972</v>
      </c>
      <c r="CM472" t="s">
        <v>2973</v>
      </c>
      <c r="CN472" t="s">
        <v>297</v>
      </c>
      <c r="CO472" t="s">
        <v>297</v>
      </c>
      <c r="CP472" t="s">
        <v>297</v>
      </c>
      <c r="CQ472" t="s">
        <v>297</v>
      </c>
      <c r="CR472" t="s">
        <v>297</v>
      </c>
      <c r="CS472" t="s">
        <v>297</v>
      </c>
      <c r="CT472" t="s">
        <v>297</v>
      </c>
      <c r="CU472" t="s">
        <v>297</v>
      </c>
      <c r="CV472" t="s">
        <v>297</v>
      </c>
      <c r="CW472" t="s">
        <v>297</v>
      </c>
      <c r="CX472" t="s">
        <v>297</v>
      </c>
      <c r="CY472" t="s">
        <v>297</v>
      </c>
      <c r="CZ472" t="s">
        <v>297</v>
      </c>
      <c r="DA472" t="s">
        <v>297</v>
      </c>
      <c r="DB472" t="s">
        <v>297</v>
      </c>
      <c r="DC472" t="s">
        <v>297</v>
      </c>
    </row>
    <row r="473" spans="1:107" s="3" customFormat="1" ht="17" hidden="1" customHeight="1" x14ac:dyDescent="0.2">
      <c r="A473" t="s">
        <v>2974</v>
      </c>
      <c r="B473" s="14" t="s">
        <v>2975</v>
      </c>
      <c r="C473" t="s">
        <v>6278</v>
      </c>
      <c r="D473" t="s">
        <v>297</v>
      </c>
      <c r="E473" t="s">
        <v>2976</v>
      </c>
      <c r="F473" t="s">
        <v>2977</v>
      </c>
      <c r="G473" t="s">
        <v>339</v>
      </c>
      <c r="H473" t="s">
        <v>340</v>
      </c>
      <c r="I473" t="s">
        <v>375</v>
      </c>
      <c r="J473" t="s">
        <v>342</v>
      </c>
      <c r="K473" t="s">
        <v>343</v>
      </c>
      <c r="L473" t="s">
        <v>303</v>
      </c>
      <c r="M473" t="s">
        <v>297</v>
      </c>
      <c r="N473" t="s">
        <v>297</v>
      </c>
      <c r="O473" t="s">
        <v>297</v>
      </c>
      <c r="P473"/>
      <c r="Q473" t="s">
        <v>344</v>
      </c>
      <c r="R473" t="s">
        <v>297</v>
      </c>
      <c r="S473" t="s">
        <v>306</v>
      </c>
      <c r="T473" t="s">
        <v>297</v>
      </c>
      <c r="U473" t="s">
        <v>297</v>
      </c>
      <c r="V473" t="s">
        <v>309</v>
      </c>
      <c r="W473" t="s">
        <v>310</v>
      </c>
      <c r="X473" t="s">
        <v>310</v>
      </c>
      <c r="Y473" t="s">
        <v>311</v>
      </c>
      <c r="Z473" t="s">
        <v>312</v>
      </c>
      <c r="AA473" t="s">
        <v>297</v>
      </c>
      <c r="AB473" t="s">
        <v>297</v>
      </c>
      <c r="AC473" t="s">
        <v>312</v>
      </c>
      <c r="AD473" t="s">
        <v>297</v>
      </c>
      <c r="AE473" t="s">
        <v>297</v>
      </c>
      <c r="AF473" t="s">
        <v>312</v>
      </c>
      <c r="AG473" t="s">
        <v>297</v>
      </c>
      <c r="AH473" t="s">
        <v>297</v>
      </c>
      <c r="AI473" t="s">
        <v>312</v>
      </c>
      <c r="AJ473" t="s">
        <v>297</v>
      </c>
      <c r="AK473" t="s">
        <v>297</v>
      </c>
      <c r="AL473" t="s">
        <v>297</v>
      </c>
      <c r="AM473" t="s">
        <v>297</v>
      </c>
      <c r="AN473" t="s">
        <v>297</v>
      </c>
      <c r="AO473" t="s">
        <v>297</v>
      </c>
      <c r="AP473" t="s">
        <v>297</v>
      </c>
      <c r="AQ473" t="s">
        <v>297</v>
      </c>
      <c r="AR473" t="s">
        <v>297</v>
      </c>
      <c r="AS473" t="s">
        <v>297</v>
      </c>
      <c r="AT473" t="s">
        <v>297</v>
      </c>
      <c r="AU473" t="s">
        <v>297</v>
      </c>
      <c r="AV473" t="s">
        <v>297</v>
      </c>
      <c r="AW473" t="s">
        <v>297</v>
      </c>
      <c r="AX473" t="s">
        <v>297</v>
      </c>
      <c r="AY473" t="s">
        <v>297</v>
      </c>
      <c r="AZ473" t="s">
        <v>297</v>
      </c>
      <c r="BA473" t="s">
        <v>297</v>
      </c>
      <c r="BB473" t="s">
        <v>297</v>
      </c>
      <c r="BC473" t="s">
        <v>297</v>
      </c>
      <c r="BD473" t="s">
        <v>297</v>
      </c>
      <c r="BE473" t="s">
        <v>297</v>
      </c>
      <c r="BF473" t="s">
        <v>297</v>
      </c>
      <c r="BG473" t="s">
        <v>297</v>
      </c>
      <c r="BH473" t="s">
        <v>297</v>
      </c>
      <c r="BI473" t="s">
        <v>297</v>
      </c>
      <c r="BJ473" t="s">
        <v>297</v>
      </c>
      <c r="BK473" t="s">
        <v>297</v>
      </c>
      <c r="BL473" t="s">
        <v>297</v>
      </c>
      <c r="BM473" t="s">
        <v>297</v>
      </c>
      <c r="BN473" t="s">
        <v>297</v>
      </c>
      <c r="BO473" t="s">
        <v>297</v>
      </c>
      <c r="BP473" t="s">
        <v>297</v>
      </c>
      <c r="BQ473" t="s">
        <v>297</v>
      </c>
      <c r="BR473" t="s">
        <v>297</v>
      </c>
      <c r="BS473" t="s">
        <v>297</v>
      </c>
      <c r="BT473" t="s">
        <v>297</v>
      </c>
      <c r="BU473" t="s">
        <v>297</v>
      </c>
      <c r="BV473" t="s">
        <v>297</v>
      </c>
      <c r="BW473" t="s">
        <v>297</v>
      </c>
      <c r="BX473" t="s">
        <v>297</v>
      </c>
      <c r="BY473" t="s">
        <v>297</v>
      </c>
      <c r="BZ473" t="s">
        <v>297</v>
      </c>
      <c r="CA473" t="s">
        <v>297</v>
      </c>
      <c r="CB473" t="s">
        <v>312</v>
      </c>
      <c r="CC473" t="s">
        <v>297</v>
      </c>
      <c r="CD473" t="s">
        <v>297</v>
      </c>
      <c r="CE473" t="s">
        <v>297</v>
      </c>
      <c r="CF473" t="s">
        <v>347</v>
      </c>
      <c r="CG473" t="s">
        <v>297</v>
      </c>
      <c r="CH473" t="s">
        <v>297</v>
      </c>
      <c r="CI473">
        <v>0</v>
      </c>
      <c r="CJ473">
        <v>30</v>
      </c>
      <c r="CK473" t="s">
        <v>2978</v>
      </c>
      <c r="CL473" t="s">
        <v>2979</v>
      </c>
      <c r="CM473" t="s">
        <v>2980</v>
      </c>
      <c r="CN473" t="s">
        <v>297</v>
      </c>
      <c r="CO473" t="s">
        <v>297</v>
      </c>
      <c r="CP473" t="s">
        <v>297</v>
      </c>
      <c r="CQ473" t="s">
        <v>297</v>
      </c>
      <c r="CR473" t="s">
        <v>297</v>
      </c>
      <c r="CS473" t="s">
        <v>297</v>
      </c>
      <c r="CT473" t="s">
        <v>297</v>
      </c>
      <c r="CU473" t="s">
        <v>297</v>
      </c>
      <c r="CV473" t="s">
        <v>297</v>
      </c>
      <c r="CW473" t="s">
        <v>297</v>
      </c>
      <c r="CX473" t="s">
        <v>297</v>
      </c>
      <c r="CY473" t="s">
        <v>297</v>
      </c>
      <c r="CZ473" t="s">
        <v>297</v>
      </c>
      <c r="DA473" t="s">
        <v>297</v>
      </c>
      <c r="DB473" t="s">
        <v>297</v>
      </c>
      <c r="DC473" t="s">
        <v>297</v>
      </c>
    </row>
    <row r="474" spans="1:107" ht="17" hidden="1" customHeight="1" x14ac:dyDescent="0.2">
      <c r="A474" t="s">
        <v>306</v>
      </c>
      <c r="B474" s="196" t="s">
        <v>2981</v>
      </c>
      <c r="C474" t="s">
        <v>6183</v>
      </c>
      <c r="D474" t="s">
        <v>297</v>
      </c>
      <c r="E474" t="s">
        <v>2976</v>
      </c>
      <c r="F474" t="s">
        <v>2982</v>
      </c>
      <c r="G474" t="s">
        <v>339</v>
      </c>
      <c r="H474" t="s">
        <v>340</v>
      </c>
      <c r="I474" t="s">
        <v>375</v>
      </c>
      <c r="J474" t="s">
        <v>342</v>
      </c>
      <c r="K474" t="s">
        <v>343</v>
      </c>
      <c r="L474" t="s">
        <v>303</v>
      </c>
      <c r="M474" t="s">
        <v>297</v>
      </c>
      <c r="N474" t="s">
        <v>297</v>
      </c>
      <c r="O474" t="s">
        <v>297</v>
      </c>
      <c r="Q474" t="s">
        <v>344</v>
      </c>
      <c r="R474" t="s">
        <v>297</v>
      </c>
      <c r="S474" t="s">
        <v>306</v>
      </c>
      <c r="T474" t="s">
        <v>297</v>
      </c>
      <c r="U474" t="s">
        <v>297</v>
      </c>
      <c r="V474" t="s">
        <v>309</v>
      </c>
      <c r="W474" t="s">
        <v>310</v>
      </c>
      <c r="X474" t="s">
        <v>310</v>
      </c>
      <c r="Y474" t="s">
        <v>311</v>
      </c>
      <c r="Z474" t="s">
        <v>297</v>
      </c>
      <c r="AA474" t="s">
        <v>297</v>
      </c>
      <c r="AB474" t="s">
        <v>297</v>
      </c>
      <c r="AC474" t="s">
        <v>312</v>
      </c>
      <c r="AD474" t="s">
        <v>297</v>
      </c>
      <c r="AE474" t="s">
        <v>297</v>
      </c>
      <c r="AF474" t="s">
        <v>312</v>
      </c>
      <c r="AG474" t="s">
        <v>297</v>
      </c>
      <c r="AH474" t="s">
        <v>297</v>
      </c>
      <c r="AI474" t="s">
        <v>312</v>
      </c>
      <c r="AJ474" t="s">
        <v>297</v>
      </c>
      <c r="AK474" t="s">
        <v>297</v>
      </c>
      <c r="AL474" t="s">
        <v>297</v>
      </c>
      <c r="AM474" t="s">
        <v>297</v>
      </c>
      <c r="AN474" t="s">
        <v>297</v>
      </c>
      <c r="AO474" t="s">
        <v>297</v>
      </c>
      <c r="AP474" t="s">
        <v>297</v>
      </c>
      <c r="AQ474" t="s">
        <v>297</v>
      </c>
      <c r="AR474" t="s">
        <v>297</v>
      </c>
      <c r="AS474" t="s">
        <v>297</v>
      </c>
      <c r="AT474" t="s">
        <v>297</v>
      </c>
      <c r="AU474" t="s">
        <v>297</v>
      </c>
      <c r="AV474" t="s">
        <v>297</v>
      </c>
      <c r="AW474" t="s">
        <v>297</v>
      </c>
      <c r="AX474" t="s">
        <v>297</v>
      </c>
      <c r="AY474" t="s">
        <v>297</v>
      </c>
      <c r="AZ474" t="s">
        <v>297</v>
      </c>
      <c r="BA474" t="s">
        <v>297</v>
      </c>
      <c r="BB474" t="s">
        <v>297</v>
      </c>
      <c r="BC474" t="s">
        <v>297</v>
      </c>
      <c r="BD474" t="s">
        <v>297</v>
      </c>
      <c r="BE474" t="s">
        <v>297</v>
      </c>
      <c r="BF474" t="s">
        <v>297</v>
      </c>
      <c r="BG474" t="s">
        <v>297</v>
      </c>
      <c r="BH474" t="s">
        <v>297</v>
      </c>
      <c r="BI474" t="s">
        <v>297</v>
      </c>
      <c r="BJ474" t="s">
        <v>297</v>
      </c>
      <c r="BK474" t="s">
        <v>297</v>
      </c>
      <c r="BL474" t="s">
        <v>297</v>
      </c>
      <c r="BM474" t="s">
        <v>297</v>
      </c>
      <c r="BN474" t="s">
        <v>297</v>
      </c>
      <c r="BO474" t="s">
        <v>297</v>
      </c>
      <c r="BP474" t="s">
        <v>312</v>
      </c>
      <c r="BQ474" t="s">
        <v>297</v>
      </c>
      <c r="BR474" t="s">
        <v>297</v>
      </c>
      <c r="BS474" t="s">
        <v>297</v>
      </c>
      <c r="BT474" t="s">
        <v>297</v>
      </c>
      <c r="BU474" t="s">
        <v>297</v>
      </c>
      <c r="BV474" t="s">
        <v>297</v>
      </c>
      <c r="BW474" t="s">
        <v>297</v>
      </c>
      <c r="BX474" t="s">
        <v>297</v>
      </c>
      <c r="BY474" t="s">
        <v>297</v>
      </c>
      <c r="BZ474" t="s">
        <v>297</v>
      </c>
      <c r="CA474" t="s">
        <v>297</v>
      </c>
      <c r="CB474" t="s">
        <v>312</v>
      </c>
      <c r="CC474" t="s">
        <v>297</v>
      </c>
      <c r="CD474" t="s">
        <v>297</v>
      </c>
      <c r="CE474" t="s">
        <v>297</v>
      </c>
      <c r="CF474" t="s">
        <v>347</v>
      </c>
      <c r="CG474" t="s">
        <v>297</v>
      </c>
      <c r="CH474" t="s">
        <v>297</v>
      </c>
      <c r="CI474">
        <v>0</v>
      </c>
      <c r="CJ474">
        <v>30</v>
      </c>
      <c r="CK474" t="s">
        <v>2983</v>
      </c>
      <c r="CL474" t="s">
        <v>2979</v>
      </c>
      <c r="CM474" t="s">
        <v>2984</v>
      </c>
      <c r="CN474" t="s">
        <v>297</v>
      </c>
      <c r="CO474" t="s">
        <v>297</v>
      </c>
      <c r="CP474" t="s">
        <v>297</v>
      </c>
      <c r="CQ474" t="s">
        <v>297</v>
      </c>
      <c r="CR474" t="s">
        <v>297</v>
      </c>
      <c r="CS474" t="s">
        <v>297</v>
      </c>
      <c r="CT474" t="s">
        <v>297</v>
      </c>
      <c r="CU474" t="s">
        <v>297</v>
      </c>
      <c r="CV474" t="s">
        <v>297</v>
      </c>
      <c r="CW474" t="s">
        <v>297</v>
      </c>
      <c r="CX474" t="s">
        <v>297</v>
      </c>
      <c r="CY474" t="s">
        <v>297</v>
      </c>
      <c r="CZ474" t="s">
        <v>297</v>
      </c>
      <c r="DA474" t="s">
        <v>297</v>
      </c>
      <c r="DB474" t="s">
        <v>297</v>
      </c>
      <c r="DC474" t="s">
        <v>297</v>
      </c>
    </row>
    <row r="475" spans="1:107" ht="17" hidden="1" customHeight="1" x14ac:dyDescent="0.2">
      <c r="A475" t="s">
        <v>343</v>
      </c>
      <c r="B475" s="14" t="s">
        <v>2985</v>
      </c>
      <c r="C475" t="s">
        <v>941</v>
      </c>
      <c r="D475" t="s">
        <v>297</v>
      </c>
      <c r="E475" t="s">
        <v>2986</v>
      </c>
      <c r="F475" t="s">
        <v>2987</v>
      </c>
      <c r="G475" t="s">
        <v>339</v>
      </c>
      <c r="H475" t="s">
        <v>340</v>
      </c>
      <c r="I475" t="s">
        <v>375</v>
      </c>
      <c r="J475" t="s">
        <v>342</v>
      </c>
      <c r="K475" t="s">
        <v>343</v>
      </c>
      <c r="L475" t="s">
        <v>303</v>
      </c>
      <c r="M475" t="s">
        <v>297</v>
      </c>
      <c r="N475" t="s">
        <v>297</v>
      </c>
      <c r="O475" t="s">
        <v>297</v>
      </c>
      <c r="Q475" t="s">
        <v>344</v>
      </c>
      <c r="R475" t="s">
        <v>297</v>
      </c>
      <c r="S475" t="s">
        <v>306</v>
      </c>
      <c r="T475" t="s">
        <v>297</v>
      </c>
      <c r="U475" t="s">
        <v>297</v>
      </c>
      <c r="V475" t="s">
        <v>309</v>
      </c>
      <c r="W475" t="s">
        <v>310</v>
      </c>
      <c r="X475" t="s">
        <v>310</v>
      </c>
      <c r="Y475" t="s">
        <v>311</v>
      </c>
      <c r="Z475" t="s">
        <v>297</v>
      </c>
      <c r="AA475" t="s">
        <v>297</v>
      </c>
      <c r="AB475" t="s">
        <v>297</v>
      </c>
      <c r="AC475" t="s">
        <v>297</v>
      </c>
      <c r="AD475" t="s">
        <v>297</v>
      </c>
      <c r="AE475" t="s">
        <v>297</v>
      </c>
      <c r="AF475" t="s">
        <v>297</v>
      </c>
      <c r="AG475" t="s">
        <v>297</v>
      </c>
      <c r="AH475" t="s">
        <v>297</v>
      </c>
      <c r="AI475" t="s">
        <v>297</v>
      </c>
      <c r="AJ475" t="s">
        <v>297</v>
      </c>
      <c r="AK475" t="s">
        <v>297</v>
      </c>
      <c r="AL475" t="s">
        <v>297</v>
      </c>
      <c r="AM475" t="s">
        <v>297</v>
      </c>
      <c r="AN475" t="s">
        <v>297</v>
      </c>
      <c r="AO475" t="s">
        <v>297</v>
      </c>
      <c r="AP475" t="s">
        <v>297</v>
      </c>
      <c r="AQ475" t="s">
        <v>297</v>
      </c>
      <c r="AR475" t="s">
        <v>297</v>
      </c>
      <c r="AS475" t="s">
        <v>297</v>
      </c>
      <c r="AT475" t="s">
        <v>297</v>
      </c>
      <c r="AU475" t="s">
        <v>297</v>
      </c>
      <c r="AV475" t="s">
        <v>297</v>
      </c>
      <c r="AW475" t="s">
        <v>297</v>
      </c>
      <c r="AX475" t="s">
        <v>297</v>
      </c>
      <c r="AY475" t="s">
        <v>297</v>
      </c>
      <c r="AZ475" t="s">
        <v>297</v>
      </c>
      <c r="BA475" t="s">
        <v>297</v>
      </c>
      <c r="BB475" t="s">
        <v>297</v>
      </c>
      <c r="BC475" t="s">
        <v>297</v>
      </c>
      <c r="BD475" t="s">
        <v>297</v>
      </c>
      <c r="BE475" t="s">
        <v>297</v>
      </c>
      <c r="BF475" t="s">
        <v>297</v>
      </c>
      <c r="BG475" t="s">
        <v>297</v>
      </c>
      <c r="BH475" t="s">
        <v>297</v>
      </c>
      <c r="BI475" t="s">
        <v>297</v>
      </c>
      <c r="BJ475" t="s">
        <v>297</v>
      </c>
      <c r="BK475" t="s">
        <v>297</v>
      </c>
      <c r="BL475" t="s">
        <v>297</v>
      </c>
      <c r="BM475" t="s">
        <v>297</v>
      </c>
      <c r="BN475" t="s">
        <v>297</v>
      </c>
      <c r="BO475" t="s">
        <v>297</v>
      </c>
      <c r="BP475" t="s">
        <v>312</v>
      </c>
      <c r="BQ475" t="s">
        <v>297</v>
      </c>
      <c r="BR475" t="s">
        <v>297</v>
      </c>
      <c r="BS475" t="s">
        <v>297</v>
      </c>
      <c r="BT475" t="s">
        <v>297</v>
      </c>
      <c r="BU475" t="s">
        <v>297</v>
      </c>
      <c r="BV475" t="s">
        <v>297</v>
      </c>
      <c r="BW475" t="s">
        <v>297</v>
      </c>
      <c r="BX475" t="s">
        <v>297</v>
      </c>
      <c r="BY475" t="s">
        <v>297</v>
      </c>
      <c r="BZ475" t="s">
        <v>297</v>
      </c>
      <c r="CA475" t="s">
        <v>297</v>
      </c>
      <c r="CB475" t="s">
        <v>297</v>
      </c>
      <c r="CC475" t="s">
        <v>297</v>
      </c>
      <c r="CD475" t="s">
        <v>297</v>
      </c>
      <c r="CE475" t="s">
        <v>297</v>
      </c>
      <c r="CF475" t="s">
        <v>347</v>
      </c>
      <c r="CG475" t="s">
        <v>297</v>
      </c>
      <c r="CH475" t="s">
        <v>297</v>
      </c>
      <c r="CI475">
        <v>0</v>
      </c>
      <c r="CJ475">
        <v>30</v>
      </c>
      <c r="CK475" t="s">
        <v>2988</v>
      </c>
      <c r="CL475" t="s">
        <v>2989</v>
      </c>
      <c r="CM475" t="s">
        <v>2990</v>
      </c>
      <c r="CN475" t="s">
        <v>297</v>
      </c>
      <c r="CO475" t="s">
        <v>297</v>
      </c>
      <c r="CP475" t="s">
        <v>297</v>
      </c>
      <c r="CQ475" t="s">
        <v>297</v>
      </c>
      <c r="CR475" t="s">
        <v>297</v>
      </c>
      <c r="CS475" t="s">
        <v>297</v>
      </c>
      <c r="CT475" t="s">
        <v>297</v>
      </c>
      <c r="CU475" t="s">
        <v>297</v>
      </c>
      <c r="CV475" t="s">
        <v>297</v>
      </c>
      <c r="CW475" t="s">
        <v>297</v>
      </c>
      <c r="CX475" t="s">
        <v>297</v>
      </c>
      <c r="CY475" t="s">
        <v>297</v>
      </c>
      <c r="CZ475" t="s">
        <v>297</v>
      </c>
      <c r="DA475" t="s">
        <v>297</v>
      </c>
      <c r="DB475" t="s">
        <v>297</v>
      </c>
      <c r="DC475" t="s">
        <v>297</v>
      </c>
    </row>
    <row r="476" spans="1:107" ht="17" hidden="1" customHeight="1" x14ac:dyDescent="0.2">
      <c r="A476" t="s">
        <v>2991</v>
      </c>
      <c r="B476" s="196" t="s">
        <v>2992</v>
      </c>
      <c r="C476" t="s">
        <v>6187</v>
      </c>
      <c r="D476" t="s">
        <v>297</v>
      </c>
      <c r="E476" t="s">
        <v>2993</v>
      </c>
      <c r="F476" t="s">
        <v>297</v>
      </c>
      <c r="G476" t="s">
        <v>339</v>
      </c>
      <c r="H476" t="s">
        <v>340</v>
      </c>
      <c r="I476" t="s">
        <v>375</v>
      </c>
      <c r="J476" t="s">
        <v>342</v>
      </c>
      <c r="K476" t="s">
        <v>343</v>
      </c>
      <c r="L476" t="s">
        <v>303</v>
      </c>
      <c r="M476" t="s">
        <v>297</v>
      </c>
      <c r="N476" t="s">
        <v>297</v>
      </c>
      <c r="O476" t="s">
        <v>297</v>
      </c>
      <c r="Q476" t="s">
        <v>344</v>
      </c>
      <c r="R476" t="s">
        <v>297</v>
      </c>
      <c r="S476" t="s">
        <v>306</v>
      </c>
      <c r="T476" t="s">
        <v>297</v>
      </c>
      <c r="U476" t="s">
        <v>297</v>
      </c>
      <c r="V476" t="s">
        <v>309</v>
      </c>
      <c r="W476" t="s">
        <v>310</v>
      </c>
      <c r="X476" t="s">
        <v>310</v>
      </c>
      <c r="Y476" t="s">
        <v>311</v>
      </c>
      <c r="Z476" t="s">
        <v>297</v>
      </c>
      <c r="AA476" t="s">
        <v>297</v>
      </c>
      <c r="AB476" t="s">
        <v>297</v>
      </c>
      <c r="AC476" t="s">
        <v>297</v>
      </c>
      <c r="AD476" t="s">
        <v>297</v>
      </c>
      <c r="AE476" t="s">
        <v>297</v>
      </c>
      <c r="AF476" t="s">
        <v>297</v>
      </c>
      <c r="AG476" t="s">
        <v>297</v>
      </c>
      <c r="AH476" t="s">
        <v>297</v>
      </c>
      <c r="AI476" t="s">
        <v>297</v>
      </c>
      <c r="AJ476" t="s">
        <v>297</v>
      </c>
      <c r="AK476" t="s">
        <v>297</v>
      </c>
      <c r="AL476" t="s">
        <v>297</v>
      </c>
      <c r="AM476" t="s">
        <v>297</v>
      </c>
      <c r="AN476" t="s">
        <v>297</v>
      </c>
      <c r="AO476" t="s">
        <v>297</v>
      </c>
      <c r="AP476" t="s">
        <v>297</v>
      </c>
      <c r="AQ476" t="s">
        <v>297</v>
      </c>
      <c r="AR476" t="s">
        <v>297</v>
      </c>
      <c r="AS476" t="s">
        <v>297</v>
      </c>
      <c r="AT476" t="s">
        <v>297</v>
      </c>
      <c r="AU476" t="s">
        <v>297</v>
      </c>
      <c r="AV476" t="s">
        <v>297</v>
      </c>
      <c r="AW476" t="s">
        <v>297</v>
      </c>
      <c r="AX476" t="s">
        <v>297</v>
      </c>
      <c r="AY476" t="s">
        <v>297</v>
      </c>
      <c r="AZ476" t="s">
        <v>297</v>
      </c>
      <c r="BA476" t="s">
        <v>297</v>
      </c>
      <c r="BB476" t="s">
        <v>297</v>
      </c>
      <c r="BC476" t="s">
        <v>297</v>
      </c>
      <c r="BD476" t="s">
        <v>297</v>
      </c>
      <c r="BE476" t="s">
        <v>297</v>
      </c>
      <c r="BF476" t="s">
        <v>297</v>
      </c>
      <c r="BG476" t="s">
        <v>297</v>
      </c>
      <c r="BH476" t="s">
        <v>297</v>
      </c>
      <c r="BI476" t="s">
        <v>297</v>
      </c>
      <c r="BJ476" t="s">
        <v>297</v>
      </c>
      <c r="BK476" t="s">
        <v>297</v>
      </c>
      <c r="BL476" t="s">
        <v>297</v>
      </c>
      <c r="BM476" t="s">
        <v>297</v>
      </c>
      <c r="BN476" t="s">
        <v>297</v>
      </c>
      <c r="BO476" t="s">
        <v>297</v>
      </c>
      <c r="BP476" t="s">
        <v>297</v>
      </c>
      <c r="BQ476" t="s">
        <v>297</v>
      </c>
      <c r="BR476" t="s">
        <v>297</v>
      </c>
      <c r="BS476" t="s">
        <v>297</v>
      </c>
      <c r="BT476" t="s">
        <v>297</v>
      </c>
      <c r="BU476" t="s">
        <v>297</v>
      </c>
      <c r="BV476" t="s">
        <v>297</v>
      </c>
      <c r="BW476" t="s">
        <v>297</v>
      </c>
      <c r="BX476" t="s">
        <v>297</v>
      </c>
      <c r="BY476" t="s">
        <v>297</v>
      </c>
      <c r="BZ476" t="s">
        <v>297</v>
      </c>
      <c r="CA476" t="s">
        <v>297</v>
      </c>
      <c r="CB476" t="s">
        <v>297</v>
      </c>
      <c r="CC476" t="s">
        <v>297</v>
      </c>
      <c r="CD476" t="s">
        <v>297</v>
      </c>
      <c r="CE476" t="s">
        <v>297</v>
      </c>
      <c r="CF476" t="s">
        <v>347</v>
      </c>
      <c r="CG476" t="s">
        <v>297</v>
      </c>
      <c r="CH476" t="s">
        <v>297</v>
      </c>
      <c r="CI476">
        <v>0</v>
      </c>
      <c r="CJ476">
        <v>13</v>
      </c>
      <c r="CK476" t="s">
        <v>2994</v>
      </c>
      <c r="CL476" t="s">
        <v>2995</v>
      </c>
      <c r="CM476" t="s">
        <v>297</v>
      </c>
      <c r="CN476" t="s">
        <v>297</v>
      </c>
      <c r="CO476" t="s">
        <v>297</v>
      </c>
      <c r="CP476" t="s">
        <v>297</v>
      </c>
      <c r="CQ476" t="s">
        <v>297</v>
      </c>
      <c r="CR476" t="s">
        <v>297</v>
      </c>
      <c r="CS476" t="s">
        <v>297</v>
      </c>
      <c r="CT476" t="s">
        <v>297</v>
      </c>
      <c r="CU476" t="s">
        <v>297</v>
      </c>
      <c r="CV476" t="s">
        <v>297</v>
      </c>
      <c r="CW476" t="s">
        <v>297</v>
      </c>
      <c r="CX476" t="s">
        <v>297</v>
      </c>
      <c r="CY476" t="s">
        <v>297</v>
      </c>
      <c r="CZ476" t="s">
        <v>297</v>
      </c>
      <c r="DA476" t="s">
        <v>297</v>
      </c>
      <c r="DB476" t="s">
        <v>297</v>
      </c>
      <c r="DC476" t="s">
        <v>297</v>
      </c>
    </row>
    <row r="477" spans="1:107" ht="17" hidden="1" customHeight="1" x14ac:dyDescent="0.2">
      <c r="A477" t="s">
        <v>375</v>
      </c>
      <c r="B477" s="14" t="s">
        <v>2996</v>
      </c>
      <c r="C477" t="s">
        <v>6188</v>
      </c>
      <c r="D477" t="s">
        <v>297</v>
      </c>
      <c r="E477" t="s">
        <v>2993</v>
      </c>
      <c r="F477" t="s">
        <v>297</v>
      </c>
      <c r="G477" t="s">
        <v>339</v>
      </c>
      <c r="H477" t="s">
        <v>340</v>
      </c>
      <c r="I477" t="s">
        <v>375</v>
      </c>
      <c r="J477" t="s">
        <v>342</v>
      </c>
      <c r="K477" t="s">
        <v>343</v>
      </c>
      <c r="L477" t="s">
        <v>303</v>
      </c>
      <c r="M477" t="s">
        <v>297</v>
      </c>
      <c r="N477" t="s">
        <v>297</v>
      </c>
      <c r="O477" t="s">
        <v>297</v>
      </c>
      <c r="Q477" t="s">
        <v>344</v>
      </c>
      <c r="R477" t="s">
        <v>297</v>
      </c>
      <c r="S477" t="s">
        <v>306</v>
      </c>
      <c r="T477" t="s">
        <v>297</v>
      </c>
      <c r="U477" t="s">
        <v>297</v>
      </c>
      <c r="V477" t="s">
        <v>309</v>
      </c>
      <c r="W477" t="s">
        <v>310</v>
      </c>
      <c r="X477" t="s">
        <v>310</v>
      </c>
      <c r="Y477" t="s">
        <v>311</v>
      </c>
      <c r="Z477" t="s">
        <v>297</v>
      </c>
      <c r="AA477" t="s">
        <v>297</v>
      </c>
      <c r="AB477" t="s">
        <v>297</v>
      </c>
      <c r="AC477" t="s">
        <v>297</v>
      </c>
      <c r="AD477" t="s">
        <v>297</v>
      </c>
      <c r="AE477" t="s">
        <v>297</v>
      </c>
      <c r="AF477" t="s">
        <v>297</v>
      </c>
      <c r="AG477" t="s">
        <v>297</v>
      </c>
      <c r="AH477" t="s">
        <v>297</v>
      </c>
      <c r="AI477" t="s">
        <v>297</v>
      </c>
      <c r="AJ477" t="s">
        <v>297</v>
      </c>
      <c r="AK477" t="s">
        <v>297</v>
      </c>
      <c r="AL477" t="s">
        <v>297</v>
      </c>
      <c r="AM477" t="s">
        <v>297</v>
      </c>
      <c r="AN477" t="s">
        <v>297</v>
      </c>
      <c r="AO477" t="s">
        <v>297</v>
      </c>
      <c r="AP477" t="s">
        <v>297</v>
      </c>
      <c r="AQ477" t="s">
        <v>297</v>
      </c>
      <c r="AR477" t="s">
        <v>297</v>
      </c>
      <c r="AS477" t="s">
        <v>297</v>
      </c>
      <c r="AT477" t="s">
        <v>297</v>
      </c>
      <c r="AU477" t="s">
        <v>297</v>
      </c>
      <c r="AV477" t="s">
        <v>297</v>
      </c>
      <c r="AW477" t="s">
        <v>297</v>
      </c>
      <c r="AX477" t="s">
        <v>297</v>
      </c>
      <c r="AY477" t="s">
        <v>297</v>
      </c>
      <c r="AZ477" t="s">
        <v>297</v>
      </c>
      <c r="BA477" t="s">
        <v>297</v>
      </c>
      <c r="BB477" t="s">
        <v>297</v>
      </c>
      <c r="BC477" t="s">
        <v>297</v>
      </c>
      <c r="BD477" t="s">
        <v>297</v>
      </c>
      <c r="BE477" t="s">
        <v>297</v>
      </c>
      <c r="BF477" t="s">
        <v>297</v>
      </c>
      <c r="BG477" t="s">
        <v>297</v>
      </c>
      <c r="BH477" t="s">
        <v>297</v>
      </c>
      <c r="BI477" t="s">
        <v>297</v>
      </c>
      <c r="BJ477" t="s">
        <v>297</v>
      </c>
      <c r="BK477" t="s">
        <v>297</v>
      </c>
      <c r="BL477" t="s">
        <v>297</v>
      </c>
      <c r="BM477" t="s">
        <v>297</v>
      </c>
      <c r="BN477" t="s">
        <v>297</v>
      </c>
      <c r="BO477" t="s">
        <v>297</v>
      </c>
      <c r="BP477" t="s">
        <v>312</v>
      </c>
      <c r="BQ477" t="s">
        <v>297</v>
      </c>
      <c r="BR477" t="s">
        <v>297</v>
      </c>
      <c r="BS477" t="s">
        <v>297</v>
      </c>
      <c r="BT477" t="s">
        <v>297</v>
      </c>
      <c r="BU477" t="s">
        <v>297</v>
      </c>
      <c r="BV477" t="s">
        <v>297</v>
      </c>
      <c r="BW477" t="s">
        <v>297</v>
      </c>
      <c r="BX477" t="s">
        <v>297</v>
      </c>
      <c r="BY477" t="s">
        <v>297</v>
      </c>
      <c r="BZ477" t="s">
        <v>297</v>
      </c>
      <c r="CA477" t="s">
        <v>297</v>
      </c>
      <c r="CB477" t="s">
        <v>297</v>
      </c>
      <c r="CC477" t="s">
        <v>297</v>
      </c>
      <c r="CD477" t="s">
        <v>297</v>
      </c>
      <c r="CE477" t="s">
        <v>297</v>
      </c>
      <c r="CF477" t="s">
        <v>347</v>
      </c>
      <c r="CG477" t="s">
        <v>297</v>
      </c>
      <c r="CH477" t="s">
        <v>297</v>
      </c>
      <c r="CI477">
        <v>0</v>
      </c>
      <c r="CJ477">
        <v>13</v>
      </c>
      <c r="CK477" t="s">
        <v>2994</v>
      </c>
      <c r="CL477" t="s">
        <v>2995</v>
      </c>
      <c r="CM477" t="s">
        <v>297</v>
      </c>
      <c r="CN477" t="s">
        <v>297</v>
      </c>
      <c r="CO477" t="s">
        <v>297</v>
      </c>
      <c r="CP477" t="s">
        <v>297</v>
      </c>
      <c r="CQ477" t="s">
        <v>297</v>
      </c>
      <c r="CR477" t="s">
        <v>297</v>
      </c>
      <c r="CS477" t="s">
        <v>297</v>
      </c>
      <c r="CT477" t="s">
        <v>297</v>
      </c>
      <c r="CU477" t="s">
        <v>297</v>
      </c>
      <c r="CV477" t="s">
        <v>297</v>
      </c>
      <c r="CW477" t="s">
        <v>297</v>
      </c>
      <c r="CX477" t="s">
        <v>297</v>
      </c>
      <c r="CY477" t="s">
        <v>297</v>
      </c>
      <c r="CZ477" t="s">
        <v>297</v>
      </c>
      <c r="DA477" t="s">
        <v>297</v>
      </c>
      <c r="DB477" t="s">
        <v>297</v>
      </c>
      <c r="DC477" t="s">
        <v>297</v>
      </c>
    </row>
    <row r="478" spans="1:107" ht="17" hidden="1" customHeight="1" x14ac:dyDescent="0.2">
      <c r="A478" t="s">
        <v>339</v>
      </c>
      <c r="B478" s="196" t="s">
        <v>2997</v>
      </c>
      <c r="C478" t="s">
        <v>583</v>
      </c>
      <c r="D478" t="s">
        <v>297</v>
      </c>
      <c r="E478" t="s">
        <v>2998</v>
      </c>
      <c r="F478" t="s">
        <v>2999</v>
      </c>
      <c r="G478" t="s">
        <v>339</v>
      </c>
      <c r="H478" t="s">
        <v>340</v>
      </c>
      <c r="I478" t="s">
        <v>375</v>
      </c>
      <c r="J478" t="s">
        <v>342</v>
      </c>
      <c r="K478" t="s">
        <v>343</v>
      </c>
      <c r="L478" t="s">
        <v>303</v>
      </c>
      <c r="M478" t="s">
        <v>297</v>
      </c>
      <c r="N478" t="s">
        <v>297</v>
      </c>
      <c r="O478" t="s">
        <v>297</v>
      </c>
      <c r="Q478" t="s">
        <v>344</v>
      </c>
      <c r="R478" t="s">
        <v>297</v>
      </c>
      <c r="S478" t="s">
        <v>306</v>
      </c>
      <c r="T478" t="s">
        <v>297</v>
      </c>
      <c r="U478" t="s">
        <v>297</v>
      </c>
      <c r="V478" t="s">
        <v>309</v>
      </c>
      <c r="W478" t="s">
        <v>310</v>
      </c>
      <c r="X478" t="s">
        <v>310</v>
      </c>
      <c r="Y478" t="s">
        <v>311</v>
      </c>
      <c r="Z478" t="s">
        <v>297</v>
      </c>
      <c r="AA478" t="s">
        <v>297</v>
      </c>
      <c r="AB478" t="s">
        <v>297</v>
      </c>
      <c r="AC478" t="s">
        <v>297</v>
      </c>
      <c r="AD478" t="s">
        <v>297</v>
      </c>
      <c r="AE478" t="s">
        <v>297</v>
      </c>
      <c r="AF478" t="s">
        <v>297</v>
      </c>
      <c r="AG478" t="s">
        <v>297</v>
      </c>
      <c r="AH478" t="s">
        <v>297</v>
      </c>
      <c r="AI478" t="s">
        <v>297</v>
      </c>
      <c r="AJ478" t="s">
        <v>297</v>
      </c>
      <c r="AK478" t="s">
        <v>297</v>
      </c>
      <c r="AL478" t="s">
        <v>297</v>
      </c>
      <c r="AM478" t="s">
        <v>297</v>
      </c>
      <c r="AN478" t="s">
        <v>297</v>
      </c>
      <c r="AO478" t="s">
        <v>297</v>
      </c>
      <c r="AP478" t="s">
        <v>297</v>
      </c>
      <c r="AQ478" t="s">
        <v>297</v>
      </c>
      <c r="AR478" t="s">
        <v>297</v>
      </c>
      <c r="AS478" t="s">
        <v>297</v>
      </c>
      <c r="AT478" t="s">
        <v>297</v>
      </c>
      <c r="AU478" t="s">
        <v>297</v>
      </c>
      <c r="AV478" t="s">
        <v>297</v>
      </c>
      <c r="AW478" t="s">
        <v>297</v>
      </c>
      <c r="AX478" t="s">
        <v>297</v>
      </c>
      <c r="AY478" t="s">
        <v>297</v>
      </c>
      <c r="AZ478" t="s">
        <v>297</v>
      </c>
      <c r="BA478" t="s">
        <v>297</v>
      </c>
      <c r="BB478" t="s">
        <v>297</v>
      </c>
      <c r="BC478" t="s">
        <v>297</v>
      </c>
      <c r="BD478" t="s">
        <v>297</v>
      </c>
      <c r="BE478" t="s">
        <v>297</v>
      </c>
      <c r="BF478" t="s">
        <v>297</v>
      </c>
      <c r="BG478" t="s">
        <v>297</v>
      </c>
      <c r="BH478" t="s">
        <v>297</v>
      </c>
      <c r="BI478" t="s">
        <v>297</v>
      </c>
      <c r="BJ478" t="s">
        <v>297</v>
      </c>
      <c r="BK478" t="s">
        <v>297</v>
      </c>
      <c r="BL478" t="s">
        <v>297</v>
      </c>
      <c r="BM478" t="s">
        <v>297</v>
      </c>
      <c r="BN478" t="s">
        <v>297</v>
      </c>
      <c r="BO478" t="s">
        <v>297</v>
      </c>
      <c r="BP478" t="s">
        <v>312</v>
      </c>
      <c r="BQ478" t="s">
        <v>297</v>
      </c>
      <c r="BR478" t="s">
        <v>297</v>
      </c>
      <c r="BS478" t="s">
        <v>297</v>
      </c>
      <c r="BT478" t="s">
        <v>297</v>
      </c>
      <c r="BU478" t="s">
        <v>297</v>
      </c>
      <c r="BV478" t="s">
        <v>297</v>
      </c>
      <c r="BW478" t="s">
        <v>297</v>
      </c>
      <c r="BX478" t="s">
        <v>297</v>
      </c>
      <c r="BY478" t="s">
        <v>297</v>
      </c>
      <c r="BZ478" t="s">
        <v>297</v>
      </c>
      <c r="CA478" t="s">
        <v>297</v>
      </c>
      <c r="CB478" t="s">
        <v>297</v>
      </c>
      <c r="CC478" t="s">
        <v>297</v>
      </c>
      <c r="CD478" t="s">
        <v>297</v>
      </c>
      <c r="CE478" t="s">
        <v>297</v>
      </c>
      <c r="CF478" t="s">
        <v>347</v>
      </c>
      <c r="CG478" t="s">
        <v>297</v>
      </c>
      <c r="CH478" t="s">
        <v>297</v>
      </c>
      <c r="CI478">
        <v>0</v>
      </c>
      <c r="CJ478">
        <v>30</v>
      </c>
      <c r="CK478" t="s">
        <v>3000</v>
      </c>
      <c r="CL478" t="s">
        <v>3001</v>
      </c>
      <c r="CM478" t="s">
        <v>3002</v>
      </c>
      <c r="CN478" t="s">
        <v>297</v>
      </c>
      <c r="CO478" t="s">
        <v>297</v>
      </c>
      <c r="CP478" t="s">
        <v>297</v>
      </c>
      <c r="CQ478" t="s">
        <v>297</v>
      </c>
      <c r="CR478" t="s">
        <v>297</v>
      </c>
      <c r="CS478" t="s">
        <v>297</v>
      </c>
      <c r="CT478" t="s">
        <v>297</v>
      </c>
      <c r="CU478" t="s">
        <v>297</v>
      </c>
      <c r="CV478" t="s">
        <v>297</v>
      </c>
      <c r="CW478" t="s">
        <v>297</v>
      </c>
      <c r="CX478" t="s">
        <v>297</v>
      </c>
      <c r="CY478" t="s">
        <v>297</v>
      </c>
      <c r="CZ478" t="s">
        <v>297</v>
      </c>
      <c r="DA478" t="s">
        <v>297</v>
      </c>
      <c r="DB478" t="s">
        <v>297</v>
      </c>
      <c r="DC478" t="s">
        <v>297</v>
      </c>
    </row>
    <row r="479" spans="1:107" ht="17" hidden="1" customHeight="1" x14ac:dyDescent="0.2">
      <c r="A479" t="s">
        <v>342</v>
      </c>
      <c r="B479" s="14" t="s">
        <v>3003</v>
      </c>
      <c r="C479" t="s">
        <v>701</v>
      </c>
      <c r="D479" t="s">
        <v>297</v>
      </c>
      <c r="E479" t="s">
        <v>3004</v>
      </c>
      <c r="F479" t="s">
        <v>3005</v>
      </c>
      <c r="G479" t="s">
        <v>339</v>
      </c>
      <c r="H479" t="s">
        <v>340</v>
      </c>
      <c r="I479" t="s">
        <v>375</v>
      </c>
      <c r="J479" t="s">
        <v>342</v>
      </c>
      <c r="K479" t="s">
        <v>343</v>
      </c>
      <c r="L479" t="s">
        <v>303</v>
      </c>
      <c r="M479" t="s">
        <v>297</v>
      </c>
      <c r="N479" t="s">
        <v>297</v>
      </c>
      <c r="O479" t="s">
        <v>297</v>
      </c>
      <c r="Q479" t="s">
        <v>344</v>
      </c>
      <c r="R479" t="s">
        <v>297</v>
      </c>
      <c r="S479" t="s">
        <v>306</v>
      </c>
      <c r="T479" t="s">
        <v>297</v>
      </c>
      <c r="U479" t="s">
        <v>297</v>
      </c>
      <c r="V479" t="s">
        <v>309</v>
      </c>
      <c r="W479" t="s">
        <v>310</v>
      </c>
      <c r="X479" t="s">
        <v>310</v>
      </c>
      <c r="Y479" t="s">
        <v>311</v>
      </c>
      <c r="Z479" t="s">
        <v>297</v>
      </c>
      <c r="AA479" t="s">
        <v>297</v>
      </c>
      <c r="AB479" t="s">
        <v>297</v>
      </c>
      <c r="AC479" t="s">
        <v>297</v>
      </c>
      <c r="AD479" t="s">
        <v>297</v>
      </c>
      <c r="AE479" t="s">
        <v>297</v>
      </c>
      <c r="AF479" t="s">
        <v>312</v>
      </c>
      <c r="AG479" t="s">
        <v>297</v>
      </c>
      <c r="AH479" t="s">
        <v>297</v>
      </c>
      <c r="AI479" t="s">
        <v>297</v>
      </c>
      <c r="AJ479" t="s">
        <v>297</v>
      </c>
      <c r="AK479" t="s">
        <v>297</v>
      </c>
      <c r="AL479" t="s">
        <v>297</v>
      </c>
      <c r="AM479" t="s">
        <v>297</v>
      </c>
      <c r="AN479" t="s">
        <v>297</v>
      </c>
      <c r="AO479" t="s">
        <v>297</v>
      </c>
      <c r="AP479" t="s">
        <v>297</v>
      </c>
      <c r="AQ479" t="s">
        <v>297</v>
      </c>
      <c r="AR479" t="s">
        <v>297</v>
      </c>
      <c r="AS479" t="s">
        <v>297</v>
      </c>
      <c r="AT479" t="s">
        <v>297</v>
      </c>
      <c r="AU479" t="s">
        <v>297</v>
      </c>
      <c r="AV479" t="s">
        <v>297</v>
      </c>
      <c r="AW479" t="s">
        <v>297</v>
      </c>
      <c r="AX479" t="s">
        <v>297</v>
      </c>
      <c r="AY479" t="s">
        <v>297</v>
      </c>
      <c r="AZ479" t="s">
        <v>297</v>
      </c>
      <c r="BA479" t="s">
        <v>297</v>
      </c>
      <c r="BB479" t="s">
        <v>297</v>
      </c>
      <c r="BC479" t="s">
        <v>297</v>
      </c>
      <c r="BD479" t="s">
        <v>297</v>
      </c>
      <c r="BE479" t="s">
        <v>297</v>
      </c>
      <c r="BF479" t="s">
        <v>297</v>
      </c>
      <c r="BG479" t="s">
        <v>297</v>
      </c>
      <c r="BH479" t="s">
        <v>297</v>
      </c>
      <c r="BI479" t="s">
        <v>297</v>
      </c>
      <c r="BJ479" t="s">
        <v>297</v>
      </c>
      <c r="BK479" t="s">
        <v>297</v>
      </c>
      <c r="BL479" t="s">
        <v>297</v>
      </c>
      <c r="BM479" t="s">
        <v>297</v>
      </c>
      <c r="BN479" t="s">
        <v>297</v>
      </c>
      <c r="BO479" t="s">
        <v>297</v>
      </c>
      <c r="BP479" t="s">
        <v>312</v>
      </c>
      <c r="BQ479" t="s">
        <v>297</v>
      </c>
      <c r="BR479" t="s">
        <v>297</v>
      </c>
      <c r="BS479" t="s">
        <v>297</v>
      </c>
      <c r="BT479" t="s">
        <v>297</v>
      </c>
      <c r="BU479" t="s">
        <v>297</v>
      </c>
      <c r="BV479" t="s">
        <v>297</v>
      </c>
      <c r="BW479" t="s">
        <v>297</v>
      </c>
      <c r="BX479" t="s">
        <v>297</v>
      </c>
      <c r="BY479" t="s">
        <v>297</v>
      </c>
      <c r="BZ479" t="s">
        <v>297</v>
      </c>
      <c r="CA479" t="s">
        <v>297</v>
      </c>
      <c r="CB479" t="s">
        <v>297</v>
      </c>
      <c r="CC479" t="s">
        <v>297</v>
      </c>
      <c r="CD479" t="s">
        <v>297</v>
      </c>
      <c r="CE479" t="s">
        <v>297</v>
      </c>
      <c r="CF479" t="s">
        <v>347</v>
      </c>
      <c r="CG479" t="s">
        <v>297</v>
      </c>
      <c r="CH479" t="s">
        <v>297</v>
      </c>
      <c r="CI479">
        <v>0</v>
      </c>
      <c r="CJ479">
        <v>30</v>
      </c>
      <c r="CK479" t="s">
        <v>3006</v>
      </c>
      <c r="CL479" t="s">
        <v>3001</v>
      </c>
      <c r="CM479" t="s">
        <v>3007</v>
      </c>
      <c r="CN479" t="s">
        <v>297</v>
      </c>
      <c r="CO479" t="s">
        <v>297</v>
      </c>
      <c r="CP479" t="s">
        <v>297</v>
      </c>
      <c r="CQ479" t="s">
        <v>297</v>
      </c>
      <c r="CR479" t="s">
        <v>297</v>
      </c>
      <c r="CS479" t="s">
        <v>297</v>
      </c>
      <c r="CT479" t="s">
        <v>297</v>
      </c>
      <c r="CU479" t="s">
        <v>297</v>
      </c>
      <c r="CV479" t="s">
        <v>297</v>
      </c>
      <c r="CW479" t="s">
        <v>297</v>
      </c>
      <c r="CX479" t="s">
        <v>297</v>
      </c>
      <c r="CY479" t="s">
        <v>297</v>
      </c>
      <c r="CZ479" t="s">
        <v>297</v>
      </c>
      <c r="DA479" t="s">
        <v>297</v>
      </c>
      <c r="DB479" t="s">
        <v>297</v>
      </c>
      <c r="DC479" t="s">
        <v>297</v>
      </c>
    </row>
    <row r="480" spans="1:107" ht="17" hidden="1" customHeight="1" x14ac:dyDescent="0.2">
      <c r="A480" t="s">
        <v>3008</v>
      </c>
      <c r="B480" s="196" t="s">
        <v>3009</v>
      </c>
      <c r="C480" t="s">
        <v>6204</v>
      </c>
      <c r="D480" t="s">
        <v>297</v>
      </c>
      <c r="E480" t="s">
        <v>3010</v>
      </c>
      <c r="F480" t="s">
        <v>3011</v>
      </c>
      <c r="G480" t="s">
        <v>339</v>
      </c>
      <c r="H480" t="s">
        <v>340</v>
      </c>
      <c r="I480" t="s">
        <v>375</v>
      </c>
      <c r="J480" t="s">
        <v>342</v>
      </c>
      <c r="K480" t="s">
        <v>343</v>
      </c>
      <c r="L480" t="s">
        <v>303</v>
      </c>
      <c r="M480" t="s">
        <v>297</v>
      </c>
      <c r="N480" t="s">
        <v>297</v>
      </c>
      <c r="O480" t="s">
        <v>297</v>
      </c>
      <c r="Q480" t="s">
        <v>344</v>
      </c>
      <c r="R480" t="s">
        <v>297</v>
      </c>
      <c r="S480" t="s">
        <v>306</v>
      </c>
      <c r="T480" t="s">
        <v>297</v>
      </c>
      <c r="U480" t="s">
        <v>308</v>
      </c>
      <c r="V480" t="s">
        <v>309</v>
      </c>
      <c r="W480" t="s">
        <v>310</v>
      </c>
      <c r="X480" t="s">
        <v>310</v>
      </c>
      <c r="Y480" t="s">
        <v>311</v>
      </c>
      <c r="Z480" t="s">
        <v>297</v>
      </c>
      <c r="AA480" t="s">
        <v>297</v>
      </c>
      <c r="AB480" t="s">
        <v>297</v>
      </c>
      <c r="AC480" t="s">
        <v>297</v>
      </c>
      <c r="AD480" t="s">
        <v>297</v>
      </c>
      <c r="AE480" t="s">
        <v>297</v>
      </c>
      <c r="AF480" t="s">
        <v>297</v>
      </c>
      <c r="AG480" t="s">
        <v>297</v>
      </c>
      <c r="AH480" t="s">
        <v>297</v>
      </c>
      <c r="AI480" t="s">
        <v>411</v>
      </c>
      <c r="AJ480" t="s">
        <v>424</v>
      </c>
      <c r="AK480">
        <v>3</v>
      </c>
      <c r="AL480" t="s">
        <v>411</v>
      </c>
      <c r="AM480" t="s">
        <v>1333</v>
      </c>
      <c r="AN480">
        <v>4</v>
      </c>
      <c r="AO480" t="s">
        <v>411</v>
      </c>
      <c r="AP480" t="s">
        <v>1333</v>
      </c>
      <c r="AQ480">
        <v>10</v>
      </c>
      <c r="AR480" t="s">
        <v>297</v>
      </c>
      <c r="AS480" t="s">
        <v>297</v>
      </c>
      <c r="AT480" t="s">
        <v>297</v>
      </c>
      <c r="AU480" t="s">
        <v>297</v>
      </c>
      <c r="AV480" t="s">
        <v>297</v>
      </c>
      <c r="AW480" t="s">
        <v>297</v>
      </c>
      <c r="AX480" t="s">
        <v>297</v>
      </c>
      <c r="AY480" t="s">
        <v>297</v>
      </c>
      <c r="AZ480" t="s">
        <v>297</v>
      </c>
      <c r="BA480" t="s">
        <v>411</v>
      </c>
      <c r="BB480" t="s">
        <v>1333</v>
      </c>
      <c r="BC480">
        <v>2</v>
      </c>
      <c r="BD480" t="s">
        <v>411</v>
      </c>
      <c r="BE480" t="s">
        <v>1333</v>
      </c>
      <c r="BF480">
        <v>3</v>
      </c>
      <c r="BG480" t="s">
        <v>411</v>
      </c>
      <c r="BH480" t="s">
        <v>1333</v>
      </c>
      <c r="BI480">
        <v>3</v>
      </c>
      <c r="BJ480" t="s">
        <v>297</v>
      </c>
      <c r="BK480" t="s">
        <v>297</v>
      </c>
      <c r="BL480" t="s">
        <v>297</v>
      </c>
      <c r="BM480" t="s">
        <v>297</v>
      </c>
      <c r="BN480" t="s">
        <v>297</v>
      </c>
      <c r="BO480" t="s">
        <v>297</v>
      </c>
      <c r="BP480" t="s">
        <v>297</v>
      </c>
      <c r="BQ480" t="s">
        <v>297</v>
      </c>
      <c r="BR480" t="s">
        <v>297</v>
      </c>
      <c r="BS480" t="s">
        <v>297</v>
      </c>
      <c r="BT480" t="s">
        <v>297</v>
      </c>
      <c r="BU480" t="s">
        <v>297</v>
      </c>
      <c r="BV480" t="s">
        <v>297</v>
      </c>
      <c r="BW480" t="s">
        <v>297</v>
      </c>
      <c r="BX480" t="s">
        <v>297</v>
      </c>
      <c r="BY480" t="s">
        <v>297</v>
      </c>
      <c r="BZ480" t="s">
        <v>297</v>
      </c>
      <c r="CA480" t="s">
        <v>297</v>
      </c>
      <c r="CB480" t="s">
        <v>411</v>
      </c>
      <c r="CC480" t="s">
        <v>424</v>
      </c>
      <c r="CD480">
        <v>4</v>
      </c>
      <c r="CE480" t="s">
        <v>297</v>
      </c>
      <c r="CF480" t="s">
        <v>347</v>
      </c>
      <c r="CG480" t="s">
        <v>297</v>
      </c>
      <c r="CH480" t="s">
        <v>297</v>
      </c>
      <c r="CI480">
        <v>0</v>
      </c>
      <c r="CJ480">
        <v>30</v>
      </c>
      <c r="CK480" t="s">
        <v>3012</v>
      </c>
      <c r="CL480" t="s">
        <v>3013</v>
      </c>
      <c r="CM480" t="s">
        <v>3014</v>
      </c>
      <c r="CN480" t="s">
        <v>297</v>
      </c>
      <c r="CO480" t="s">
        <v>297</v>
      </c>
      <c r="CP480" t="s">
        <v>297</v>
      </c>
      <c r="CQ480" t="s">
        <v>297</v>
      </c>
      <c r="CR480" t="s">
        <v>297</v>
      </c>
      <c r="CS480" t="s">
        <v>297</v>
      </c>
      <c r="CT480" t="s">
        <v>297</v>
      </c>
      <c r="CU480" t="s">
        <v>297</v>
      </c>
      <c r="CV480" t="s">
        <v>297</v>
      </c>
      <c r="CW480" t="s">
        <v>3015</v>
      </c>
      <c r="CX480" t="s">
        <v>297</v>
      </c>
      <c r="CY480" t="s">
        <v>297</v>
      </c>
      <c r="CZ480" t="s">
        <v>297</v>
      </c>
      <c r="DA480" t="s">
        <v>297</v>
      </c>
      <c r="DB480" t="s">
        <v>297</v>
      </c>
      <c r="DC480" t="s">
        <v>297</v>
      </c>
    </row>
    <row r="481" spans="1:107" ht="17" hidden="1" customHeight="1" x14ac:dyDescent="0.2">
      <c r="A481" t="s">
        <v>3016</v>
      </c>
      <c r="B481" s="14" t="s">
        <v>3017</v>
      </c>
      <c r="C481" t="s">
        <v>2825</v>
      </c>
      <c r="D481" t="s">
        <v>297</v>
      </c>
      <c r="E481" t="s">
        <v>3018</v>
      </c>
      <c r="F481" t="s">
        <v>3019</v>
      </c>
      <c r="G481" t="s">
        <v>339</v>
      </c>
      <c r="H481" t="s">
        <v>340</v>
      </c>
      <c r="I481" t="s">
        <v>375</v>
      </c>
      <c r="J481" t="s">
        <v>342</v>
      </c>
      <c r="K481" t="s">
        <v>343</v>
      </c>
      <c r="L481" t="s">
        <v>303</v>
      </c>
      <c r="M481" t="s">
        <v>297</v>
      </c>
      <c r="N481" t="s">
        <v>297</v>
      </c>
      <c r="O481" t="s">
        <v>297</v>
      </c>
      <c r="Q481" t="s">
        <v>344</v>
      </c>
      <c r="R481" t="s">
        <v>297</v>
      </c>
      <c r="S481" t="s">
        <v>306</v>
      </c>
      <c r="T481" t="s">
        <v>297</v>
      </c>
      <c r="U481" t="s">
        <v>297</v>
      </c>
      <c r="V481" t="s">
        <v>309</v>
      </c>
      <c r="W481" t="s">
        <v>345</v>
      </c>
      <c r="X481" t="s">
        <v>310</v>
      </c>
      <c r="Y481" t="s">
        <v>311</v>
      </c>
      <c r="Z481" t="s">
        <v>312</v>
      </c>
      <c r="AA481" t="s">
        <v>297</v>
      </c>
      <c r="AB481" t="s">
        <v>297</v>
      </c>
      <c r="AC481" t="s">
        <v>312</v>
      </c>
      <c r="AD481" t="s">
        <v>297</v>
      </c>
      <c r="AE481" t="s">
        <v>297</v>
      </c>
      <c r="AF481" t="s">
        <v>312</v>
      </c>
      <c r="AG481" t="s">
        <v>297</v>
      </c>
      <c r="AH481" t="s">
        <v>297</v>
      </c>
      <c r="AI481" t="s">
        <v>312</v>
      </c>
      <c r="AJ481" t="s">
        <v>297</v>
      </c>
      <c r="AK481" t="s">
        <v>297</v>
      </c>
      <c r="AL481" t="s">
        <v>312</v>
      </c>
      <c r="AM481" t="s">
        <v>297</v>
      </c>
      <c r="AN481" t="s">
        <v>297</v>
      </c>
      <c r="AO481" t="s">
        <v>312</v>
      </c>
      <c r="AP481" t="s">
        <v>297</v>
      </c>
      <c r="AQ481" t="s">
        <v>297</v>
      </c>
      <c r="AR481" t="s">
        <v>312</v>
      </c>
      <c r="AS481" t="s">
        <v>297</v>
      </c>
      <c r="AT481" t="s">
        <v>297</v>
      </c>
      <c r="AU481" t="s">
        <v>312</v>
      </c>
      <c r="AV481" t="s">
        <v>297</v>
      </c>
      <c r="AW481" t="s">
        <v>297</v>
      </c>
      <c r="AX481" t="s">
        <v>312</v>
      </c>
      <c r="AY481" t="s">
        <v>297</v>
      </c>
      <c r="AZ481" t="s">
        <v>297</v>
      </c>
      <c r="BA481" t="s">
        <v>312</v>
      </c>
      <c r="BB481" t="s">
        <v>297</v>
      </c>
      <c r="BC481" t="s">
        <v>297</v>
      </c>
      <c r="BD481" t="s">
        <v>312</v>
      </c>
      <c r="BE481" t="s">
        <v>297</v>
      </c>
      <c r="BF481" t="s">
        <v>297</v>
      </c>
      <c r="BG481" t="s">
        <v>312</v>
      </c>
      <c r="BH481" t="s">
        <v>297</v>
      </c>
      <c r="BI481" t="s">
        <v>297</v>
      </c>
      <c r="BJ481" t="s">
        <v>297</v>
      </c>
      <c r="BK481" t="s">
        <v>297</v>
      </c>
      <c r="BL481" t="s">
        <v>297</v>
      </c>
      <c r="BM481" t="s">
        <v>297</v>
      </c>
      <c r="BN481" t="s">
        <v>297</v>
      </c>
      <c r="BO481" t="s">
        <v>297</v>
      </c>
      <c r="BP481" t="s">
        <v>297</v>
      </c>
      <c r="BQ481" t="s">
        <v>297</v>
      </c>
      <c r="BR481" t="s">
        <v>297</v>
      </c>
      <c r="BS481" t="s">
        <v>297</v>
      </c>
      <c r="BT481" t="s">
        <v>297</v>
      </c>
      <c r="BU481" t="s">
        <v>297</v>
      </c>
      <c r="BV481" t="s">
        <v>297</v>
      </c>
      <c r="BW481" t="s">
        <v>297</v>
      </c>
      <c r="BX481" t="s">
        <v>297</v>
      </c>
      <c r="BY481" t="s">
        <v>297</v>
      </c>
      <c r="BZ481" t="s">
        <v>297</v>
      </c>
      <c r="CA481" t="s">
        <v>297</v>
      </c>
      <c r="CB481" t="s">
        <v>312</v>
      </c>
      <c r="CC481" t="s">
        <v>297</v>
      </c>
      <c r="CD481" t="s">
        <v>297</v>
      </c>
      <c r="CE481" t="s">
        <v>297</v>
      </c>
      <c r="CF481" t="s">
        <v>347</v>
      </c>
      <c r="CG481" t="s">
        <v>297</v>
      </c>
      <c r="CH481" t="s">
        <v>297</v>
      </c>
      <c r="CI481">
        <v>0</v>
      </c>
      <c r="CJ481">
        <v>30</v>
      </c>
      <c r="CK481" t="s">
        <v>3020</v>
      </c>
      <c r="CL481" t="s">
        <v>3021</v>
      </c>
      <c r="CM481" t="s">
        <v>3022</v>
      </c>
      <c r="CN481" t="s">
        <v>297</v>
      </c>
      <c r="CO481" t="s">
        <v>297</v>
      </c>
      <c r="CP481" t="s">
        <v>297</v>
      </c>
      <c r="CQ481" t="s">
        <v>297</v>
      </c>
      <c r="CR481" t="s">
        <v>297</v>
      </c>
      <c r="CS481" t="s">
        <v>297</v>
      </c>
      <c r="CT481" t="s">
        <v>297</v>
      </c>
      <c r="CU481" t="s">
        <v>297</v>
      </c>
      <c r="CV481" t="s">
        <v>297</v>
      </c>
      <c r="CW481" t="s">
        <v>297</v>
      </c>
      <c r="CX481" t="s">
        <v>297</v>
      </c>
      <c r="CY481" t="s">
        <v>297</v>
      </c>
      <c r="CZ481" t="s">
        <v>297</v>
      </c>
      <c r="DA481" t="s">
        <v>297</v>
      </c>
      <c r="DB481" t="s">
        <v>297</v>
      </c>
      <c r="DC481" t="s">
        <v>297</v>
      </c>
    </row>
    <row r="482" spans="1:107" ht="17" customHeight="1" thickTop="1" x14ac:dyDescent="0.2">
      <c r="A482" t="s">
        <v>303</v>
      </c>
      <c r="B482" s="196" t="s">
        <v>3023</v>
      </c>
      <c r="C482" t="s">
        <v>6290</v>
      </c>
      <c r="D482" t="s">
        <v>297</v>
      </c>
      <c r="E482" t="s">
        <v>2998</v>
      </c>
      <c r="F482" t="s">
        <v>3024</v>
      </c>
      <c r="G482" t="s">
        <v>339</v>
      </c>
      <c r="H482" t="s">
        <v>340</v>
      </c>
      <c r="I482" t="s">
        <v>375</v>
      </c>
      <c r="J482" t="s">
        <v>342</v>
      </c>
      <c r="K482" t="s">
        <v>343</v>
      </c>
      <c r="L482" t="s">
        <v>303</v>
      </c>
      <c r="M482" t="s">
        <v>297</v>
      </c>
      <c r="N482" t="s">
        <v>297</v>
      </c>
      <c r="O482" t="s">
        <v>297</v>
      </c>
      <c r="Q482" t="s">
        <v>344</v>
      </c>
      <c r="R482" t="s">
        <v>297</v>
      </c>
      <c r="S482" t="s">
        <v>306</v>
      </c>
      <c r="T482" t="s">
        <v>297</v>
      </c>
      <c r="U482" t="s">
        <v>297</v>
      </c>
      <c r="V482" t="s">
        <v>309</v>
      </c>
      <c r="W482" t="s">
        <v>310</v>
      </c>
      <c r="X482" t="s">
        <v>310</v>
      </c>
      <c r="Y482" t="s">
        <v>311</v>
      </c>
      <c r="Z482" t="s">
        <v>297</v>
      </c>
      <c r="AA482" t="s">
        <v>297</v>
      </c>
      <c r="AB482" t="s">
        <v>297</v>
      </c>
      <c r="AC482" t="s">
        <v>312</v>
      </c>
      <c r="AD482" t="s">
        <v>297</v>
      </c>
      <c r="AE482" t="s">
        <v>297</v>
      </c>
      <c r="AF482" t="s">
        <v>312</v>
      </c>
      <c r="AG482" t="s">
        <v>297</v>
      </c>
      <c r="AH482" t="s">
        <v>297</v>
      </c>
      <c r="AI482" t="s">
        <v>297</v>
      </c>
      <c r="AJ482" t="s">
        <v>297</v>
      </c>
      <c r="AK482" t="s">
        <v>297</v>
      </c>
      <c r="AL482" t="s">
        <v>297</v>
      </c>
      <c r="AM482" t="s">
        <v>297</v>
      </c>
      <c r="AN482" t="s">
        <v>297</v>
      </c>
      <c r="AO482" t="s">
        <v>297</v>
      </c>
      <c r="AP482" t="s">
        <v>297</v>
      </c>
      <c r="AQ482" t="s">
        <v>297</v>
      </c>
      <c r="AR482" t="s">
        <v>297</v>
      </c>
      <c r="AS482" t="s">
        <v>297</v>
      </c>
      <c r="AT482" t="s">
        <v>297</v>
      </c>
      <c r="AU482" t="s">
        <v>297</v>
      </c>
      <c r="AV482" t="s">
        <v>297</v>
      </c>
      <c r="AW482" t="s">
        <v>297</v>
      </c>
      <c r="AX482" t="s">
        <v>297</v>
      </c>
      <c r="AY482" t="s">
        <v>297</v>
      </c>
      <c r="AZ482" t="s">
        <v>297</v>
      </c>
      <c r="BA482" t="s">
        <v>297</v>
      </c>
      <c r="BB482" t="s">
        <v>297</v>
      </c>
      <c r="BC482" t="s">
        <v>297</v>
      </c>
      <c r="BD482" t="s">
        <v>297</v>
      </c>
      <c r="BE482" t="s">
        <v>297</v>
      </c>
      <c r="BF482" t="s">
        <v>297</v>
      </c>
      <c r="BG482" t="s">
        <v>297</v>
      </c>
      <c r="BH482" t="s">
        <v>297</v>
      </c>
      <c r="BI482" t="s">
        <v>297</v>
      </c>
      <c r="BJ482" t="s">
        <v>297</v>
      </c>
      <c r="BK482" t="s">
        <v>297</v>
      </c>
      <c r="BL482" t="s">
        <v>297</v>
      </c>
      <c r="BM482" t="s">
        <v>297</v>
      </c>
      <c r="BN482" t="s">
        <v>297</v>
      </c>
      <c r="BO482" t="s">
        <v>297</v>
      </c>
      <c r="BP482" t="s">
        <v>312</v>
      </c>
      <c r="BQ482" t="s">
        <v>297</v>
      </c>
      <c r="BR482" t="s">
        <v>297</v>
      </c>
      <c r="BS482" t="s">
        <v>297</v>
      </c>
      <c r="BT482" t="s">
        <v>297</v>
      </c>
      <c r="BU482" t="s">
        <v>297</v>
      </c>
      <c r="BV482" t="s">
        <v>297</v>
      </c>
      <c r="BW482" t="s">
        <v>297</v>
      </c>
      <c r="BX482" t="s">
        <v>297</v>
      </c>
      <c r="BY482" t="s">
        <v>297</v>
      </c>
      <c r="BZ482" t="s">
        <v>297</v>
      </c>
      <c r="CA482" t="s">
        <v>297</v>
      </c>
      <c r="CB482" t="s">
        <v>312</v>
      </c>
      <c r="CC482" t="s">
        <v>297</v>
      </c>
      <c r="CD482" t="s">
        <v>297</v>
      </c>
      <c r="CE482" t="s">
        <v>297</v>
      </c>
      <c r="CF482" t="s">
        <v>347</v>
      </c>
      <c r="CG482" t="s">
        <v>297</v>
      </c>
      <c r="CH482" t="s">
        <v>297</v>
      </c>
      <c r="CI482">
        <v>0</v>
      </c>
      <c r="CJ482">
        <v>30</v>
      </c>
      <c r="CK482" t="s">
        <v>3025</v>
      </c>
      <c r="CL482" t="s">
        <v>3001</v>
      </c>
      <c r="CM482" t="s">
        <v>3026</v>
      </c>
      <c r="CN482" t="s">
        <v>297</v>
      </c>
      <c r="CO482" t="s">
        <v>297</v>
      </c>
      <c r="CP482" t="s">
        <v>297</v>
      </c>
      <c r="CQ482" t="s">
        <v>297</v>
      </c>
      <c r="CR482" t="s">
        <v>297</v>
      </c>
      <c r="CS482" t="s">
        <v>297</v>
      </c>
      <c r="CT482" t="s">
        <v>297</v>
      </c>
      <c r="CU482" t="s">
        <v>297</v>
      </c>
      <c r="CV482" t="s">
        <v>297</v>
      </c>
      <c r="CW482" t="s">
        <v>297</v>
      </c>
      <c r="CX482" t="s">
        <v>297</v>
      </c>
      <c r="CY482" t="s">
        <v>297</v>
      </c>
      <c r="CZ482" t="s">
        <v>297</v>
      </c>
      <c r="DA482" t="s">
        <v>297</v>
      </c>
      <c r="DB482" t="s">
        <v>297</v>
      </c>
      <c r="DC482" t="s">
        <v>297</v>
      </c>
    </row>
    <row r="483" spans="1:107" ht="17" hidden="1" customHeight="1" x14ac:dyDescent="0.2">
      <c r="A483" t="s">
        <v>3027</v>
      </c>
      <c r="B483" s="14" t="s">
        <v>3028</v>
      </c>
      <c r="C483" t="s">
        <v>650</v>
      </c>
      <c r="D483" t="s">
        <v>297</v>
      </c>
      <c r="E483" t="s">
        <v>3029</v>
      </c>
      <c r="F483" t="s">
        <v>3030</v>
      </c>
      <c r="G483" t="s">
        <v>339</v>
      </c>
      <c r="H483" t="s">
        <v>340</v>
      </c>
      <c r="I483" t="s">
        <v>375</v>
      </c>
      <c r="J483" t="s">
        <v>342</v>
      </c>
      <c r="K483" t="s">
        <v>343</v>
      </c>
      <c r="L483" t="s">
        <v>303</v>
      </c>
      <c r="M483" t="s">
        <v>297</v>
      </c>
      <c r="N483" t="s">
        <v>297</v>
      </c>
      <c r="O483" t="s">
        <v>297</v>
      </c>
      <c r="Q483" t="s">
        <v>344</v>
      </c>
      <c r="R483" t="s">
        <v>297</v>
      </c>
      <c r="S483" t="s">
        <v>306</v>
      </c>
      <c r="T483" t="s">
        <v>297</v>
      </c>
      <c r="U483" t="s">
        <v>297</v>
      </c>
      <c r="V483" t="s">
        <v>309</v>
      </c>
      <c r="W483" t="s">
        <v>310</v>
      </c>
      <c r="X483" t="s">
        <v>310</v>
      </c>
      <c r="Y483" t="s">
        <v>311</v>
      </c>
      <c r="Z483" t="s">
        <v>297</v>
      </c>
      <c r="AA483" t="s">
        <v>297</v>
      </c>
      <c r="AB483" t="s">
        <v>297</v>
      </c>
      <c r="AC483" t="s">
        <v>312</v>
      </c>
      <c r="AD483" t="s">
        <v>297</v>
      </c>
      <c r="AE483" t="s">
        <v>297</v>
      </c>
      <c r="AF483" t="s">
        <v>312</v>
      </c>
      <c r="AG483" t="s">
        <v>297</v>
      </c>
      <c r="AH483" t="s">
        <v>297</v>
      </c>
      <c r="AI483" t="s">
        <v>297</v>
      </c>
      <c r="AJ483" t="s">
        <v>297</v>
      </c>
      <c r="AK483" t="s">
        <v>297</v>
      </c>
      <c r="AL483" t="s">
        <v>297</v>
      </c>
      <c r="AM483" t="s">
        <v>297</v>
      </c>
      <c r="AN483" t="s">
        <v>297</v>
      </c>
      <c r="AO483" t="s">
        <v>297</v>
      </c>
      <c r="AP483" t="s">
        <v>297</v>
      </c>
      <c r="AQ483" t="s">
        <v>297</v>
      </c>
      <c r="AR483" t="s">
        <v>297</v>
      </c>
      <c r="AS483" t="s">
        <v>297</v>
      </c>
      <c r="AT483" t="s">
        <v>297</v>
      </c>
      <c r="AU483" t="s">
        <v>297</v>
      </c>
      <c r="AV483" t="s">
        <v>297</v>
      </c>
      <c r="AW483" t="s">
        <v>297</v>
      </c>
      <c r="AX483" t="s">
        <v>297</v>
      </c>
      <c r="AY483" t="s">
        <v>297</v>
      </c>
      <c r="AZ483" t="s">
        <v>297</v>
      </c>
      <c r="BA483" t="s">
        <v>297</v>
      </c>
      <c r="BB483" t="s">
        <v>297</v>
      </c>
      <c r="BC483" t="s">
        <v>297</v>
      </c>
      <c r="BD483" t="s">
        <v>297</v>
      </c>
      <c r="BE483" t="s">
        <v>297</v>
      </c>
      <c r="BF483" t="s">
        <v>297</v>
      </c>
      <c r="BG483" t="s">
        <v>297</v>
      </c>
      <c r="BH483" t="s">
        <v>297</v>
      </c>
      <c r="BI483" t="s">
        <v>297</v>
      </c>
      <c r="BJ483" t="s">
        <v>297</v>
      </c>
      <c r="BK483" t="s">
        <v>297</v>
      </c>
      <c r="BL483" t="s">
        <v>297</v>
      </c>
      <c r="BM483" t="s">
        <v>297</v>
      </c>
      <c r="BN483" t="s">
        <v>297</v>
      </c>
      <c r="BO483" t="s">
        <v>297</v>
      </c>
      <c r="BP483" t="s">
        <v>297</v>
      </c>
      <c r="BQ483" t="s">
        <v>297</v>
      </c>
      <c r="BR483" t="s">
        <v>297</v>
      </c>
      <c r="BS483" t="s">
        <v>297</v>
      </c>
      <c r="BT483" t="s">
        <v>297</v>
      </c>
      <c r="BU483" t="s">
        <v>297</v>
      </c>
      <c r="BV483" t="s">
        <v>297</v>
      </c>
      <c r="BW483" t="s">
        <v>297</v>
      </c>
      <c r="BX483" t="s">
        <v>297</v>
      </c>
      <c r="BY483" t="s">
        <v>297</v>
      </c>
      <c r="BZ483" t="s">
        <v>297</v>
      </c>
      <c r="CA483" t="s">
        <v>297</v>
      </c>
      <c r="CB483" t="s">
        <v>312</v>
      </c>
      <c r="CC483" t="s">
        <v>297</v>
      </c>
      <c r="CD483" t="s">
        <v>297</v>
      </c>
      <c r="CE483" t="s">
        <v>297</v>
      </c>
      <c r="CF483" t="s">
        <v>347</v>
      </c>
      <c r="CG483" t="s">
        <v>297</v>
      </c>
      <c r="CH483" t="s">
        <v>297</v>
      </c>
      <c r="CI483">
        <v>0</v>
      </c>
      <c r="CJ483">
        <v>30</v>
      </c>
      <c r="CK483" t="s">
        <v>3031</v>
      </c>
      <c r="CL483" t="s">
        <v>3001</v>
      </c>
      <c r="CM483" t="s">
        <v>3032</v>
      </c>
      <c r="CN483" t="s">
        <v>297</v>
      </c>
      <c r="CO483" t="s">
        <v>297</v>
      </c>
      <c r="CP483" t="s">
        <v>297</v>
      </c>
      <c r="CQ483" t="s">
        <v>297</v>
      </c>
      <c r="CR483" t="s">
        <v>297</v>
      </c>
      <c r="CS483" t="s">
        <v>297</v>
      </c>
      <c r="CT483" t="s">
        <v>297</v>
      </c>
      <c r="CU483" t="s">
        <v>297</v>
      </c>
      <c r="CV483" t="s">
        <v>297</v>
      </c>
      <c r="CW483" t="s">
        <v>297</v>
      </c>
      <c r="CX483" t="s">
        <v>297</v>
      </c>
      <c r="CY483" t="s">
        <v>297</v>
      </c>
      <c r="CZ483" t="s">
        <v>297</v>
      </c>
      <c r="DA483" t="s">
        <v>297</v>
      </c>
      <c r="DB483" t="s">
        <v>297</v>
      </c>
      <c r="DC483" t="s">
        <v>297</v>
      </c>
    </row>
    <row r="484" spans="1:107" ht="17" hidden="1" customHeight="1" x14ac:dyDescent="0.2">
      <c r="A484" t="s">
        <v>340</v>
      </c>
      <c r="B484" s="196" t="s">
        <v>3033</v>
      </c>
      <c r="C484" t="s">
        <v>6188</v>
      </c>
      <c r="D484" t="s">
        <v>297</v>
      </c>
      <c r="E484" t="s">
        <v>3034</v>
      </c>
      <c r="F484" t="s">
        <v>3030</v>
      </c>
      <c r="G484" t="s">
        <v>339</v>
      </c>
      <c r="H484" t="s">
        <v>340</v>
      </c>
      <c r="I484" t="s">
        <v>375</v>
      </c>
      <c r="J484" t="s">
        <v>342</v>
      </c>
      <c r="K484" t="s">
        <v>343</v>
      </c>
      <c r="L484" t="s">
        <v>303</v>
      </c>
      <c r="M484" t="s">
        <v>297</v>
      </c>
      <c r="N484" t="s">
        <v>297</v>
      </c>
      <c r="O484" t="s">
        <v>297</v>
      </c>
      <c r="Q484" t="s">
        <v>344</v>
      </c>
      <c r="R484" t="s">
        <v>297</v>
      </c>
      <c r="S484" t="s">
        <v>306</v>
      </c>
      <c r="T484" t="s">
        <v>297</v>
      </c>
      <c r="U484" t="s">
        <v>297</v>
      </c>
      <c r="V484" t="s">
        <v>309</v>
      </c>
      <c r="W484" t="s">
        <v>310</v>
      </c>
      <c r="X484" t="s">
        <v>310</v>
      </c>
      <c r="Y484" t="s">
        <v>311</v>
      </c>
      <c r="Z484" t="s">
        <v>297</v>
      </c>
      <c r="AA484" t="s">
        <v>297</v>
      </c>
      <c r="AB484" t="s">
        <v>297</v>
      </c>
      <c r="AC484" t="s">
        <v>297</v>
      </c>
      <c r="AD484" t="s">
        <v>297</v>
      </c>
      <c r="AE484" t="s">
        <v>297</v>
      </c>
      <c r="AF484" t="s">
        <v>297</v>
      </c>
      <c r="AG484" t="s">
        <v>297</v>
      </c>
      <c r="AH484" t="s">
        <v>297</v>
      </c>
      <c r="AI484" t="s">
        <v>297</v>
      </c>
      <c r="AJ484" t="s">
        <v>297</v>
      </c>
      <c r="AK484" t="s">
        <v>297</v>
      </c>
      <c r="AL484" t="s">
        <v>297</v>
      </c>
      <c r="AM484" t="s">
        <v>297</v>
      </c>
      <c r="AN484" t="s">
        <v>297</v>
      </c>
      <c r="AO484" t="s">
        <v>297</v>
      </c>
      <c r="AP484" t="s">
        <v>297</v>
      </c>
      <c r="AQ484" t="s">
        <v>297</v>
      </c>
      <c r="AR484" t="s">
        <v>297</v>
      </c>
      <c r="AS484" t="s">
        <v>297</v>
      </c>
      <c r="AT484" t="s">
        <v>297</v>
      </c>
      <c r="AU484" t="s">
        <v>297</v>
      </c>
      <c r="AV484" t="s">
        <v>297</v>
      </c>
      <c r="AW484" t="s">
        <v>297</v>
      </c>
      <c r="AX484" t="s">
        <v>297</v>
      </c>
      <c r="AY484" t="s">
        <v>297</v>
      </c>
      <c r="AZ484" t="s">
        <v>297</v>
      </c>
      <c r="BA484" t="s">
        <v>297</v>
      </c>
      <c r="BB484" t="s">
        <v>297</v>
      </c>
      <c r="BC484" t="s">
        <v>297</v>
      </c>
      <c r="BD484" t="s">
        <v>297</v>
      </c>
      <c r="BE484" t="s">
        <v>297</v>
      </c>
      <c r="BF484" t="s">
        <v>297</v>
      </c>
      <c r="BG484" t="s">
        <v>297</v>
      </c>
      <c r="BH484" t="s">
        <v>297</v>
      </c>
      <c r="BI484" t="s">
        <v>297</v>
      </c>
      <c r="BJ484" t="s">
        <v>297</v>
      </c>
      <c r="BK484" t="s">
        <v>297</v>
      </c>
      <c r="BL484" t="s">
        <v>297</v>
      </c>
      <c r="BM484" t="s">
        <v>297</v>
      </c>
      <c r="BN484" t="s">
        <v>297</v>
      </c>
      <c r="BO484" t="s">
        <v>297</v>
      </c>
      <c r="BP484" t="s">
        <v>312</v>
      </c>
      <c r="BQ484" t="s">
        <v>297</v>
      </c>
      <c r="BR484" t="s">
        <v>297</v>
      </c>
      <c r="BS484" t="s">
        <v>297</v>
      </c>
      <c r="BT484" t="s">
        <v>297</v>
      </c>
      <c r="BU484" t="s">
        <v>297</v>
      </c>
      <c r="BV484" t="s">
        <v>297</v>
      </c>
      <c r="BW484" t="s">
        <v>297</v>
      </c>
      <c r="BX484" t="s">
        <v>297</v>
      </c>
      <c r="BY484" t="s">
        <v>297</v>
      </c>
      <c r="BZ484" t="s">
        <v>297</v>
      </c>
      <c r="CA484" t="s">
        <v>297</v>
      </c>
      <c r="CB484" t="s">
        <v>297</v>
      </c>
      <c r="CC484" t="s">
        <v>297</v>
      </c>
      <c r="CD484" t="s">
        <v>297</v>
      </c>
      <c r="CE484" t="s">
        <v>297</v>
      </c>
      <c r="CF484" t="s">
        <v>347</v>
      </c>
      <c r="CG484" t="s">
        <v>297</v>
      </c>
      <c r="CH484" t="s">
        <v>297</v>
      </c>
      <c r="CI484">
        <v>0</v>
      </c>
      <c r="CJ484">
        <v>30</v>
      </c>
      <c r="CK484" t="s">
        <v>3035</v>
      </c>
      <c r="CL484" t="s">
        <v>3001</v>
      </c>
      <c r="CM484" t="s">
        <v>3032</v>
      </c>
      <c r="CN484" t="s">
        <v>297</v>
      </c>
      <c r="CO484" t="s">
        <v>297</v>
      </c>
      <c r="CP484" t="s">
        <v>297</v>
      </c>
      <c r="CQ484" t="s">
        <v>297</v>
      </c>
      <c r="CR484" t="s">
        <v>297</v>
      </c>
      <c r="CS484" t="s">
        <v>297</v>
      </c>
      <c r="CT484" t="s">
        <v>297</v>
      </c>
      <c r="CU484" t="s">
        <v>297</v>
      </c>
      <c r="CV484" t="s">
        <v>297</v>
      </c>
      <c r="CW484" t="s">
        <v>297</v>
      </c>
      <c r="CX484" t="s">
        <v>297</v>
      </c>
      <c r="CY484" t="s">
        <v>297</v>
      </c>
      <c r="CZ484" t="s">
        <v>297</v>
      </c>
      <c r="DA484" t="s">
        <v>297</v>
      </c>
      <c r="DB484" t="s">
        <v>297</v>
      </c>
      <c r="DC484" t="s">
        <v>297</v>
      </c>
    </row>
    <row r="485" spans="1:107" ht="17" hidden="1" customHeight="1" x14ac:dyDescent="0.2">
      <c r="A485" t="s">
        <v>3036</v>
      </c>
      <c r="B485" s="14" t="s">
        <v>3037</v>
      </c>
      <c r="C485" t="s">
        <v>6204</v>
      </c>
      <c r="D485" t="s">
        <v>297</v>
      </c>
      <c r="E485" t="s">
        <v>3038</v>
      </c>
      <c r="F485" t="s">
        <v>2309</v>
      </c>
      <c r="G485" t="s">
        <v>339</v>
      </c>
      <c r="H485" t="s">
        <v>340</v>
      </c>
      <c r="I485" t="s">
        <v>375</v>
      </c>
      <c r="J485" t="s">
        <v>342</v>
      </c>
      <c r="K485" t="s">
        <v>343</v>
      </c>
      <c r="L485" t="s">
        <v>303</v>
      </c>
      <c r="M485" t="s">
        <v>297</v>
      </c>
      <c r="N485" t="s">
        <v>297</v>
      </c>
      <c r="O485" t="s">
        <v>297</v>
      </c>
      <c r="Q485" t="s">
        <v>344</v>
      </c>
      <c r="R485" t="s">
        <v>297</v>
      </c>
      <c r="S485" t="s">
        <v>306</v>
      </c>
      <c r="T485" t="s">
        <v>297</v>
      </c>
      <c r="U485" t="s">
        <v>308</v>
      </c>
      <c r="V485" t="s">
        <v>309</v>
      </c>
      <c r="W485" t="s">
        <v>310</v>
      </c>
      <c r="X485" t="s">
        <v>310</v>
      </c>
      <c r="Y485" t="s">
        <v>311</v>
      </c>
      <c r="Z485" t="s">
        <v>297</v>
      </c>
      <c r="AA485" t="s">
        <v>297</v>
      </c>
      <c r="AB485" t="s">
        <v>297</v>
      </c>
      <c r="AC485" t="s">
        <v>297</v>
      </c>
      <c r="AD485" t="s">
        <v>297</v>
      </c>
      <c r="AE485" t="s">
        <v>297</v>
      </c>
      <c r="AF485" t="s">
        <v>297</v>
      </c>
      <c r="AG485" t="s">
        <v>297</v>
      </c>
      <c r="AH485" t="s">
        <v>297</v>
      </c>
      <c r="AI485" t="s">
        <v>297</v>
      </c>
      <c r="AJ485" t="s">
        <v>297</v>
      </c>
      <c r="AK485" t="s">
        <v>297</v>
      </c>
      <c r="AL485" t="s">
        <v>297</v>
      </c>
      <c r="AM485" t="s">
        <v>297</v>
      </c>
      <c r="AN485" t="s">
        <v>297</v>
      </c>
      <c r="AO485" t="s">
        <v>297</v>
      </c>
      <c r="AP485" t="s">
        <v>297</v>
      </c>
      <c r="AQ485" t="s">
        <v>297</v>
      </c>
      <c r="AR485" t="s">
        <v>297</v>
      </c>
      <c r="AS485" t="s">
        <v>297</v>
      </c>
      <c r="AT485" t="s">
        <v>297</v>
      </c>
      <c r="AU485" t="s">
        <v>297</v>
      </c>
      <c r="AV485" t="s">
        <v>297</v>
      </c>
      <c r="AW485" t="s">
        <v>297</v>
      </c>
      <c r="AX485" t="s">
        <v>297</v>
      </c>
      <c r="AY485" t="s">
        <v>297</v>
      </c>
      <c r="AZ485" t="s">
        <v>297</v>
      </c>
      <c r="BA485" t="s">
        <v>297</v>
      </c>
      <c r="BB485" t="s">
        <v>297</v>
      </c>
      <c r="BC485" t="s">
        <v>297</v>
      </c>
      <c r="BD485" t="s">
        <v>297</v>
      </c>
      <c r="BE485" t="s">
        <v>297</v>
      </c>
      <c r="BF485" t="s">
        <v>297</v>
      </c>
      <c r="BG485" t="s">
        <v>297</v>
      </c>
      <c r="BH485" t="s">
        <v>297</v>
      </c>
      <c r="BI485" t="s">
        <v>297</v>
      </c>
      <c r="BJ485" t="s">
        <v>411</v>
      </c>
      <c r="BK485" t="s">
        <v>412</v>
      </c>
      <c r="BL485">
        <v>4</v>
      </c>
      <c r="BM485" t="s">
        <v>297</v>
      </c>
      <c r="BN485" t="s">
        <v>297</v>
      </c>
      <c r="BO485" t="s">
        <v>297</v>
      </c>
      <c r="BP485" t="s">
        <v>297</v>
      </c>
      <c r="BQ485" t="s">
        <v>297</v>
      </c>
      <c r="BR485" t="s">
        <v>297</v>
      </c>
      <c r="BS485" t="s">
        <v>297</v>
      </c>
      <c r="BT485" t="s">
        <v>297</v>
      </c>
      <c r="BU485" t="s">
        <v>297</v>
      </c>
      <c r="BV485" t="s">
        <v>297</v>
      </c>
      <c r="BW485" t="s">
        <v>297</v>
      </c>
      <c r="BX485" t="s">
        <v>297</v>
      </c>
      <c r="BY485" t="s">
        <v>297</v>
      </c>
      <c r="BZ485" t="s">
        <v>297</v>
      </c>
      <c r="CA485" t="s">
        <v>297</v>
      </c>
      <c r="CB485" t="s">
        <v>297</v>
      </c>
      <c r="CC485" t="s">
        <v>297</v>
      </c>
      <c r="CD485" t="s">
        <v>297</v>
      </c>
      <c r="CE485" t="s">
        <v>297</v>
      </c>
      <c r="CF485" t="s">
        <v>369</v>
      </c>
      <c r="CG485" t="s">
        <v>297</v>
      </c>
      <c r="CH485" t="s">
        <v>297</v>
      </c>
      <c r="CI485">
        <v>0</v>
      </c>
      <c r="CJ485">
        <v>30</v>
      </c>
      <c r="CK485" t="s">
        <v>3039</v>
      </c>
      <c r="CL485" t="s">
        <v>3040</v>
      </c>
      <c r="CM485" t="s">
        <v>2311</v>
      </c>
      <c r="CN485" t="s">
        <v>297</v>
      </c>
      <c r="CO485" t="s">
        <v>297</v>
      </c>
      <c r="CP485" t="s">
        <v>297</v>
      </c>
      <c r="CQ485" t="s">
        <v>297</v>
      </c>
      <c r="CR485" t="s">
        <v>297</v>
      </c>
      <c r="CS485" t="s">
        <v>297</v>
      </c>
      <c r="CT485" t="s">
        <v>297</v>
      </c>
      <c r="CU485" t="s">
        <v>297</v>
      </c>
      <c r="CV485" t="s">
        <v>297</v>
      </c>
      <c r="CW485" t="s">
        <v>297</v>
      </c>
      <c r="CX485" t="s">
        <v>297</v>
      </c>
      <c r="CY485" t="s">
        <v>297</v>
      </c>
      <c r="CZ485" t="s">
        <v>297</v>
      </c>
      <c r="DA485" t="s">
        <v>297</v>
      </c>
      <c r="DB485" t="s">
        <v>297</v>
      </c>
      <c r="DC485" t="s">
        <v>297</v>
      </c>
    </row>
    <row r="486" spans="1:107" ht="17" hidden="1" customHeight="1" x14ac:dyDescent="0.2">
      <c r="A486" t="s">
        <v>3041</v>
      </c>
      <c r="B486" s="196" t="s">
        <v>3042</v>
      </c>
      <c r="C486" t="s">
        <v>6293</v>
      </c>
      <c r="D486" t="s">
        <v>297</v>
      </c>
      <c r="E486" t="s">
        <v>3043</v>
      </c>
      <c r="F486" t="s">
        <v>297</v>
      </c>
      <c r="G486" t="s">
        <v>339</v>
      </c>
      <c r="H486" t="s">
        <v>340</v>
      </c>
      <c r="I486" t="s">
        <v>375</v>
      </c>
      <c r="J486" t="s">
        <v>342</v>
      </c>
      <c r="K486" t="s">
        <v>343</v>
      </c>
      <c r="L486" t="s">
        <v>303</v>
      </c>
      <c r="M486" t="s">
        <v>297</v>
      </c>
      <c r="N486" t="s">
        <v>297</v>
      </c>
      <c r="O486" t="s">
        <v>297</v>
      </c>
      <c r="Q486" t="s">
        <v>344</v>
      </c>
      <c r="R486" t="s">
        <v>368</v>
      </c>
      <c r="S486" t="s">
        <v>384</v>
      </c>
      <c r="T486" t="s">
        <v>362</v>
      </c>
      <c r="U486" t="s">
        <v>297</v>
      </c>
      <c r="V486" t="s">
        <v>309</v>
      </c>
      <c r="W486" t="s">
        <v>310</v>
      </c>
      <c r="X486" t="s">
        <v>310</v>
      </c>
      <c r="Y486" t="s">
        <v>311</v>
      </c>
      <c r="Z486" t="s">
        <v>312</v>
      </c>
      <c r="AA486" t="s">
        <v>297</v>
      </c>
      <c r="AB486" t="s">
        <v>297</v>
      </c>
      <c r="AC486" t="s">
        <v>297</v>
      </c>
      <c r="AD486" t="s">
        <v>297</v>
      </c>
      <c r="AE486" t="s">
        <v>297</v>
      </c>
      <c r="AF486" t="s">
        <v>312</v>
      </c>
      <c r="AG486" t="s">
        <v>297</v>
      </c>
      <c r="AH486" t="s">
        <v>297</v>
      </c>
      <c r="AI486" t="s">
        <v>297</v>
      </c>
      <c r="AJ486" t="s">
        <v>297</v>
      </c>
      <c r="AK486" t="s">
        <v>297</v>
      </c>
      <c r="AL486" t="s">
        <v>297</v>
      </c>
      <c r="AM486" t="s">
        <v>297</v>
      </c>
      <c r="AN486" t="s">
        <v>297</v>
      </c>
      <c r="AO486" t="s">
        <v>297</v>
      </c>
      <c r="AP486" t="s">
        <v>297</v>
      </c>
      <c r="AQ486" t="s">
        <v>297</v>
      </c>
      <c r="AR486" t="s">
        <v>297</v>
      </c>
      <c r="AS486" t="s">
        <v>297</v>
      </c>
      <c r="AT486" t="s">
        <v>297</v>
      </c>
      <c r="AU486" t="s">
        <v>297</v>
      </c>
      <c r="AV486" t="s">
        <v>297</v>
      </c>
      <c r="AW486" t="s">
        <v>297</v>
      </c>
      <c r="AX486" t="s">
        <v>297</v>
      </c>
      <c r="AY486" t="s">
        <v>297</v>
      </c>
      <c r="AZ486" t="s">
        <v>297</v>
      </c>
      <c r="BA486" t="s">
        <v>297</v>
      </c>
      <c r="BB486" t="s">
        <v>297</v>
      </c>
      <c r="BC486" t="s">
        <v>297</v>
      </c>
      <c r="BD486" t="s">
        <v>297</v>
      </c>
      <c r="BE486" t="s">
        <v>297</v>
      </c>
      <c r="BF486" t="s">
        <v>297</v>
      </c>
      <c r="BG486" t="s">
        <v>297</v>
      </c>
      <c r="BH486" t="s">
        <v>297</v>
      </c>
      <c r="BI486" t="s">
        <v>297</v>
      </c>
      <c r="BJ486" t="s">
        <v>297</v>
      </c>
      <c r="BK486" t="s">
        <v>297</v>
      </c>
      <c r="BL486" t="s">
        <v>297</v>
      </c>
      <c r="BM486" t="s">
        <v>297</v>
      </c>
      <c r="BN486" t="s">
        <v>297</v>
      </c>
      <c r="BO486" t="s">
        <v>297</v>
      </c>
      <c r="BP486" t="s">
        <v>297</v>
      </c>
      <c r="BQ486" t="s">
        <v>297</v>
      </c>
      <c r="BR486" t="s">
        <v>297</v>
      </c>
      <c r="BS486" t="s">
        <v>297</v>
      </c>
      <c r="BT486" t="s">
        <v>297</v>
      </c>
      <c r="BU486" t="s">
        <v>297</v>
      </c>
      <c r="BV486" t="s">
        <v>297</v>
      </c>
      <c r="BW486" t="s">
        <v>297</v>
      </c>
      <c r="BX486" t="s">
        <v>297</v>
      </c>
      <c r="BY486" t="s">
        <v>297</v>
      </c>
      <c r="BZ486" t="s">
        <v>297</v>
      </c>
      <c r="CA486" t="s">
        <v>297</v>
      </c>
      <c r="CB486" t="s">
        <v>297</v>
      </c>
      <c r="CC486" t="s">
        <v>297</v>
      </c>
      <c r="CD486" t="s">
        <v>297</v>
      </c>
      <c r="CE486" t="s">
        <v>297</v>
      </c>
      <c r="CF486" t="s">
        <v>347</v>
      </c>
      <c r="CG486" t="s">
        <v>297</v>
      </c>
      <c r="CH486" t="s">
        <v>297</v>
      </c>
      <c r="CI486">
        <v>0</v>
      </c>
      <c r="CJ486">
        <v>30</v>
      </c>
      <c r="CK486" t="s">
        <v>3044</v>
      </c>
      <c r="CL486" t="s">
        <v>3045</v>
      </c>
      <c r="CM486" t="s">
        <v>297</v>
      </c>
      <c r="CN486" t="s">
        <v>297</v>
      </c>
      <c r="CO486" t="s">
        <v>297</v>
      </c>
      <c r="CP486" t="s">
        <v>297</v>
      </c>
      <c r="CQ486" t="s">
        <v>297</v>
      </c>
      <c r="CR486" t="s">
        <v>297</v>
      </c>
      <c r="CS486" t="s">
        <v>297</v>
      </c>
      <c r="CT486" t="s">
        <v>297</v>
      </c>
      <c r="CU486" t="s">
        <v>297</v>
      </c>
      <c r="CV486" t="s">
        <v>297</v>
      </c>
      <c r="CW486" t="s">
        <v>297</v>
      </c>
      <c r="CX486" t="s">
        <v>297</v>
      </c>
      <c r="CY486" t="s">
        <v>297</v>
      </c>
      <c r="CZ486" t="s">
        <v>297</v>
      </c>
      <c r="DA486" t="s">
        <v>297</v>
      </c>
      <c r="DB486" t="s">
        <v>297</v>
      </c>
      <c r="DC486" t="s">
        <v>297</v>
      </c>
    </row>
    <row r="487" spans="1:107" ht="17" hidden="1" customHeight="1" x14ac:dyDescent="0.2">
      <c r="A487" t="s">
        <v>344</v>
      </c>
      <c r="B487" s="14" t="s">
        <v>3046</v>
      </c>
      <c r="C487" t="s">
        <v>366</v>
      </c>
      <c r="D487" t="s">
        <v>297</v>
      </c>
      <c r="E487" t="s">
        <v>3047</v>
      </c>
      <c r="F487" t="s">
        <v>297</v>
      </c>
      <c r="G487" t="s">
        <v>339</v>
      </c>
      <c r="H487" t="s">
        <v>340</v>
      </c>
      <c r="I487" t="s">
        <v>375</v>
      </c>
      <c r="J487" t="s">
        <v>342</v>
      </c>
      <c r="K487" t="s">
        <v>343</v>
      </c>
      <c r="L487" t="s">
        <v>303</v>
      </c>
      <c r="M487" t="s">
        <v>297</v>
      </c>
      <c r="N487" t="s">
        <v>297</v>
      </c>
      <c r="O487" t="s">
        <v>297</v>
      </c>
      <c r="Q487" t="s">
        <v>344</v>
      </c>
      <c r="R487" t="s">
        <v>297</v>
      </c>
      <c r="S487" t="s">
        <v>306</v>
      </c>
      <c r="T487" t="s">
        <v>297</v>
      </c>
      <c r="U487" t="s">
        <v>297</v>
      </c>
      <c r="V487" t="s">
        <v>309</v>
      </c>
      <c r="W487" t="s">
        <v>310</v>
      </c>
      <c r="X487" t="s">
        <v>310</v>
      </c>
      <c r="Y487" t="s">
        <v>311</v>
      </c>
      <c r="Z487" t="s">
        <v>297</v>
      </c>
      <c r="AA487" t="s">
        <v>297</v>
      </c>
      <c r="AB487" t="s">
        <v>297</v>
      </c>
      <c r="AC487" t="s">
        <v>297</v>
      </c>
      <c r="AD487" t="s">
        <v>297</v>
      </c>
      <c r="AE487" t="s">
        <v>297</v>
      </c>
      <c r="AF487" t="s">
        <v>297</v>
      </c>
      <c r="AG487" t="s">
        <v>297</v>
      </c>
      <c r="AH487" t="s">
        <v>297</v>
      </c>
      <c r="AI487" t="s">
        <v>297</v>
      </c>
      <c r="AJ487" t="s">
        <v>297</v>
      </c>
      <c r="AK487" t="s">
        <v>297</v>
      </c>
      <c r="AL487" t="s">
        <v>297</v>
      </c>
      <c r="AM487" t="s">
        <v>297</v>
      </c>
      <c r="AN487" t="s">
        <v>297</v>
      </c>
      <c r="AO487" t="s">
        <v>297</v>
      </c>
      <c r="AP487" t="s">
        <v>297</v>
      </c>
      <c r="AQ487" t="s">
        <v>297</v>
      </c>
      <c r="AR487" t="s">
        <v>297</v>
      </c>
      <c r="AS487" t="s">
        <v>297</v>
      </c>
      <c r="AT487" t="s">
        <v>297</v>
      </c>
      <c r="AU487" t="s">
        <v>297</v>
      </c>
      <c r="AV487" t="s">
        <v>297</v>
      </c>
      <c r="AW487" t="s">
        <v>297</v>
      </c>
      <c r="AX487" t="s">
        <v>297</v>
      </c>
      <c r="AY487" t="s">
        <v>297</v>
      </c>
      <c r="AZ487" t="s">
        <v>297</v>
      </c>
      <c r="BA487" t="s">
        <v>297</v>
      </c>
      <c r="BB487" t="s">
        <v>297</v>
      </c>
      <c r="BC487" t="s">
        <v>297</v>
      </c>
      <c r="BD487" t="s">
        <v>297</v>
      </c>
      <c r="BE487" t="s">
        <v>297</v>
      </c>
      <c r="BF487" t="s">
        <v>297</v>
      </c>
      <c r="BG487" t="s">
        <v>297</v>
      </c>
      <c r="BH487" t="s">
        <v>297</v>
      </c>
      <c r="BI487" t="s">
        <v>297</v>
      </c>
      <c r="BJ487" t="s">
        <v>297</v>
      </c>
      <c r="BK487" t="s">
        <v>297</v>
      </c>
      <c r="BL487" t="s">
        <v>297</v>
      </c>
      <c r="BM487" t="s">
        <v>297</v>
      </c>
      <c r="BN487" t="s">
        <v>297</v>
      </c>
      <c r="BO487" t="s">
        <v>297</v>
      </c>
      <c r="BP487" t="s">
        <v>312</v>
      </c>
      <c r="BQ487" t="s">
        <v>297</v>
      </c>
      <c r="BR487" t="s">
        <v>297</v>
      </c>
      <c r="BS487" t="s">
        <v>297</v>
      </c>
      <c r="BT487" t="s">
        <v>297</v>
      </c>
      <c r="BU487" t="s">
        <v>297</v>
      </c>
      <c r="BV487" t="s">
        <v>297</v>
      </c>
      <c r="BW487" t="s">
        <v>297</v>
      </c>
      <c r="BX487" t="s">
        <v>297</v>
      </c>
      <c r="BY487" t="s">
        <v>297</v>
      </c>
      <c r="BZ487" t="s">
        <v>297</v>
      </c>
      <c r="CA487" t="s">
        <v>297</v>
      </c>
      <c r="CB487" t="s">
        <v>297</v>
      </c>
      <c r="CC487" t="s">
        <v>297</v>
      </c>
      <c r="CD487" t="s">
        <v>297</v>
      </c>
      <c r="CE487" t="s">
        <v>297</v>
      </c>
      <c r="CF487" t="s">
        <v>347</v>
      </c>
      <c r="CG487" t="s">
        <v>297</v>
      </c>
      <c r="CH487" t="s">
        <v>297</v>
      </c>
      <c r="CI487">
        <v>0</v>
      </c>
      <c r="CJ487">
        <v>30</v>
      </c>
      <c r="CK487" t="s">
        <v>3048</v>
      </c>
      <c r="CL487" t="s">
        <v>3049</v>
      </c>
      <c r="CM487" t="s">
        <v>297</v>
      </c>
      <c r="CN487" t="s">
        <v>297</v>
      </c>
      <c r="CO487" t="s">
        <v>297</v>
      </c>
      <c r="CP487" t="s">
        <v>297</v>
      </c>
      <c r="CQ487" t="s">
        <v>297</v>
      </c>
      <c r="CR487" t="s">
        <v>297</v>
      </c>
      <c r="CS487" t="s">
        <v>297</v>
      </c>
      <c r="CT487" t="s">
        <v>297</v>
      </c>
      <c r="CU487" t="s">
        <v>297</v>
      </c>
      <c r="CV487" t="s">
        <v>297</v>
      </c>
      <c r="CW487" t="s">
        <v>297</v>
      </c>
      <c r="CX487" t="s">
        <v>297</v>
      </c>
      <c r="CY487" t="s">
        <v>297</v>
      </c>
      <c r="CZ487" t="s">
        <v>297</v>
      </c>
      <c r="DA487" t="s">
        <v>297</v>
      </c>
      <c r="DB487" t="s">
        <v>297</v>
      </c>
      <c r="DC487" t="s">
        <v>297</v>
      </c>
    </row>
    <row r="488" spans="1:107" ht="17" hidden="1" customHeight="1" x14ac:dyDescent="0.2">
      <c r="A488" s="169" t="s">
        <v>287</v>
      </c>
      <c r="B488" s="199" t="s">
        <v>3050</v>
      </c>
      <c r="C488" t="s">
        <v>1311</v>
      </c>
      <c r="D488" s="70" t="s">
        <v>297</v>
      </c>
      <c r="E488" s="70" t="s">
        <v>3051</v>
      </c>
      <c r="F488" s="160" t="s">
        <v>297</v>
      </c>
      <c r="G488" t="s">
        <v>339</v>
      </c>
      <c r="H488" t="s">
        <v>340</v>
      </c>
      <c r="I488" t="s">
        <v>375</v>
      </c>
      <c r="J488" t="s">
        <v>342</v>
      </c>
      <c r="K488" t="s">
        <v>343</v>
      </c>
      <c r="L488" t="s">
        <v>303</v>
      </c>
      <c r="M488" t="s">
        <v>297</v>
      </c>
      <c r="N488" t="s">
        <v>297</v>
      </c>
      <c r="O488" t="s">
        <v>297</v>
      </c>
      <c r="Q488" t="s">
        <v>344</v>
      </c>
      <c r="R488" t="s">
        <v>297</v>
      </c>
      <c r="S488" t="s">
        <v>306</v>
      </c>
      <c r="T488" t="s">
        <v>297</v>
      </c>
      <c r="U488" t="s">
        <v>297</v>
      </c>
      <c r="V488" s="70" t="s">
        <v>309</v>
      </c>
      <c r="W488" t="s">
        <v>310</v>
      </c>
      <c r="X488" t="s">
        <v>310</v>
      </c>
      <c r="Y488" t="s">
        <v>311</v>
      </c>
      <c r="Z488" t="s">
        <v>297</v>
      </c>
      <c r="AA488" t="s">
        <v>297</v>
      </c>
      <c r="AB488" t="s">
        <v>297</v>
      </c>
      <c r="AC488" t="s">
        <v>297</v>
      </c>
      <c r="AD488" t="s">
        <v>297</v>
      </c>
      <c r="AE488" t="s">
        <v>297</v>
      </c>
      <c r="AF488" t="s">
        <v>297</v>
      </c>
      <c r="AG488" t="s">
        <v>297</v>
      </c>
      <c r="AH488" t="s">
        <v>297</v>
      </c>
      <c r="AI488" t="s">
        <v>297</v>
      </c>
      <c r="AJ488" t="s">
        <v>297</v>
      </c>
      <c r="AK488" t="s">
        <v>297</v>
      </c>
      <c r="AL488" t="s">
        <v>297</v>
      </c>
      <c r="AM488" t="s">
        <v>297</v>
      </c>
      <c r="AN488" t="s">
        <v>297</v>
      </c>
      <c r="AO488" t="s">
        <v>297</v>
      </c>
      <c r="AP488" t="s">
        <v>297</v>
      </c>
      <c r="AQ488" t="s">
        <v>297</v>
      </c>
      <c r="AR488" t="s">
        <v>297</v>
      </c>
      <c r="AS488" t="s">
        <v>297</v>
      </c>
      <c r="AT488" t="s">
        <v>297</v>
      </c>
      <c r="AU488" t="s">
        <v>297</v>
      </c>
      <c r="AV488" t="s">
        <v>297</v>
      </c>
      <c r="AW488" t="s">
        <v>297</v>
      </c>
      <c r="AX488" t="s">
        <v>297</v>
      </c>
      <c r="AY488" t="s">
        <v>297</v>
      </c>
      <c r="AZ488" t="s">
        <v>297</v>
      </c>
      <c r="BA488" t="s">
        <v>297</v>
      </c>
      <c r="BB488" t="s">
        <v>297</v>
      </c>
      <c r="BC488" t="s">
        <v>297</v>
      </c>
      <c r="BD488" t="s">
        <v>297</v>
      </c>
      <c r="BE488" t="s">
        <v>297</v>
      </c>
      <c r="BF488" t="s">
        <v>297</v>
      </c>
      <c r="BG488" t="s">
        <v>297</v>
      </c>
      <c r="BH488" t="s">
        <v>297</v>
      </c>
      <c r="BI488" t="s">
        <v>297</v>
      </c>
      <c r="BJ488" t="s">
        <v>297</v>
      </c>
      <c r="BK488" t="s">
        <v>297</v>
      </c>
      <c r="BL488" t="s">
        <v>297</v>
      </c>
      <c r="BM488" t="s">
        <v>297</v>
      </c>
      <c r="BN488" t="s">
        <v>297</v>
      </c>
      <c r="BO488" t="s">
        <v>297</v>
      </c>
      <c r="BP488" t="s">
        <v>312</v>
      </c>
      <c r="BQ488" t="s">
        <v>297</v>
      </c>
      <c r="BR488" t="s">
        <v>297</v>
      </c>
      <c r="BS488" t="s">
        <v>297</v>
      </c>
      <c r="BT488" t="s">
        <v>297</v>
      </c>
      <c r="BU488" t="s">
        <v>297</v>
      </c>
      <c r="BV488" t="s">
        <v>297</v>
      </c>
      <c r="BW488" t="s">
        <v>297</v>
      </c>
      <c r="BX488" t="s">
        <v>297</v>
      </c>
      <c r="BY488" t="s">
        <v>297</v>
      </c>
      <c r="BZ488" t="s">
        <v>297</v>
      </c>
      <c r="CA488" t="s">
        <v>297</v>
      </c>
      <c r="CB488" t="s">
        <v>297</v>
      </c>
      <c r="CC488" t="s">
        <v>297</v>
      </c>
      <c r="CD488" t="s">
        <v>297</v>
      </c>
      <c r="CE488" t="s">
        <v>297</v>
      </c>
      <c r="CF488" t="s">
        <v>347</v>
      </c>
      <c r="CG488" t="s">
        <v>297</v>
      </c>
      <c r="CH488" t="s">
        <v>297</v>
      </c>
      <c r="CI488">
        <v>0</v>
      </c>
      <c r="CJ488">
        <v>30</v>
      </c>
      <c r="CM488" t="s">
        <v>297</v>
      </c>
      <c r="CN488" t="s">
        <v>297</v>
      </c>
      <c r="CO488" t="s">
        <v>297</v>
      </c>
      <c r="CP488" t="s">
        <v>297</v>
      </c>
      <c r="CQ488" t="s">
        <v>297</v>
      </c>
      <c r="CR488" t="s">
        <v>297</v>
      </c>
      <c r="CS488" t="s">
        <v>297</v>
      </c>
      <c r="CT488" t="s">
        <v>297</v>
      </c>
      <c r="CU488" t="s">
        <v>297</v>
      </c>
      <c r="CV488" t="s">
        <v>297</v>
      </c>
      <c r="CW488" t="s">
        <v>297</v>
      </c>
      <c r="CX488" t="s">
        <v>297</v>
      </c>
      <c r="CY488" t="s">
        <v>297</v>
      </c>
      <c r="CZ488" t="s">
        <v>297</v>
      </c>
      <c r="DA488" t="s">
        <v>297</v>
      </c>
      <c r="DB488" t="s">
        <v>297</v>
      </c>
      <c r="DC488" t="s">
        <v>297</v>
      </c>
    </row>
    <row r="489" spans="1:107" ht="17" hidden="1" customHeight="1" x14ac:dyDescent="0.2">
      <c r="A489" s="169" t="s">
        <v>3052</v>
      </c>
      <c r="B489" s="198" t="s">
        <v>3053</v>
      </c>
      <c r="C489" t="s">
        <v>1311</v>
      </c>
      <c r="D489" s="70" t="s">
        <v>297</v>
      </c>
      <c r="E489" s="70" t="s">
        <v>3054</v>
      </c>
      <c r="F489" s="160" t="s">
        <v>297</v>
      </c>
      <c r="G489" t="s">
        <v>339</v>
      </c>
      <c r="H489" t="s">
        <v>340</v>
      </c>
      <c r="I489" t="s">
        <v>375</v>
      </c>
      <c r="J489" t="s">
        <v>342</v>
      </c>
      <c r="K489" t="s">
        <v>343</v>
      </c>
      <c r="L489" t="s">
        <v>303</v>
      </c>
      <c r="M489" t="s">
        <v>297</v>
      </c>
      <c r="N489" t="s">
        <v>297</v>
      </c>
      <c r="O489" t="s">
        <v>297</v>
      </c>
      <c r="Q489" t="s">
        <v>344</v>
      </c>
      <c r="R489" t="s">
        <v>297</v>
      </c>
      <c r="S489" t="s">
        <v>306</v>
      </c>
      <c r="T489" t="s">
        <v>297</v>
      </c>
      <c r="U489" t="s">
        <v>297</v>
      </c>
      <c r="V489" s="70" t="s">
        <v>309</v>
      </c>
      <c r="W489" t="s">
        <v>310</v>
      </c>
      <c r="X489" t="s">
        <v>310</v>
      </c>
      <c r="Y489" t="s">
        <v>311</v>
      </c>
      <c r="Z489" t="s">
        <v>297</v>
      </c>
      <c r="AA489" t="s">
        <v>297</v>
      </c>
      <c r="AB489" t="s">
        <v>297</v>
      </c>
      <c r="AC489" t="s">
        <v>297</v>
      </c>
      <c r="AD489" t="s">
        <v>297</v>
      </c>
      <c r="AE489" t="s">
        <v>297</v>
      </c>
      <c r="AF489" t="s">
        <v>297</v>
      </c>
      <c r="AG489" t="s">
        <v>297</v>
      </c>
      <c r="AH489" t="s">
        <v>297</v>
      </c>
      <c r="AI489" t="s">
        <v>297</v>
      </c>
      <c r="AJ489" t="s">
        <v>297</v>
      </c>
      <c r="AK489" t="s">
        <v>297</v>
      </c>
      <c r="AL489" t="s">
        <v>297</v>
      </c>
      <c r="AM489" t="s">
        <v>297</v>
      </c>
      <c r="AN489" t="s">
        <v>297</v>
      </c>
      <c r="AO489" t="s">
        <v>297</v>
      </c>
      <c r="AP489" t="s">
        <v>297</v>
      </c>
      <c r="AQ489" t="s">
        <v>297</v>
      </c>
      <c r="AR489" t="s">
        <v>297</v>
      </c>
      <c r="AS489" t="s">
        <v>297</v>
      </c>
      <c r="AT489" t="s">
        <v>297</v>
      </c>
      <c r="AU489" t="s">
        <v>297</v>
      </c>
      <c r="AV489" t="s">
        <v>297</v>
      </c>
      <c r="AW489" t="s">
        <v>297</v>
      </c>
      <c r="AX489" t="s">
        <v>297</v>
      </c>
      <c r="AY489" t="s">
        <v>297</v>
      </c>
      <c r="AZ489" t="s">
        <v>297</v>
      </c>
      <c r="BA489" t="s">
        <v>297</v>
      </c>
      <c r="BB489" t="s">
        <v>297</v>
      </c>
      <c r="BC489" t="s">
        <v>297</v>
      </c>
      <c r="BD489" t="s">
        <v>297</v>
      </c>
      <c r="BE489" t="s">
        <v>297</v>
      </c>
      <c r="BF489" t="s">
        <v>297</v>
      </c>
      <c r="BG489" t="s">
        <v>297</v>
      </c>
      <c r="BH489" t="s">
        <v>297</v>
      </c>
      <c r="BI489" t="s">
        <v>297</v>
      </c>
      <c r="BJ489" t="s">
        <v>297</v>
      </c>
      <c r="BK489" t="s">
        <v>297</v>
      </c>
      <c r="BL489" t="s">
        <v>297</v>
      </c>
      <c r="BM489" t="s">
        <v>297</v>
      </c>
      <c r="BN489" t="s">
        <v>297</v>
      </c>
      <c r="BO489" t="s">
        <v>297</v>
      </c>
      <c r="BP489" t="s">
        <v>312</v>
      </c>
      <c r="BQ489" t="s">
        <v>297</v>
      </c>
      <c r="BR489" t="s">
        <v>297</v>
      </c>
      <c r="BS489" t="s">
        <v>297</v>
      </c>
      <c r="BT489" t="s">
        <v>297</v>
      </c>
      <c r="BU489" t="s">
        <v>297</v>
      </c>
      <c r="BV489" t="s">
        <v>297</v>
      </c>
      <c r="BW489" t="s">
        <v>297</v>
      </c>
      <c r="BX489" t="s">
        <v>297</v>
      </c>
      <c r="BY489" t="s">
        <v>297</v>
      </c>
      <c r="BZ489" t="s">
        <v>297</v>
      </c>
      <c r="CA489" t="s">
        <v>297</v>
      </c>
      <c r="CB489" t="s">
        <v>297</v>
      </c>
      <c r="CC489" t="s">
        <v>297</v>
      </c>
      <c r="CD489" t="s">
        <v>297</v>
      </c>
      <c r="CE489" t="s">
        <v>297</v>
      </c>
      <c r="CF489" t="s">
        <v>347</v>
      </c>
      <c r="CG489" t="s">
        <v>297</v>
      </c>
      <c r="CH489" t="s">
        <v>297</v>
      </c>
      <c r="CI489">
        <v>0</v>
      </c>
      <c r="CJ489">
        <v>30</v>
      </c>
      <c r="CM489" t="s">
        <v>297</v>
      </c>
      <c r="CN489" t="s">
        <v>297</v>
      </c>
      <c r="CO489" t="s">
        <v>297</v>
      </c>
      <c r="CP489" t="s">
        <v>297</v>
      </c>
      <c r="CQ489" t="s">
        <v>297</v>
      </c>
      <c r="CR489" t="s">
        <v>297</v>
      </c>
      <c r="CS489" t="s">
        <v>297</v>
      </c>
      <c r="CT489" t="s">
        <v>297</v>
      </c>
      <c r="CU489" t="s">
        <v>297</v>
      </c>
      <c r="CV489" t="s">
        <v>297</v>
      </c>
      <c r="CW489" t="s">
        <v>297</v>
      </c>
      <c r="CX489" t="s">
        <v>297</v>
      </c>
      <c r="CY489" t="s">
        <v>297</v>
      </c>
      <c r="CZ489" t="s">
        <v>297</v>
      </c>
      <c r="DA489" t="s">
        <v>297</v>
      </c>
      <c r="DB489" t="s">
        <v>297</v>
      </c>
      <c r="DC489" t="s">
        <v>297</v>
      </c>
    </row>
    <row r="490" spans="1:107" ht="17" hidden="1" customHeight="1" x14ac:dyDescent="0.2">
      <c r="A490" t="s">
        <v>3055</v>
      </c>
      <c r="B490" s="196" t="s">
        <v>3056</v>
      </c>
      <c r="C490" t="s">
        <v>6285</v>
      </c>
      <c r="D490" t="s">
        <v>297</v>
      </c>
      <c r="E490" t="s">
        <v>3057</v>
      </c>
      <c r="F490" t="s">
        <v>297</v>
      </c>
      <c r="G490" t="s">
        <v>339</v>
      </c>
      <c r="H490" t="s">
        <v>340</v>
      </c>
      <c r="I490" t="s">
        <v>375</v>
      </c>
      <c r="J490" t="s">
        <v>342</v>
      </c>
      <c r="K490" t="s">
        <v>343</v>
      </c>
      <c r="L490" t="s">
        <v>303</v>
      </c>
      <c r="M490" t="s">
        <v>297</v>
      </c>
      <c r="N490" t="s">
        <v>297</v>
      </c>
      <c r="O490" t="s">
        <v>297</v>
      </c>
      <c r="Q490" t="s">
        <v>344</v>
      </c>
      <c r="R490" t="s">
        <v>297</v>
      </c>
      <c r="S490" t="s">
        <v>306</v>
      </c>
      <c r="T490" t="s">
        <v>297</v>
      </c>
      <c r="U490" t="s">
        <v>297</v>
      </c>
      <c r="V490" t="s">
        <v>309</v>
      </c>
      <c r="W490" t="s">
        <v>310</v>
      </c>
      <c r="X490" t="s">
        <v>310</v>
      </c>
      <c r="Y490" t="s">
        <v>311</v>
      </c>
      <c r="Z490" t="s">
        <v>297</v>
      </c>
      <c r="AA490" t="s">
        <v>297</v>
      </c>
      <c r="AB490" t="s">
        <v>297</v>
      </c>
      <c r="AC490" t="s">
        <v>297</v>
      </c>
      <c r="AD490" t="s">
        <v>297</v>
      </c>
      <c r="AE490" t="s">
        <v>297</v>
      </c>
      <c r="AF490" t="s">
        <v>297</v>
      </c>
      <c r="AG490" t="s">
        <v>297</v>
      </c>
      <c r="AH490" t="s">
        <v>297</v>
      </c>
      <c r="AI490" t="s">
        <v>297</v>
      </c>
      <c r="AJ490" t="s">
        <v>297</v>
      </c>
      <c r="AK490" t="s">
        <v>297</v>
      </c>
      <c r="AL490" t="s">
        <v>297</v>
      </c>
      <c r="AM490" t="s">
        <v>297</v>
      </c>
      <c r="AN490" t="s">
        <v>297</v>
      </c>
      <c r="AO490" t="s">
        <v>312</v>
      </c>
      <c r="AP490" t="s">
        <v>297</v>
      </c>
      <c r="AQ490" t="s">
        <v>297</v>
      </c>
      <c r="AR490" t="s">
        <v>297</v>
      </c>
      <c r="AS490" t="s">
        <v>297</v>
      </c>
      <c r="AT490" t="s">
        <v>297</v>
      </c>
      <c r="AU490" t="s">
        <v>297</v>
      </c>
      <c r="AV490" t="s">
        <v>297</v>
      </c>
      <c r="AW490" t="s">
        <v>297</v>
      </c>
      <c r="AX490" t="s">
        <v>297</v>
      </c>
      <c r="AY490" t="s">
        <v>297</v>
      </c>
      <c r="AZ490" t="s">
        <v>297</v>
      </c>
      <c r="BA490" t="s">
        <v>297</v>
      </c>
      <c r="BB490" t="s">
        <v>297</v>
      </c>
      <c r="BC490" t="s">
        <v>297</v>
      </c>
      <c r="BD490" t="s">
        <v>297</v>
      </c>
      <c r="BE490" t="s">
        <v>297</v>
      </c>
      <c r="BF490" t="s">
        <v>297</v>
      </c>
      <c r="BG490" t="s">
        <v>297</v>
      </c>
      <c r="BH490" t="s">
        <v>297</v>
      </c>
      <c r="BI490" t="s">
        <v>297</v>
      </c>
      <c r="BJ490" t="s">
        <v>297</v>
      </c>
      <c r="BK490" t="s">
        <v>297</v>
      </c>
      <c r="BL490" t="s">
        <v>297</v>
      </c>
      <c r="BM490" t="s">
        <v>297</v>
      </c>
      <c r="BN490" t="s">
        <v>297</v>
      </c>
      <c r="BO490" t="s">
        <v>297</v>
      </c>
      <c r="BP490" t="s">
        <v>297</v>
      </c>
      <c r="BQ490" t="s">
        <v>297</v>
      </c>
      <c r="BR490" t="s">
        <v>297</v>
      </c>
      <c r="BS490" t="s">
        <v>297</v>
      </c>
      <c r="BT490" t="s">
        <v>297</v>
      </c>
      <c r="BU490" t="s">
        <v>297</v>
      </c>
      <c r="BV490" t="s">
        <v>297</v>
      </c>
      <c r="BW490" t="s">
        <v>297</v>
      </c>
      <c r="BX490" t="s">
        <v>297</v>
      </c>
      <c r="BY490" t="s">
        <v>297</v>
      </c>
      <c r="BZ490" t="s">
        <v>297</v>
      </c>
      <c r="CA490" t="s">
        <v>297</v>
      </c>
      <c r="CB490" t="s">
        <v>297</v>
      </c>
      <c r="CC490" t="s">
        <v>297</v>
      </c>
      <c r="CD490" t="s">
        <v>297</v>
      </c>
      <c r="CE490" t="s">
        <v>297</v>
      </c>
      <c r="CF490" t="s">
        <v>347</v>
      </c>
      <c r="CG490" t="s">
        <v>297</v>
      </c>
      <c r="CH490" t="s">
        <v>297</v>
      </c>
      <c r="CI490">
        <v>0</v>
      </c>
      <c r="CJ490">
        <v>30</v>
      </c>
      <c r="CK490" t="s">
        <v>3058</v>
      </c>
      <c r="CL490" t="s">
        <v>3059</v>
      </c>
      <c r="CM490" t="s">
        <v>297</v>
      </c>
      <c r="CN490" t="s">
        <v>297</v>
      </c>
      <c r="CO490" t="s">
        <v>297</v>
      </c>
      <c r="CP490" t="s">
        <v>297</v>
      </c>
      <c r="CQ490" t="s">
        <v>297</v>
      </c>
      <c r="CR490" t="s">
        <v>297</v>
      </c>
      <c r="CS490" t="s">
        <v>297</v>
      </c>
      <c r="CT490" t="s">
        <v>297</v>
      </c>
      <c r="CU490" t="s">
        <v>297</v>
      </c>
      <c r="CV490" t="s">
        <v>297</v>
      </c>
      <c r="CW490" t="s">
        <v>297</v>
      </c>
      <c r="CX490" t="s">
        <v>297</v>
      </c>
      <c r="CY490" t="s">
        <v>297</v>
      </c>
      <c r="CZ490" t="s">
        <v>297</v>
      </c>
      <c r="DA490" t="s">
        <v>297</v>
      </c>
      <c r="DB490" t="s">
        <v>297</v>
      </c>
      <c r="DC490" t="s">
        <v>297</v>
      </c>
    </row>
    <row r="491" spans="1:107" ht="17" hidden="1" customHeight="1" x14ac:dyDescent="0.2">
      <c r="A491" s="70" t="s">
        <v>3060</v>
      </c>
      <c r="B491" s="178" t="s">
        <v>3061</v>
      </c>
      <c r="C491" t="s">
        <v>6204</v>
      </c>
      <c r="D491" t="s">
        <v>297</v>
      </c>
      <c r="E491" s="178" t="s">
        <v>3061</v>
      </c>
      <c r="F491" s="160" t="s">
        <v>297</v>
      </c>
      <c r="G491" t="s">
        <v>339</v>
      </c>
      <c r="H491" t="s">
        <v>340</v>
      </c>
      <c r="I491" t="s">
        <v>375</v>
      </c>
      <c r="J491" t="s">
        <v>342</v>
      </c>
      <c r="K491" t="s">
        <v>343</v>
      </c>
      <c r="L491" t="s">
        <v>472</v>
      </c>
      <c r="M491" t="s">
        <v>297</v>
      </c>
      <c r="N491" t="s">
        <v>297</v>
      </c>
      <c r="O491" t="s">
        <v>297</v>
      </c>
      <c r="Q491" t="s">
        <v>344</v>
      </c>
      <c r="R491" t="s">
        <v>297</v>
      </c>
      <c r="S491" t="s">
        <v>306</v>
      </c>
      <c r="T491" t="s">
        <v>297</v>
      </c>
      <c r="U491" t="s">
        <v>473</v>
      </c>
      <c r="V491" t="s">
        <v>309</v>
      </c>
      <c r="W491" s="70" t="s">
        <v>310</v>
      </c>
      <c r="X491" s="70" t="s">
        <v>310</v>
      </c>
      <c r="Y491" t="s">
        <v>311</v>
      </c>
      <c r="Z491" t="s">
        <v>297</v>
      </c>
      <c r="AA491" t="s">
        <v>297</v>
      </c>
      <c r="AB491" t="s">
        <v>297</v>
      </c>
      <c r="AC491" t="s">
        <v>297</v>
      </c>
      <c r="AD491" t="s">
        <v>297</v>
      </c>
      <c r="AE491" t="s">
        <v>297</v>
      </c>
      <c r="AF491" t="s">
        <v>297</v>
      </c>
      <c r="AG491" t="s">
        <v>297</v>
      </c>
      <c r="AH491" t="s">
        <v>297</v>
      </c>
      <c r="AI491" t="s">
        <v>297</v>
      </c>
      <c r="AJ491" t="s">
        <v>297</v>
      </c>
      <c r="AK491" t="s">
        <v>297</v>
      </c>
      <c r="AL491" t="s">
        <v>297</v>
      </c>
      <c r="AM491" t="s">
        <v>297</v>
      </c>
      <c r="AN491" t="s">
        <v>297</v>
      </c>
      <c r="AO491" t="s">
        <v>297</v>
      </c>
      <c r="AP491" t="s">
        <v>297</v>
      </c>
      <c r="AQ491" t="s">
        <v>297</v>
      </c>
      <c r="AR491" t="s">
        <v>297</v>
      </c>
      <c r="AS491" t="s">
        <v>297</v>
      </c>
      <c r="AT491" t="s">
        <v>297</v>
      </c>
      <c r="AU491" t="s">
        <v>297</v>
      </c>
      <c r="AV491" t="s">
        <v>297</v>
      </c>
      <c r="AW491" t="s">
        <v>297</v>
      </c>
      <c r="AX491" t="s">
        <v>297</v>
      </c>
      <c r="AY491" t="s">
        <v>297</v>
      </c>
      <c r="AZ491" t="s">
        <v>297</v>
      </c>
      <c r="BA491" t="s">
        <v>312</v>
      </c>
      <c r="BB491" t="s">
        <v>297</v>
      </c>
      <c r="BC491" t="s">
        <v>297</v>
      </c>
      <c r="BD491" t="s">
        <v>297</v>
      </c>
      <c r="BE491" t="s">
        <v>297</v>
      </c>
      <c r="BF491" t="s">
        <v>297</v>
      </c>
      <c r="BG491" t="s">
        <v>297</v>
      </c>
      <c r="BH491" t="s">
        <v>297</v>
      </c>
      <c r="BI491" t="s">
        <v>297</v>
      </c>
      <c r="BJ491" t="s">
        <v>297</v>
      </c>
      <c r="BK491" t="s">
        <v>297</v>
      </c>
      <c r="BL491" t="s">
        <v>297</v>
      </c>
      <c r="BM491" t="s">
        <v>297</v>
      </c>
      <c r="BN491" t="s">
        <v>297</v>
      </c>
      <c r="BO491" t="s">
        <v>297</v>
      </c>
      <c r="BP491" t="s">
        <v>297</v>
      </c>
      <c r="BQ491" t="s">
        <v>297</v>
      </c>
      <c r="BR491" t="s">
        <v>297</v>
      </c>
      <c r="BS491" t="s">
        <v>297</v>
      </c>
      <c r="BT491" t="s">
        <v>297</v>
      </c>
      <c r="BU491" t="s">
        <v>297</v>
      </c>
      <c r="BV491" t="s">
        <v>297</v>
      </c>
      <c r="BW491" t="s">
        <v>297</v>
      </c>
      <c r="BX491" t="s">
        <v>297</v>
      </c>
      <c r="BY491" t="s">
        <v>297</v>
      </c>
      <c r="BZ491" t="s">
        <v>297</v>
      </c>
      <c r="CA491" t="s">
        <v>297</v>
      </c>
      <c r="CB491" t="s">
        <v>297</v>
      </c>
      <c r="CC491" t="s">
        <v>297</v>
      </c>
      <c r="CD491" t="s">
        <v>297</v>
      </c>
      <c r="CE491" t="s">
        <v>297</v>
      </c>
      <c r="CF491" t="s">
        <v>347</v>
      </c>
      <c r="CG491" t="s">
        <v>297</v>
      </c>
      <c r="CH491" t="s">
        <v>297</v>
      </c>
      <c r="CM491" t="s">
        <v>297</v>
      </c>
      <c r="CN491" t="s">
        <v>297</v>
      </c>
      <c r="CO491" t="s">
        <v>297</v>
      </c>
      <c r="CP491" t="s">
        <v>297</v>
      </c>
      <c r="CQ491" t="s">
        <v>297</v>
      </c>
      <c r="CR491" t="s">
        <v>297</v>
      </c>
      <c r="CS491" t="s">
        <v>297</v>
      </c>
      <c r="CT491" t="s">
        <v>297</v>
      </c>
      <c r="CU491" t="s">
        <v>297</v>
      </c>
      <c r="CV491" t="s">
        <v>297</v>
      </c>
      <c r="CW491" t="s">
        <v>297</v>
      </c>
      <c r="CX491" t="s">
        <v>297</v>
      </c>
      <c r="CY491" t="s">
        <v>297</v>
      </c>
      <c r="CZ491" t="s">
        <v>297</v>
      </c>
      <c r="DA491" s="11" t="s">
        <v>297</v>
      </c>
      <c r="DB491" s="11" t="s">
        <v>297</v>
      </c>
      <c r="DC491" s="11" t="s">
        <v>297</v>
      </c>
    </row>
    <row r="492" spans="1:107" ht="17" hidden="1" customHeight="1" x14ac:dyDescent="0.2">
      <c r="A492" t="s">
        <v>3062</v>
      </c>
      <c r="B492" s="196" t="s">
        <v>3063</v>
      </c>
      <c r="C492" t="s">
        <v>6293</v>
      </c>
      <c r="D492" t="s">
        <v>297</v>
      </c>
      <c r="E492" t="s">
        <v>3063</v>
      </c>
      <c r="F492" t="s">
        <v>297</v>
      </c>
      <c r="G492" t="s">
        <v>339</v>
      </c>
      <c r="H492" t="s">
        <v>340</v>
      </c>
      <c r="I492" t="s">
        <v>375</v>
      </c>
      <c r="J492" t="s">
        <v>342</v>
      </c>
      <c r="K492" t="s">
        <v>343</v>
      </c>
      <c r="L492" t="s">
        <v>303</v>
      </c>
      <c r="M492" t="s">
        <v>297</v>
      </c>
      <c r="N492" t="s">
        <v>297</v>
      </c>
      <c r="O492" t="s">
        <v>297</v>
      </c>
      <c r="Q492" t="s">
        <v>344</v>
      </c>
      <c r="R492" t="s">
        <v>297</v>
      </c>
      <c r="S492" t="s">
        <v>384</v>
      </c>
      <c r="T492" t="s">
        <v>297</v>
      </c>
      <c r="U492" t="s">
        <v>297</v>
      </c>
      <c r="V492" t="s">
        <v>309</v>
      </c>
      <c r="W492" t="s">
        <v>310</v>
      </c>
      <c r="X492" t="s">
        <v>310</v>
      </c>
      <c r="Y492" t="s">
        <v>311</v>
      </c>
      <c r="Z492" t="s">
        <v>312</v>
      </c>
      <c r="AA492" t="s">
        <v>297</v>
      </c>
      <c r="AB492" t="s">
        <v>297</v>
      </c>
      <c r="AC492" t="s">
        <v>297</v>
      </c>
      <c r="AD492" t="s">
        <v>297</v>
      </c>
      <c r="AE492" t="s">
        <v>297</v>
      </c>
      <c r="AF492" t="s">
        <v>312</v>
      </c>
      <c r="AG492" t="s">
        <v>297</v>
      </c>
      <c r="AH492" t="s">
        <v>297</v>
      </c>
      <c r="AI492" t="s">
        <v>297</v>
      </c>
      <c r="AJ492" t="s">
        <v>297</v>
      </c>
      <c r="AK492" t="s">
        <v>297</v>
      </c>
      <c r="AL492" t="s">
        <v>297</v>
      </c>
      <c r="AM492" t="s">
        <v>297</v>
      </c>
      <c r="AN492" t="s">
        <v>297</v>
      </c>
      <c r="AO492" t="s">
        <v>297</v>
      </c>
      <c r="AP492" t="s">
        <v>297</v>
      </c>
      <c r="AQ492" t="s">
        <v>297</v>
      </c>
      <c r="AR492" t="s">
        <v>297</v>
      </c>
      <c r="AS492" t="s">
        <v>297</v>
      </c>
      <c r="AT492" t="s">
        <v>297</v>
      </c>
      <c r="AU492" t="s">
        <v>297</v>
      </c>
      <c r="AV492" t="s">
        <v>297</v>
      </c>
      <c r="AW492" t="s">
        <v>297</v>
      </c>
      <c r="AX492" t="s">
        <v>297</v>
      </c>
      <c r="AY492" t="s">
        <v>297</v>
      </c>
      <c r="AZ492" t="s">
        <v>297</v>
      </c>
      <c r="BA492" t="s">
        <v>297</v>
      </c>
      <c r="BB492" t="s">
        <v>297</v>
      </c>
      <c r="BC492" t="s">
        <v>297</v>
      </c>
      <c r="BD492" t="s">
        <v>297</v>
      </c>
      <c r="BE492" t="s">
        <v>297</v>
      </c>
      <c r="BF492" t="s">
        <v>297</v>
      </c>
      <c r="BG492" t="s">
        <v>297</v>
      </c>
      <c r="BH492" t="s">
        <v>297</v>
      </c>
      <c r="BI492" t="s">
        <v>297</v>
      </c>
      <c r="BJ492" t="s">
        <v>297</v>
      </c>
      <c r="BK492" t="s">
        <v>297</v>
      </c>
      <c r="BL492" t="s">
        <v>297</v>
      </c>
      <c r="BM492" t="s">
        <v>297</v>
      </c>
      <c r="BN492" t="s">
        <v>297</v>
      </c>
      <c r="BO492" t="s">
        <v>297</v>
      </c>
      <c r="BP492" t="s">
        <v>297</v>
      </c>
      <c r="BQ492" t="s">
        <v>297</v>
      </c>
      <c r="BR492" t="s">
        <v>297</v>
      </c>
      <c r="BS492" t="s">
        <v>297</v>
      </c>
      <c r="BT492" t="s">
        <v>297</v>
      </c>
      <c r="BU492" t="s">
        <v>297</v>
      </c>
      <c r="BV492" t="s">
        <v>297</v>
      </c>
      <c r="BW492" t="s">
        <v>297</v>
      </c>
      <c r="BX492" t="s">
        <v>297</v>
      </c>
      <c r="BY492" t="s">
        <v>297</v>
      </c>
      <c r="BZ492" t="s">
        <v>297</v>
      </c>
      <c r="CA492" t="s">
        <v>297</v>
      </c>
      <c r="CB492" t="s">
        <v>297</v>
      </c>
      <c r="CC492" t="s">
        <v>297</v>
      </c>
      <c r="CD492" t="s">
        <v>297</v>
      </c>
      <c r="CE492" t="s">
        <v>297</v>
      </c>
      <c r="CF492" t="s">
        <v>386</v>
      </c>
      <c r="CG492">
        <v>0</v>
      </c>
      <c r="CH492" t="s">
        <v>297</v>
      </c>
      <c r="CI492" t="s">
        <v>297</v>
      </c>
      <c r="CJ492" t="s">
        <v>297</v>
      </c>
      <c r="CK492" t="s">
        <v>3064</v>
      </c>
      <c r="CL492" t="s">
        <v>3064</v>
      </c>
      <c r="CM492" t="s">
        <v>297</v>
      </c>
      <c r="CN492" t="s">
        <v>297</v>
      </c>
      <c r="CO492" t="s">
        <v>297</v>
      </c>
      <c r="CP492" t="s">
        <v>297</v>
      </c>
      <c r="CQ492" t="s">
        <v>297</v>
      </c>
      <c r="CR492" t="s">
        <v>297</v>
      </c>
      <c r="CS492" t="s">
        <v>297</v>
      </c>
      <c r="CT492" t="s">
        <v>297</v>
      </c>
      <c r="CU492" t="s">
        <v>297</v>
      </c>
      <c r="CV492" t="s">
        <v>297</v>
      </c>
      <c r="CW492" t="s">
        <v>297</v>
      </c>
      <c r="CX492" t="s">
        <v>297</v>
      </c>
      <c r="CY492" t="s">
        <v>297</v>
      </c>
      <c r="CZ492" t="s">
        <v>297</v>
      </c>
      <c r="DA492" t="s">
        <v>297</v>
      </c>
      <c r="DB492" t="s">
        <v>297</v>
      </c>
      <c r="DC492" t="s">
        <v>297</v>
      </c>
    </row>
    <row r="493" spans="1:107" s="3" customFormat="1" ht="17" hidden="1" customHeight="1" x14ac:dyDescent="0.2">
      <c r="A493" t="s">
        <v>3065</v>
      </c>
      <c r="B493" s="14" t="s">
        <v>3066</v>
      </c>
      <c r="C493" t="s">
        <v>6290</v>
      </c>
      <c r="D493" t="s">
        <v>297</v>
      </c>
      <c r="E493" t="s">
        <v>3067</v>
      </c>
      <c r="F493" t="s">
        <v>297</v>
      </c>
      <c r="G493" t="s">
        <v>339</v>
      </c>
      <c r="H493" t="s">
        <v>340</v>
      </c>
      <c r="I493" t="s">
        <v>375</v>
      </c>
      <c r="J493" t="s">
        <v>342</v>
      </c>
      <c r="K493" t="s">
        <v>343</v>
      </c>
      <c r="L493" t="s">
        <v>303</v>
      </c>
      <c r="M493" t="s">
        <v>297</v>
      </c>
      <c r="N493" t="s">
        <v>297</v>
      </c>
      <c r="O493" t="s">
        <v>297</v>
      </c>
      <c r="P493"/>
      <c r="Q493" t="s">
        <v>344</v>
      </c>
      <c r="R493" t="s">
        <v>297</v>
      </c>
      <c r="S493" t="s">
        <v>306</v>
      </c>
      <c r="T493" t="s">
        <v>297</v>
      </c>
      <c r="U493" t="s">
        <v>297</v>
      </c>
      <c r="V493" t="s">
        <v>309</v>
      </c>
      <c r="W493" t="s">
        <v>310</v>
      </c>
      <c r="X493" t="s">
        <v>310</v>
      </c>
      <c r="Y493" t="s">
        <v>311</v>
      </c>
      <c r="Z493" t="s">
        <v>297</v>
      </c>
      <c r="AA493" t="s">
        <v>297</v>
      </c>
      <c r="AB493" t="s">
        <v>297</v>
      </c>
      <c r="AC493" t="s">
        <v>297</v>
      </c>
      <c r="AD493" t="s">
        <v>297</v>
      </c>
      <c r="AE493" t="s">
        <v>297</v>
      </c>
      <c r="AF493" t="s">
        <v>312</v>
      </c>
      <c r="AG493" t="s">
        <v>297</v>
      </c>
      <c r="AH493" t="s">
        <v>297</v>
      </c>
      <c r="AI493" t="s">
        <v>297</v>
      </c>
      <c r="AJ493" t="s">
        <v>297</v>
      </c>
      <c r="AK493" t="s">
        <v>297</v>
      </c>
      <c r="AL493" t="s">
        <v>297</v>
      </c>
      <c r="AM493" t="s">
        <v>297</v>
      </c>
      <c r="AN493" t="s">
        <v>297</v>
      </c>
      <c r="AO493" t="s">
        <v>297</v>
      </c>
      <c r="AP493" t="s">
        <v>297</v>
      </c>
      <c r="AQ493" t="s">
        <v>297</v>
      </c>
      <c r="AR493" t="s">
        <v>297</v>
      </c>
      <c r="AS493" t="s">
        <v>297</v>
      </c>
      <c r="AT493" t="s">
        <v>297</v>
      </c>
      <c r="AU493" t="s">
        <v>297</v>
      </c>
      <c r="AV493" t="s">
        <v>297</v>
      </c>
      <c r="AW493" t="s">
        <v>297</v>
      </c>
      <c r="AX493" t="s">
        <v>297</v>
      </c>
      <c r="AY493" t="s">
        <v>297</v>
      </c>
      <c r="AZ493" t="s">
        <v>297</v>
      </c>
      <c r="BA493" t="s">
        <v>297</v>
      </c>
      <c r="BB493" t="s">
        <v>297</v>
      </c>
      <c r="BC493" t="s">
        <v>297</v>
      </c>
      <c r="BD493" t="s">
        <v>297</v>
      </c>
      <c r="BE493" t="s">
        <v>297</v>
      </c>
      <c r="BF493" t="s">
        <v>297</v>
      </c>
      <c r="BG493" t="s">
        <v>297</v>
      </c>
      <c r="BH493" t="s">
        <v>297</v>
      </c>
      <c r="BI493" t="s">
        <v>297</v>
      </c>
      <c r="BJ493" t="s">
        <v>297</v>
      </c>
      <c r="BK493" t="s">
        <v>297</v>
      </c>
      <c r="BL493" t="s">
        <v>297</v>
      </c>
      <c r="BM493" t="s">
        <v>297</v>
      </c>
      <c r="BN493" t="s">
        <v>297</v>
      </c>
      <c r="BO493" t="s">
        <v>297</v>
      </c>
      <c r="BP493" t="s">
        <v>312</v>
      </c>
      <c r="BQ493" t="s">
        <v>297</v>
      </c>
      <c r="BR493" t="s">
        <v>297</v>
      </c>
      <c r="BS493" t="s">
        <v>297</v>
      </c>
      <c r="BT493" t="s">
        <v>297</v>
      </c>
      <c r="BU493" t="s">
        <v>297</v>
      </c>
      <c r="BV493" t="s">
        <v>297</v>
      </c>
      <c r="BW493" t="s">
        <v>297</v>
      </c>
      <c r="BX493" t="s">
        <v>297</v>
      </c>
      <c r="BY493" t="s">
        <v>297</v>
      </c>
      <c r="BZ493" t="s">
        <v>297</v>
      </c>
      <c r="CA493" t="s">
        <v>297</v>
      </c>
      <c r="CB493" t="s">
        <v>297</v>
      </c>
      <c r="CC493" t="s">
        <v>297</v>
      </c>
      <c r="CD493" t="s">
        <v>297</v>
      </c>
      <c r="CE493" t="s">
        <v>297</v>
      </c>
      <c r="CF493" t="s">
        <v>347</v>
      </c>
      <c r="CG493" t="s">
        <v>297</v>
      </c>
      <c r="CH493" t="s">
        <v>297</v>
      </c>
      <c r="CI493">
        <v>0</v>
      </c>
      <c r="CJ493">
        <v>30</v>
      </c>
      <c r="CK493" t="s">
        <v>3068</v>
      </c>
      <c r="CL493" t="s">
        <v>3069</v>
      </c>
      <c r="CM493" t="s">
        <v>297</v>
      </c>
      <c r="CN493" t="s">
        <v>297</v>
      </c>
      <c r="CO493" t="s">
        <v>297</v>
      </c>
      <c r="CP493" t="s">
        <v>297</v>
      </c>
      <c r="CQ493" t="s">
        <v>297</v>
      </c>
      <c r="CR493" t="s">
        <v>297</v>
      </c>
      <c r="CS493" t="s">
        <v>297</v>
      </c>
      <c r="CT493" t="s">
        <v>297</v>
      </c>
      <c r="CU493" t="s">
        <v>297</v>
      </c>
      <c r="CV493" t="s">
        <v>297</v>
      </c>
      <c r="CW493" t="s">
        <v>297</v>
      </c>
      <c r="CX493" t="s">
        <v>297</v>
      </c>
      <c r="CY493" t="s">
        <v>297</v>
      </c>
      <c r="CZ493" t="s">
        <v>297</v>
      </c>
      <c r="DA493" t="s">
        <v>297</v>
      </c>
      <c r="DB493" t="s">
        <v>297</v>
      </c>
      <c r="DC493" t="s">
        <v>297</v>
      </c>
    </row>
    <row r="494" spans="1:107" ht="17" hidden="1" customHeight="1" x14ac:dyDescent="0.2">
      <c r="A494" t="s">
        <v>3070</v>
      </c>
      <c r="B494" s="196" t="s">
        <v>3071</v>
      </c>
      <c r="C494" t="s">
        <v>6180</v>
      </c>
      <c r="D494" t="s">
        <v>297</v>
      </c>
      <c r="E494" t="s">
        <v>3072</v>
      </c>
      <c r="F494" t="s">
        <v>297</v>
      </c>
      <c r="G494" t="s">
        <v>339</v>
      </c>
      <c r="H494" t="s">
        <v>340</v>
      </c>
      <c r="I494" t="s">
        <v>375</v>
      </c>
      <c r="J494" t="s">
        <v>342</v>
      </c>
      <c r="K494" t="s">
        <v>343</v>
      </c>
      <c r="L494" t="s">
        <v>303</v>
      </c>
      <c r="M494" t="s">
        <v>297</v>
      </c>
      <c r="N494" t="s">
        <v>297</v>
      </c>
      <c r="O494" t="s">
        <v>297</v>
      </c>
      <c r="Q494" t="s">
        <v>344</v>
      </c>
      <c r="R494" t="s">
        <v>297</v>
      </c>
      <c r="S494" t="s">
        <v>306</v>
      </c>
      <c r="T494" t="s">
        <v>297</v>
      </c>
      <c r="U494" t="s">
        <v>297</v>
      </c>
      <c r="V494" t="s">
        <v>309</v>
      </c>
      <c r="W494" t="s">
        <v>345</v>
      </c>
      <c r="X494" t="s">
        <v>310</v>
      </c>
      <c r="Y494" t="s">
        <v>311</v>
      </c>
      <c r="Z494" t="s">
        <v>312</v>
      </c>
      <c r="AA494" t="s">
        <v>297</v>
      </c>
      <c r="AB494" t="s">
        <v>297</v>
      </c>
      <c r="AC494" t="s">
        <v>297</v>
      </c>
      <c r="AD494" t="s">
        <v>297</v>
      </c>
      <c r="AE494" t="s">
        <v>297</v>
      </c>
      <c r="AF494" t="s">
        <v>312</v>
      </c>
      <c r="AG494" t="s">
        <v>297</v>
      </c>
      <c r="AH494" t="s">
        <v>297</v>
      </c>
      <c r="AI494" t="s">
        <v>297</v>
      </c>
      <c r="AJ494" t="s">
        <v>297</v>
      </c>
      <c r="AK494" t="s">
        <v>297</v>
      </c>
      <c r="AL494" t="s">
        <v>297</v>
      </c>
      <c r="AM494" t="s">
        <v>297</v>
      </c>
      <c r="AN494" t="s">
        <v>297</v>
      </c>
      <c r="AO494" t="s">
        <v>297</v>
      </c>
      <c r="AP494" t="s">
        <v>297</v>
      </c>
      <c r="AQ494" t="s">
        <v>297</v>
      </c>
      <c r="AR494" t="s">
        <v>297</v>
      </c>
      <c r="AS494" t="s">
        <v>297</v>
      </c>
      <c r="AT494" t="s">
        <v>297</v>
      </c>
      <c r="AU494" t="s">
        <v>297</v>
      </c>
      <c r="AV494" t="s">
        <v>297</v>
      </c>
      <c r="AW494" t="s">
        <v>297</v>
      </c>
      <c r="AX494" t="s">
        <v>297</v>
      </c>
      <c r="AY494" t="s">
        <v>297</v>
      </c>
      <c r="AZ494" t="s">
        <v>297</v>
      </c>
      <c r="BA494" t="s">
        <v>297</v>
      </c>
      <c r="BB494" t="s">
        <v>297</v>
      </c>
      <c r="BC494" t="s">
        <v>297</v>
      </c>
      <c r="BD494" t="s">
        <v>297</v>
      </c>
      <c r="BE494" t="s">
        <v>297</v>
      </c>
      <c r="BF494" t="s">
        <v>297</v>
      </c>
      <c r="BG494" t="s">
        <v>297</v>
      </c>
      <c r="BH494" t="s">
        <v>297</v>
      </c>
      <c r="BI494" t="s">
        <v>297</v>
      </c>
      <c r="BJ494" t="s">
        <v>297</v>
      </c>
      <c r="BK494" t="s">
        <v>297</v>
      </c>
      <c r="BL494" t="s">
        <v>297</v>
      </c>
      <c r="BM494" t="s">
        <v>297</v>
      </c>
      <c r="BN494" t="s">
        <v>297</v>
      </c>
      <c r="BO494" t="s">
        <v>297</v>
      </c>
      <c r="BP494" t="s">
        <v>297</v>
      </c>
      <c r="BQ494" t="s">
        <v>297</v>
      </c>
      <c r="BR494" t="s">
        <v>297</v>
      </c>
      <c r="BS494" t="s">
        <v>297</v>
      </c>
      <c r="BT494" t="s">
        <v>297</v>
      </c>
      <c r="BU494" t="s">
        <v>297</v>
      </c>
      <c r="BV494" t="s">
        <v>297</v>
      </c>
      <c r="BW494" t="s">
        <v>297</v>
      </c>
      <c r="BX494" t="s">
        <v>297</v>
      </c>
      <c r="BY494" t="s">
        <v>297</v>
      </c>
      <c r="BZ494" t="s">
        <v>297</v>
      </c>
      <c r="CA494" t="s">
        <v>297</v>
      </c>
      <c r="CB494" t="s">
        <v>297</v>
      </c>
      <c r="CC494" t="s">
        <v>297</v>
      </c>
      <c r="CD494" t="s">
        <v>297</v>
      </c>
      <c r="CE494" t="s">
        <v>297</v>
      </c>
      <c r="CF494" t="s">
        <v>347</v>
      </c>
      <c r="CG494" t="s">
        <v>314</v>
      </c>
      <c r="CH494" t="s">
        <v>314</v>
      </c>
      <c r="CI494" t="s">
        <v>297</v>
      </c>
      <c r="CJ494" t="s">
        <v>297</v>
      </c>
      <c r="CK494" t="s">
        <v>3073</v>
      </c>
      <c r="CL494" t="s">
        <v>3074</v>
      </c>
      <c r="CM494" t="s">
        <v>297</v>
      </c>
      <c r="CN494" t="s">
        <v>297</v>
      </c>
      <c r="CO494" t="s">
        <v>297</v>
      </c>
      <c r="CP494" t="s">
        <v>297</v>
      </c>
      <c r="CQ494" t="s">
        <v>297</v>
      </c>
      <c r="CR494" t="s">
        <v>297</v>
      </c>
      <c r="CS494" t="s">
        <v>297</v>
      </c>
      <c r="CT494" t="s">
        <v>297</v>
      </c>
      <c r="CU494" t="s">
        <v>297</v>
      </c>
      <c r="CV494" t="s">
        <v>297</v>
      </c>
      <c r="CW494" t="s">
        <v>297</v>
      </c>
      <c r="CX494" t="s">
        <v>297</v>
      </c>
      <c r="CY494" t="s">
        <v>403</v>
      </c>
      <c r="CZ494" t="s">
        <v>351</v>
      </c>
      <c r="DA494" t="s">
        <v>484</v>
      </c>
      <c r="DB494" t="s">
        <v>3075</v>
      </c>
      <c r="DC494" t="s">
        <v>297</v>
      </c>
    </row>
    <row r="495" spans="1:107" ht="17" hidden="1" customHeight="1" x14ac:dyDescent="0.2">
      <c r="A495" t="s">
        <v>712</v>
      </c>
      <c r="B495" s="14" t="s">
        <v>713</v>
      </c>
      <c r="C495" t="s">
        <v>6289</v>
      </c>
      <c r="D495" t="s">
        <v>297</v>
      </c>
      <c r="E495" t="s">
        <v>714</v>
      </c>
      <c r="F495" t="s">
        <v>297</v>
      </c>
      <c r="G495" t="s">
        <v>339</v>
      </c>
      <c r="H495" t="s">
        <v>340</v>
      </c>
      <c r="I495" t="s">
        <v>341</v>
      </c>
      <c r="J495" t="s">
        <v>666</v>
      </c>
      <c r="K495" t="s">
        <v>715</v>
      </c>
      <c r="L495" t="s">
        <v>303</v>
      </c>
      <c r="M495" t="s">
        <v>297</v>
      </c>
      <c r="N495" t="s">
        <v>297</v>
      </c>
      <c r="O495" t="s">
        <v>297</v>
      </c>
      <c r="Q495" t="s">
        <v>716</v>
      </c>
      <c r="R495" t="s">
        <v>297</v>
      </c>
      <c r="S495" t="s">
        <v>306</v>
      </c>
      <c r="T495" t="s">
        <v>362</v>
      </c>
      <c r="U495" t="s">
        <v>308</v>
      </c>
      <c r="V495" t="s">
        <v>309</v>
      </c>
      <c r="W495" t="s">
        <v>345</v>
      </c>
      <c r="X495" t="s">
        <v>310</v>
      </c>
      <c r="Y495" t="s">
        <v>311</v>
      </c>
      <c r="Z495" t="s">
        <v>297</v>
      </c>
      <c r="AA495" t="s">
        <v>297</v>
      </c>
      <c r="AB495" t="s">
        <v>297</v>
      </c>
      <c r="AC495" t="s">
        <v>297</v>
      </c>
      <c r="AD495" t="s">
        <v>297</v>
      </c>
      <c r="AE495" t="s">
        <v>297</v>
      </c>
      <c r="AF495" t="s">
        <v>312</v>
      </c>
      <c r="AG495" t="s">
        <v>297</v>
      </c>
      <c r="AH495" t="s">
        <v>297</v>
      </c>
      <c r="AI495" t="s">
        <v>297</v>
      </c>
      <c r="AJ495" t="s">
        <v>297</v>
      </c>
      <c r="AK495" t="s">
        <v>297</v>
      </c>
      <c r="AL495" t="s">
        <v>297</v>
      </c>
      <c r="AM495" t="s">
        <v>297</v>
      </c>
      <c r="AN495" t="s">
        <v>297</v>
      </c>
      <c r="AO495" t="s">
        <v>297</v>
      </c>
      <c r="AP495" t="s">
        <v>297</v>
      </c>
      <c r="AQ495" t="s">
        <v>297</v>
      </c>
      <c r="AR495" t="s">
        <v>297</v>
      </c>
      <c r="AS495" t="s">
        <v>297</v>
      </c>
      <c r="AT495" t="s">
        <v>297</v>
      </c>
      <c r="AU495" t="s">
        <v>297</v>
      </c>
      <c r="AV495" t="s">
        <v>297</v>
      </c>
      <c r="AW495" t="s">
        <v>297</v>
      </c>
      <c r="AX495" t="s">
        <v>297</v>
      </c>
      <c r="AY495" t="s">
        <v>297</v>
      </c>
      <c r="AZ495" t="s">
        <v>297</v>
      </c>
      <c r="BA495" t="s">
        <v>297</v>
      </c>
      <c r="BB495" t="s">
        <v>297</v>
      </c>
      <c r="BC495" t="s">
        <v>297</v>
      </c>
      <c r="BD495" t="s">
        <v>297</v>
      </c>
      <c r="BE495" t="s">
        <v>297</v>
      </c>
      <c r="BF495" t="s">
        <v>297</v>
      </c>
      <c r="BG495" t="s">
        <v>297</v>
      </c>
      <c r="BH495" t="s">
        <v>297</v>
      </c>
      <c r="BI495" t="s">
        <v>297</v>
      </c>
      <c r="BJ495" t="s">
        <v>297</v>
      </c>
      <c r="BK495" t="s">
        <v>297</v>
      </c>
      <c r="BL495" t="s">
        <v>297</v>
      </c>
      <c r="BM495" t="s">
        <v>297</v>
      </c>
      <c r="BN495" t="s">
        <v>297</v>
      </c>
      <c r="BO495" t="s">
        <v>297</v>
      </c>
      <c r="BP495" t="s">
        <v>297</v>
      </c>
      <c r="BQ495" t="s">
        <v>297</v>
      </c>
      <c r="BR495" t="s">
        <v>297</v>
      </c>
      <c r="BS495" t="s">
        <v>297</v>
      </c>
      <c r="BT495" t="s">
        <v>297</v>
      </c>
      <c r="BU495" t="s">
        <v>297</v>
      </c>
      <c r="BV495" t="s">
        <v>297</v>
      </c>
      <c r="BW495" t="s">
        <v>297</v>
      </c>
      <c r="BX495" t="s">
        <v>297</v>
      </c>
      <c r="BY495" t="s">
        <v>297</v>
      </c>
      <c r="BZ495" t="s">
        <v>297</v>
      </c>
      <c r="CA495" t="s">
        <v>297</v>
      </c>
      <c r="CB495" t="s">
        <v>297</v>
      </c>
      <c r="CC495" t="s">
        <v>297</v>
      </c>
      <c r="CD495" t="s">
        <v>297</v>
      </c>
      <c r="CE495" t="s">
        <v>297</v>
      </c>
      <c r="CF495" t="s">
        <v>313</v>
      </c>
      <c r="CG495" t="s">
        <v>314</v>
      </c>
      <c r="CH495" t="s">
        <v>314</v>
      </c>
      <c r="CI495" t="s">
        <v>297</v>
      </c>
      <c r="CJ495" t="s">
        <v>297</v>
      </c>
      <c r="CK495" t="s">
        <v>717</v>
      </c>
      <c r="CL495" t="s">
        <v>718</v>
      </c>
      <c r="CM495" t="s">
        <v>297</v>
      </c>
      <c r="CN495" t="s">
        <v>297</v>
      </c>
      <c r="CO495" t="s">
        <v>297</v>
      </c>
      <c r="CP495" t="s">
        <v>297</v>
      </c>
      <c r="CQ495" t="s">
        <v>297</v>
      </c>
      <c r="CR495" t="s">
        <v>297</v>
      </c>
      <c r="CS495" t="s">
        <v>297</v>
      </c>
      <c r="CT495" t="s">
        <v>297</v>
      </c>
      <c r="CU495" t="s">
        <v>297</v>
      </c>
      <c r="CV495" t="s">
        <v>297</v>
      </c>
      <c r="CW495" t="s">
        <v>297</v>
      </c>
      <c r="CX495" t="s">
        <v>297</v>
      </c>
      <c r="CY495" t="s">
        <v>491</v>
      </c>
      <c r="CZ495" t="s">
        <v>351</v>
      </c>
      <c r="DA495" t="s">
        <v>352</v>
      </c>
      <c r="DB495" t="s">
        <v>719</v>
      </c>
      <c r="DC495" t="s">
        <v>720</v>
      </c>
    </row>
    <row r="496" spans="1:107" s="3" customFormat="1" ht="17" hidden="1" customHeight="1" x14ac:dyDescent="0.2">
      <c r="A496" t="s">
        <v>3076</v>
      </c>
      <c r="B496" s="196" t="s">
        <v>3077</v>
      </c>
      <c r="C496" t="s">
        <v>6289</v>
      </c>
      <c r="D496" t="s">
        <v>297</v>
      </c>
      <c r="E496" t="s">
        <v>3077</v>
      </c>
      <c r="F496" t="s">
        <v>297</v>
      </c>
      <c r="G496" t="s">
        <v>339</v>
      </c>
      <c r="H496" t="s">
        <v>340</v>
      </c>
      <c r="I496" t="s">
        <v>300</v>
      </c>
      <c r="J496" t="s">
        <v>301</v>
      </c>
      <c r="K496" t="s">
        <v>302</v>
      </c>
      <c r="L496" t="s">
        <v>303</v>
      </c>
      <c r="M496" t="s">
        <v>297</v>
      </c>
      <c r="N496" t="s">
        <v>297</v>
      </c>
      <c r="O496" t="s">
        <v>297</v>
      </c>
      <c r="P496"/>
      <c r="Q496" t="s">
        <v>304</v>
      </c>
      <c r="R496" t="s">
        <v>297</v>
      </c>
      <c r="S496" t="s">
        <v>306</v>
      </c>
      <c r="T496" t="s">
        <v>362</v>
      </c>
      <c r="U496" t="s">
        <v>308</v>
      </c>
      <c r="V496" t="s">
        <v>309</v>
      </c>
      <c r="W496" t="s">
        <v>310</v>
      </c>
      <c r="X496" t="s">
        <v>310</v>
      </c>
      <c r="Y496" t="s">
        <v>311</v>
      </c>
      <c r="Z496" t="s">
        <v>297</v>
      </c>
      <c r="AA496" t="s">
        <v>297</v>
      </c>
      <c r="AB496" t="s">
        <v>297</v>
      </c>
      <c r="AC496" t="s">
        <v>297</v>
      </c>
      <c r="AD496" t="s">
        <v>297</v>
      </c>
      <c r="AE496" t="s">
        <v>297</v>
      </c>
      <c r="AF496" t="s">
        <v>312</v>
      </c>
      <c r="AG496" t="s">
        <v>297</v>
      </c>
      <c r="AH496" t="s">
        <v>297</v>
      </c>
      <c r="AI496" t="s">
        <v>297</v>
      </c>
      <c r="AJ496" t="s">
        <v>297</v>
      </c>
      <c r="AK496" t="s">
        <v>297</v>
      </c>
      <c r="AL496" t="s">
        <v>297</v>
      </c>
      <c r="AM496" t="s">
        <v>297</v>
      </c>
      <c r="AN496" t="s">
        <v>297</v>
      </c>
      <c r="AO496" t="s">
        <v>297</v>
      </c>
      <c r="AP496" t="s">
        <v>297</v>
      </c>
      <c r="AQ496" t="s">
        <v>297</v>
      </c>
      <c r="AR496" t="s">
        <v>297</v>
      </c>
      <c r="AS496" t="s">
        <v>297</v>
      </c>
      <c r="AT496" t="s">
        <v>297</v>
      </c>
      <c r="AU496" t="s">
        <v>297</v>
      </c>
      <c r="AV496" t="s">
        <v>297</v>
      </c>
      <c r="AW496" t="s">
        <v>297</v>
      </c>
      <c r="AX496" t="s">
        <v>297</v>
      </c>
      <c r="AY496" t="s">
        <v>297</v>
      </c>
      <c r="AZ496" t="s">
        <v>297</v>
      </c>
      <c r="BA496" t="s">
        <v>297</v>
      </c>
      <c r="BB496" t="s">
        <v>297</v>
      </c>
      <c r="BC496" t="s">
        <v>297</v>
      </c>
      <c r="BD496" t="s">
        <v>297</v>
      </c>
      <c r="BE496" t="s">
        <v>297</v>
      </c>
      <c r="BF496" t="s">
        <v>297</v>
      </c>
      <c r="BG496" t="s">
        <v>297</v>
      </c>
      <c r="BH496" t="s">
        <v>297</v>
      </c>
      <c r="BI496" t="s">
        <v>297</v>
      </c>
      <c r="BJ496" t="s">
        <v>297</v>
      </c>
      <c r="BK496" t="s">
        <v>297</v>
      </c>
      <c r="BL496" t="s">
        <v>297</v>
      </c>
      <c r="BM496" t="s">
        <v>297</v>
      </c>
      <c r="BN496" t="s">
        <v>297</v>
      </c>
      <c r="BO496" t="s">
        <v>297</v>
      </c>
      <c r="BP496" t="s">
        <v>297</v>
      </c>
      <c r="BQ496" t="s">
        <v>297</v>
      </c>
      <c r="BR496" t="s">
        <v>297</v>
      </c>
      <c r="BS496" t="s">
        <v>297</v>
      </c>
      <c r="BT496" t="s">
        <v>297</v>
      </c>
      <c r="BU496" t="s">
        <v>297</v>
      </c>
      <c r="BV496" t="s">
        <v>297</v>
      </c>
      <c r="BW496" t="s">
        <v>297</v>
      </c>
      <c r="BX496" t="s">
        <v>297</v>
      </c>
      <c r="BY496" t="s">
        <v>297</v>
      </c>
      <c r="BZ496" t="s">
        <v>297</v>
      </c>
      <c r="CA496" t="s">
        <v>297</v>
      </c>
      <c r="CB496" t="s">
        <v>297</v>
      </c>
      <c r="CC496" t="s">
        <v>297</v>
      </c>
      <c r="CD496" t="s">
        <v>297</v>
      </c>
      <c r="CE496" t="s">
        <v>297</v>
      </c>
      <c r="CF496" t="s">
        <v>313</v>
      </c>
      <c r="CG496" t="s">
        <v>314</v>
      </c>
      <c r="CH496" t="s">
        <v>314</v>
      </c>
      <c r="CI496" t="s">
        <v>297</v>
      </c>
      <c r="CJ496" t="s">
        <v>297</v>
      </c>
      <c r="CK496" t="s">
        <v>3078</v>
      </c>
      <c r="CL496" t="s">
        <v>3079</v>
      </c>
      <c r="CM496" t="s">
        <v>297</v>
      </c>
      <c r="CN496" t="s">
        <v>297</v>
      </c>
      <c r="CO496" t="s">
        <v>297</v>
      </c>
      <c r="CP496" t="s">
        <v>297</v>
      </c>
      <c r="CQ496" t="s">
        <v>297</v>
      </c>
      <c r="CR496" t="s">
        <v>297</v>
      </c>
      <c r="CS496" t="s">
        <v>297</v>
      </c>
      <c r="CT496" t="s">
        <v>297</v>
      </c>
      <c r="CU496" t="s">
        <v>297</v>
      </c>
      <c r="CV496" t="s">
        <v>297</v>
      </c>
      <c r="CW496" t="s">
        <v>297</v>
      </c>
      <c r="CX496" t="s">
        <v>297</v>
      </c>
      <c r="CY496" t="s">
        <v>297</v>
      </c>
      <c r="CZ496" t="s">
        <v>297</v>
      </c>
      <c r="DA496" t="s">
        <v>297</v>
      </c>
      <c r="DB496" t="s">
        <v>297</v>
      </c>
      <c r="DC496" t="s">
        <v>297</v>
      </c>
    </row>
    <row r="497" spans="1:107" s="3" customFormat="1" ht="17" hidden="1" customHeight="1" x14ac:dyDescent="0.2">
      <c r="A497" t="s">
        <v>3084</v>
      </c>
      <c r="B497" s="14" t="s">
        <v>3085</v>
      </c>
      <c r="C497" t="s">
        <v>6279</v>
      </c>
      <c r="D497" t="s">
        <v>297</v>
      </c>
      <c r="E497" t="s">
        <v>3086</v>
      </c>
      <c r="F497" t="s">
        <v>297</v>
      </c>
      <c r="G497" t="s">
        <v>339</v>
      </c>
      <c r="H497" t="s">
        <v>340</v>
      </c>
      <c r="I497" t="s">
        <v>300</v>
      </c>
      <c r="J497" t="s">
        <v>342</v>
      </c>
      <c r="K497" t="s">
        <v>343</v>
      </c>
      <c r="L497" t="s">
        <v>303</v>
      </c>
      <c r="M497" t="s">
        <v>297</v>
      </c>
      <c r="N497" t="s">
        <v>297</v>
      </c>
      <c r="O497" t="s">
        <v>297</v>
      </c>
      <c r="P497"/>
      <c r="Q497" t="s">
        <v>344</v>
      </c>
      <c r="R497" t="s">
        <v>297</v>
      </c>
      <c r="S497" t="s">
        <v>306</v>
      </c>
      <c r="T497" t="s">
        <v>362</v>
      </c>
      <c r="U497" t="s">
        <v>297</v>
      </c>
      <c r="V497" t="s">
        <v>309</v>
      </c>
      <c r="W497" t="s">
        <v>345</v>
      </c>
      <c r="X497" t="s">
        <v>310</v>
      </c>
      <c r="Y497" t="s">
        <v>311</v>
      </c>
      <c r="Z497" t="s">
        <v>297</v>
      </c>
      <c r="AA497" t="s">
        <v>297</v>
      </c>
      <c r="AB497" t="s">
        <v>297</v>
      </c>
      <c r="AC497" t="s">
        <v>297</v>
      </c>
      <c r="AD497" t="s">
        <v>297</v>
      </c>
      <c r="AE497" t="s">
        <v>297</v>
      </c>
      <c r="AF497" t="s">
        <v>312</v>
      </c>
      <c r="AG497" t="s">
        <v>297</v>
      </c>
      <c r="AH497" t="s">
        <v>297</v>
      </c>
      <c r="AI497" t="s">
        <v>297</v>
      </c>
      <c r="AJ497" t="s">
        <v>297</v>
      </c>
      <c r="AK497" t="s">
        <v>297</v>
      </c>
      <c r="AL497" t="s">
        <v>297</v>
      </c>
      <c r="AM497" t="s">
        <v>297</v>
      </c>
      <c r="AN497" t="s">
        <v>297</v>
      </c>
      <c r="AO497" t="s">
        <v>297</v>
      </c>
      <c r="AP497" t="s">
        <v>297</v>
      </c>
      <c r="AQ497" t="s">
        <v>297</v>
      </c>
      <c r="AR497" t="s">
        <v>297</v>
      </c>
      <c r="AS497" t="s">
        <v>297</v>
      </c>
      <c r="AT497" t="s">
        <v>297</v>
      </c>
      <c r="AU497" t="s">
        <v>297</v>
      </c>
      <c r="AV497" t="s">
        <v>297</v>
      </c>
      <c r="AW497" t="s">
        <v>297</v>
      </c>
      <c r="AX497" t="s">
        <v>297</v>
      </c>
      <c r="AY497" t="s">
        <v>297</v>
      </c>
      <c r="AZ497" t="s">
        <v>297</v>
      </c>
      <c r="BA497" t="s">
        <v>297</v>
      </c>
      <c r="BB497" t="s">
        <v>297</v>
      </c>
      <c r="BC497" t="s">
        <v>297</v>
      </c>
      <c r="BD497" t="s">
        <v>297</v>
      </c>
      <c r="BE497" t="s">
        <v>297</v>
      </c>
      <c r="BF497" t="s">
        <v>297</v>
      </c>
      <c r="BG497" t="s">
        <v>297</v>
      </c>
      <c r="BH497" t="s">
        <v>297</v>
      </c>
      <c r="BI497" t="s">
        <v>297</v>
      </c>
      <c r="BJ497" t="s">
        <v>297</v>
      </c>
      <c r="BK497" t="s">
        <v>297</v>
      </c>
      <c r="BL497" t="s">
        <v>297</v>
      </c>
      <c r="BM497" t="s">
        <v>297</v>
      </c>
      <c r="BN497" t="s">
        <v>297</v>
      </c>
      <c r="BO497" t="s">
        <v>297</v>
      </c>
      <c r="BP497" t="s">
        <v>297</v>
      </c>
      <c r="BQ497" t="s">
        <v>297</v>
      </c>
      <c r="BR497" t="s">
        <v>297</v>
      </c>
      <c r="BS497" t="s">
        <v>297</v>
      </c>
      <c r="BT497" t="s">
        <v>297</v>
      </c>
      <c r="BU497" t="s">
        <v>297</v>
      </c>
      <c r="BV497" t="s">
        <v>312</v>
      </c>
      <c r="BW497" t="s">
        <v>297</v>
      </c>
      <c r="BX497" t="s">
        <v>297</v>
      </c>
      <c r="BY497" t="s">
        <v>297</v>
      </c>
      <c r="BZ497" t="s">
        <v>297</v>
      </c>
      <c r="CA497" t="s">
        <v>297</v>
      </c>
      <c r="CB497" t="s">
        <v>297</v>
      </c>
      <c r="CC497" t="s">
        <v>297</v>
      </c>
      <c r="CD497" t="s">
        <v>297</v>
      </c>
      <c r="CE497" t="s">
        <v>297</v>
      </c>
      <c r="CF497" t="s">
        <v>347</v>
      </c>
      <c r="CG497">
        <v>1</v>
      </c>
      <c r="CH497">
        <v>1</v>
      </c>
      <c r="CI497" t="s">
        <v>297</v>
      </c>
      <c r="CJ497" t="s">
        <v>297</v>
      </c>
      <c r="CK497" t="s">
        <v>3087</v>
      </c>
      <c r="CL497" t="s">
        <v>3088</v>
      </c>
      <c r="CM497" t="s">
        <v>297</v>
      </c>
      <c r="CN497" t="s">
        <v>297</v>
      </c>
      <c r="CO497" t="s">
        <v>297</v>
      </c>
      <c r="CP497" t="s">
        <v>297</v>
      </c>
      <c r="CQ497" t="s">
        <v>297</v>
      </c>
      <c r="CR497" t="s">
        <v>297</v>
      </c>
      <c r="CS497" t="s">
        <v>297</v>
      </c>
      <c r="CT497" t="s">
        <v>297</v>
      </c>
      <c r="CU497" t="s">
        <v>2010</v>
      </c>
      <c r="CV497" t="s">
        <v>419</v>
      </c>
      <c r="CW497" t="s">
        <v>297</v>
      </c>
      <c r="CX497" t="s">
        <v>297</v>
      </c>
      <c r="CY497" t="s">
        <v>926</v>
      </c>
      <c r="CZ497" t="s">
        <v>404</v>
      </c>
      <c r="DA497" t="s">
        <v>2011</v>
      </c>
      <c r="DB497" t="s">
        <v>297</v>
      </c>
      <c r="DC497" t="s">
        <v>1125</v>
      </c>
    </row>
    <row r="498" spans="1:107" s="3" customFormat="1" ht="17" hidden="1" customHeight="1" x14ac:dyDescent="0.2">
      <c r="A498" t="s">
        <v>3089</v>
      </c>
      <c r="B498" s="196" t="s">
        <v>3090</v>
      </c>
      <c r="C498" t="s">
        <v>6279</v>
      </c>
      <c r="D498" t="s">
        <v>297</v>
      </c>
      <c r="E498" t="s">
        <v>3091</v>
      </c>
      <c r="F498" t="s">
        <v>297</v>
      </c>
      <c r="G498" t="s">
        <v>339</v>
      </c>
      <c r="H498" t="s">
        <v>340</v>
      </c>
      <c r="I498" t="s">
        <v>375</v>
      </c>
      <c r="J498" t="s">
        <v>342</v>
      </c>
      <c r="K498" t="s">
        <v>343</v>
      </c>
      <c r="L498" t="s">
        <v>303</v>
      </c>
      <c r="M498" t="s">
        <v>297</v>
      </c>
      <c r="N498" t="s">
        <v>297</v>
      </c>
      <c r="O498" t="s">
        <v>297</v>
      </c>
      <c r="P498"/>
      <c r="Q498" t="s">
        <v>344</v>
      </c>
      <c r="R498" t="s">
        <v>297</v>
      </c>
      <c r="S498" t="s">
        <v>306</v>
      </c>
      <c r="T498" t="s">
        <v>297</v>
      </c>
      <c r="U498" t="s">
        <v>297</v>
      </c>
      <c r="V498" t="s">
        <v>309</v>
      </c>
      <c r="W498" t="s">
        <v>310</v>
      </c>
      <c r="X498" t="s">
        <v>310</v>
      </c>
      <c r="Y498" t="s">
        <v>311</v>
      </c>
      <c r="Z498" t="s">
        <v>297</v>
      </c>
      <c r="AA498" t="s">
        <v>297</v>
      </c>
      <c r="AB498" t="s">
        <v>297</v>
      </c>
      <c r="AC498" t="s">
        <v>297</v>
      </c>
      <c r="AD498" t="s">
        <v>297</v>
      </c>
      <c r="AE498" t="s">
        <v>297</v>
      </c>
      <c r="AF498" t="s">
        <v>297</v>
      </c>
      <c r="AG498" t="s">
        <v>297</v>
      </c>
      <c r="AH498" t="s">
        <v>297</v>
      </c>
      <c r="AI498" t="s">
        <v>297</v>
      </c>
      <c r="AJ498" t="s">
        <v>297</v>
      </c>
      <c r="AK498" t="s">
        <v>297</v>
      </c>
      <c r="AL498" t="s">
        <v>297</v>
      </c>
      <c r="AM498" t="s">
        <v>297</v>
      </c>
      <c r="AN498" t="s">
        <v>297</v>
      </c>
      <c r="AO498" t="s">
        <v>297</v>
      </c>
      <c r="AP498" t="s">
        <v>297</v>
      </c>
      <c r="AQ498" t="s">
        <v>297</v>
      </c>
      <c r="AR498" t="s">
        <v>297</v>
      </c>
      <c r="AS498" t="s">
        <v>297</v>
      </c>
      <c r="AT498" t="s">
        <v>297</v>
      </c>
      <c r="AU498" t="s">
        <v>297</v>
      </c>
      <c r="AV498" t="s">
        <v>297</v>
      </c>
      <c r="AW498" t="s">
        <v>297</v>
      </c>
      <c r="AX498" t="s">
        <v>297</v>
      </c>
      <c r="AY498" t="s">
        <v>297</v>
      </c>
      <c r="AZ498" t="s">
        <v>297</v>
      </c>
      <c r="BA498" t="s">
        <v>297</v>
      </c>
      <c r="BB498" t="s">
        <v>297</v>
      </c>
      <c r="BC498" t="s">
        <v>297</v>
      </c>
      <c r="BD498" t="s">
        <v>297</v>
      </c>
      <c r="BE498" t="s">
        <v>297</v>
      </c>
      <c r="BF498" t="s">
        <v>297</v>
      </c>
      <c r="BG498" t="s">
        <v>297</v>
      </c>
      <c r="BH498" t="s">
        <v>297</v>
      </c>
      <c r="BI498" t="s">
        <v>297</v>
      </c>
      <c r="BJ498" t="s">
        <v>297</v>
      </c>
      <c r="BK498" t="s">
        <v>297</v>
      </c>
      <c r="BL498" t="s">
        <v>297</v>
      </c>
      <c r="BM498" t="s">
        <v>297</v>
      </c>
      <c r="BN498" t="s">
        <v>297</v>
      </c>
      <c r="BO498" t="s">
        <v>297</v>
      </c>
      <c r="BP498" t="s">
        <v>297</v>
      </c>
      <c r="BQ498" t="s">
        <v>297</v>
      </c>
      <c r="BR498" t="s">
        <v>297</v>
      </c>
      <c r="BS498" t="s">
        <v>297</v>
      </c>
      <c r="BT498" t="s">
        <v>297</v>
      </c>
      <c r="BU498" t="s">
        <v>297</v>
      </c>
      <c r="BV498" t="s">
        <v>312</v>
      </c>
      <c r="BW498" t="s">
        <v>297</v>
      </c>
      <c r="BX498" t="s">
        <v>297</v>
      </c>
      <c r="BY498" t="s">
        <v>297</v>
      </c>
      <c r="BZ498" t="s">
        <v>297</v>
      </c>
      <c r="CA498" t="s">
        <v>297</v>
      </c>
      <c r="CB498" t="s">
        <v>297</v>
      </c>
      <c r="CC498" t="s">
        <v>297</v>
      </c>
      <c r="CD498" t="s">
        <v>297</v>
      </c>
      <c r="CE498" t="s">
        <v>297</v>
      </c>
      <c r="CF498" t="s">
        <v>347</v>
      </c>
      <c r="CG498" t="s">
        <v>297</v>
      </c>
      <c r="CH498" t="s">
        <v>297</v>
      </c>
      <c r="CI498">
        <v>0</v>
      </c>
      <c r="CJ498">
        <v>30</v>
      </c>
      <c r="CK498" t="s">
        <v>3092</v>
      </c>
      <c r="CL498" t="s">
        <v>3093</v>
      </c>
      <c r="CM498" t="s">
        <v>297</v>
      </c>
      <c r="CN498" t="s">
        <v>297</v>
      </c>
      <c r="CO498" t="s">
        <v>297</v>
      </c>
      <c r="CP498" t="s">
        <v>297</v>
      </c>
      <c r="CQ498" t="s">
        <v>297</v>
      </c>
      <c r="CR498" t="s">
        <v>297</v>
      </c>
      <c r="CS498" t="s">
        <v>297</v>
      </c>
      <c r="CT498" t="s">
        <v>297</v>
      </c>
      <c r="CU498" t="s">
        <v>297</v>
      </c>
      <c r="CV498" t="s">
        <v>297</v>
      </c>
      <c r="CW498" t="s">
        <v>297</v>
      </c>
      <c r="CX498" t="s">
        <v>297</v>
      </c>
      <c r="CY498" t="s">
        <v>297</v>
      </c>
      <c r="CZ498" t="s">
        <v>297</v>
      </c>
      <c r="DA498" t="s">
        <v>297</v>
      </c>
      <c r="DB498" t="s">
        <v>297</v>
      </c>
      <c r="DC498" t="s">
        <v>297</v>
      </c>
    </row>
    <row r="499" spans="1:107" s="3" customFormat="1" ht="17" hidden="1" customHeight="1" x14ac:dyDescent="0.2">
      <c r="A499" t="s">
        <v>3094</v>
      </c>
      <c r="B499" s="14" t="s">
        <v>3095</v>
      </c>
      <c r="C499" t="s">
        <v>6285</v>
      </c>
      <c r="D499" t="s">
        <v>297</v>
      </c>
      <c r="E499" t="s">
        <v>3095</v>
      </c>
      <c r="F499" t="s">
        <v>297</v>
      </c>
      <c r="G499" t="s">
        <v>339</v>
      </c>
      <c r="H499" t="s">
        <v>340</v>
      </c>
      <c r="I499" t="s">
        <v>375</v>
      </c>
      <c r="J499" t="s">
        <v>342</v>
      </c>
      <c r="K499" t="s">
        <v>343</v>
      </c>
      <c r="L499" t="s">
        <v>303</v>
      </c>
      <c r="M499" t="s">
        <v>297</v>
      </c>
      <c r="N499" t="s">
        <v>297</v>
      </c>
      <c r="O499" t="s">
        <v>297</v>
      </c>
      <c r="P499"/>
      <c r="Q499" t="s">
        <v>344</v>
      </c>
      <c r="R499" t="s">
        <v>297</v>
      </c>
      <c r="S499" t="s">
        <v>306</v>
      </c>
      <c r="T499" t="s">
        <v>297</v>
      </c>
      <c r="U499" t="s">
        <v>297</v>
      </c>
      <c r="V499" t="s">
        <v>309</v>
      </c>
      <c r="W499" t="s">
        <v>310</v>
      </c>
      <c r="X499" t="s">
        <v>310</v>
      </c>
      <c r="Y499" t="s">
        <v>612</v>
      </c>
      <c r="Z499" t="s">
        <v>297</v>
      </c>
      <c r="AA499" t="s">
        <v>297</v>
      </c>
      <c r="AB499" t="s">
        <v>297</v>
      </c>
      <c r="AC499" t="s">
        <v>297</v>
      </c>
      <c r="AD499" t="s">
        <v>297</v>
      </c>
      <c r="AE499" t="s">
        <v>297</v>
      </c>
      <c r="AF499" t="s">
        <v>297</v>
      </c>
      <c r="AG499" t="s">
        <v>297</v>
      </c>
      <c r="AH499" t="s">
        <v>297</v>
      </c>
      <c r="AI499" t="s">
        <v>297</v>
      </c>
      <c r="AJ499" t="s">
        <v>297</v>
      </c>
      <c r="AK499" t="s">
        <v>297</v>
      </c>
      <c r="AL499" t="s">
        <v>297</v>
      </c>
      <c r="AM499" t="s">
        <v>297</v>
      </c>
      <c r="AN499" t="s">
        <v>297</v>
      </c>
      <c r="AO499" t="s">
        <v>297</v>
      </c>
      <c r="AP499" t="s">
        <v>297</v>
      </c>
      <c r="AQ499" t="s">
        <v>297</v>
      </c>
      <c r="AR499" t="s">
        <v>297</v>
      </c>
      <c r="AS499" t="s">
        <v>297</v>
      </c>
      <c r="AT499" t="s">
        <v>297</v>
      </c>
      <c r="AU499" t="s">
        <v>297</v>
      </c>
      <c r="AV499" t="s">
        <v>297</v>
      </c>
      <c r="AW499" t="s">
        <v>297</v>
      </c>
      <c r="AX499" t="s">
        <v>297</v>
      </c>
      <c r="AY499" t="s">
        <v>297</v>
      </c>
      <c r="AZ499" t="s">
        <v>297</v>
      </c>
      <c r="BA499" t="s">
        <v>297</v>
      </c>
      <c r="BB499" t="s">
        <v>297</v>
      </c>
      <c r="BC499" t="s">
        <v>297</v>
      </c>
      <c r="BD499" t="s">
        <v>297</v>
      </c>
      <c r="BE499" t="s">
        <v>297</v>
      </c>
      <c r="BF499" t="s">
        <v>297</v>
      </c>
      <c r="BG499" t="s">
        <v>297</v>
      </c>
      <c r="BH499" t="s">
        <v>297</v>
      </c>
      <c r="BI499" t="s">
        <v>297</v>
      </c>
      <c r="BJ499" t="s">
        <v>297</v>
      </c>
      <c r="BK499" t="s">
        <v>297</v>
      </c>
      <c r="BL499" t="s">
        <v>297</v>
      </c>
      <c r="BM499" t="s">
        <v>297</v>
      </c>
      <c r="BN499" t="s">
        <v>297</v>
      </c>
      <c r="BO499" t="s">
        <v>297</v>
      </c>
      <c r="BP499" t="s">
        <v>297</v>
      </c>
      <c r="BQ499" t="s">
        <v>297</v>
      </c>
      <c r="BR499" t="s">
        <v>297</v>
      </c>
      <c r="BS499" t="s">
        <v>297</v>
      </c>
      <c r="BT499" t="s">
        <v>297</v>
      </c>
      <c r="BU499" t="s">
        <v>297</v>
      </c>
      <c r="BV499" t="s">
        <v>297</v>
      </c>
      <c r="BW499" t="s">
        <v>297</v>
      </c>
      <c r="BX499" t="s">
        <v>297</v>
      </c>
      <c r="BY499" t="s">
        <v>297</v>
      </c>
      <c r="BZ499" t="s">
        <v>297</v>
      </c>
      <c r="CA499" t="s">
        <v>297</v>
      </c>
      <c r="CB499" t="s">
        <v>297</v>
      </c>
      <c r="CC499" t="s">
        <v>297</v>
      </c>
      <c r="CD499" t="s">
        <v>297</v>
      </c>
      <c r="CE499" t="s">
        <v>297</v>
      </c>
      <c r="CF499" t="s">
        <v>347</v>
      </c>
      <c r="CG499" t="s">
        <v>297</v>
      </c>
      <c r="CH499" t="s">
        <v>297</v>
      </c>
      <c r="CI499">
        <v>0</v>
      </c>
      <c r="CJ499">
        <v>30</v>
      </c>
      <c r="CK499" t="s">
        <v>3096</v>
      </c>
      <c r="CL499" t="s">
        <v>3096</v>
      </c>
      <c r="CM499" t="s">
        <v>297</v>
      </c>
      <c r="CN499" t="s">
        <v>614</v>
      </c>
      <c r="CO499" t="s">
        <v>615</v>
      </c>
      <c r="CP499" t="s">
        <v>297</v>
      </c>
      <c r="CQ499" t="s">
        <v>297</v>
      </c>
      <c r="CR499" t="s">
        <v>297</v>
      </c>
      <c r="CS499" t="s">
        <v>297</v>
      </c>
      <c r="CT499" t="s">
        <v>297</v>
      </c>
      <c r="CU499" t="s">
        <v>297</v>
      </c>
      <c r="CV499" t="s">
        <v>297</v>
      </c>
      <c r="CW499" t="s">
        <v>297</v>
      </c>
      <c r="CX499" t="s">
        <v>297</v>
      </c>
      <c r="CY499" t="s">
        <v>297</v>
      </c>
      <c r="CZ499" t="s">
        <v>297</v>
      </c>
      <c r="DA499" t="s">
        <v>297</v>
      </c>
      <c r="DB499" t="s">
        <v>297</v>
      </c>
      <c r="DC499" t="s">
        <v>297</v>
      </c>
    </row>
    <row r="500" spans="1:107" s="3" customFormat="1" ht="17" customHeight="1" x14ac:dyDescent="0.2">
      <c r="A500" t="s">
        <v>6290</v>
      </c>
      <c r="B500" s="196" t="s">
        <v>6304</v>
      </c>
      <c r="C500" t="s">
        <v>191</v>
      </c>
      <c r="D500" t="s">
        <v>297</v>
      </c>
      <c r="E500" t="s">
        <v>3097</v>
      </c>
      <c r="F500" t="s">
        <v>3098</v>
      </c>
      <c r="G500" t="s">
        <v>339</v>
      </c>
      <c r="H500" t="s">
        <v>340</v>
      </c>
      <c r="I500" t="s">
        <v>375</v>
      </c>
      <c r="J500" t="s">
        <v>342</v>
      </c>
      <c r="K500" t="s">
        <v>343</v>
      </c>
      <c r="L500" t="s">
        <v>303</v>
      </c>
      <c r="M500" t="s">
        <v>297</v>
      </c>
      <c r="N500" t="s">
        <v>297</v>
      </c>
      <c r="O500" t="s">
        <v>297</v>
      </c>
      <c r="P500"/>
      <c r="Q500" t="s">
        <v>344</v>
      </c>
      <c r="R500" t="s">
        <v>297</v>
      </c>
      <c r="S500" t="s">
        <v>306</v>
      </c>
      <c r="T500" t="s">
        <v>297</v>
      </c>
      <c r="U500" t="s">
        <v>297</v>
      </c>
      <c r="V500" t="s">
        <v>309</v>
      </c>
      <c r="W500" t="s">
        <v>310</v>
      </c>
      <c r="X500" t="s">
        <v>310</v>
      </c>
      <c r="Y500" t="s">
        <v>311</v>
      </c>
      <c r="Z500" t="s">
        <v>297</v>
      </c>
      <c r="AA500" t="s">
        <v>297</v>
      </c>
      <c r="AB500" t="s">
        <v>297</v>
      </c>
      <c r="AC500" t="s">
        <v>297</v>
      </c>
      <c r="AD500" t="s">
        <v>297</v>
      </c>
      <c r="AE500" t="s">
        <v>297</v>
      </c>
      <c r="AF500" t="s">
        <v>297</v>
      </c>
      <c r="AG500" t="s">
        <v>297</v>
      </c>
      <c r="AH500" t="s">
        <v>297</v>
      </c>
      <c r="AI500" t="s">
        <v>297</v>
      </c>
      <c r="AJ500" t="s">
        <v>297</v>
      </c>
      <c r="AK500" t="s">
        <v>297</v>
      </c>
      <c r="AL500" t="s">
        <v>297</v>
      </c>
      <c r="AM500" t="s">
        <v>297</v>
      </c>
      <c r="AN500" t="s">
        <v>297</v>
      </c>
      <c r="AO500" t="s">
        <v>297</v>
      </c>
      <c r="AP500" t="s">
        <v>297</v>
      </c>
      <c r="AQ500" t="s">
        <v>297</v>
      </c>
      <c r="AR500" t="s">
        <v>297</v>
      </c>
      <c r="AS500" t="s">
        <v>297</v>
      </c>
      <c r="AT500" t="s">
        <v>297</v>
      </c>
      <c r="AU500" t="s">
        <v>297</v>
      </c>
      <c r="AV500" t="s">
        <v>297</v>
      </c>
      <c r="AW500" t="s">
        <v>297</v>
      </c>
      <c r="AX500" t="s">
        <v>297</v>
      </c>
      <c r="AY500" t="s">
        <v>297</v>
      </c>
      <c r="AZ500" t="s">
        <v>297</v>
      </c>
      <c r="BA500" t="s">
        <v>297</v>
      </c>
      <c r="BB500" t="s">
        <v>297</v>
      </c>
      <c r="BC500" t="s">
        <v>297</v>
      </c>
      <c r="BD500" t="s">
        <v>297</v>
      </c>
      <c r="BE500" t="s">
        <v>297</v>
      </c>
      <c r="BF500" t="s">
        <v>297</v>
      </c>
      <c r="BG500" t="s">
        <v>297</v>
      </c>
      <c r="BH500" t="s">
        <v>297</v>
      </c>
      <c r="BI500" t="s">
        <v>297</v>
      </c>
      <c r="BJ500" t="s">
        <v>297</v>
      </c>
      <c r="BK500" t="s">
        <v>297</v>
      </c>
      <c r="BL500" t="s">
        <v>297</v>
      </c>
      <c r="BM500" t="s">
        <v>297</v>
      </c>
      <c r="BN500" t="s">
        <v>297</v>
      </c>
      <c r="BO500" t="s">
        <v>297</v>
      </c>
      <c r="BP500" t="s">
        <v>312</v>
      </c>
      <c r="BQ500" t="s">
        <v>297</v>
      </c>
      <c r="BR500" t="s">
        <v>297</v>
      </c>
      <c r="BS500" t="s">
        <v>297</v>
      </c>
      <c r="BT500" t="s">
        <v>297</v>
      </c>
      <c r="BU500" t="s">
        <v>297</v>
      </c>
      <c r="BV500" t="s">
        <v>297</v>
      </c>
      <c r="BW500" t="s">
        <v>297</v>
      </c>
      <c r="BX500" t="s">
        <v>297</v>
      </c>
      <c r="BY500" t="s">
        <v>297</v>
      </c>
      <c r="BZ500" t="s">
        <v>297</v>
      </c>
      <c r="CA500" t="s">
        <v>297</v>
      </c>
      <c r="CB500" t="s">
        <v>297</v>
      </c>
      <c r="CC500" t="s">
        <v>297</v>
      </c>
      <c r="CD500" t="s">
        <v>297</v>
      </c>
      <c r="CE500" t="s">
        <v>297</v>
      </c>
      <c r="CF500" t="s">
        <v>347</v>
      </c>
      <c r="CG500" t="s">
        <v>297</v>
      </c>
      <c r="CH500" t="s">
        <v>297</v>
      </c>
      <c r="CI500">
        <v>0</v>
      </c>
      <c r="CJ500">
        <v>30</v>
      </c>
      <c r="CK500" t="s">
        <v>3099</v>
      </c>
      <c r="CL500" t="s">
        <v>3100</v>
      </c>
      <c r="CM500" t="s">
        <v>3101</v>
      </c>
      <c r="CN500" t="s">
        <v>297</v>
      </c>
      <c r="CO500" t="s">
        <v>297</v>
      </c>
      <c r="CP500" t="s">
        <v>297</v>
      </c>
      <c r="CQ500" t="s">
        <v>297</v>
      </c>
      <c r="CR500" t="s">
        <v>297</v>
      </c>
      <c r="CS500" t="s">
        <v>297</v>
      </c>
      <c r="CT500" t="s">
        <v>297</v>
      </c>
      <c r="CU500" t="s">
        <v>297</v>
      </c>
      <c r="CV500" t="s">
        <v>297</v>
      </c>
      <c r="CW500" t="s">
        <v>297</v>
      </c>
      <c r="CX500" t="s">
        <v>297</v>
      </c>
      <c r="CY500" t="s">
        <v>297</v>
      </c>
      <c r="CZ500" t="s">
        <v>297</v>
      </c>
      <c r="DA500" t="s">
        <v>297</v>
      </c>
      <c r="DB500" t="s">
        <v>297</v>
      </c>
      <c r="DC500" t="s">
        <v>1125</v>
      </c>
    </row>
    <row r="501" spans="1:107" ht="17" customHeight="1" x14ac:dyDescent="0.2">
      <c r="A501" t="s">
        <v>2206</v>
      </c>
      <c r="B501" s="14" t="s">
        <v>3102</v>
      </c>
      <c r="C501" t="s">
        <v>6204</v>
      </c>
      <c r="D501" t="s">
        <v>297</v>
      </c>
      <c r="E501" t="s">
        <v>3103</v>
      </c>
      <c r="F501" t="s">
        <v>3104</v>
      </c>
      <c r="G501" t="s">
        <v>339</v>
      </c>
      <c r="H501" t="s">
        <v>340</v>
      </c>
      <c r="I501" t="s">
        <v>375</v>
      </c>
      <c r="J501" t="s">
        <v>342</v>
      </c>
      <c r="K501" t="s">
        <v>343</v>
      </c>
      <c r="L501" t="s">
        <v>303</v>
      </c>
      <c r="M501" t="s">
        <v>297</v>
      </c>
      <c r="N501" t="s">
        <v>297</v>
      </c>
      <c r="O501" t="s">
        <v>297</v>
      </c>
      <c r="Q501" t="s">
        <v>344</v>
      </c>
      <c r="R501" t="s">
        <v>297</v>
      </c>
      <c r="S501" t="s">
        <v>306</v>
      </c>
      <c r="T501" t="s">
        <v>297</v>
      </c>
      <c r="U501" t="s">
        <v>308</v>
      </c>
      <c r="V501" t="s">
        <v>309</v>
      </c>
      <c r="W501" t="s">
        <v>310</v>
      </c>
      <c r="X501" t="s">
        <v>310</v>
      </c>
      <c r="Y501" t="s">
        <v>311</v>
      </c>
      <c r="Z501" t="s">
        <v>297</v>
      </c>
      <c r="AA501" t="s">
        <v>297</v>
      </c>
      <c r="AB501" t="s">
        <v>297</v>
      </c>
      <c r="AC501" t="s">
        <v>297</v>
      </c>
      <c r="AD501" t="s">
        <v>297</v>
      </c>
      <c r="AE501" t="s">
        <v>297</v>
      </c>
      <c r="AF501" t="s">
        <v>466</v>
      </c>
      <c r="AG501" t="s">
        <v>424</v>
      </c>
      <c r="AH501">
        <v>20</v>
      </c>
      <c r="AI501" t="s">
        <v>297</v>
      </c>
      <c r="AJ501" t="s">
        <v>297</v>
      </c>
      <c r="AK501" t="s">
        <v>297</v>
      </c>
      <c r="AL501" t="s">
        <v>297</v>
      </c>
      <c r="AM501" t="s">
        <v>297</v>
      </c>
      <c r="AN501" t="s">
        <v>297</v>
      </c>
      <c r="AO501" t="s">
        <v>297</v>
      </c>
      <c r="AP501" t="s">
        <v>297</v>
      </c>
      <c r="AQ501" t="s">
        <v>297</v>
      </c>
      <c r="AR501" t="s">
        <v>297</v>
      </c>
      <c r="AS501" t="s">
        <v>297</v>
      </c>
      <c r="AT501" t="s">
        <v>297</v>
      </c>
      <c r="AU501" t="s">
        <v>297</v>
      </c>
      <c r="AV501" t="s">
        <v>297</v>
      </c>
      <c r="AW501" t="s">
        <v>297</v>
      </c>
      <c r="AX501" t="s">
        <v>297</v>
      </c>
      <c r="AY501" t="s">
        <v>297</v>
      </c>
      <c r="AZ501" t="s">
        <v>297</v>
      </c>
      <c r="BA501" t="s">
        <v>297</v>
      </c>
      <c r="BB501" t="s">
        <v>297</v>
      </c>
      <c r="BC501" t="s">
        <v>297</v>
      </c>
      <c r="BD501" t="s">
        <v>297</v>
      </c>
      <c r="BE501" t="s">
        <v>297</v>
      </c>
      <c r="BF501" t="s">
        <v>297</v>
      </c>
      <c r="BG501" t="s">
        <v>297</v>
      </c>
      <c r="BH501" t="s">
        <v>297</v>
      </c>
      <c r="BI501" t="s">
        <v>297</v>
      </c>
      <c r="BJ501" t="s">
        <v>297</v>
      </c>
      <c r="BK501" t="s">
        <v>297</v>
      </c>
      <c r="BL501" t="s">
        <v>297</v>
      </c>
      <c r="BM501" t="s">
        <v>297</v>
      </c>
      <c r="BO501" t="s">
        <v>297</v>
      </c>
      <c r="BP501" t="s">
        <v>411</v>
      </c>
      <c r="BQ501" t="s">
        <v>412</v>
      </c>
      <c r="BR501">
        <v>11</v>
      </c>
      <c r="BS501" t="s">
        <v>297</v>
      </c>
      <c r="BT501" t="s">
        <v>297</v>
      </c>
      <c r="BU501" t="s">
        <v>297</v>
      </c>
      <c r="BV501" t="s">
        <v>297</v>
      </c>
      <c r="BW501" t="s">
        <v>297</v>
      </c>
      <c r="BX501" t="s">
        <v>297</v>
      </c>
      <c r="BY501" t="s">
        <v>297</v>
      </c>
      <c r="BZ501" t="s">
        <v>297</v>
      </c>
      <c r="CA501" t="s">
        <v>297</v>
      </c>
      <c r="CB501" t="s">
        <v>297</v>
      </c>
      <c r="CC501" t="s">
        <v>297</v>
      </c>
      <c r="CD501" t="s">
        <v>297</v>
      </c>
      <c r="CE501" t="s">
        <v>297</v>
      </c>
      <c r="CF501" t="s">
        <v>369</v>
      </c>
      <c r="CG501" t="s">
        <v>297</v>
      </c>
      <c r="CH501" t="s">
        <v>297</v>
      </c>
      <c r="CI501">
        <v>0</v>
      </c>
      <c r="CJ501">
        <v>30</v>
      </c>
      <c r="CK501" t="s">
        <v>3102</v>
      </c>
      <c r="CL501" t="s">
        <v>3100</v>
      </c>
      <c r="CM501" t="s">
        <v>3105</v>
      </c>
      <c r="CN501" t="s">
        <v>297</v>
      </c>
      <c r="CO501" t="s">
        <v>297</v>
      </c>
      <c r="CP501" t="s">
        <v>297</v>
      </c>
      <c r="CQ501" t="s">
        <v>297</v>
      </c>
      <c r="CR501" t="s">
        <v>297</v>
      </c>
      <c r="CS501" t="s">
        <v>297</v>
      </c>
      <c r="CT501" t="s">
        <v>297</v>
      </c>
      <c r="CU501" t="s">
        <v>297</v>
      </c>
      <c r="CV501" t="s">
        <v>297</v>
      </c>
      <c r="CW501" t="s">
        <v>297</v>
      </c>
      <c r="CX501" t="s">
        <v>297</v>
      </c>
      <c r="CY501" t="s">
        <v>297</v>
      </c>
      <c r="CZ501" t="s">
        <v>297</v>
      </c>
      <c r="DA501" t="s">
        <v>297</v>
      </c>
      <c r="DB501" t="s">
        <v>297</v>
      </c>
      <c r="DC501" t="s">
        <v>1125</v>
      </c>
    </row>
    <row r="502" spans="1:107" ht="17" hidden="1" customHeight="1" x14ac:dyDescent="0.2">
      <c r="A502" s="169" t="s">
        <v>283</v>
      </c>
      <c r="B502" s="199" t="s">
        <v>3106</v>
      </c>
      <c r="C502" t="s">
        <v>1311</v>
      </c>
      <c r="D502" s="70" t="s">
        <v>297</v>
      </c>
      <c r="E502" s="70" t="s">
        <v>3107</v>
      </c>
      <c r="F502" s="160" t="s">
        <v>297</v>
      </c>
      <c r="G502" t="s">
        <v>339</v>
      </c>
      <c r="H502" t="s">
        <v>340</v>
      </c>
      <c r="I502" t="s">
        <v>375</v>
      </c>
      <c r="J502" t="s">
        <v>342</v>
      </c>
      <c r="K502" t="s">
        <v>343</v>
      </c>
      <c r="L502" t="s">
        <v>303</v>
      </c>
      <c r="M502" t="s">
        <v>297</v>
      </c>
      <c r="N502" t="s">
        <v>297</v>
      </c>
      <c r="O502" t="s">
        <v>297</v>
      </c>
      <c r="Q502" t="s">
        <v>344</v>
      </c>
      <c r="R502" t="s">
        <v>297</v>
      </c>
      <c r="S502" t="s">
        <v>306</v>
      </c>
      <c r="T502" t="s">
        <v>297</v>
      </c>
      <c r="U502" t="s">
        <v>297</v>
      </c>
      <c r="V502" s="70" t="s">
        <v>309</v>
      </c>
      <c r="W502" t="s">
        <v>310</v>
      </c>
      <c r="X502" t="s">
        <v>310</v>
      </c>
      <c r="Y502" t="s">
        <v>311</v>
      </c>
      <c r="Z502" t="s">
        <v>297</v>
      </c>
      <c r="AA502" t="s">
        <v>297</v>
      </c>
      <c r="AB502" t="s">
        <v>297</v>
      </c>
      <c r="AC502" t="s">
        <v>297</v>
      </c>
      <c r="AD502" t="s">
        <v>297</v>
      </c>
      <c r="AE502" t="s">
        <v>297</v>
      </c>
      <c r="AF502" t="s">
        <v>297</v>
      </c>
      <c r="AG502" t="s">
        <v>297</v>
      </c>
      <c r="AH502" t="s">
        <v>297</v>
      </c>
      <c r="AI502" t="s">
        <v>297</v>
      </c>
      <c r="AJ502" t="s">
        <v>297</v>
      </c>
      <c r="AK502" t="s">
        <v>297</v>
      </c>
      <c r="AL502" t="s">
        <v>297</v>
      </c>
      <c r="AM502" t="s">
        <v>297</v>
      </c>
      <c r="AN502" t="s">
        <v>297</v>
      </c>
      <c r="AO502" t="s">
        <v>297</v>
      </c>
      <c r="AP502" t="s">
        <v>297</v>
      </c>
      <c r="AQ502" t="s">
        <v>297</v>
      </c>
      <c r="AR502" t="s">
        <v>297</v>
      </c>
      <c r="AS502" t="s">
        <v>297</v>
      </c>
      <c r="AT502" t="s">
        <v>297</v>
      </c>
      <c r="AU502" t="s">
        <v>297</v>
      </c>
      <c r="AV502" t="s">
        <v>297</v>
      </c>
      <c r="AW502" t="s">
        <v>297</v>
      </c>
      <c r="AX502" t="s">
        <v>297</v>
      </c>
      <c r="AY502" t="s">
        <v>297</v>
      </c>
      <c r="AZ502" t="s">
        <v>297</v>
      </c>
      <c r="BA502" t="s">
        <v>297</v>
      </c>
      <c r="BB502" t="s">
        <v>297</v>
      </c>
      <c r="BC502" t="s">
        <v>297</v>
      </c>
      <c r="BD502" t="s">
        <v>297</v>
      </c>
      <c r="BE502" t="s">
        <v>297</v>
      </c>
      <c r="BF502" t="s">
        <v>297</v>
      </c>
      <c r="BG502" t="s">
        <v>297</v>
      </c>
      <c r="BH502" t="s">
        <v>297</v>
      </c>
      <c r="BI502" t="s">
        <v>297</v>
      </c>
      <c r="BJ502" t="s">
        <v>297</v>
      </c>
      <c r="BK502" t="s">
        <v>297</v>
      </c>
      <c r="BL502" t="s">
        <v>297</v>
      </c>
      <c r="BM502" t="s">
        <v>297</v>
      </c>
      <c r="BN502" t="s">
        <v>297</v>
      </c>
      <c r="BO502" t="s">
        <v>297</v>
      </c>
      <c r="BP502" t="s">
        <v>312</v>
      </c>
      <c r="BQ502" t="s">
        <v>297</v>
      </c>
      <c r="BR502" t="s">
        <v>297</v>
      </c>
      <c r="BS502" t="s">
        <v>297</v>
      </c>
      <c r="BT502" t="s">
        <v>297</v>
      </c>
      <c r="BU502" t="s">
        <v>297</v>
      </c>
      <c r="BV502" t="s">
        <v>297</v>
      </c>
      <c r="BW502" t="s">
        <v>297</v>
      </c>
      <c r="BX502" t="s">
        <v>297</v>
      </c>
      <c r="BY502" t="s">
        <v>297</v>
      </c>
      <c r="BZ502" t="s">
        <v>297</v>
      </c>
      <c r="CA502" t="s">
        <v>297</v>
      </c>
      <c r="CB502" t="s">
        <v>297</v>
      </c>
      <c r="CC502" t="s">
        <v>297</v>
      </c>
      <c r="CD502" t="s">
        <v>297</v>
      </c>
      <c r="CE502" t="s">
        <v>297</v>
      </c>
      <c r="CF502" t="s">
        <v>347</v>
      </c>
      <c r="CG502" t="s">
        <v>297</v>
      </c>
      <c r="CH502" t="s">
        <v>297</v>
      </c>
      <c r="CI502">
        <v>0</v>
      </c>
      <c r="CJ502">
        <v>30</v>
      </c>
      <c r="CM502" t="s">
        <v>297</v>
      </c>
      <c r="CN502" t="s">
        <v>297</v>
      </c>
      <c r="CO502" t="s">
        <v>297</v>
      </c>
      <c r="CP502" t="s">
        <v>297</v>
      </c>
      <c r="CQ502" t="s">
        <v>297</v>
      </c>
      <c r="CR502" t="s">
        <v>297</v>
      </c>
      <c r="CS502" t="s">
        <v>297</v>
      </c>
      <c r="CT502" t="s">
        <v>297</v>
      </c>
      <c r="CU502" t="s">
        <v>297</v>
      </c>
      <c r="CV502" t="s">
        <v>297</v>
      </c>
      <c r="CW502" t="s">
        <v>297</v>
      </c>
      <c r="CX502" t="s">
        <v>297</v>
      </c>
      <c r="CY502" t="s">
        <v>297</v>
      </c>
      <c r="CZ502" t="s">
        <v>297</v>
      </c>
      <c r="DA502" t="s">
        <v>297</v>
      </c>
      <c r="DB502" t="s">
        <v>297</v>
      </c>
      <c r="DC502" t="s">
        <v>297</v>
      </c>
    </row>
    <row r="503" spans="1:107" ht="17" hidden="1" customHeight="1" x14ac:dyDescent="0.2">
      <c r="A503" s="169" t="s">
        <v>284</v>
      </c>
      <c r="B503" s="198" t="s">
        <v>3108</v>
      </c>
      <c r="C503" t="s">
        <v>1311</v>
      </c>
      <c r="D503" s="70" t="s">
        <v>297</v>
      </c>
      <c r="E503" s="70" t="s">
        <v>3109</v>
      </c>
      <c r="F503" s="160" t="s">
        <v>297</v>
      </c>
      <c r="G503" t="s">
        <v>339</v>
      </c>
      <c r="H503" t="s">
        <v>340</v>
      </c>
      <c r="I503" t="s">
        <v>375</v>
      </c>
      <c r="J503" t="s">
        <v>342</v>
      </c>
      <c r="K503" t="s">
        <v>343</v>
      </c>
      <c r="L503" t="s">
        <v>303</v>
      </c>
      <c r="M503" t="s">
        <v>297</v>
      </c>
      <c r="N503" t="s">
        <v>297</v>
      </c>
      <c r="O503" t="s">
        <v>297</v>
      </c>
      <c r="Q503" t="s">
        <v>344</v>
      </c>
      <c r="R503" t="s">
        <v>297</v>
      </c>
      <c r="S503" t="s">
        <v>306</v>
      </c>
      <c r="T503" t="s">
        <v>297</v>
      </c>
      <c r="U503" t="s">
        <v>297</v>
      </c>
      <c r="V503" s="70" t="s">
        <v>309</v>
      </c>
      <c r="W503" t="s">
        <v>310</v>
      </c>
      <c r="X503" t="s">
        <v>310</v>
      </c>
      <c r="Y503" t="s">
        <v>311</v>
      </c>
      <c r="Z503" t="s">
        <v>297</v>
      </c>
      <c r="AA503" t="s">
        <v>297</v>
      </c>
      <c r="AB503" t="s">
        <v>297</v>
      </c>
      <c r="AC503" t="s">
        <v>297</v>
      </c>
      <c r="AD503" t="s">
        <v>297</v>
      </c>
      <c r="AE503" t="s">
        <v>297</v>
      </c>
      <c r="AF503" t="s">
        <v>297</v>
      </c>
      <c r="AG503" t="s">
        <v>297</v>
      </c>
      <c r="AH503" t="s">
        <v>297</v>
      </c>
      <c r="AI503" t="s">
        <v>297</v>
      </c>
      <c r="AJ503" t="s">
        <v>297</v>
      </c>
      <c r="AK503" t="s">
        <v>297</v>
      </c>
      <c r="AL503" t="s">
        <v>297</v>
      </c>
      <c r="AM503" t="s">
        <v>297</v>
      </c>
      <c r="AN503" t="s">
        <v>297</v>
      </c>
      <c r="AO503" t="s">
        <v>297</v>
      </c>
      <c r="AP503" t="s">
        <v>297</v>
      </c>
      <c r="AQ503" t="s">
        <v>297</v>
      </c>
      <c r="AR503" t="s">
        <v>297</v>
      </c>
      <c r="AS503" t="s">
        <v>297</v>
      </c>
      <c r="AT503" t="s">
        <v>297</v>
      </c>
      <c r="AU503" t="s">
        <v>297</v>
      </c>
      <c r="AV503" t="s">
        <v>297</v>
      </c>
      <c r="AW503" t="s">
        <v>297</v>
      </c>
      <c r="AX503" t="s">
        <v>297</v>
      </c>
      <c r="AY503" t="s">
        <v>297</v>
      </c>
      <c r="AZ503" t="s">
        <v>297</v>
      </c>
      <c r="BA503" t="s">
        <v>297</v>
      </c>
      <c r="BB503" t="s">
        <v>297</v>
      </c>
      <c r="BC503" t="s">
        <v>297</v>
      </c>
      <c r="BD503" t="s">
        <v>297</v>
      </c>
      <c r="BE503" t="s">
        <v>297</v>
      </c>
      <c r="BF503" t="s">
        <v>297</v>
      </c>
      <c r="BG503" t="s">
        <v>297</v>
      </c>
      <c r="BH503" t="s">
        <v>297</v>
      </c>
      <c r="BI503" t="s">
        <v>297</v>
      </c>
      <c r="BJ503" t="s">
        <v>297</v>
      </c>
      <c r="BK503" t="s">
        <v>297</v>
      </c>
      <c r="BL503" t="s">
        <v>297</v>
      </c>
      <c r="BM503" t="s">
        <v>297</v>
      </c>
      <c r="BN503" t="s">
        <v>297</v>
      </c>
      <c r="BO503" t="s">
        <v>297</v>
      </c>
      <c r="BP503" t="s">
        <v>312</v>
      </c>
      <c r="BQ503" t="s">
        <v>297</v>
      </c>
      <c r="BR503" t="s">
        <v>297</v>
      </c>
      <c r="BS503" t="s">
        <v>297</v>
      </c>
      <c r="BT503" t="s">
        <v>297</v>
      </c>
      <c r="BU503" t="s">
        <v>297</v>
      </c>
      <c r="BV503" t="s">
        <v>297</v>
      </c>
      <c r="BW503" t="s">
        <v>297</v>
      </c>
      <c r="BX503" t="s">
        <v>297</v>
      </c>
      <c r="BY503" t="s">
        <v>297</v>
      </c>
      <c r="BZ503" t="s">
        <v>297</v>
      </c>
      <c r="CA503" t="s">
        <v>297</v>
      </c>
      <c r="CB503" t="s">
        <v>297</v>
      </c>
      <c r="CC503" t="s">
        <v>297</v>
      </c>
      <c r="CD503" t="s">
        <v>297</v>
      </c>
      <c r="CE503" t="s">
        <v>297</v>
      </c>
      <c r="CF503" t="s">
        <v>347</v>
      </c>
      <c r="CG503" t="s">
        <v>297</v>
      </c>
      <c r="CH503" t="s">
        <v>297</v>
      </c>
      <c r="CI503">
        <v>0</v>
      </c>
      <c r="CJ503">
        <v>30</v>
      </c>
      <c r="CM503" t="s">
        <v>297</v>
      </c>
      <c r="CN503" t="s">
        <v>297</v>
      </c>
      <c r="CO503" t="s">
        <v>297</v>
      </c>
      <c r="CP503" t="s">
        <v>297</v>
      </c>
      <c r="CQ503" t="s">
        <v>297</v>
      </c>
      <c r="CR503" t="s">
        <v>297</v>
      </c>
      <c r="CS503" t="s">
        <v>297</v>
      </c>
      <c r="CT503" t="s">
        <v>297</v>
      </c>
      <c r="CU503" t="s">
        <v>297</v>
      </c>
      <c r="CV503" t="s">
        <v>297</v>
      </c>
      <c r="CW503" t="s">
        <v>297</v>
      </c>
      <c r="CX503" t="s">
        <v>297</v>
      </c>
      <c r="CY503" t="s">
        <v>297</v>
      </c>
      <c r="CZ503" t="s">
        <v>297</v>
      </c>
      <c r="DA503" t="s">
        <v>297</v>
      </c>
      <c r="DB503" t="s">
        <v>297</v>
      </c>
      <c r="DC503" t="s">
        <v>297</v>
      </c>
    </row>
    <row r="504" spans="1:107" ht="17" hidden="1" customHeight="1" x14ac:dyDescent="0.2">
      <c r="A504" t="s">
        <v>3080</v>
      </c>
      <c r="B504" s="196" t="s">
        <v>3081</v>
      </c>
      <c r="C504" t="s">
        <v>6289</v>
      </c>
      <c r="D504" t="s">
        <v>297</v>
      </c>
      <c r="E504" t="s">
        <v>3082</v>
      </c>
      <c r="F504" t="s">
        <v>297</v>
      </c>
      <c r="G504" t="s">
        <v>298</v>
      </c>
      <c r="H504" t="s">
        <v>299</v>
      </c>
      <c r="I504" t="s">
        <v>300</v>
      </c>
      <c r="J504" t="s">
        <v>809</v>
      </c>
      <c r="K504" t="s">
        <v>587</v>
      </c>
      <c r="L504" t="s">
        <v>303</v>
      </c>
      <c r="M504" t="s">
        <v>297</v>
      </c>
      <c r="N504" t="s">
        <v>297</v>
      </c>
      <c r="O504" t="s">
        <v>297</v>
      </c>
      <c r="Q504" t="s">
        <v>304</v>
      </c>
      <c r="R504" t="s">
        <v>319</v>
      </c>
      <c r="S504" t="s">
        <v>306</v>
      </c>
      <c r="T504" t="s">
        <v>307</v>
      </c>
      <c r="U504" t="s">
        <v>308</v>
      </c>
      <c r="V504" t="s">
        <v>309</v>
      </c>
      <c r="W504" t="s">
        <v>310</v>
      </c>
      <c r="X504" t="s">
        <v>310</v>
      </c>
      <c r="Y504" t="s">
        <v>311</v>
      </c>
      <c r="Z504" t="s">
        <v>312</v>
      </c>
      <c r="AA504" t="s">
        <v>297</v>
      </c>
      <c r="AB504" t="s">
        <v>297</v>
      </c>
      <c r="AC504" t="s">
        <v>297</v>
      </c>
      <c r="AD504" t="s">
        <v>297</v>
      </c>
      <c r="AE504" t="s">
        <v>297</v>
      </c>
      <c r="AF504" t="s">
        <v>312</v>
      </c>
      <c r="AG504" t="s">
        <v>297</v>
      </c>
      <c r="AH504" t="s">
        <v>297</v>
      </c>
      <c r="AI504" t="s">
        <v>297</v>
      </c>
      <c r="AJ504" t="s">
        <v>297</v>
      </c>
      <c r="AK504" t="s">
        <v>297</v>
      </c>
      <c r="AL504" t="s">
        <v>297</v>
      </c>
      <c r="AM504" t="s">
        <v>297</v>
      </c>
      <c r="AN504" t="s">
        <v>297</v>
      </c>
      <c r="AO504" t="s">
        <v>297</v>
      </c>
      <c r="AP504" t="s">
        <v>297</v>
      </c>
      <c r="AQ504" t="s">
        <v>297</v>
      </c>
      <c r="AR504" t="s">
        <v>297</v>
      </c>
      <c r="AS504" t="s">
        <v>297</v>
      </c>
      <c r="AT504" t="s">
        <v>297</v>
      </c>
      <c r="AU504" t="s">
        <v>297</v>
      </c>
      <c r="AV504" t="s">
        <v>297</v>
      </c>
      <c r="AW504" t="s">
        <v>297</v>
      </c>
      <c r="AX504" t="s">
        <v>297</v>
      </c>
      <c r="AY504" t="s">
        <v>297</v>
      </c>
      <c r="AZ504" t="s">
        <v>297</v>
      </c>
      <c r="BA504" t="s">
        <v>297</v>
      </c>
      <c r="BB504" t="s">
        <v>297</v>
      </c>
      <c r="BC504" t="s">
        <v>297</v>
      </c>
      <c r="BD504" t="s">
        <v>297</v>
      </c>
      <c r="BE504" t="s">
        <v>297</v>
      </c>
      <c r="BF504" t="s">
        <v>297</v>
      </c>
      <c r="BG504" t="s">
        <v>297</v>
      </c>
      <c r="BH504" t="s">
        <v>297</v>
      </c>
      <c r="BI504" t="s">
        <v>297</v>
      </c>
      <c r="BJ504" t="s">
        <v>297</v>
      </c>
      <c r="BK504" t="s">
        <v>297</v>
      </c>
      <c r="BL504" t="s">
        <v>297</v>
      </c>
      <c r="BM504" t="s">
        <v>297</v>
      </c>
      <c r="BN504" t="s">
        <v>297</v>
      </c>
      <c r="BO504" t="s">
        <v>297</v>
      </c>
      <c r="BP504" t="s">
        <v>297</v>
      </c>
      <c r="BQ504" t="s">
        <v>297</v>
      </c>
      <c r="BR504" t="s">
        <v>297</v>
      </c>
      <c r="BS504" t="s">
        <v>297</v>
      </c>
      <c r="BT504" t="s">
        <v>297</v>
      </c>
      <c r="BU504" t="s">
        <v>297</v>
      </c>
      <c r="BV504" t="s">
        <v>297</v>
      </c>
      <c r="BW504" t="s">
        <v>297</v>
      </c>
      <c r="BX504" t="s">
        <v>297</v>
      </c>
      <c r="BY504" t="s">
        <v>297</v>
      </c>
      <c r="BZ504" t="s">
        <v>297</v>
      </c>
      <c r="CA504" t="s">
        <v>297</v>
      </c>
      <c r="CB504" t="s">
        <v>297</v>
      </c>
      <c r="CC504" t="s">
        <v>297</v>
      </c>
      <c r="CD504" t="s">
        <v>297</v>
      </c>
      <c r="CE504" t="s">
        <v>297</v>
      </c>
      <c r="CF504" t="s">
        <v>313</v>
      </c>
      <c r="CG504" t="s">
        <v>314</v>
      </c>
      <c r="CH504" t="s">
        <v>314</v>
      </c>
      <c r="CI504" t="s">
        <v>297</v>
      </c>
      <c r="CJ504" t="s">
        <v>297</v>
      </c>
      <c r="CK504" t="s">
        <v>3081</v>
      </c>
      <c r="CL504" t="s">
        <v>3083</v>
      </c>
      <c r="CM504" t="s">
        <v>297</v>
      </c>
      <c r="CN504" t="s">
        <v>297</v>
      </c>
      <c r="CO504" t="s">
        <v>297</v>
      </c>
      <c r="CP504" t="s">
        <v>297</v>
      </c>
      <c r="CQ504" t="s">
        <v>297</v>
      </c>
      <c r="CR504" t="s">
        <v>297</v>
      </c>
      <c r="CS504" t="s">
        <v>297</v>
      </c>
      <c r="CT504" t="s">
        <v>297</v>
      </c>
      <c r="CU504" t="s">
        <v>297</v>
      </c>
      <c r="CV504" t="s">
        <v>297</v>
      </c>
      <c r="CW504" t="s">
        <v>297</v>
      </c>
      <c r="CX504" t="s">
        <v>297</v>
      </c>
      <c r="CY504" t="s">
        <v>297</v>
      </c>
      <c r="CZ504" t="s">
        <v>297</v>
      </c>
      <c r="DA504" t="s">
        <v>297</v>
      </c>
      <c r="DB504" t="s">
        <v>297</v>
      </c>
      <c r="DC504" t="s">
        <v>297</v>
      </c>
    </row>
    <row r="505" spans="1:107" ht="17" hidden="1" customHeight="1" x14ac:dyDescent="0.2">
      <c r="A505" t="s">
        <v>3110</v>
      </c>
      <c r="B505" s="14" t="s">
        <v>3111</v>
      </c>
      <c r="C505" t="s">
        <v>6289</v>
      </c>
      <c r="D505" t="s">
        <v>297</v>
      </c>
      <c r="E505" t="s">
        <v>3112</v>
      </c>
      <c r="F505" t="s">
        <v>297</v>
      </c>
      <c r="G505" t="s">
        <v>298</v>
      </c>
      <c r="H505" t="s">
        <v>299</v>
      </c>
      <c r="I505" t="s">
        <v>300</v>
      </c>
      <c r="J505" t="s">
        <v>809</v>
      </c>
      <c r="K505" t="s">
        <v>587</v>
      </c>
      <c r="L505" t="s">
        <v>303</v>
      </c>
      <c r="M505" t="s">
        <v>297</v>
      </c>
      <c r="N505" t="s">
        <v>297</v>
      </c>
      <c r="O505" t="s">
        <v>297</v>
      </c>
      <c r="Q505" t="s">
        <v>304</v>
      </c>
      <c r="R505" t="s">
        <v>319</v>
      </c>
      <c r="S505" t="s">
        <v>306</v>
      </c>
      <c r="T505" t="s">
        <v>307</v>
      </c>
      <c r="U505" t="s">
        <v>308</v>
      </c>
      <c r="V505" t="s">
        <v>309</v>
      </c>
      <c r="W505" t="s">
        <v>310</v>
      </c>
      <c r="X505" t="s">
        <v>310</v>
      </c>
      <c r="Y505" t="s">
        <v>311</v>
      </c>
      <c r="Z505" t="s">
        <v>312</v>
      </c>
      <c r="AA505" t="s">
        <v>297</v>
      </c>
      <c r="AB505" t="s">
        <v>297</v>
      </c>
      <c r="AC505" t="s">
        <v>297</v>
      </c>
      <c r="AD505" t="s">
        <v>297</v>
      </c>
      <c r="AE505" t="s">
        <v>297</v>
      </c>
      <c r="AF505" t="s">
        <v>312</v>
      </c>
      <c r="AG505" t="s">
        <v>297</v>
      </c>
      <c r="AH505" t="s">
        <v>297</v>
      </c>
      <c r="AI505" t="s">
        <v>297</v>
      </c>
      <c r="AJ505" t="s">
        <v>297</v>
      </c>
      <c r="AK505" t="s">
        <v>297</v>
      </c>
      <c r="AL505" t="s">
        <v>297</v>
      </c>
      <c r="AM505" t="s">
        <v>297</v>
      </c>
      <c r="AN505" t="s">
        <v>297</v>
      </c>
      <c r="AO505" t="s">
        <v>297</v>
      </c>
      <c r="AP505" t="s">
        <v>297</v>
      </c>
      <c r="AQ505" t="s">
        <v>297</v>
      </c>
      <c r="AR505" t="s">
        <v>297</v>
      </c>
      <c r="AS505" t="s">
        <v>297</v>
      </c>
      <c r="AT505" t="s">
        <v>297</v>
      </c>
      <c r="AU505" t="s">
        <v>297</v>
      </c>
      <c r="AV505" t="s">
        <v>297</v>
      </c>
      <c r="AW505" t="s">
        <v>297</v>
      </c>
      <c r="AX505" t="s">
        <v>297</v>
      </c>
      <c r="AY505" t="s">
        <v>297</v>
      </c>
      <c r="AZ505" t="s">
        <v>297</v>
      </c>
      <c r="BA505" t="s">
        <v>297</v>
      </c>
      <c r="BB505" t="s">
        <v>297</v>
      </c>
      <c r="BC505" t="s">
        <v>297</v>
      </c>
      <c r="BD505" t="s">
        <v>297</v>
      </c>
      <c r="BE505" t="s">
        <v>297</v>
      </c>
      <c r="BF505" t="s">
        <v>297</v>
      </c>
      <c r="BG505" t="s">
        <v>297</v>
      </c>
      <c r="BH505" t="s">
        <v>297</v>
      </c>
      <c r="BI505" t="s">
        <v>297</v>
      </c>
      <c r="BJ505" t="s">
        <v>297</v>
      </c>
      <c r="BK505" t="s">
        <v>297</v>
      </c>
      <c r="BL505" t="s">
        <v>297</v>
      </c>
      <c r="BM505" t="s">
        <v>297</v>
      </c>
      <c r="BN505" t="s">
        <v>297</v>
      </c>
      <c r="BO505" t="s">
        <v>297</v>
      </c>
      <c r="BP505" t="s">
        <v>297</v>
      </c>
      <c r="BQ505" t="s">
        <v>297</v>
      </c>
      <c r="BR505" t="s">
        <v>297</v>
      </c>
      <c r="BS505" t="s">
        <v>297</v>
      </c>
      <c r="BT505" t="s">
        <v>297</v>
      </c>
      <c r="BU505" t="s">
        <v>297</v>
      </c>
      <c r="BV505" t="s">
        <v>297</v>
      </c>
      <c r="BW505" t="s">
        <v>297</v>
      </c>
      <c r="BX505" t="s">
        <v>297</v>
      </c>
      <c r="BY505" t="s">
        <v>297</v>
      </c>
      <c r="BZ505" t="s">
        <v>297</v>
      </c>
      <c r="CA505" t="s">
        <v>297</v>
      </c>
      <c r="CB505" t="s">
        <v>297</v>
      </c>
      <c r="CC505" t="s">
        <v>297</v>
      </c>
      <c r="CD505" t="s">
        <v>297</v>
      </c>
      <c r="CE505" t="s">
        <v>297</v>
      </c>
      <c r="CF505" t="s">
        <v>313</v>
      </c>
      <c r="CG505" t="s">
        <v>314</v>
      </c>
      <c r="CH505" t="s">
        <v>314</v>
      </c>
      <c r="CI505" t="s">
        <v>297</v>
      </c>
      <c r="CJ505" t="s">
        <v>297</v>
      </c>
      <c r="CK505" t="s">
        <v>3111</v>
      </c>
      <c r="CL505" t="s">
        <v>3113</v>
      </c>
      <c r="CM505" t="s">
        <v>297</v>
      </c>
      <c r="CN505" t="s">
        <v>297</v>
      </c>
      <c r="CO505" t="s">
        <v>297</v>
      </c>
      <c r="CP505" t="s">
        <v>297</v>
      </c>
      <c r="CQ505" t="s">
        <v>297</v>
      </c>
      <c r="CR505" t="s">
        <v>297</v>
      </c>
      <c r="CS505" t="s">
        <v>297</v>
      </c>
      <c r="CT505" t="s">
        <v>297</v>
      </c>
      <c r="CU505" t="s">
        <v>297</v>
      </c>
      <c r="CV505" t="s">
        <v>297</v>
      </c>
      <c r="CW505" t="s">
        <v>297</v>
      </c>
      <c r="CX505" t="s">
        <v>297</v>
      </c>
      <c r="CY505" t="s">
        <v>297</v>
      </c>
      <c r="CZ505" t="s">
        <v>297</v>
      </c>
      <c r="DA505" t="s">
        <v>297</v>
      </c>
      <c r="DB505" t="s">
        <v>297</v>
      </c>
      <c r="DC505" t="s">
        <v>297</v>
      </c>
    </row>
    <row r="506" spans="1:107" ht="17" hidden="1" customHeight="1" x14ac:dyDescent="0.2">
      <c r="A506" t="s">
        <v>3119</v>
      </c>
      <c r="B506" s="196" t="s">
        <v>3120</v>
      </c>
      <c r="C506" t="s">
        <v>6204</v>
      </c>
      <c r="D506" t="s">
        <v>297</v>
      </c>
      <c r="E506" t="s">
        <v>3121</v>
      </c>
      <c r="F506" t="s">
        <v>3122</v>
      </c>
      <c r="G506" t="s">
        <v>339</v>
      </c>
      <c r="H506" t="s">
        <v>340</v>
      </c>
      <c r="I506" t="s">
        <v>375</v>
      </c>
      <c r="J506" t="s">
        <v>342</v>
      </c>
      <c r="K506" t="s">
        <v>343</v>
      </c>
      <c r="L506" t="s">
        <v>303</v>
      </c>
      <c r="M506" t="s">
        <v>297</v>
      </c>
      <c r="N506" t="s">
        <v>297</v>
      </c>
      <c r="O506" t="s">
        <v>297</v>
      </c>
      <c r="Q506" t="s">
        <v>344</v>
      </c>
      <c r="R506" t="s">
        <v>297</v>
      </c>
      <c r="S506" t="s">
        <v>306</v>
      </c>
      <c r="T506" t="s">
        <v>297</v>
      </c>
      <c r="U506" t="s">
        <v>308</v>
      </c>
      <c r="V506" t="s">
        <v>309</v>
      </c>
      <c r="W506" t="s">
        <v>310</v>
      </c>
      <c r="X506" t="s">
        <v>310</v>
      </c>
      <c r="Y506" t="s">
        <v>311</v>
      </c>
      <c r="Z506" t="s">
        <v>411</v>
      </c>
      <c r="AA506" t="s">
        <v>424</v>
      </c>
      <c r="AB506">
        <v>15</v>
      </c>
      <c r="AC506" t="s">
        <v>411</v>
      </c>
      <c r="AD506" t="s">
        <v>424</v>
      </c>
      <c r="AE506">
        <v>8</v>
      </c>
      <c r="AF506" t="s">
        <v>411</v>
      </c>
      <c r="AG506" t="s">
        <v>424</v>
      </c>
      <c r="AH506">
        <v>28</v>
      </c>
      <c r="AI506" t="s">
        <v>411</v>
      </c>
      <c r="AJ506" t="s">
        <v>424</v>
      </c>
      <c r="AK506">
        <v>7</v>
      </c>
      <c r="AL506" t="s">
        <v>411</v>
      </c>
      <c r="AM506" t="s">
        <v>424</v>
      </c>
      <c r="AN506">
        <v>14</v>
      </c>
      <c r="AO506" t="s">
        <v>411</v>
      </c>
      <c r="AP506" t="s">
        <v>424</v>
      </c>
      <c r="AQ506">
        <v>19</v>
      </c>
      <c r="AR506" t="s">
        <v>411</v>
      </c>
      <c r="AS506" t="s">
        <v>424</v>
      </c>
      <c r="AT506">
        <v>22</v>
      </c>
      <c r="AU506" t="s">
        <v>411</v>
      </c>
      <c r="AV506" t="s">
        <v>424</v>
      </c>
      <c r="AW506">
        <v>10</v>
      </c>
      <c r="AX506" t="s">
        <v>411</v>
      </c>
      <c r="AY506" t="s">
        <v>424</v>
      </c>
      <c r="AZ506">
        <v>10</v>
      </c>
      <c r="BA506" t="s">
        <v>411</v>
      </c>
      <c r="BB506" t="s">
        <v>424</v>
      </c>
      <c r="BC506">
        <v>10</v>
      </c>
      <c r="BD506" t="s">
        <v>411</v>
      </c>
      <c r="BE506" t="s">
        <v>424</v>
      </c>
      <c r="BF506">
        <v>14</v>
      </c>
      <c r="BG506" t="s">
        <v>411</v>
      </c>
      <c r="BH506" t="s">
        <v>424</v>
      </c>
      <c r="BI506">
        <v>14</v>
      </c>
      <c r="BJ506" t="s">
        <v>411</v>
      </c>
      <c r="BK506" t="s">
        <v>424</v>
      </c>
      <c r="BL506">
        <v>13</v>
      </c>
      <c r="BM506" t="s">
        <v>411</v>
      </c>
      <c r="BN506" t="s">
        <v>424</v>
      </c>
      <c r="BO506">
        <v>9</v>
      </c>
      <c r="BP506" t="s">
        <v>297</v>
      </c>
      <c r="BQ506" t="s">
        <v>297</v>
      </c>
      <c r="BR506" t="s">
        <v>297</v>
      </c>
      <c r="BS506" t="s">
        <v>411</v>
      </c>
      <c r="BT506" t="s">
        <v>424</v>
      </c>
      <c r="BU506">
        <v>10</v>
      </c>
      <c r="BV506" t="s">
        <v>411</v>
      </c>
      <c r="BW506" t="s">
        <v>424</v>
      </c>
      <c r="BX506">
        <v>8</v>
      </c>
      <c r="BY506" t="s">
        <v>411</v>
      </c>
      <c r="BZ506" t="s">
        <v>424</v>
      </c>
      <c r="CA506">
        <v>5</v>
      </c>
      <c r="CB506" t="s">
        <v>411</v>
      </c>
      <c r="CC506" t="s">
        <v>424</v>
      </c>
      <c r="CD506">
        <v>11</v>
      </c>
      <c r="CE506" t="s">
        <v>297</v>
      </c>
      <c r="CF506" t="s">
        <v>347</v>
      </c>
      <c r="CG506" t="s">
        <v>297</v>
      </c>
      <c r="CH506" t="s">
        <v>297</v>
      </c>
      <c r="CI506">
        <v>0</v>
      </c>
      <c r="CJ506">
        <v>200</v>
      </c>
      <c r="CK506" t="s">
        <v>3120</v>
      </c>
      <c r="CL506" t="s">
        <v>3123</v>
      </c>
      <c r="CM506" t="s">
        <v>3124</v>
      </c>
      <c r="CN506" t="s">
        <v>297</v>
      </c>
      <c r="CO506" t="s">
        <v>297</v>
      </c>
      <c r="CP506" t="s">
        <v>297</v>
      </c>
      <c r="CQ506" t="s">
        <v>297</v>
      </c>
      <c r="CR506" t="s">
        <v>297</v>
      </c>
      <c r="CS506" t="s">
        <v>297</v>
      </c>
      <c r="CT506" t="s">
        <v>297</v>
      </c>
      <c r="CU506" t="s">
        <v>297</v>
      </c>
      <c r="CV506" t="s">
        <v>297</v>
      </c>
      <c r="CW506" t="s">
        <v>297</v>
      </c>
      <c r="CX506" t="s">
        <v>297</v>
      </c>
      <c r="CY506" t="s">
        <v>297</v>
      </c>
      <c r="CZ506" t="s">
        <v>297</v>
      </c>
      <c r="DA506" t="s">
        <v>297</v>
      </c>
      <c r="DB506" t="s">
        <v>297</v>
      </c>
      <c r="DC506" t="s">
        <v>297</v>
      </c>
    </row>
    <row r="507" spans="1:107" ht="17" hidden="1" customHeight="1" x14ac:dyDescent="0.2">
      <c r="A507" t="s">
        <v>3125</v>
      </c>
      <c r="B507" s="14" t="s">
        <v>3126</v>
      </c>
      <c r="C507" t="s">
        <v>6279</v>
      </c>
      <c r="D507" t="s">
        <v>297</v>
      </c>
      <c r="E507" t="s">
        <v>3127</v>
      </c>
      <c r="F507" t="s">
        <v>297</v>
      </c>
      <c r="G507" t="s">
        <v>339</v>
      </c>
      <c r="H507" t="s">
        <v>340</v>
      </c>
      <c r="I507" t="s">
        <v>375</v>
      </c>
      <c r="J507" t="s">
        <v>342</v>
      </c>
      <c r="K507" t="s">
        <v>343</v>
      </c>
      <c r="L507" t="s">
        <v>303</v>
      </c>
      <c r="M507" t="s">
        <v>297</v>
      </c>
      <c r="N507" t="s">
        <v>297</v>
      </c>
      <c r="O507" t="s">
        <v>297</v>
      </c>
      <c r="Q507" t="s">
        <v>344</v>
      </c>
      <c r="R507" t="s">
        <v>297</v>
      </c>
      <c r="S507" t="s">
        <v>306</v>
      </c>
      <c r="T507" t="s">
        <v>297</v>
      </c>
      <c r="U507" t="s">
        <v>297</v>
      </c>
      <c r="V507" t="s">
        <v>309</v>
      </c>
      <c r="W507" t="s">
        <v>310</v>
      </c>
      <c r="X507" t="s">
        <v>310</v>
      </c>
      <c r="Y507" t="s">
        <v>311</v>
      </c>
      <c r="Z507" t="s">
        <v>297</v>
      </c>
      <c r="AA507" t="s">
        <v>297</v>
      </c>
      <c r="AB507" t="s">
        <v>297</v>
      </c>
      <c r="AC507" t="s">
        <v>297</v>
      </c>
      <c r="AD507" t="s">
        <v>297</v>
      </c>
      <c r="AE507" t="s">
        <v>297</v>
      </c>
      <c r="AF507" t="s">
        <v>297</v>
      </c>
      <c r="AG507" t="s">
        <v>297</v>
      </c>
      <c r="AH507" t="s">
        <v>297</v>
      </c>
      <c r="AI507" t="s">
        <v>297</v>
      </c>
      <c r="AJ507" t="s">
        <v>297</v>
      </c>
      <c r="AK507" t="s">
        <v>297</v>
      </c>
      <c r="AL507" t="s">
        <v>297</v>
      </c>
      <c r="AM507" t="s">
        <v>297</v>
      </c>
      <c r="AN507" t="s">
        <v>297</v>
      </c>
      <c r="AO507" t="s">
        <v>297</v>
      </c>
      <c r="AP507" t="s">
        <v>297</v>
      </c>
      <c r="AQ507" t="s">
        <v>297</v>
      </c>
      <c r="AR507" t="s">
        <v>297</v>
      </c>
      <c r="AS507" t="s">
        <v>297</v>
      </c>
      <c r="AT507" t="s">
        <v>297</v>
      </c>
      <c r="AU507" t="s">
        <v>297</v>
      </c>
      <c r="AV507" t="s">
        <v>297</v>
      </c>
      <c r="AW507" t="s">
        <v>297</v>
      </c>
      <c r="AX507" t="s">
        <v>297</v>
      </c>
      <c r="AY507" t="s">
        <v>297</v>
      </c>
      <c r="AZ507" t="s">
        <v>297</v>
      </c>
      <c r="BA507" t="s">
        <v>297</v>
      </c>
      <c r="BB507" t="s">
        <v>297</v>
      </c>
      <c r="BC507" t="s">
        <v>297</v>
      </c>
      <c r="BD507" t="s">
        <v>297</v>
      </c>
      <c r="BE507" t="s">
        <v>297</v>
      </c>
      <c r="BF507" t="s">
        <v>297</v>
      </c>
      <c r="BG507" t="s">
        <v>297</v>
      </c>
      <c r="BH507" t="s">
        <v>297</v>
      </c>
      <c r="BI507" t="s">
        <v>297</v>
      </c>
      <c r="BJ507" t="s">
        <v>297</v>
      </c>
      <c r="BK507" t="s">
        <v>297</v>
      </c>
      <c r="BL507" t="s">
        <v>297</v>
      </c>
      <c r="BM507" t="s">
        <v>297</v>
      </c>
      <c r="BN507" t="s">
        <v>297</v>
      </c>
      <c r="BO507" t="s">
        <v>297</v>
      </c>
      <c r="BP507" t="s">
        <v>297</v>
      </c>
      <c r="BQ507" t="s">
        <v>297</v>
      </c>
      <c r="BR507" t="s">
        <v>297</v>
      </c>
      <c r="BS507" t="s">
        <v>297</v>
      </c>
      <c r="BT507" t="s">
        <v>297</v>
      </c>
      <c r="BU507" t="s">
        <v>297</v>
      </c>
      <c r="BV507" t="s">
        <v>312</v>
      </c>
      <c r="BW507" t="s">
        <v>297</v>
      </c>
      <c r="BX507" t="s">
        <v>297</v>
      </c>
      <c r="BY507" t="s">
        <v>297</v>
      </c>
      <c r="BZ507" t="s">
        <v>297</v>
      </c>
      <c r="CA507" t="s">
        <v>297</v>
      </c>
      <c r="CB507" t="s">
        <v>297</v>
      </c>
      <c r="CC507" t="s">
        <v>297</v>
      </c>
      <c r="CD507" t="s">
        <v>297</v>
      </c>
      <c r="CE507" t="s">
        <v>297</v>
      </c>
      <c r="CF507" t="s">
        <v>347</v>
      </c>
      <c r="CG507" t="s">
        <v>297</v>
      </c>
      <c r="CH507" t="s">
        <v>297</v>
      </c>
      <c r="CI507">
        <v>0</v>
      </c>
      <c r="CJ507">
        <v>30</v>
      </c>
      <c r="CK507" t="s">
        <v>3128</v>
      </c>
      <c r="CL507" t="s">
        <v>3129</v>
      </c>
      <c r="CM507" t="s">
        <v>297</v>
      </c>
      <c r="CN507" t="s">
        <v>297</v>
      </c>
      <c r="CO507" t="s">
        <v>297</v>
      </c>
      <c r="CP507" t="s">
        <v>297</v>
      </c>
      <c r="CQ507" t="s">
        <v>297</v>
      </c>
      <c r="CR507" t="s">
        <v>297</v>
      </c>
      <c r="CS507" t="s">
        <v>297</v>
      </c>
      <c r="CT507" t="s">
        <v>297</v>
      </c>
      <c r="CU507" t="s">
        <v>297</v>
      </c>
      <c r="CV507" t="s">
        <v>297</v>
      </c>
      <c r="CW507" t="s">
        <v>297</v>
      </c>
      <c r="CX507" t="s">
        <v>297</v>
      </c>
      <c r="CY507" t="s">
        <v>297</v>
      </c>
      <c r="CZ507" t="s">
        <v>297</v>
      </c>
      <c r="DA507" t="s">
        <v>297</v>
      </c>
      <c r="DB507" t="s">
        <v>297</v>
      </c>
      <c r="DC507" t="s">
        <v>297</v>
      </c>
    </row>
    <row r="508" spans="1:107" ht="17" hidden="1" customHeight="1" x14ac:dyDescent="0.2">
      <c r="A508" t="s">
        <v>3130</v>
      </c>
      <c r="B508" s="196" t="s">
        <v>3131</v>
      </c>
      <c r="C508" t="s">
        <v>2825</v>
      </c>
      <c r="D508" t="s">
        <v>297</v>
      </c>
      <c r="E508" t="s">
        <v>3132</v>
      </c>
      <c r="F508" t="s">
        <v>3133</v>
      </c>
      <c r="G508" t="s">
        <v>339</v>
      </c>
      <c r="H508" t="s">
        <v>340</v>
      </c>
      <c r="I508" t="s">
        <v>375</v>
      </c>
      <c r="J508" t="s">
        <v>342</v>
      </c>
      <c r="K508" t="s">
        <v>343</v>
      </c>
      <c r="L508" t="s">
        <v>303</v>
      </c>
      <c r="M508" t="s">
        <v>297</v>
      </c>
      <c r="N508" t="s">
        <v>297</v>
      </c>
      <c r="O508" t="s">
        <v>297</v>
      </c>
      <c r="Q508" t="s">
        <v>344</v>
      </c>
      <c r="R508" t="s">
        <v>297</v>
      </c>
      <c r="S508" t="s">
        <v>306</v>
      </c>
      <c r="T508" t="s">
        <v>297</v>
      </c>
      <c r="U508" t="s">
        <v>297</v>
      </c>
      <c r="V508" t="s">
        <v>309</v>
      </c>
      <c r="W508" t="s">
        <v>345</v>
      </c>
      <c r="X508" t="s">
        <v>310</v>
      </c>
      <c r="Y508" t="s">
        <v>311</v>
      </c>
      <c r="Z508" t="s">
        <v>312</v>
      </c>
      <c r="AA508" t="s">
        <v>297</v>
      </c>
      <c r="AB508" t="s">
        <v>297</v>
      </c>
      <c r="AC508" t="s">
        <v>312</v>
      </c>
      <c r="AD508" t="s">
        <v>297</v>
      </c>
      <c r="AE508" t="s">
        <v>297</v>
      </c>
      <c r="AF508" t="s">
        <v>312</v>
      </c>
      <c r="AG508" t="s">
        <v>297</v>
      </c>
      <c r="AH508" t="s">
        <v>297</v>
      </c>
      <c r="AI508" t="s">
        <v>312</v>
      </c>
      <c r="AJ508" t="s">
        <v>297</v>
      </c>
      <c r="AK508" t="s">
        <v>297</v>
      </c>
      <c r="AL508" t="s">
        <v>312</v>
      </c>
      <c r="AM508" t="s">
        <v>297</v>
      </c>
      <c r="AN508" t="s">
        <v>297</v>
      </c>
      <c r="AO508" t="s">
        <v>312</v>
      </c>
      <c r="AP508" t="s">
        <v>297</v>
      </c>
      <c r="AQ508" t="s">
        <v>297</v>
      </c>
      <c r="AR508" t="s">
        <v>312</v>
      </c>
      <c r="AS508" t="s">
        <v>297</v>
      </c>
      <c r="AT508" t="s">
        <v>297</v>
      </c>
      <c r="AU508" t="s">
        <v>312</v>
      </c>
      <c r="AV508" t="s">
        <v>297</v>
      </c>
      <c r="AW508" t="s">
        <v>297</v>
      </c>
      <c r="AX508" t="s">
        <v>312</v>
      </c>
      <c r="AY508" t="s">
        <v>297</v>
      </c>
      <c r="AZ508" t="s">
        <v>297</v>
      </c>
      <c r="BA508" t="s">
        <v>312</v>
      </c>
      <c r="BB508" t="s">
        <v>297</v>
      </c>
      <c r="BC508" t="s">
        <v>297</v>
      </c>
      <c r="BD508" t="s">
        <v>312</v>
      </c>
      <c r="BE508" t="s">
        <v>297</v>
      </c>
      <c r="BF508" t="s">
        <v>297</v>
      </c>
      <c r="BG508" t="s">
        <v>312</v>
      </c>
      <c r="BH508" t="s">
        <v>297</v>
      </c>
      <c r="BI508" t="s">
        <v>297</v>
      </c>
      <c r="BJ508" t="s">
        <v>297</v>
      </c>
      <c r="BK508" t="s">
        <v>297</v>
      </c>
      <c r="BL508" t="s">
        <v>297</v>
      </c>
      <c r="BM508" t="s">
        <v>297</v>
      </c>
      <c r="BN508" t="s">
        <v>297</v>
      </c>
      <c r="BO508" t="s">
        <v>297</v>
      </c>
      <c r="BP508" t="s">
        <v>297</v>
      </c>
      <c r="BQ508" t="s">
        <v>297</v>
      </c>
      <c r="BR508" t="s">
        <v>297</v>
      </c>
      <c r="BS508" t="s">
        <v>297</v>
      </c>
      <c r="BT508" t="s">
        <v>297</v>
      </c>
      <c r="BU508" t="s">
        <v>297</v>
      </c>
      <c r="BV508" t="s">
        <v>297</v>
      </c>
      <c r="BW508" t="s">
        <v>297</v>
      </c>
      <c r="BX508" t="s">
        <v>297</v>
      </c>
      <c r="BY508" t="s">
        <v>297</v>
      </c>
      <c r="BZ508" t="s">
        <v>297</v>
      </c>
      <c r="CA508" t="s">
        <v>297</v>
      </c>
      <c r="CB508" t="s">
        <v>312</v>
      </c>
      <c r="CC508" t="s">
        <v>297</v>
      </c>
      <c r="CD508" t="s">
        <v>297</v>
      </c>
      <c r="CE508" t="s">
        <v>297</v>
      </c>
      <c r="CF508" t="s">
        <v>347</v>
      </c>
      <c r="CG508" t="s">
        <v>297</v>
      </c>
      <c r="CH508" t="s">
        <v>297</v>
      </c>
      <c r="CI508">
        <v>0</v>
      </c>
      <c r="CJ508">
        <v>30</v>
      </c>
      <c r="CK508" t="s">
        <v>3134</v>
      </c>
      <c r="CL508" t="s">
        <v>3135</v>
      </c>
      <c r="CM508" t="s">
        <v>3136</v>
      </c>
      <c r="CN508" t="s">
        <v>297</v>
      </c>
      <c r="CO508" t="s">
        <v>297</v>
      </c>
      <c r="CP508" t="s">
        <v>297</v>
      </c>
      <c r="CQ508" t="s">
        <v>297</v>
      </c>
      <c r="CR508" t="s">
        <v>297</v>
      </c>
      <c r="CS508" t="s">
        <v>297</v>
      </c>
      <c r="CT508" t="s">
        <v>297</v>
      </c>
      <c r="CU508" t="s">
        <v>297</v>
      </c>
      <c r="CV508" t="s">
        <v>297</v>
      </c>
      <c r="CW508" t="s">
        <v>297</v>
      </c>
      <c r="CX508" t="s">
        <v>297</v>
      </c>
      <c r="CY508" t="s">
        <v>297</v>
      </c>
      <c r="CZ508" t="s">
        <v>297</v>
      </c>
      <c r="DA508" t="s">
        <v>297</v>
      </c>
      <c r="DB508" t="s">
        <v>297</v>
      </c>
      <c r="DC508" t="s">
        <v>297</v>
      </c>
    </row>
    <row r="509" spans="1:107" ht="17" hidden="1" customHeight="1" x14ac:dyDescent="0.2">
      <c r="A509" s="70" t="s">
        <v>473</v>
      </c>
      <c r="B509" s="198" t="s">
        <v>3137</v>
      </c>
      <c r="C509" t="s">
        <v>6247</v>
      </c>
      <c r="D509" s="70" t="s">
        <v>297</v>
      </c>
      <c r="E509" s="70" t="s">
        <v>3138</v>
      </c>
      <c r="F509" t="s">
        <v>297</v>
      </c>
      <c r="G509" t="s">
        <v>339</v>
      </c>
      <c r="H509" t="s">
        <v>340</v>
      </c>
      <c r="I509" t="s">
        <v>375</v>
      </c>
      <c r="J509" t="s">
        <v>342</v>
      </c>
      <c r="K509" t="s">
        <v>343</v>
      </c>
      <c r="L509" t="s">
        <v>303</v>
      </c>
      <c r="M509" t="s">
        <v>297</v>
      </c>
      <c r="N509" t="s">
        <v>297</v>
      </c>
      <c r="O509" t="s">
        <v>297</v>
      </c>
      <c r="Q509" t="s">
        <v>344</v>
      </c>
      <c r="R509" t="s">
        <v>297</v>
      </c>
      <c r="S509" t="s">
        <v>306</v>
      </c>
      <c r="T509" t="s">
        <v>297</v>
      </c>
      <c r="U509" t="s">
        <v>297</v>
      </c>
      <c r="V509" t="s">
        <v>309</v>
      </c>
      <c r="W509" t="s">
        <v>310</v>
      </c>
      <c r="X509" t="s">
        <v>310</v>
      </c>
      <c r="Y509" t="s">
        <v>311</v>
      </c>
      <c r="Z509" t="s">
        <v>297</v>
      </c>
      <c r="AA509" t="s">
        <v>297</v>
      </c>
      <c r="AB509" t="s">
        <v>297</v>
      </c>
      <c r="AC509" t="s">
        <v>297</v>
      </c>
      <c r="AD509" t="s">
        <v>297</v>
      </c>
      <c r="AE509" t="s">
        <v>297</v>
      </c>
      <c r="AF509" t="s">
        <v>297</v>
      </c>
      <c r="AG509" t="s">
        <v>297</v>
      </c>
      <c r="AH509" t="s">
        <v>297</v>
      </c>
      <c r="AI509" t="s">
        <v>297</v>
      </c>
      <c r="AJ509" t="s">
        <v>297</v>
      </c>
      <c r="AK509" t="s">
        <v>297</v>
      </c>
      <c r="AL509" t="s">
        <v>297</v>
      </c>
      <c r="AM509" t="s">
        <v>297</v>
      </c>
      <c r="AN509" t="s">
        <v>297</v>
      </c>
      <c r="AO509" t="s">
        <v>297</v>
      </c>
      <c r="AP509" t="s">
        <v>297</v>
      </c>
      <c r="AQ509" t="s">
        <v>297</v>
      </c>
      <c r="AR509" t="s">
        <v>297</v>
      </c>
      <c r="AS509" t="s">
        <v>297</v>
      </c>
      <c r="AT509" t="s">
        <v>297</v>
      </c>
      <c r="AU509" t="s">
        <v>297</v>
      </c>
      <c r="AV509" t="s">
        <v>297</v>
      </c>
      <c r="AW509" t="s">
        <v>297</v>
      </c>
      <c r="AX509" t="s">
        <v>297</v>
      </c>
      <c r="AY509" t="s">
        <v>297</v>
      </c>
      <c r="AZ509" t="s">
        <v>297</v>
      </c>
      <c r="BA509" t="s">
        <v>297</v>
      </c>
      <c r="BB509" t="s">
        <v>297</v>
      </c>
      <c r="BC509" t="s">
        <v>297</v>
      </c>
      <c r="BD509" t="s">
        <v>297</v>
      </c>
      <c r="BE509" t="s">
        <v>297</v>
      </c>
      <c r="BF509" t="s">
        <v>297</v>
      </c>
      <c r="BG509" t="s">
        <v>297</v>
      </c>
      <c r="BH509" t="s">
        <v>297</v>
      </c>
      <c r="BI509" t="s">
        <v>297</v>
      </c>
      <c r="BJ509" t="s">
        <v>297</v>
      </c>
      <c r="BK509" t="s">
        <v>297</v>
      </c>
      <c r="BL509" t="s">
        <v>297</v>
      </c>
      <c r="BM509" t="s">
        <v>297</v>
      </c>
      <c r="BN509" t="s">
        <v>297</v>
      </c>
      <c r="BO509" t="s">
        <v>297</v>
      </c>
      <c r="BP509" t="s">
        <v>297</v>
      </c>
      <c r="BQ509" t="s">
        <v>297</v>
      </c>
      <c r="BR509" t="s">
        <v>297</v>
      </c>
      <c r="BS509" t="s">
        <v>297</v>
      </c>
      <c r="BT509" t="s">
        <v>297</v>
      </c>
      <c r="BU509" t="s">
        <v>297</v>
      </c>
      <c r="BV509" t="s">
        <v>297</v>
      </c>
      <c r="BW509" t="s">
        <v>297</v>
      </c>
      <c r="BX509" t="s">
        <v>297</v>
      </c>
      <c r="BY509" t="s">
        <v>297</v>
      </c>
      <c r="BZ509" t="s">
        <v>297</v>
      </c>
      <c r="CA509" t="s">
        <v>297</v>
      </c>
      <c r="CB509" t="s">
        <v>297</v>
      </c>
      <c r="CC509" t="s">
        <v>297</v>
      </c>
      <c r="CD509" t="s">
        <v>297</v>
      </c>
      <c r="CE509" t="s">
        <v>297</v>
      </c>
      <c r="CF509" t="s">
        <v>347</v>
      </c>
      <c r="CG509" t="s">
        <v>297</v>
      </c>
      <c r="CH509" t="s">
        <v>297</v>
      </c>
      <c r="CI509">
        <v>0</v>
      </c>
      <c r="CJ509">
        <v>30</v>
      </c>
      <c r="CM509" t="s">
        <v>297</v>
      </c>
      <c r="CN509" t="s">
        <v>297</v>
      </c>
      <c r="CO509" t="s">
        <v>297</v>
      </c>
      <c r="CP509" t="s">
        <v>297</v>
      </c>
      <c r="CQ509" t="s">
        <v>297</v>
      </c>
      <c r="CR509" t="s">
        <v>297</v>
      </c>
      <c r="CS509" t="s">
        <v>297</v>
      </c>
      <c r="CT509" t="s">
        <v>297</v>
      </c>
      <c r="CU509" t="s">
        <v>297</v>
      </c>
      <c r="CV509" t="s">
        <v>297</v>
      </c>
      <c r="CW509" t="s">
        <v>297</v>
      </c>
      <c r="CX509" t="s">
        <v>297</v>
      </c>
      <c r="CY509" t="s">
        <v>297</v>
      </c>
      <c r="CZ509" t="s">
        <v>297</v>
      </c>
      <c r="DA509" t="s">
        <v>297</v>
      </c>
      <c r="DB509" t="s">
        <v>297</v>
      </c>
      <c r="DC509" t="s">
        <v>297</v>
      </c>
    </row>
    <row r="510" spans="1:107" ht="17" hidden="1" customHeight="1" x14ac:dyDescent="0.2">
      <c r="A510" t="s">
        <v>4786</v>
      </c>
      <c r="B510" s="196" t="s">
        <v>4787</v>
      </c>
      <c r="C510" t="s">
        <v>6289</v>
      </c>
      <c r="D510" t="s">
        <v>297</v>
      </c>
      <c r="E510" t="s">
        <v>4787</v>
      </c>
      <c r="F510" t="s">
        <v>297</v>
      </c>
      <c r="G510" t="s">
        <v>339</v>
      </c>
      <c r="H510" t="s">
        <v>340</v>
      </c>
      <c r="I510" t="s">
        <v>300</v>
      </c>
      <c r="J510" t="s">
        <v>301</v>
      </c>
      <c r="K510" t="s">
        <v>587</v>
      </c>
      <c r="L510" t="s">
        <v>303</v>
      </c>
      <c r="M510" t="s">
        <v>297</v>
      </c>
      <c r="N510" t="s">
        <v>297</v>
      </c>
      <c r="O510" t="s">
        <v>297</v>
      </c>
      <c r="Q510" t="s">
        <v>304</v>
      </c>
      <c r="R510" t="s">
        <v>297</v>
      </c>
      <c r="S510" t="s">
        <v>306</v>
      </c>
      <c r="T510" t="s">
        <v>362</v>
      </c>
      <c r="U510" t="s">
        <v>308</v>
      </c>
      <c r="V510" t="s">
        <v>309</v>
      </c>
      <c r="W510" t="s">
        <v>310</v>
      </c>
      <c r="X510" t="s">
        <v>310</v>
      </c>
      <c r="Y510" t="s">
        <v>311</v>
      </c>
      <c r="Z510" t="s">
        <v>297</v>
      </c>
      <c r="AA510" t="s">
        <v>297</v>
      </c>
      <c r="AB510" t="s">
        <v>297</v>
      </c>
      <c r="AC510" t="s">
        <v>312</v>
      </c>
      <c r="AD510" t="s">
        <v>297</v>
      </c>
      <c r="AE510" t="s">
        <v>297</v>
      </c>
      <c r="AF510" t="s">
        <v>312</v>
      </c>
      <c r="AG510" t="s">
        <v>297</v>
      </c>
      <c r="AH510" t="s">
        <v>297</v>
      </c>
      <c r="AI510" t="s">
        <v>297</v>
      </c>
      <c r="AJ510" t="s">
        <v>297</v>
      </c>
      <c r="AK510" t="s">
        <v>297</v>
      </c>
      <c r="AL510" t="s">
        <v>297</v>
      </c>
      <c r="AM510" t="s">
        <v>297</v>
      </c>
      <c r="AN510" t="s">
        <v>297</v>
      </c>
      <c r="AO510" t="s">
        <v>297</v>
      </c>
      <c r="AP510" t="s">
        <v>297</v>
      </c>
      <c r="AQ510" t="s">
        <v>297</v>
      </c>
      <c r="AR510" t="s">
        <v>297</v>
      </c>
      <c r="AS510" t="s">
        <v>297</v>
      </c>
      <c r="AT510" t="s">
        <v>297</v>
      </c>
      <c r="AU510" t="s">
        <v>297</v>
      </c>
      <c r="AV510" t="s">
        <v>297</v>
      </c>
      <c r="AW510" t="s">
        <v>297</v>
      </c>
      <c r="AX510" t="s">
        <v>297</v>
      </c>
      <c r="AY510" t="s">
        <v>297</v>
      </c>
      <c r="AZ510" t="s">
        <v>297</v>
      </c>
      <c r="BA510" t="s">
        <v>297</v>
      </c>
      <c r="BB510" t="s">
        <v>297</v>
      </c>
      <c r="BC510" t="s">
        <v>297</v>
      </c>
      <c r="BD510" t="s">
        <v>297</v>
      </c>
      <c r="BE510" t="s">
        <v>297</v>
      </c>
      <c r="BF510" t="s">
        <v>297</v>
      </c>
      <c r="BG510" t="s">
        <v>297</v>
      </c>
      <c r="BH510" t="s">
        <v>297</v>
      </c>
      <c r="BI510" t="s">
        <v>297</v>
      </c>
      <c r="BJ510" t="s">
        <v>297</v>
      </c>
      <c r="BK510" t="s">
        <v>297</v>
      </c>
      <c r="BL510" t="s">
        <v>297</v>
      </c>
      <c r="BM510" t="s">
        <v>297</v>
      </c>
      <c r="BN510" t="s">
        <v>297</v>
      </c>
      <c r="BO510" t="s">
        <v>297</v>
      </c>
      <c r="BP510" t="s">
        <v>297</v>
      </c>
      <c r="BQ510" t="s">
        <v>297</v>
      </c>
      <c r="BR510" t="s">
        <v>297</v>
      </c>
      <c r="BS510" t="s">
        <v>297</v>
      </c>
      <c r="BT510" t="s">
        <v>297</v>
      </c>
      <c r="BU510" t="s">
        <v>297</v>
      </c>
      <c r="BV510" t="s">
        <v>297</v>
      </c>
      <c r="BW510" t="s">
        <v>297</v>
      </c>
      <c r="BX510" t="s">
        <v>297</v>
      </c>
      <c r="BY510" t="s">
        <v>297</v>
      </c>
      <c r="BZ510" t="s">
        <v>297</v>
      </c>
      <c r="CA510" t="s">
        <v>297</v>
      </c>
      <c r="CB510" t="s">
        <v>312</v>
      </c>
      <c r="CC510" t="s">
        <v>297</v>
      </c>
      <c r="CD510" t="s">
        <v>297</v>
      </c>
      <c r="CE510" t="s">
        <v>297</v>
      </c>
      <c r="CF510" t="s">
        <v>313</v>
      </c>
      <c r="CG510" t="s">
        <v>314</v>
      </c>
      <c r="CH510" t="s">
        <v>314</v>
      </c>
      <c r="CI510" t="s">
        <v>297</v>
      </c>
      <c r="CJ510" t="s">
        <v>297</v>
      </c>
      <c r="CK510" t="s">
        <v>4788</v>
      </c>
      <c r="CL510" t="s">
        <v>4789</v>
      </c>
      <c r="CM510" t="s">
        <v>297</v>
      </c>
      <c r="CN510" t="s">
        <v>297</v>
      </c>
      <c r="CO510" t="s">
        <v>297</v>
      </c>
      <c r="CP510" t="s">
        <v>297</v>
      </c>
      <c r="CQ510" t="s">
        <v>297</v>
      </c>
      <c r="CR510" t="s">
        <v>297</v>
      </c>
      <c r="CS510" t="s">
        <v>297</v>
      </c>
      <c r="CT510" t="s">
        <v>297</v>
      </c>
      <c r="CU510" t="s">
        <v>297</v>
      </c>
      <c r="CV510" t="s">
        <v>297</v>
      </c>
      <c r="CW510" t="s">
        <v>297</v>
      </c>
      <c r="CX510" t="s">
        <v>297</v>
      </c>
      <c r="CY510" t="s">
        <v>297</v>
      </c>
      <c r="CZ510" t="s">
        <v>297</v>
      </c>
      <c r="DA510" t="s">
        <v>297</v>
      </c>
      <c r="DB510" t="s">
        <v>297</v>
      </c>
      <c r="DC510" t="s">
        <v>297</v>
      </c>
    </row>
    <row r="511" spans="1:107" ht="17" hidden="1" customHeight="1" x14ac:dyDescent="0.2">
      <c r="A511" t="s">
        <v>3142</v>
      </c>
      <c r="B511" s="14" t="s">
        <v>3143</v>
      </c>
      <c r="C511" t="s">
        <v>6293</v>
      </c>
      <c r="D511" t="s">
        <v>297</v>
      </c>
      <c r="E511" t="s">
        <v>3144</v>
      </c>
      <c r="F511" t="s">
        <v>3145</v>
      </c>
      <c r="G511" t="s">
        <v>339</v>
      </c>
      <c r="H511" t="s">
        <v>340</v>
      </c>
      <c r="I511" t="s">
        <v>375</v>
      </c>
      <c r="J511" t="s">
        <v>342</v>
      </c>
      <c r="K511" t="s">
        <v>343</v>
      </c>
      <c r="L511" t="s">
        <v>303</v>
      </c>
      <c r="M511" t="s">
        <v>297</v>
      </c>
      <c r="N511" t="s">
        <v>297</v>
      </c>
      <c r="O511" t="s">
        <v>297</v>
      </c>
      <c r="Q511" t="s">
        <v>344</v>
      </c>
      <c r="R511" t="s">
        <v>297</v>
      </c>
      <c r="S511" t="s">
        <v>2508</v>
      </c>
      <c r="T511" t="s">
        <v>297</v>
      </c>
      <c r="U511" t="s">
        <v>297</v>
      </c>
      <c r="V511" t="s">
        <v>309</v>
      </c>
      <c r="W511" t="s">
        <v>310</v>
      </c>
      <c r="X511" t="s">
        <v>310</v>
      </c>
      <c r="Y511" t="s">
        <v>3146</v>
      </c>
      <c r="Z511" t="s">
        <v>312</v>
      </c>
      <c r="AA511" t="s">
        <v>297</v>
      </c>
      <c r="AB511" t="s">
        <v>297</v>
      </c>
      <c r="AC511" t="s">
        <v>312</v>
      </c>
      <c r="AD511" t="s">
        <v>297</v>
      </c>
      <c r="AE511" t="s">
        <v>297</v>
      </c>
      <c r="AF511" t="s">
        <v>312</v>
      </c>
      <c r="AG511" t="s">
        <v>297</v>
      </c>
      <c r="AH511" t="s">
        <v>297</v>
      </c>
      <c r="AI511" t="s">
        <v>297</v>
      </c>
      <c r="AJ511" t="s">
        <v>297</v>
      </c>
      <c r="AK511" t="s">
        <v>297</v>
      </c>
      <c r="AL511" t="s">
        <v>297</v>
      </c>
      <c r="AM511" t="s">
        <v>297</v>
      </c>
      <c r="AN511" t="s">
        <v>297</v>
      </c>
      <c r="AO511" t="s">
        <v>297</v>
      </c>
      <c r="AP511" t="s">
        <v>297</v>
      </c>
      <c r="AQ511" t="s">
        <v>297</v>
      </c>
      <c r="AR511" t="s">
        <v>297</v>
      </c>
      <c r="AS511" t="s">
        <v>297</v>
      </c>
      <c r="AT511" t="s">
        <v>297</v>
      </c>
      <c r="AU511" t="s">
        <v>297</v>
      </c>
      <c r="AV511" t="s">
        <v>297</v>
      </c>
      <c r="AW511" t="s">
        <v>297</v>
      </c>
      <c r="AX511" t="s">
        <v>297</v>
      </c>
      <c r="AY511" t="s">
        <v>297</v>
      </c>
      <c r="AZ511" t="s">
        <v>297</v>
      </c>
      <c r="BA511" t="s">
        <v>297</v>
      </c>
      <c r="BB511" t="s">
        <v>297</v>
      </c>
      <c r="BC511" t="s">
        <v>297</v>
      </c>
      <c r="BD511" t="s">
        <v>297</v>
      </c>
      <c r="BE511" t="s">
        <v>297</v>
      </c>
      <c r="BF511" t="s">
        <v>297</v>
      </c>
      <c r="BG511" t="s">
        <v>297</v>
      </c>
      <c r="BH511" t="s">
        <v>297</v>
      </c>
      <c r="BI511" t="s">
        <v>297</v>
      </c>
      <c r="BJ511" t="s">
        <v>297</v>
      </c>
      <c r="BK511" t="s">
        <v>297</v>
      </c>
      <c r="BL511" t="s">
        <v>297</v>
      </c>
      <c r="BM511" t="s">
        <v>297</v>
      </c>
      <c r="BN511" t="s">
        <v>297</v>
      </c>
      <c r="BO511" t="s">
        <v>297</v>
      </c>
      <c r="BP511" t="s">
        <v>297</v>
      </c>
      <c r="BQ511" t="s">
        <v>297</v>
      </c>
      <c r="BR511" t="s">
        <v>297</v>
      </c>
      <c r="BS511" t="s">
        <v>297</v>
      </c>
      <c r="BT511" t="s">
        <v>297</v>
      </c>
      <c r="BU511" t="s">
        <v>297</v>
      </c>
      <c r="BV511" t="s">
        <v>297</v>
      </c>
      <c r="BW511" t="s">
        <v>297</v>
      </c>
      <c r="BX511" t="s">
        <v>297</v>
      </c>
      <c r="BY511" t="s">
        <v>297</v>
      </c>
      <c r="BZ511" t="s">
        <v>297</v>
      </c>
      <c r="CA511" t="s">
        <v>297</v>
      </c>
      <c r="CB511" t="s">
        <v>312</v>
      </c>
      <c r="CC511" t="s">
        <v>297</v>
      </c>
      <c r="CD511" t="s">
        <v>297</v>
      </c>
      <c r="CE511" t="s">
        <v>3147</v>
      </c>
      <c r="CF511" t="s">
        <v>553</v>
      </c>
      <c r="CG511">
        <v>0</v>
      </c>
      <c r="CH511" t="s">
        <v>297</v>
      </c>
      <c r="CI511" t="s">
        <v>297</v>
      </c>
      <c r="CJ511" t="s">
        <v>297</v>
      </c>
      <c r="CK511" t="s">
        <v>3148</v>
      </c>
      <c r="CL511" t="s">
        <v>3149</v>
      </c>
      <c r="CM511" t="s">
        <v>3150</v>
      </c>
      <c r="CN511" t="s">
        <v>297</v>
      </c>
      <c r="CO511" t="s">
        <v>297</v>
      </c>
      <c r="CP511" t="s">
        <v>297</v>
      </c>
      <c r="CQ511" t="s">
        <v>297</v>
      </c>
      <c r="CR511" t="s">
        <v>297</v>
      </c>
      <c r="CS511" t="s">
        <v>297</v>
      </c>
      <c r="CT511" t="s">
        <v>297</v>
      </c>
      <c r="CU511" t="s">
        <v>297</v>
      </c>
      <c r="CV511" t="s">
        <v>297</v>
      </c>
      <c r="CW511" t="s">
        <v>297</v>
      </c>
      <c r="CX511" t="s">
        <v>297</v>
      </c>
      <c r="CY511" t="s">
        <v>297</v>
      </c>
      <c r="CZ511" t="s">
        <v>297</v>
      </c>
      <c r="DA511" t="s">
        <v>297</v>
      </c>
      <c r="DB511" t="s">
        <v>297</v>
      </c>
      <c r="DC511" t="s">
        <v>297</v>
      </c>
    </row>
    <row r="512" spans="1:107" ht="17" hidden="1" customHeight="1" x14ac:dyDescent="0.2">
      <c r="A512" t="s">
        <v>3151</v>
      </c>
      <c r="B512" s="196" t="s">
        <v>3152</v>
      </c>
      <c r="C512" t="s">
        <v>6285</v>
      </c>
      <c r="D512" t="s">
        <v>297</v>
      </c>
      <c r="E512" t="s">
        <v>3153</v>
      </c>
      <c r="F512" t="s">
        <v>297</v>
      </c>
      <c r="G512" t="s">
        <v>339</v>
      </c>
      <c r="H512" t="s">
        <v>340</v>
      </c>
      <c r="I512" t="s">
        <v>375</v>
      </c>
      <c r="J512" t="s">
        <v>342</v>
      </c>
      <c r="K512" t="s">
        <v>343</v>
      </c>
      <c r="L512" t="s">
        <v>303</v>
      </c>
      <c r="M512" t="s">
        <v>297</v>
      </c>
      <c r="N512" t="s">
        <v>297</v>
      </c>
      <c r="O512" t="s">
        <v>297</v>
      </c>
      <c r="Q512" t="s">
        <v>344</v>
      </c>
      <c r="R512" t="s">
        <v>297</v>
      </c>
      <c r="S512" t="s">
        <v>306</v>
      </c>
      <c r="T512" t="s">
        <v>297</v>
      </c>
      <c r="U512" t="s">
        <v>297</v>
      </c>
      <c r="V512" t="s">
        <v>309</v>
      </c>
      <c r="W512" t="s">
        <v>310</v>
      </c>
      <c r="X512" t="s">
        <v>310</v>
      </c>
      <c r="Y512" t="s">
        <v>612</v>
      </c>
      <c r="Z512" t="s">
        <v>297</v>
      </c>
      <c r="AA512" t="s">
        <v>297</v>
      </c>
      <c r="AB512" t="s">
        <v>297</v>
      </c>
      <c r="AC512" t="s">
        <v>312</v>
      </c>
      <c r="AD512" t="s">
        <v>297</v>
      </c>
      <c r="AE512" t="s">
        <v>297</v>
      </c>
      <c r="AF512" t="s">
        <v>297</v>
      </c>
      <c r="AG512" t="s">
        <v>297</v>
      </c>
      <c r="AH512" t="s">
        <v>297</v>
      </c>
      <c r="AI512" t="s">
        <v>297</v>
      </c>
      <c r="AJ512" t="s">
        <v>297</v>
      </c>
      <c r="AK512" t="s">
        <v>297</v>
      </c>
      <c r="AL512" t="s">
        <v>297</v>
      </c>
      <c r="AM512" t="s">
        <v>297</v>
      </c>
      <c r="AN512" t="s">
        <v>297</v>
      </c>
      <c r="AO512" t="s">
        <v>297</v>
      </c>
      <c r="AP512" t="s">
        <v>297</v>
      </c>
      <c r="AQ512" t="s">
        <v>297</v>
      </c>
      <c r="AR512" t="s">
        <v>297</v>
      </c>
      <c r="AS512" t="s">
        <v>297</v>
      </c>
      <c r="AT512" t="s">
        <v>297</v>
      </c>
      <c r="AU512" t="s">
        <v>297</v>
      </c>
      <c r="AV512" t="s">
        <v>297</v>
      </c>
      <c r="AW512" t="s">
        <v>297</v>
      </c>
      <c r="AX512" t="s">
        <v>297</v>
      </c>
      <c r="AY512" t="s">
        <v>297</v>
      </c>
      <c r="AZ512" t="s">
        <v>297</v>
      </c>
      <c r="BA512" t="s">
        <v>297</v>
      </c>
      <c r="BB512" t="s">
        <v>297</v>
      </c>
      <c r="BC512" t="s">
        <v>297</v>
      </c>
      <c r="BD512" t="s">
        <v>297</v>
      </c>
      <c r="BE512" t="s">
        <v>297</v>
      </c>
      <c r="BF512" t="s">
        <v>297</v>
      </c>
      <c r="BG512" t="s">
        <v>297</v>
      </c>
      <c r="BH512" t="s">
        <v>297</v>
      </c>
      <c r="BI512" t="s">
        <v>297</v>
      </c>
      <c r="BJ512" t="s">
        <v>297</v>
      </c>
      <c r="BK512" t="s">
        <v>297</v>
      </c>
      <c r="BL512" t="s">
        <v>297</v>
      </c>
      <c r="BM512" t="s">
        <v>297</v>
      </c>
      <c r="BN512" t="s">
        <v>297</v>
      </c>
      <c r="BO512" t="s">
        <v>297</v>
      </c>
      <c r="BP512" t="s">
        <v>297</v>
      </c>
      <c r="BQ512" t="s">
        <v>297</v>
      </c>
      <c r="BR512" t="s">
        <v>297</v>
      </c>
      <c r="BS512" t="s">
        <v>297</v>
      </c>
      <c r="BT512" t="s">
        <v>297</v>
      </c>
      <c r="BU512" t="s">
        <v>297</v>
      </c>
      <c r="BV512" t="s">
        <v>297</v>
      </c>
      <c r="BW512" t="s">
        <v>297</v>
      </c>
      <c r="BX512" t="s">
        <v>297</v>
      </c>
      <c r="BY512" t="s">
        <v>297</v>
      </c>
      <c r="BZ512" t="s">
        <v>297</v>
      </c>
      <c r="CA512" t="s">
        <v>297</v>
      </c>
      <c r="CB512" t="s">
        <v>312</v>
      </c>
      <c r="CC512" t="s">
        <v>297</v>
      </c>
      <c r="CD512" t="s">
        <v>297</v>
      </c>
      <c r="CE512" t="s">
        <v>297</v>
      </c>
      <c r="CF512" t="s">
        <v>347</v>
      </c>
      <c r="CG512" t="s">
        <v>297</v>
      </c>
      <c r="CH512" t="s">
        <v>297</v>
      </c>
      <c r="CI512">
        <v>0</v>
      </c>
      <c r="CJ512">
        <v>30</v>
      </c>
      <c r="CK512" t="s">
        <v>3154</v>
      </c>
      <c r="CL512" t="s">
        <v>3155</v>
      </c>
      <c r="CM512" t="s">
        <v>297</v>
      </c>
      <c r="CN512" t="s">
        <v>297</v>
      </c>
      <c r="CO512" t="s">
        <v>297</v>
      </c>
      <c r="CP512" t="s">
        <v>297</v>
      </c>
      <c r="CQ512" t="s">
        <v>297</v>
      </c>
      <c r="CR512" t="s">
        <v>297</v>
      </c>
      <c r="CS512" t="s">
        <v>297</v>
      </c>
      <c r="CT512" t="s">
        <v>297</v>
      </c>
      <c r="CU512" t="s">
        <v>297</v>
      </c>
      <c r="CV512" t="s">
        <v>297</v>
      </c>
      <c r="CW512" t="s">
        <v>297</v>
      </c>
      <c r="CX512" t="s">
        <v>297</v>
      </c>
      <c r="CY512" t="s">
        <v>297</v>
      </c>
      <c r="CZ512" t="s">
        <v>297</v>
      </c>
      <c r="DA512" t="s">
        <v>297</v>
      </c>
      <c r="DB512" t="s">
        <v>297</v>
      </c>
      <c r="DC512" t="s">
        <v>297</v>
      </c>
    </row>
    <row r="513" spans="1:107" ht="17" hidden="1" customHeight="1" x14ac:dyDescent="0.2">
      <c r="A513" t="s">
        <v>3156</v>
      </c>
      <c r="B513" s="14" t="s">
        <v>3157</v>
      </c>
      <c r="C513" t="s">
        <v>6285</v>
      </c>
      <c r="D513" t="s">
        <v>297</v>
      </c>
      <c r="E513" t="s">
        <v>3158</v>
      </c>
      <c r="F513" t="s">
        <v>297</v>
      </c>
      <c r="G513" t="s">
        <v>339</v>
      </c>
      <c r="H513" t="s">
        <v>340</v>
      </c>
      <c r="I513" t="s">
        <v>375</v>
      </c>
      <c r="J513" t="s">
        <v>342</v>
      </c>
      <c r="K513" t="s">
        <v>343</v>
      </c>
      <c r="L513" t="s">
        <v>303</v>
      </c>
      <c r="M513" t="s">
        <v>297</v>
      </c>
      <c r="N513" t="s">
        <v>297</v>
      </c>
      <c r="O513" t="s">
        <v>297</v>
      </c>
      <c r="Q513" t="s">
        <v>344</v>
      </c>
      <c r="R513" t="s">
        <v>297</v>
      </c>
      <c r="S513" t="s">
        <v>306</v>
      </c>
      <c r="T513" t="s">
        <v>297</v>
      </c>
      <c r="U513" t="s">
        <v>297</v>
      </c>
      <c r="V513" t="s">
        <v>309</v>
      </c>
      <c r="W513" t="s">
        <v>310</v>
      </c>
      <c r="X513" t="s">
        <v>310</v>
      </c>
      <c r="Y513" t="s">
        <v>612</v>
      </c>
      <c r="Z513" t="s">
        <v>297</v>
      </c>
      <c r="AA513" t="s">
        <v>297</v>
      </c>
      <c r="AB513" t="s">
        <v>297</v>
      </c>
      <c r="AC513" t="s">
        <v>297</v>
      </c>
      <c r="AD513" t="s">
        <v>297</v>
      </c>
      <c r="AE513" t="s">
        <v>297</v>
      </c>
      <c r="AF513" t="s">
        <v>297</v>
      </c>
      <c r="AG513" t="s">
        <v>297</v>
      </c>
      <c r="AH513" t="s">
        <v>297</v>
      </c>
      <c r="AI513" t="s">
        <v>297</v>
      </c>
      <c r="AJ513" t="s">
        <v>297</v>
      </c>
      <c r="AK513" t="s">
        <v>297</v>
      </c>
      <c r="AL513" t="s">
        <v>297</v>
      </c>
      <c r="AM513" t="s">
        <v>297</v>
      </c>
      <c r="AN513" t="s">
        <v>297</v>
      </c>
      <c r="AO513" t="s">
        <v>297</v>
      </c>
      <c r="AP513" t="s">
        <v>297</v>
      </c>
      <c r="AQ513" t="s">
        <v>297</v>
      </c>
      <c r="AR513" t="s">
        <v>297</v>
      </c>
      <c r="AS513" t="s">
        <v>297</v>
      </c>
      <c r="AT513" t="s">
        <v>297</v>
      </c>
      <c r="AU513" t="s">
        <v>297</v>
      </c>
      <c r="AV513" t="s">
        <v>297</v>
      </c>
      <c r="AW513" t="s">
        <v>297</v>
      </c>
      <c r="AX513" t="s">
        <v>297</v>
      </c>
      <c r="AY513" t="s">
        <v>297</v>
      </c>
      <c r="AZ513" t="s">
        <v>297</v>
      </c>
      <c r="BA513" t="s">
        <v>297</v>
      </c>
      <c r="BB513" t="s">
        <v>297</v>
      </c>
      <c r="BC513" t="s">
        <v>297</v>
      </c>
      <c r="BD513" t="s">
        <v>297</v>
      </c>
      <c r="BE513" t="s">
        <v>297</v>
      </c>
      <c r="BF513" t="s">
        <v>297</v>
      </c>
      <c r="BG513" t="s">
        <v>297</v>
      </c>
      <c r="BH513" t="s">
        <v>297</v>
      </c>
      <c r="BI513" t="s">
        <v>297</v>
      </c>
      <c r="BJ513" t="s">
        <v>297</v>
      </c>
      <c r="BK513" t="s">
        <v>297</v>
      </c>
      <c r="BL513" t="s">
        <v>297</v>
      </c>
      <c r="BM513" t="s">
        <v>297</v>
      </c>
      <c r="BN513" t="s">
        <v>297</v>
      </c>
      <c r="BO513" t="s">
        <v>297</v>
      </c>
      <c r="BP513" t="s">
        <v>297</v>
      </c>
      <c r="BQ513" t="s">
        <v>297</v>
      </c>
      <c r="BR513" t="s">
        <v>297</v>
      </c>
      <c r="BS513" t="s">
        <v>297</v>
      </c>
      <c r="BT513" t="s">
        <v>297</v>
      </c>
      <c r="BU513" t="s">
        <v>297</v>
      </c>
      <c r="BV513" t="s">
        <v>297</v>
      </c>
      <c r="BW513" t="s">
        <v>297</v>
      </c>
      <c r="BX513" t="s">
        <v>297</v>
      </c>
      <c r="BY513" t="s">
        <v>297</v>
      </c>
      <c r="BZ513" t="s">
        <v>297</v>
      </c>
      <c r="CA513" t="s">
        <v>297</v>
      </c>
      <c r="CB513" t="s">
        <v>297</v>
      </c>
      <c r="CC513" t="s">
        <v>297</v>
      </c>
      <c r="CD513" t="s">
        <v>297</v>
      </c>
      <c r="CE513" t="s">
        <v>297</v>
      </c>
      <c r="CF513" t="s">
        <v>347</v>
      </c>
      <c r="CG513" t="s">
        <v>297</v>
      </c>
      <c r="CH513" t="s">
        <v>297</v>
      </c>
      <c r="CI513">
        <v>0</v>
      </c>
      <c r="CJ513">
        <v>30</v>
      </c>
      <c r="CK513" t="s">
        <v>3159</v>
      </c>
      <c r="CL513" t="s">
        <v>3160</v>
      </c>
      <c r="CM513" t="s">
        <v>297</v>
      </c>
      <c r="CN513" t="s">
        <v>297</v>
      </c>
      <c r="CO513" t="s">
        <v>297</v>
      </c>
      <c r="CP513" t="s">
        <v>297</v>
      </c>
      <c r="CQ513" t="s">
        <v>297</v>
      </c>
      <c r="CR513" t="s">
        <v>297</v>
      </c>
      <c r="CS513" t="s">
        <v>297</v>
      </c>
      <c r="CT513" t="s">
        <v>297</v>
      </c>
      <c r="CU513" t="s">
        <v>297</v>
      </c>
      <c r="CV513" t="s">
        <v>297</v>
      </c>
      <c r="CW513" t="s">
        <v>297</v>
      </c>
      <c r="CX513" t="s">
        <v>297</v>
      </c>
      <c r="CY513" t="s">
        <v>297</v>
      </c>
      <c r="CZ513" t="s">
        <v>297</v>
      </c>
      <c r="DA513" t="s">
        <v>297</v>
      </c>
      <c r="DB513" t="s">
        <v>297</v>
      </c>
      <c r="DC513" t="s">
        <v>297</v>
      </c>
    </row>
    <row r="514" spans="1:107" ht="17" hidden="1" customHeight="1" x14ac:dyDescent="0.2">
      <c r="A514" t="s">
        <v>3161</v>
      </c>
      <c r="B514" s="196" t="s">
        <v>3162</v>
      </c>
      <c r="C514" t="s">
        <v>2825</v>
      </c>
      <c r="D514" t="s">
        <v>297</v>
      </c>
      <c r="E514" t="s">
        <v>3163</v>
      </c>
      <c r="F514" t="s">
        <v>3164</v>
      </c>
      <c r="G514" t="s">
        <v>339</v>
      </c>
      <c r="H514" t="s">
        <v>340</v>
      </c>
      <c r="I514" t="s">
        <v>375</v>
      </c>
      <c r="J514" t="s">
        <v>342</v>
      </c>
      <c r="K514" t="s">
        <v>343</v>
      </c>
      <c r="L514" t="s">
        <v>303</v>
      </c>
      <c r="M514" t="s">
        <v>297</v>
      </c>
      <c r="N514" t="s">
        <v>297</v>
      </c>
      <c r="O514" t="s">
        <v>297</v>
      </c>
      <c r="Q514" t="s">
        <v>344</v>
      </c>
      <c r="R514" t="s">
        <v>297</v>
      </c>
      <c r="S514" t="s">
        <v>306</v>
      </c>
      <c r="T514" t="s">
        <v>297</v>
      </c>
      <c r="U514" t="s">
        <v>297</v>
      </c>
      <c r="V514" t="s">
        <v>309</v>
      </c>
      <c r="W514" t="s">
        <v>345</v>
      </c>
      <c r="X514" t="s">
        <v>310</v>
      </c>
      <c r="Y514" t="s">
        <v>311</v>
      </c>
      <c r="Z514" t="s">
        <v>297</v>
      </c>
      <c r="AA514" t="s">
        <v>297</v>
      </c>
      <c r="AB514" t="s">
        <v>297</v>
      </c>
      <c r="AC514" t="s">
        <v>297</v>
      </c>
      <c r="AD514" t="s">
        <v>297</v>
      </c>
      <c r="AE514" t="s">
        <v>297</v>
      </c>
      <c r="AF514" t="s">
        <v>297</v>
      </c>
      <c r="AG514" t="s">
        <v>297</v>
      </c>
      <c r="AH514" t="s">
        <v>297</v>
      </c>
      <c r="AI514" t="s">
        <v>297</v>
      </c>
      <c r="AJ514" t="s">
        <v>297</v>
      </c>
      <c r="AK514" t="s">
        <v>297</v>
      </c>
      <c r="AL514" t="s">
        <v>297</v>
      </c>
      <c r="AM514" t="s">
        <v>297</v>
      </c>
      <c r="AN514" t="s">
        <v>297</v>
      </c>
      <c r="AO514" t="s">
        <v>297</v>
      </c>
      <c r="AP514" t="s">
        <v>297</v>
      </c>
      <c r="AQ514" t="s">
        <v>297</v>
      </c>
      <c r="AR514" t="s">
        <v>297</v>
      </c>
      <c r="AS514" t="s">
        <v>297</v>
      </c>
      <c r="AT514" t="s">
        <v>297</v>
      </c>
      <c r="AU514" t="s">
        <v>297</v>
      </c>
      <c r="AV514" t="s">
        <v>297</v>
      </c>
      <c r="AW514" t="s">
        <v>297</v>
      </c>
      <c r="AX514" t="s">
        <v>297</v>
      </c>
      <c r="AY514" t="s">
        <v>297</v>
      </c>
      <c r="AZ514" t="s">
        <v>297</v>
      </c>
      <c r="BA514" t="s">
        <v>297</v>
      </c>
      <c r="BB514" t="s">
        <v>297</v>
      </c>
      <c r="BC514" t="s">
        <v>297</v>
      </c>
      <c r="BD514" t="s">
        <v>297</v>
      </c>
      <c r="BE514" t="s">
        <v>297</v>
      </c>
      <c r="BF514" t="s">
        <v>297</v>
      </c>
      <c r="BG514" t="s">
        <v>297</v>
      </c>
      <c r="BH514" t="s">
        <v>297</v>
      </c>
      <c r="BI514" t="s">
        <v>297</v>
      </c>
      <c r="BJ514" t="s">
        <v>297</v>
      </c>
      <c r="BK514" t="s">
        <v>297</v>
      </c>
      <c r="BL514" t="s">
        <v>297</v>
      </c>
      <c r="BM514" t="s">
        <v>297</v>
      </c>
      <c r="BN514" t="s">
        <v>297</v>
      </c>
      <c r="BO514" t="s">
        <v>297</v>
      </c>
      <c r="BP514" t="s">
        <v>297</v>
      </c>
      <c r="BQ514" t="s">
        <v>297</v>
      </c>
      <c r="BR514" t="s">
        <v>297</v>
      </c>
      <c r="BS514" t="s">
        <v>297</v>
      </c>
      <c r="BT514" t="s">
        <v>297</v>
      </c>
      <c r="BU514" t="s">
        <v>297</v>
      </c>
      <c r="BV514" t="s">
        <v>297</v>
      </c>
      <c r="BW514" t="s">
        <v>297</v>
      </c>
      <c r="BX514" t="s">
        <v>297</v>
      </c>
      <c r="BY514" t="s">
        <v>297</v>
      </c>
      <c r="BZ514" t="s">
        <v>297</v>
      </c>
      <c r="CA514" t="s">
        <v>297</v>
      </c>
      <c r="CB514" t="s">
        <v>297</v>
      </c>
      <c r="CC514" t="s">
        <v>297</v>
      </c>
      <c r="CD514" t="s">
        <v>297</v>
      </c>
      <c r="CE514" t="s">
        <v>297</v>
      </c>
      <c r="CF514" t="s">
        <v>347</v>
      </c>
      <c r="CG514" t="s">
        <v>297</v>
      </c>
      <c r="CH514" t="s">
        <v>297</v>
      </c>
      <c r="CI514">
        <v>0</v>
      </c>
      <c r="CJ514">
        <v>30</v>
      </c>
      <c r="CK514" t="s">
        <v>3165</v>
      </c>
      <c r="CL514" t="s">
        <v>3166</v>
      </c>
      <c r="CM514" t="s">
        <v>3167</v>
      </c>
      <c r="CN514" t="s">
        <v>297</v>
      </c>
      <c r="CO514" t="s">
        <v>297</v>
      </c>
      <c r="CP514" t="s">
        <v>297</v>
      </c>
      <c r="CQ514" t="s">
        <v>297</v>
      </c>
      <c r="CR514" t="s">
        <v>297</v>
      </c>
      <c r="CS514" t="s">
        <v>297</v>
      </c>
      <c r="CT514" t="s">
        <v>297</v>
      </c>
      <c r="CU514" t="s">
        <v>297</v>
      </c>
      <c r="CV514" t="s">
        <v>297</v>
      </c>
      <c r="CW514" t="s">
        <v>297</v>
      </c>
      <c r="CX514" t="s">
        <v>297</v>
      </c>
      <c r="CY514" t="s">
        <v>297</v>
      </c>
      <c r="CZ514" t="s">
        <v>297</v>
      </c>
      <c r="DA514" t="s">
        <v>297</v>
      </c>
      <c r="DB514" t="s">
        <v>297</v>
      </c>
      <c r="DC514" t="s">
        <v>297</v>
      </c>
    </row>
    <row r="515" spans="1:107" ht="17" hidden="1" customHeight="1" x14ac:dyDescent="0.2">
      <c r="A515" s="169" t="s">
        <v>278</v>
      </c>
      <c r="B515" s="198" t="s">
        <v>3168</v>
      </c>
      <c r="C515" t="s">
        <v>1311</v>
      </c>
      <c r="D515" s="70" t="s">
        <v>297</v>
      </c>
      <c r="E515" s="70" t="s">
        <v>3169</v>
      </c>
      <c r="F515" s="160" t="s">
        <v>297</v>
      </c>
      <c r="G515" t="s">
        <v>339</v>
      </c>
      <c r="H515" t="s">
        <v>340</v>
      </c>
      <c r="I515" t="s">
        <v>375</v>
      </c>
      <c r="J515" t="s">
        <v>342</v>
      </c>
      <c r="K515" t="s">
        <v>343</v>
      </c>
      <c r="L515" t="s">
        <v>303</v>
      </c>
      <c r="M515" t="s">
        <v>297</v>
      </c>
      <c r="N515" t="s">
        <v>297</v>
      </c>
      <c r="O515" t="s">
        <v>297</v>
      </c>
      <c r="Q515" t="s">
        <v>344</v>
      </c>
      <c r="R515" t="s">
        <v>297</v>
      </c>
      <c r="S515" t="s">
        <v>306</v>
      </c>
      <c r="T515" t="s">
        <v>297</v>
      </c>
      <c r="U515" t="s">
        <v>297</v>
      </c>
      <c r="V515" s="70" t="s">
        <v>309</v>
      </c>
      <c r="W515" t="s">
        <v>310</v>
      </c>
      <c r="X515" t="s">
        <v>310</v>
      </c>
      <c r="Y515" t="s">
        <v>311</v>
      </c>
      <c r="Z515" t="s">
        <v>297</v>
      </c>
      <c r="AA515" t="s">
        <v>297</v>
      </c>
      <c r="AB515" t="s">
        <v>297</v>
      </c>
      <c r="AC515" t="s">
        <v>297</v>
      </c>
      <c r="AD515" t="s">
        <v>297</v>
      </c>
      <c r="AE515" t="s">
        <v>297</v>
      </c>
      <c r="AF515" t="s">
        <v>297</v>
      </c>
      <c r="AG515" t="s">
        <v>297</v>
      </c>
      <c r="AH515" t="s">
        <v>297</v>
      </c>
      <c r="AI515" t="s">
        <v>297</v>
      </c>
      <c r="AJ515" t="s">
        <v>297</v>
      </c>
      <c r="AK515" t="s">
        <v>297</v>
      </c>
      <c r="AL515" t="s">
        <v>297</v>
      </c>
      <c r="AM515" t="s">
        <v>297</v>
      </c>
      <c r="AN515" t="s">
        <v>297</v>
      </c>
      <c r="AO515" t="s">
        <v>297</v>
      </c>
      <c r="AP515" t="s">
        <v>297</v>
      </c>
      <c r="AQ515" t="s">
        <v>297</v>
      </c>
      <c r="AR515" t="s">
        <v>297</v>
      </c>
      <c r="AS515" t="s">
        <v>297</v>
      </c>
      <c r="AT515" t="s">
        <v>297</v>
      </c>
      <c r="AU515" t="s">
        <v>297</v>
      </c>
      <c r="AV515" t="s">
        <v>297</v>
      </c>
      <c r="AW515" t="s">
        <v>297</v>
      </c>
      <c r="AX515" t="s">
        <v>297</v>
      </c>
      <c r="AY515" t="s">
        <v>297</v>
      </c>
      <c r="AZ515" t="s">
        <v>297</v>
      </c>
      <c r="BA515" t="s">
        <v>297</v>
      </c>
      <c r="BB515" t="s">
        <v>297</v>
      </c>
      <c r="BC515" t="s">
        <v>297</v>
      </c>
      <c r="BD515" t="s">
        <v>297</v>
      </c>
      <c r="BE515" t="s">
        <v>297</v>
      </c>
      <c r="BF515" t="s">
        <v>297</v>
      </c>
      <c r="BG515" t="s">
        <v>297</v>
      </c>
      <c r="BH515" t="s">
        <v>297</v>
      </c>
      <c r="BI515" t="s">
        <v>297</v>
      </c>
      <c r="BJ515" t="s">
        <v>297</v>
      </c>
      <c r="BK515" t="s">
        <v>297</v>
      </c>
      <c r="BL515" t="s">
        <v>297</v>
      </c>
      <c r="BM515" t="s">
        <v>297</v>
      </c>
      <c r="BN515" t="s">
        <v>297</v>
      </c>
      <c r="BO515" t="s">
        <v>297</v>
      </c>
      <c r="BP515" t="s">
        <v>312</v>
      </c>
      <c r="BQ515" t="s">
        <v>297</v>
      </c>
      <c r="BR515" t="s">
        <v>297</v>
      </c>
      <c r="BS515" t="s">
        <v>297</v>
      </c>
      <c r="BT515" t="s">
        <v>297</v>
      </c>
      <c r="BU515" t="s">
        <v>297</v>
      </c>
      <c r="BV515" t="s">
        <v>297</v>
      </c>
      <c r="BW515" t="s">
        <v>297</v>
      </c>
      <c r="BX515" t="s">
        <v>297</v>
      </c>
      <c r="BY515" t="s">
        <v>297</v>
      </c>
      <c r="BZ515" t="s">
        <v>297</v>
      </c>
      <c r="CA515" t="s">
        <v>297</v>
      </c>
      <c r="CB515" t="s">
        <v>297</v>
      </c>
      <c r="CC515" t="s">
        <v>297</v>
      </c>
      <c r="CD515" t="s">
        <v>297</v>
      </c>
      <c r="CE515" t="s">
        <v>297</v>
      </c>
      <c r="CF515" t="s">
        <v>347</v>
      </c>
      <c r="CG515" t="s">
        <v>297</v>
      </c>
      <c r="CH515" t="s">
        <v>297</v>
      </c>
      <c r="CI515">
        <v>0</v>
      </c>
      <c r="CJ515">
        <v>30</v>
      </c>
      <c r="CM515" t="s">
        <v>297</v>
      </c>
      <c r="CN515" t="s">
        <v>297</v>
      </c>
      <c r="CO515" t="s">
        <v>297</v>
      </c>
      <c r="CP515" t="s">
        <v>297</v>
      </c>
      <c r="CQ515" t="s">
        <v>297</v>
      </c>
      <c r="CR515" t="s">
        <v>297</v>
      </c>
      <c r="CS515" t="s">
        <v>297</v>
      </c>
      <c r="CT515" t="s">
        <v>297</v>
      </c>
      <c r="CU515" t="s">
        <v>297</v>
      </c>
      <c r="CV515" t="s">
        <v>297</v>
      </c>
      <c r="CW515" t="s">
        <v>297</v>
      </c>
      <c r="CX515" t="s">
        <v>297</v>
      </c>
      <c r="CY515" t="s">
        <v>297</v>
      </c>
      <c r="CZ515" t="s">
        <v>297</v>
      </c>
      <c r="DA515" t="s">
        <v>297</v>
      </c>
      <c r="DB515" t="s">
        <v>297</v>
      </c>
      <c r="DC515" t="s">
        <v>297</v>
      </c>
    </row>
    <row r="516" spans="1:107" ht="17" hidden="1" customHeight="1" x14ac:dyDescent="0.2">
      <c r="A516" s="169" t="s">
        <v>280</v>
      </c>
      <c r="B516" s="199" t="s">
        <v>3170</v>
      </c>
      <c r="C516" t="s">
        <v>1311</v>
      </c>
      <c r="D516" s="70" t="s">
        <v>297</v>
      </c>
      <c r="E516" s="70" t="s">
        <v>3171</v>
      </c>
      <c r="F516" s="160" t="s">
        <v>297</v>
      </c>
      <c r="G516" t="s">
        <v>339</v>
      </c>
      <c r="H516" t="s">
        <v>340</v>
      </c>
      <c r="I516" t="s">
        <v>375</v>
      </c>
      <c r="J516" t="s">
        <v>342</v>
      </c>
      <c r="K516" t="s">
        <v>343</v>
      </c>
      <c r="L516" t="s">
        <v>303</v>
      </c>
      <c r="M516" t="s">
        <v>297</v>
      </c>
      <c r="N516" t="s">
        <v>297</v>
      </c>
      <c r="O516" t="s">
        <v>297</v>
      </c>
      <c r="Q516" t="s">
        <v>344</v>
      </c>
      <c r="R516" t="s">
        <v>297</v>
      </c>
      <c r="S516" t="s">
        <v>306</v>
      </c>
      <c r="T516" t="s">
        <v>297</v>
      </c>
      <c r="U516" t="s">
        <v>297</v>
      </c>
      <c r="V516" s="70" t="s">
        <v>309</v>
      </c>
      <c r="W516" t="s">
        <v>310</v>
      </c>
      <c r="X516" t="s">
        <v>310</v>
      </c>
      <c r="Y516" t="s">
        <v>311</v>
      </c>
      <c r="Z516" t="s">
        <v>297</v>
      </c>
      <c r="AA516" t="s">
        <v>297</v>
      </c>
      <c r="AB516" t="s">
        <v>297</v>
      </c>
      <c r="AC516" t="s">
        <v>297</v>
      </c>
      <c r="AD516" t="s">
        <v>297</v>
      </c>
      <c r="AE516" t="s">
        <v>297</v>
      </c>
      <c r="AF516" t="s">
        <v>297</v>
      </c>
      <c r="AG516" t="s">
        <v>297</v>
      </c>
      <c r="AH516" t="s">
        <v>297</v>
      </c>
      <c r="AI516" t="s">
        <v>297</v>
      </c>
      <c r="AJ516" t="s">
        <v>297</v>
      </c>
      <c r="AK516" t="s">
        <v>297</v>
      </c>
      <c r="AL516" t="s">
        <v>297</v>
      </c>
      <c r="AM516" t="s">
        <v>297</v>
      </c>
      <c r="AN516" t="s">
        <v>297</v>
      </c>
      <c r="AO516" t="s">
        <v>297</v>
      </c>
      <c r="AP516" t="s">
        <v>297</v>
      </c>
      <c r="AQ516" t="s">
        <v>297</v>
      </c>
      <c r="AR516" t="s">
        <v>297</v>
      </c>
      <c r="AS516" t="s">
        <v>297</v>
      </c>
      <c r="AT516" t="s">
        <v>297</v>
      </c>
      <c r="AU516" t="s">
        <v>297</v>
      </c>
      <c r="AV516" t="s">
        <v>297</v>
      </c>
      <c r="AW516" t="s">
        <v>297</v>
      </c>
      <c r="AX516" t="s">
        <v>297</v>
      </c>
      <c r="AY516" t="s">
        <v>297</v>
      </c>
      <c r="AZ516" t="s">
        <v>297</v>
      </c>
      <c r="BA516" t="s">
        <v>297</v>
      </c>
      <c r="BB516" t="s">
        <v>297</v>
      </c>
      <c r="BC516" t="s">
        <v>297</v>
      </c>
      <c r="BD516" t="s">
        <v>297</v>
      </c>
      <c r="BE516" t="s">
        <v>297</v>
      </c>
      <c r="BF516" t="s">
        <v>297</v>
      </c>
      <c r="BG516" t="s">
        <v>297</v>
      </c>
      <c r="BH516" t="s">
        <v>297</v>
      </c>
      <c r="BI516" t="s">
        <v>297</v>
      </c>
      <c r="BJ516" t="s">
        <v>297</v>
      </c>
      <c r="BK516" t="s">
        <v>297</v>
      </c>
      <c r="BL516" t="s">
        <v>297</v>
      </c>
      <c r="BM516" t="s">
        <v>297</v>
      </c>
      <c r="BN516" t="s">
        <v>297</v>
      </c>
      <c r="BO516" t="s">
        <v>297</v>
      </c>
      <c r="BP516" t="s">
        <v>312</v>
      </c>
      <c r="BQ516" t="s">
        <v>297</v>
      </c>
      <c r="BR516" t="s">
        <v>297</v>
      </c>
      <c r="BS516" t="s">
        <v>297</v>
      </c>
      <c r="BT516" t="s">
        <v>297</v>
      </c>
      <c r="BU516" t="s">
        <v>297</v>
      </c>
      <c r="BV516" t="s">
        <v>297</v>
      </c>
      <c r="BW516" t="s">
        <v>297</v>
      </c>
      <c r="BX516" t="s">
        <v>297</v>
      </c>
      <c r="BY516" t="s">
        <v>297</v>
      </c>
      <c r="BZ516" t="s">
        <v>297</v>
      </c>
      <c r="CA516" t="s">
        <v>297</v>
      </c>
      <c r="CB516" t="s">
        <v>297</v>
      </c>
      <c r="CC516" t="s">
        <v>297</v>
      </c>
      <c r="CD516" t="s">
        <v>297</v>
      </c>
      <c r="CE516" t="s">
        <v>297</v>
      </c>
      <c r="CF516" t="s">
        <v>347</v>
      </c>
      <c r="CG516" t="s">
        <v>297</v>
      </c>
      <c r="CH516" t="s">
        <v>297</v>
      </c>
      <c r="CI516">
        <v>0</v>
      </c>
      <c r="CJ516">
        <v>30</v>
      </c>
      <c r="CM516" t="s">
        <v>297</v>
      </c>
      <c r="CN516" t="s">
        <v>297</v>
      </c>
      <c r="CO516" t="s">
        <v>297</v>
      </c>
      <c r="CP516" t="s">
        <v>297</v>
      </c>
      <c r="CQ516" t="s">
        <v>297</v>
      </c>
      <c r="CR516" t="s">
        <v>297</v>
      </c>
      <c r="CS516" t="s">
        <v>297</v>
      </c>
      <c r="CT516" t="s">
        <v>297</v>
      </c>
      <c r="CU516" t="s">
        <v>297</v>
      </c>
      <c r="CV516" t="s">
        <v>297</v>
      </c>
      <c r="CW516" t="s">
        <v>297</v>
      </c>
      <c r="CX516" t="s">
        <v>297</v>
      </c>
      <c r="CY516" t="s">
        <v>297</v>
      </c>
      <c r="CZ516" t="s">
        <v>297</v>
      </c>
      <c r="DA516" t="s">
        <v>297</v>
      </c>
      <c r="DB516" t="s">
        <v>297</v>
      </c>
      <c r="DC516" t="s">
        <v>297</v>
      </c>
    </row>
    <row r="517" spans="1:107" ht="17" hidden="1" customHeight="1" x14ac:dyDescent="0.2">
      <c r="A517" s="169" t="s">
        <v>279</v>
      </c>
      <c r="B517" s="198" t="s">
        <v>3172</v>
      </c>
      <c r="C517" t="s">
        <v>1311</v>
      </c>
      <c r="D517" s="70" t="s">
        <v>297</v>
      </c>
      <c r="E517" s="70" t="s">
        <v>3173</v>
      </c>
      <c r="F517" s="160" t="s">
        <v>297</v>
      </c>
      <c r="G517" t="s">
        <v>339</v>
      </c>
      <c r="H517" t="s">
        <v>340</v>
      </c>
      <c r="I517" t="s">
        <v>375</v>
      </c>
      <c r="J517" t="s">
        <v>342</v>
      </c>
      <c r="K517" t="s">
        <v>343</v>
      </c>
      <c r="L517" t="s">
        <v>303</v>
      </c>
      <c r="M517" t="s">
        <v>297</v>
      </c>
      <c r="N517" t="s">
        <v>297</v>
      </c>
      <c r="O517" t="s">
        <v>297</v>
      </c>
      <c r="Q517" t="s">
        <v>344</v>
      </c>
      <c r="R517" t="s">
        <v>297</v>
      </c>
      <c r="S517" t="s">
        <v>306</v>
      </c>
      <c r="T517" t="s">
        <v>297</v>
      </c>
      <c r="U517" t="s">
        <v>297</v>
      </c>
      <c r="V517" s="70" t="s">
        <v>309</v>
      </c>
      <c r="W517" t="s">
        <v>310</v>
      </c>
      <c r="X517" t="s">
        <v>310</v>
      </c>
      <c r="Y517" t="s">
        <v>311</v>
      </c>
      <c r="Z517" t="s">
        <v>297</v>
      </c>
      <c r="AA517" t="s">
        <v>297</v>
      </c>
      <c r="AB517" t="s">
        <v>297</v>
      </c>
      <c r="AC517" t="s">
        <v>297</v>
      </c>
      <c r="AD517" t="s">
        <v>297</v>
      </c>
      <c r="AE517" t="s">
        <v>297</v>
      </c>
      <c r="AF517" t="s">
        <v>297</v>
      </c>
      <c r="AG517" t="s">
        <v>297</v>
      </c>
      <c r="AH517" t="s">
        <v>297</v>
      </c>
      <c r="AI517" t="s">
        <v>297</v>
      </c>
      <c r="AJ517" t="s">
        <v>297</v>
      </c>
      <c r="AK517" t="s">
        <v>297</v>
      </c>
      <c r="AL517" t="s">
        <v>297</v>
      </c>
      <c r="AM517" t="s">
        <v>297</v>
      </c>
      <c r="AN517" t="s">
        <v>297</v>
      </c>
      <c r="AO517" t="s">
        <v>297</v>
      </c>
      <c r="AP517" t="s">
        <v>297</v>
      </c>
      <c r="AQ517" t="s">
        <v>297</v>
      </c>
      <c r="AR517" t="s">
        <v>297</v>
      </c>
      <c r="AS517" t="s">
        <v>297</v>
      </c>
      <c r="AT517" t="s">
        <v>297</v>
      </c>
      <c r="AU517" t="s">
        <v>297</v>
      </c>
      <c r="AV517" t="s">
        <v>297</v>
      </c>
      <c r="AW517" t="s">
        <v>297</v>
      </c>
      <c r="AX517" t="s">
        <v>297</v>
      </c>
      <c r="AY517" t="s">
        <v>297</v>
      </c>
      <c r="AZ517" t="s">
        <v>297</v>
      </c>
      <c r="BA517" t="s">
        <v>297</v>
      </c>
      <c r="BB517" t="s">
        <v>297</v>
      </c>
      <c r="BC517" t="s">
        <v>297</v>
      </c>
      <c r="BD517" t="s">
        <v>297</v>
      </c>
      <c r="BE517" t="s">
        <v>297</v>
      </c>
      <c r="BF517" t="s">
        <v>297</v>
      </c>
      <c r="BG517" t="s">
        <v>297</v>
      </c>
      <c r="BH517" t="s">
        <v>297</v>
      </c>
      <c r="BI517" t="s">
        <v>297</v>
      </c>
      <c r="BJ517" t="s">
        <v>297</v>
      </c>
      <c r="BK517" t="s">
        <v>297</v>
      </c>
      <c r="BL517" t="s">
        <v>297</v>
      </c>
      <c r="BM517" t="s">
        <v>297</v>
      </c>
      <c r="BN517" t="s">
        <v>297</v>
      </c>
      <c r="BO517" t="s">
        <v>297</v>
      </c>
      <c r="BP517" t="s">
        <v>312</v>
      </c>
      <c r="BQ517" t="s">
        <v>297</v>
      </c>
      <c r="BR517" t="s">
        <v>297</v>
      </c>
      <c r="BS517" t="s">
        <v>297</v>
      </c>
      <c r="BT517" t="s">
        <v>297</v>
      </c>
      <c r="BU517" t="s">
        <v>297</v>
      </c>
      <c r="BV517" t="s">
        <v>297</v>
      </c>
      <c r="BW517" t="s">
        <v>297</v>
      </c>
      <c r="BX517" t="s">
        <v>297</v>
      </c>
      <c r="BY517" t="s">
        <v>297</v>
      </c>
      <c r="BZ517" t="s">
        <v>297</v>
      </c>
      <c r="CA517" t="s">
        <v>297</v>
      </c>
      <c r="CB517" t="s">
        <v>297</v>
      </c>
      <c r="CC517" t="s">
        <v>297</v>
      </c>
      <c r="CD517" t="s">
        <v>297</v>
      </c>
      <c r="CE517" t="s">
        <v>297</v>
      </c>
      <c r="CF517" t="s">
        <v>347</v>
      </c>
      <c r="CG517" t="s">
        <v>297</v>
      </c>
      <c r="CH517" t="s">
        <v>297</v>
      </c>
      <c r="CI517">
        <v>0</v>
      </c>
      <c r="CJ517">
        <v>30</v>
      </c>
      <c r="CM517" t="s">
        <v>297</v>
      </c>
      <c r="CN517" t="s">
        <v>297</v>
      </c>
      <c r="CO517" t="s">
        <v>297</v>
      </c>
      <c r="CP517" t="s">
        <v>297</v>
      </c>
      <c r="CQ517" t="s">
        <v>297</v>
      </c>
      <c r="CR517" t="s">
        <v>297</v>
      </c>
      <c r="CS517" t="s">
        <v>297</v>
      </c>
      <c r="CT517" t="s">
        <v>297</v>
      </c>
      <c r="CU517" t="s">
        <v>297</v>
      </c>
      <c r="CV517" t="s">
        <v>297</v>
      </c>
      <c r="CW517" t="s">
        <v>297</v>
      </c>
      <c r="CX517" t="s">
        <v>297</v>
      </c>
      <c r="CY517" t="s">
        <v>297</v>
      </c>
      <c r="CZ517" t="s">
        <v>297</v>
      </c>
      <c r="DA517" t="s">
        <v>297</v>
      </c>
      <c r="DB517" t="s">
        <v>297</v>
      </c>
      <c r="DC517" t="s">
        <v>297</v>
      </c>
    </row>
    <row r="518" spans="1:107" ht="17" hidden="1" customHeight="1" x14ac:dyDescent="0.2">
      <c r="A518" t="s">
        <v>3174</v>
      </c>
      <c r="B518" s="196" t="s">
        <v>3175</v>
      </c>
      <c r="C518" t="s">
        <v>6285</v>
      </c>
      <c r="D518" t="s">
        <v>297</v>
      </c>
      <c r="E518" t="s">
        <v>3176</v>
      </c>
      <c r="F518" t="s">
        <v>297</v>
      </c>
      <c r="G518" t="s">
        <v>339</v>
      </c>
      <c r="H518" t="s">
        <v>340</v>
      </c>
      <c r="I518" t="s">
        <v>375</v>
      </c>
      <c r="J518" t="s">
        <v>342</v>
      </c>
      <c r="K518" t="s">
        <v>343</v>
      </c>
      <c r="L518" t="s">
        <v>303</v>
      </c>
      <c r="M518" t="s">
        <v>297</v>
      </c>
      <c r="N518" t="s">
        <v>297</v>
      </c>
      <c r="O518" t="s">
        <v>297</v>
      </c>
      <c r="Q518" t="s">
        <v>344</v>
      </c>
      <c r="R518" t="s">
        <v>297</v>
      </c>
      <c r="S518" t="s">
        <v>306</v>
      </c>
      <c r="T518" t="s">
        <v>297</v>
      </c>
      <c r="U518" t="s">
        <v>297</v>
      </c>
      <c r="V518" t="s">
        <v>309</v>
      </c>
      <c r="W518" t="s">
        <v>345</v>
      </c>
      <c r="X518" t="s">
        <v>310</v>
      </c>
      <c r="Y518" t="s">
        <v>311</v>
      </c>
      <c r="Z518" t="s">
        <v>297</v>
      </c>
      <c r="AA518" t="s">
        <v>297</v>
      </c>
      <c r="AB518" t="s">
        <v>297</v>
      </c>
      <c r="AC518" t="s">
        <v>297</v>
      </c>
      <c r="AD518" t="s">
        <v>297</v>
      </c>
      <c r="AE518" t="s">
        <v>297</v>
      </c>
      <c r="AF518" t="s">
        <v>297</v>
      </c>
      <c r="AG518" t="s">
        <v>297</v>
      </c>
      <c r="AH518" t="s">
        <v>297</v>
      </c>
      <c r="AI518" t="s">
        <v>297</v>
      </c>
      <c r="AJ518" t="s">
        <v>297</v>
      </c>
      <c r="AK518" t="s">
        <v>297</v>
      </c>
      <c r="AL518" t="s">
        <v>297</v>
      </c>
      <c r="AM518" t="s">
        <v>297</v>
      </c>
      <c r="AN518" t="s">
        <v>297</v>
      </c>
      <c r="AO518" t="s">
        <v>297</v>
      </c>
      <c r="AP518" t="s">
        <v>297</v>
      </c>
      <c r="AQ518" t="s">
        <v>297</v>
      </c>
      <c r="AR518" t="s">
        <v>297</v>
      </c>
      <c r="AS518" t="s">
        <v>297</v>
      </c>
      <c r="AT518" t="s">
        <v>297</v>
      </c>
      <c r="AU518" t="s">
        <v>297</v>
      </c>
      <c r="AV518" t="s">
        <v>297</v>
      </c>
      <c r="AW518" t="s">
        <v>297</v>
      </c>
      <c r="AX518" t="s">
        <v>297</v>
      </c>
      <c r="AY518" t="s">
        <v>297</v>
      </c>
      <c r="AZ518" t="s">
        <v>297</v>
      </c>
      <c r="BA518" t="s">
        <v>297</v>
      </c>
      <c r="BB518" t="s">
        <v>297</v>
      </c>
      <c r="BC518" t="s">
        <v>297</v>
      </c>
      <c r="BD518" t="s">
        <v>297</v>
      </c>
      <c r="BE518" t="s">
        <v>297</v>
      </c>
      <c r="BF518" t="s">
        <v>297</v>
      </c>
      <c r="BG518" t="s">
        <v>297</v>
      </c>
      <c r="BH518" t="s">
        <v>297</v>
      </c>
      <c r="BI518" t="s">
        <v>297</v>
      </c>
      <c r="BJ518" t="s">
        <v>297</v>
      </c>
      <c r="BK518" t="s">
        <v>297</v>
      </c>
      <c r="BL518" t="s">
        <v>297</v>
      </c>
      <c r="BM518" t="s">
        <v>297</v>
      </c>
      <c r="BN518" t="s">
        <v>297</v>
      </c>
      <c r="BO518" t="s">
        <v>297</v>
      </c>
      <c r="BP518" t="s">
        <v>297</v>
      </c>
      <c r="BQ518" t="s">
        <v>297</v>
      </c>
      <c r="BR518" t="s">
        <v>297</v>
      </c>
      <c r="BS518" t="s">
        <v>297</v>
      </c>
      <c r="BT518" t="s">
        <v>297</v>
      </c>
      <c r="BU518" t="s">
        <v>297</v>
      </c>
      <c r="BV518" t="s">
        <v>297</v>
      </c>
      <c r="BW518" t="s">
        <v>297</v>
      </c>
      <c r="BX518" t="s">
        <v>297</v>
      </c>
      <c r="BY518" t="s">
        <v>297</v>
      </c>
      <c r="BZ518" t="s">
        <v>297</v>
      </c>
      <c r="CA518" t="s">
        <v>297</v>
      </c>
      <c r="CB518" t="s">
        <v>297</v>
      </c>
      <c r="CC518" t="s">
        <v>297</v>
      </c>
      <c r="CD518" t="s">
        <v>297</v>
      </c>
      <c r="CE518" t="s">
        <v>297</v>
      </c>
      <c r="CF518" t="s">
        <v>347</v>
      </c>
      <c r="CG518" t="s">
        <v>297</v>
      </c>
      <c r="CH518" t="s">
        <v>297</v>
      </c>
      <c r="CI518">
        <v>0</v>
      </c>
      <c r="CJ518">
        <v>30</v>
      </c>
      <c r="CK518" t="s">
        <v>3177</v>
      </c>
      <c r="CL518" t="s">
        <v>3178</v>
      </c>
      <c r="CM518" t="s">
        <v>297</v>
      </c>
      <c r="CN518" t="s">
        <v>297</v>
      </c>
      <c r="CO518" t="s">
        <v>297</v>
      </c>
      <c r="CP518" t="s">
        <v>1701</v>
      </c>
      <c r="CQ518" t="s">
        <v>297</v>
      </c>
      <c r="CR518" t="s">
        <v>297</v>
      </c>
      <c r="CS518" t="s">
        <v>297</v>
      </c>
      <c r="CT518" t="s">
        <v>297</v>
      </c>
      <c r="CU518" t="s">
        <v>297</v>
      </c>
      <c r="CV518" t="s">
        <v>297</v>
      </c>
      <c r="CW518" t="s">
        <v>297</v>
      </c>
      <c r="CX518" t="s">
        <v>297</v>
      </c>
      <c r="CY518" t="s">
        <v>926</v>
      </c>
      <c r="CZ518" t="s">
        <v>351</v>
      </c>
      <c r="DA518" t="s">
        <v>352</v>
      </c>
      <c r="DB518" t="s">
        <v>3179</v>
      </c>
      <c r="DC518" t="s">
        <v>297</v>
      </c>
    </row>
    <row r="519" spans="1:107" ht="17" hidden="1" customHeight="1" x14ac:dyDescent="0.2">
      <c r="A519" t="s">
        <v>1573</v>
      </c>
      <c r="B519" s="14" t="s">
        <v>1574</v>
      </c>
      <c r="C519" t="s">
        <v>6289</v>
      </c>
      <c r="D519" t="s">
        <v>297</v>
      </c>
      <c r="E519" t="s">
        <v>1575</v>
      </c>
      <c r="F519" t="s">
        <v>297</v>
      </c>
      <c r="G519" t="s">
        <v>339</v>
      </c>
      <c r="H519" t="s">
        <v>340</v>
      </c>
      <c r="I519" t="s">
        <v>300</v>
      </c>
      <c r="J519" t="s">
        <v>301</v>
      </c>
      <c r="K519" t="s">
        <v>587</v>
      </c>
      <c r="L519" t="s">
        <v>303</v>
      </c>
      <c r="M519" t="s">
        <v>297</v>
      </c>
      <c r="N519" t="s">
        <v>297</v>
      </c>
      <c r="O519" t="s">
        <v>297</v>
      </c>
      <c r="Q519" t="s">
        <v>304</v>
      </c>
      <c r="R519" t="s">
        <v>297</v>
      </c>
      <c r="S519" t="s">
        <v>306</v>
      </c>
      <c r="T519" t="s">
        <v>362</v>
      </c>
      <c r="U519" t="s">
        <v>308</v>
      </c>
      <c r="V519" t="s">
        <v>309</v>
      </c>
      <c r="W519" t="s">
        <v>310</v>
      </c>
      <c r="X519" t="s">
        <v>310</v>
      </c>
      <c r="Y519" t="s">
        <v>311</v>
      </c>
      <c r="Z519" t="s">
        <v>297</v>
      </c>
      <c r="AA519" t="s">
        <v>297</v>
      </c>
      <c r="AB519" t="s">
        <v>297</v>
      </c>
      <c r="AC519" t="s">
        <v>297</v>
      </c>
      <c r="AD519" t="s">
        <v>297</v>
      </c>
      <c r="AE519" t="s">
        <v>297</v>
      </c>
      <c r="AF519" t="s">
        <v>312</v>
      </c>
      <c r="AG519" t="s">
        <v>297</v>
      </c>
      <c r="AH519" t="s">
        <v>297</v>
      </c>
      <c r="AI519" t="s">
        <v>297</v>
      </c>
      <c r="AJ519" t="s">
        <v>297</v>
      </c>
      <c r="AK519" t="s">
        <v>297</v>
      </c>
      <c r="AL519" t="s">
        <v>297</v>
      </c>
      <c r="AM519" t="s">
        <v>297</v>
      </c>
      <c r="AN519" t="s">
        <v>297</v>
      </c>
      <c r="AO519" t="s">
        <v>297</v>
      </c>
      <c r="AP519" t="s">
        <v>297</v>
      </c>
      <c r="AQ519" t="s">
        <v>297</v>
      </c>
      <c r="AR519" t="s">
        <v>297</v>
      </c>
      <c r="AS519" t="s">
        <v>297</v>
      </c>
      <c r="AT519" t="s">
        <v>297</v>
      </c>
      <c r="AU519" t="s">
        <v>297</v>
      </c>
      <c r="AV519" t="s">
        <v>297</v>
      </c>
      <c r="AW519" t="s">
        <v>297</v>
      </c>
      <c r="AX519" t="s">
        <v>297</v>
      </c>
      <c r="AY519" t="s">
        <v>297</v>
      </c>
      <c r="AZ519" t="s">
        <v>297</v>
      </c>
      <c r="BA519" t="s">
        <v>297</v>
      </c>
      <c r="BB519" t="s">
        <v>297</v>
      </c>
      <c r="BC519" t="s">
        <v>297</v>
      </c>
      <c r="BD519" t="s">
        <v>297</v>
      </c>
      <c r="BE519" t="s">
        <v>297</v>
      </c>
      <c r="BF519" t="s">
        <v>297</v>
      </c>
      <c r="BG519" t="s">
        <v>297</v>
      </c>
      <c r="BH519" t="s">
        <v>297</v>
      </c>
      <c r="BI519" t="s">
        <v>297</v>
      </c>
      <c r="BJ519" t="s">
        <v>297</v>
      </c>
      <c r="BK519" t="s">
        <v>297</v>
      </c>
      <c r="BL519" t="s">
        <v>297</v>
      </c>
      <c r="BM519" t="s">
        <v>297</v>
      </c>
      <c r="BN519" t="s">
        <v>297</v>
      </c>
      <c r="BO519" t="s">
        <v>297</v>
      </c>
      <c r="BP519" t="s">
        <v>297</v>
      </c>
      <c r="BQ519" t="s">
        <v>297</v>
      </c>
      <c r="BR519" t="s">
        <v>297</v>
      </c>
      <c r="BS519" t="s">
        <v>297</v>
      </c>
      <c r="BT519" t="s">
        <v>297</v>
      </c>
      <c r="BU519" t="s">
        <v>297</v>
      </c>
      <c r="BV519" t="s">
        <v>297</v>
      </c>
      <c r="BW519" t="s">
        <v>297</v>
      </c>
      <c r="BX519" t="s">
        <v>297</v>
      </c>
      <c r="BY519" t="s">
        <v>297</v>
      </c>
      <c r="BZ519" t="s">
        <v>297</v>
      </c>
      <c r="CA519" t="s">
        <v>297</v>
      </c>
      <c r="CB519" t="s">
        <v>297</v>
      </c>
      <c r="CC519" t="s">
        <v>297</v>
      </c>
      <c r="CD519" t="s">
        <v>297</v>
      </c>
      <c r="CE519" t="s">
        <v>297</v>
      </c>
      <c r="CF519" t="s">
        <v>313</v>
      </c>
      <c r="CG519" t="s">
        <v>314</v>
      </c>
      <c r="CH519" t="s">
        <v>314</v>
      </c>
      <c r="CI519" t="s">
        <v>297</v>
      </c>
      <c r="CJ519" t="s">
        <v>297</v>
      </c>
      <c r="CK519" t="s">
        <v>1574</v>
      </c>
      <c r="CL519" t="s">
        <v>1576</v>
      </c>
      <c r="CM519" t="s">
        <v>297</v>
      </c>
      <c r="CN519" t="s">
        <v>297</v>
      </c>
      <c r="CO519" t="s">
        <v>297</v>
      </c>
      <c r="CP519" t="s">
        <v>297</v>
      </c>
      <c r="CQ519" t="s">
        <v>297</v>
      </c>
      <c r="CR519" t="s">
        <v>297</v>
      </c>
      <c r="CS519" t="s">
        <v>297</v>
      </c>
      <c r="CT519" t="s">
        <v>297</v>
      </c>
      <c r="CU519" t="s">
        <v>297</v>
      </c>
      <c r="CV519" t="s">
        <v>297</v>
      </c>
      <c r="CW519" t="s">
        <v>297</v>
      </c>
      <c r="CX519" t="s">
        <v>297</v>
      </c>
      <c r="CY519" t="s">
        <v>297</v>
      </c>
      <c r="CZ519" t="s">
        <v>297</v>
      </c>
      <c r="DA519" t="s">
        <v>297</v>
      </c>
      <c r="DB519" t="s">
        <v>297</v>
      </c>
      <c r="DC519" t="s">
        <v>297</v>
      </c>
    </row>
    <row r="520" spans="1:107" ht="17" hidden="1" customHeight="1" x14ac:dyDescent="0.2">
      <c r="A520" t="s">
        <v>3183</v>
      </c>
      <c r="B520" s="196" t="s">
        <v>3184</v>
      </c>
      <c r="C520" t="s">
        <v>6285</v>
      </c>
      <c r="D520" t="s">
        <v>297</v>
      </c>
      <c r="E520" t="s">
        <v>3185</v>
      </c>
      <c r="F520" t="s">
        <v>297</v>
      </c>
      <c r="G520" t="s">
        <v>339</v>
      </c>
      <c r="H520" t="s">
        <v>340</v>
      </c>
      <c r="I520" t="s">
        <v>375</v>
      </c>
      <c r="J520" t="s">
        <v>342</v>
      </c>
      <c r="K520" t="s">
        <v>343</v>
      </c>
      <c r="L520" t="s">
        <v>303</v>
      </c>
      <c r="M520" t="s">
        <v>297</v>
      </c>
      <c r="N520" t="s">
        <v>297</v>
      </c>
      <c r="O520" t="s">
        <v>297</v>
      </c>
      <c r="Q520" t="s">
        <v>344</v>
      </c>
      <c r="R520" t="s">
        <v>297</v>
      </c>
      <c r="S520" t="s">
        <v>306</v>
      </c>
      <c r="T520" t="s">
        <v>297</v>
      </c>
      <c r="U520" t="s">
        <v>297</v>
      </c>
      <c r="V520" t="s">
        <v>309</v>
      </c>
      <c r="W520" t="s">
        <v>310</v>
      </c>
      <c r="X520" t="s">
        <v>310</v>
      </c>
      <c r="Y520" t="s">
        <v>311</v>
      </c>
      <c r="Z520" t="s">
        <v>297</v>
      </c>
      <c r="AA520" t="s">
        <v>297</v>
      </c>
      <c r="AB520" t="s">
        <v>297</v>
      </c>
      <c r="AC520" t="s">
        <v>297</v>
      </c>
      <c r="AD520" t="s">
        <v>297</v>
      </c>
      <c r="AE520" t="s">
        <v>297</v>
      </c>
      <c r="AF520" t="s">
        <v>297</v>
      </c>
      <c r="AG520" t="s">
        <v>297</v>
      </c>
      <c r="AH520" t="s">
        <v>297</v>
      </c>
      <c r="AI520" t="s">
        <v>297</v>
      </c>
      <c r="AJ520" t="s">
        <v>297</v>
      </c>
      <c r="AK520" t="s">
        <v>297</v>
      </c>
      <c r="AL520" t="s">
        <v>297</v>
      </c>
      <c r="AM520" t="s">
        <v>297</v>
      </c>
      <c r="AN520" t="s">
        <v>297</v>
      </c>
      <c r="AO520" t="s">
        <v>297</v>
      </c>
      <c r="AP520" t="s">
        <v>297</v>
      </c>
      <c r="AQ520" t="s">
        <v>297</v>
      </c>
      <c r="AR520" t="s">
        <v>297</v>
      </c>
      <c r="AS520" t="s">
        <v>297</v>
      </c>
      <c r="AT520" t="s">
        <v>297</v>
      </c>
      <c r="AU520" t="s">
        <v>297</v>
      </c>
      <c r="AV520" t="s">
        <v>297</v>
      </c>
      <c r="AW520" t="s">
        <v>297</v>
      </c>
      <c r="AX520" t="s">
        <v>297</v>
      </c>
      <c r="AY520" t="s">
        <v>297</v>
      </c>
      <c r="AZ520" t="s">
        <v>297</v>
      </c>
      <c r="BA520" t="s">
        <v>297</v>
      </c>
      <c r="BB520" t="s">
        <v>297</v>
      </c>
      <c r="BC520" t="s">
        <v>297</v>
      </c>
      <c r="BD520" t="s">
        <v>297</v>
      </c>
      <c r="BE520" t="s">
        <v>297</v>
      </c>
      <c r="BF520" t="s">
        <v>297</v>
      </c>
      <c r="BG520" t="s">
        <v>297</v>
      </c>
      <c r="BH520" t="s">
        <v>297</v>
      </c>
      <c r="BI520" t="s">
        <v>297</v>
      </c>
      <c r="BJ520" t="s">
        <v>297</v>
      </c>
      <c r="BK520" t="s">
        <v>297</v>
      </c>
      <c r="BL520" t="s">
        <v>297</v>
      </c>
      <c r="BM520" t="s">
        <v>297</v>
      </c>
      <c r="BN520" t="s">
        <v>297</v>
      </c>
      <c r="BO520" t="s">
        <v>297</v>
      </c>
      <c r="BP520" t="s">
        <v>297</v>
      </c>
      <c r="BQ520" t="s">
        <v>297</v>
      </c>
      <c r="BR520" t="s">
        <v>297</v>
      </c>
      <c r="BS520" t="s">
        <v>297</v>
      </c>
      <c r="BT520" t="s">
        <v>297</v>
      </c>
      <c r="BU520" t="s">
        <v>297</v>
      </c>
      <c r="BV520" t="s">
        <v>297</v>
      </c>
      <c r="BW520" t="s">
        <v>297</v>
      </c>
      <c r="BX520" t="s">
        <v>297</v>
      </c>
      <c r="BY520" t="s">
        <v>297</v>
      </c>
      <c r="BZ520" t="s">
        <v>297</v>
      </c>
      <c r="CA520" t="s">
        <v>297</v>
      </c>
      <c r="CB520" t="s">
        <v>297</v>
      </c>
      <c r="CC520" t="s">
        <v>297</v>
      </c>
      <c r="CD520" t="s">
        <v>297</v>
      </c>
      <c r="CE520" t="s">
        <v>297</v>
      </c>
      <c r="CF520" t="s">
        <v>347</v>
      </c>
      <c r="CG520" t="s">
        <v>297</v>
      </c>
      <c r="CH520" t="s">
        <v>297</v>
      </c>
      <c r="CI520">
        <v>0</v>
      </c>
      <c r="CJ520">
        <v>30</v>
      </c>
      <c r="CK520" t="s">
        <v>3186</v>
      </c>
      <c r="CL520" t="s">
        <v>3187</v>
      </c>
      <c r="CM520" t="s">
        <v>297</v>
      </c>
      <c r="CN520" t="s">
        <v>297</v>
      </c>
      <c r="CO520" t="s">
        <v>297</v>
      </c>
      <c r="CP520" t="s">
        <v>297</v>
      </c>
      <c r="CQ520" t="s">
        <v>297</v>
      </c>
      <c r="CR520" t="s">
        <v>297</v>
      </c>
      <c r="CS520" t="s">
        <v>297</v>
      </c>
      <c r="CT520" t="s">
        <v>297</v>
      </c>
      <c r="CU520" t="s">
        <v>297</v>
      </c>
      <c r="CV520" t="s">
        <v>297</v>
      </c>
      <c r="CW520" t="s">
        <v>297</v>
      </c>
      <c r="CX520" t="s">
        <v>297</v>
      </c>
      <c r="CY520" t="s">
        <v>297</v>
      </c>
      <c r="CZ520" t="s">
        <v>297</v>
      </c>
      <c r="DA520" t="s">
        <v>297</v>
      </c>
      <c r="DB520" t="s">
        <v>297</v>
      </c>
      <c r="DC520" t="s">
        <v>297</v>
      </c>
    </row>
    <row r="521" spans="1:107" ht="17" hidden="1" customHeight="1" x14ac:dyDescent="0.2">
      <c r="A521" t="s">
        <v>3188</v>
      </c>
      <c r="B521" s="14" t="s">
        <v>3189</v>
      </c>
      <c r="C521" t="s">
        <v>6285</v>
      </c>
      <c r="D521" t="s">
        <v>297</v>
      </c>
      <c r="E521" t="s">
        <v>3189</v>
      </c>
      <c r="F521" t="s">
        <v>297</v>
      </c>
      <c r="G521" t="s">
        <v>339</v>
      </c>
      <c r="H521" t="s">
        <v>340</v>
      </c>
      <c r="I521" t="s">
        <v>375</v>
      </c>
      <c r="J521" t="s">
        <v>342</v>
      </c>
      <c r="K521" t="s">
        <v>343</v>
      </c>
      <c r="L521" t="s">
        <v>303</v>
      </c>
      <c r="M521" t="s">
        <v>297</v>
      </c>
      <c r="N521" t="s">
        <v>297</v>
      </c>
      <c r="O521" t="s">
        <v>297</v>
      </c>
      <c r="Q521" t="s">
        <v>344</v>
      </c>
      <c r="R521" t="s">
        <v>297</v>
      </c>
      <c r="S521" t="s">
        <v>306</v>
      </c>
      <c r="T521" t="s">
        <v>297</v>
      </c>
      <c r="U521" t="s">
        <v>297</v>
      </c>
      <c r="V521" t="s">
        <v>309</v>
      </c>
      <c r="W521" t="s">
        <v>345</v>
      </c>
      <c r="X521" t="s">
        <v>310</v>
      </c>
      <c r="Y521" t="s">
        <v>311</v>
      </c>
      <c r="Z521" t="s">
        <v>297</v>
      </c>
      <c r="AA521" t="s">
        <v>297</v>
      </c>
      <c r="AB521" t="s">
        <v>297</v>
      </c>
      <c r="AC521" t="s">
        <v>297</v>
      </c>
      <c r="AD521" t="s">
        <v>297</v>
      </c>
      <c r="AE521" t="s">
        <v>297</v>
      </c>
      <c r="AF521" t="s">
        <v>297</v>
      </c>
      <c r="AG521" t="s">
        <v>297</v>
      </c>
      <c r="AH521" t="s">
        <v>297</v>
      </c>
      <c r="AI521" t="s">
        <v>297</v>
      </c>
      <c r="AJ521" t="s">
        <v>297</v>
      </c>
      <c r="AK521" t="s">
        <v>297</v>
      </c>
      <c r="AL521" t="s">
        <v>297</v>
      </c>
      <c r="AM521" t="s">
        <v>297</v>
      </c>
      <c r="AN521" t="s">
        <v>297</v>
      </c>
      <c r="AO521" t="s">
        <v>297</v>
      </c>
      <c r="AP521" t="s">
        <v>297</v>
      </c>
      <c r="AQ521" t="s">
        <v>297</v>
      </c>
      <c r="AR521" t="s">
        <v>297</v>
      </c>
      <c r="AS521" t="s">
        <v>297</v>
      </c>
      <c r="AT521" t="s">
        <v>297</v>
      </c>
      <c r="AU521" t="s">
        <v>297</v>
      </c>
      <c r="AV521" t="s">
        <v>297</v>
      </c>
      <c r="AW521" t="s">
        <v>297</v>
      </c>
      <c r="AX521" t="s">
        <v>297</v>
      </c>
      <c r="AY521" t="s">
        <v>297</v>
      </c>
      <c r="AZ521" t="s">
        <v>297</v>
      </c>
      <c r="BA521" t="s">
        <v>297</v>
      </c>
      <c r="BB521" t="s">
        <v>297</v>
      </c>
      <c r="BC521" t="s">
        <v>297</v>
      </c>
      <c r="BD521" t="s">
        <v>297</v>
      </c>
      <c r="BE521" t="s">
        <v>297</v>
      </c>
      <c r="BF521" t="s">
        <v>297</v>
      </c>
      <c r="BG521" t="s">
        <v>297</v>
      </c>
      <c r="BH521" t="s">
        <v>297</v>
      </c>
      <c r="BI521" t="s">
        <v>297</v>
      </c>
      <c r="BJ521" t="s">
        <v>297</v>
      </c>
      <c r="BK521" t="s">
        <v>297</v>
      </c>
      <c r="BL521" t="s">
        <v>297</v>
      </c>
      <c r="BM521" t="s">
        <v>297</v>
      </c>
      <c r="BN521" t="s">
        <v>297</v>
      </c>
      <c r="BO521" t="s">
        <v>297</v>
      </c>
      <c r="BP521" t="s">
        <v>297</v>
      </c>
      <c r="BQ521" t="s">
        <v>297</v>
      </c>
      <c r="BR521" t="s">
        <v>297</v>
      </c>
      <c r="BS521" t="s">
        <v>297</v>
      </c>
      <c r="BT521" t="s">
        <v>297</v>
      </c>
      <c r="BU521" t="s">
        <v>297</v>
      </c>
      <c r="BV521" t="s">
        <v>297</v>
      </c>
      <c r="BW521" t="s">
        <v>297</v>
      </c>
      <c r="BX521" t="s">
        <v>297</v>
      </c>
      <c r="BY521" t="s">
        <v>297</v>
      </c>
      <c r="BZ521" t="s">
        <v>297</v>
      </c>
      <c r="CA521" t="s">
        <v>297</v>
      </c>
      <c r="CB521" t="s">
        <v>297</v>
      </c>
      <c r="CC521" t="s">
        <v>297</v>
      </c>
      <c r="CD521" t="s">
        <v>297</v>
      </c>
      <c r="CE521" t="s">
        <v>297</v>
      </c>
      <c r="CF521" t="s">
        <v>347</v>
      </c>
      <c r="CG521" t="s">
        <v>297</v>
      </c>
      <c r="CH521" t="s">
        <v>297</v>
      </c>
      <c r="CI521">
        <v>0</v>
      </c>
      <c r="CJ521">
        <v>30</v>
      </c>
      <c r="CK521" t="s">
        <v>3190</v>
      </c>
      <c r="CL521" t="s">
        <v>3191</v>
      </c>
      <c r="CM521" t="s">
        <v>297</v>
      </c>
      <c r="CN521" t="s">
        <v>297</v>
      </c>
      <c r="CO521" t="s">
        <v>297</v>
      </c>
      <c r="CP521" t="s">
        <v>533</v>
      </c>
      <c r="CQ521" t="s">
        <v>297</v>
      </c>
      <c r="CR521" t="s">
        <v>297</v>
      </c>
      <c r="CS521" t="s">
        <v>297</v>
      </c>
      <c r="CT521" t="s">
        <v>297</v>
      </c>
      <c r="CU521" t="s">
        <v>1564</v>
      </c>
      <c r="CV521" t="s">
        <v>227</v>
      </c>
      <c r="CW521" t="s">
        <v>297</v>
      </c>
      <c r="CX521" t="s">
        <v>297</v>
      </c>
      <c r="CY521" t="s">
        <v>534</v>
      </c>
      <c r="CZ521" t="s">
        <v>351</v>
      </c>
      <c r="DA521" t="s">
        <v>352</v>
      </c>
      <c r="DB521" t="s">
        <v>3188</v>
      </c>
      <c r="DC521" t="s">
        <v>297</v>
      </c>
    </row>
    <row r="522" spans="1:107" ht="17" hidden="1" customHeight="1" x14ac:dyDescent="0.2">
      <c r="A522" s="3" t="s">
        <v>3192</v>
      </c>
      <c r="B522" s="200" t="s">
        <v>3193</v>
      </c>
      <c r="C522" t="s">
        <v>6285</v>
      </c>
      <c r="D522" s="3" t="s">
        <v>297</v>
      </c>
      <c r="E522" s="3" t="s">
        <v>3194</v>
      </c>
      <c r="F522" s="3" t="s">
        <v>619</v>
      </c>
      <c r="G522" s="3" t="s">
        <v>339</v>
      </c>
      <c r="H522" s="3" t="s">
        <v>340</v>
      </c>
      <c r="I522" s="3" t="s">
        <v>375</v>
      </c>
      <c r="J522" s="3" t="s">
        <v>342</v>
      </c>
      <c r="K522" s="3" t="s">
        <v>343</v>
      </c>
      <c r="L522" s="3" t="s">
        <v>303</v>
      </c>
      <c r="M522" s="3" t="s">
        <v>297</v>
      </c>
      <c r="N522" s="3" t="s">
        <v>297</v>
      </c>
      <c r="O522" t="s">
        <v>297</v>
      </c>
      <c r="Q522" s="3" t="s">
        <v>344</v>
      </c>
      <c r="R522" s="3" t="s">
        <v>297</v>
      </c>
      <c r="S522" s="3" t="s">
        <v>306</v>
      </c>
      <c r="T522" s="3" t="s">
        <v>297</v>
      </c>
      <c r="U522" t="s">
        <v>297</v>
      </c>
      <c r="V522" s="3" t="s">
        <v>568</v>
      </c>
      <c r="W522" t="s">
        <v>345</v>
      </c>
      <c r="X522" t="s">
        <v>310</v>
      </c>
      <c r="Y522" s="3" t="s">
        <v>3195</v>
      </c>
      <c r="Z522" s="3" t="s">
        <v>297</v>
      </c>
      <c r="AA522" s="3" t="s">
        <v>297</v>
      </c>
      <c r="AB522" s="3" t="s">
        <v>297</v>
      </c>
      <c r="AC522" s="3" t="s">
        <v>297</v>
      </c>
      <c r="AD522" s="3" t="s">
        <v>297</v>
      </c>
      <c r="AE522" s="3" t="s">
        <v>297</v>
      </c>
      <c r="AF522" s="3" t="s">
        <v>297</v>
      </c>
      <c r="AG522" s="3" t="s">
        <v>297</v>
      </c>
      <c r="AH522" s="3" t="s">
        <v>297</v>
      </c>
      <c r="AI522" s="3" t="s">
        <v>297</v>
      </c>
      <c r="AJ522" s="3" t="s">
        <v>297</v>
      </c>
      <c r="AK522" s="3" t="s">
        <v>297</v>
      </c>
      <c r="AL522" s="3" t="s">
        <v>297</v>
      </c>
      <c r="AM522" s="3" t="s">
        <v>297</v>
      </c>
      <c r="AN522" s="3" t="s">
        <v>297</v>
      </c>
      <c r="AO522" s="3" t="s">
        <v>297</v>
      </c>
      <c r="AP522" s="3" t="s">
        <v>297</v>
      </c>
      <c r="AQ522" s="3" t="s">
        <v>297</v>
      </c>
      <c r="AR522" s="3" t="s">
        <v>297</v>
      </c>
      <c r="AS522" s="3" t="s">
        <v>297</v>
      </c>
      <c r="AT522" s="3" t="s">
        <v>297</v>
      </c>
      <c r="AU522" s="3" t="s">
        <v>297</v>
      </c>
      <c r="AV522" s="3" t="s">
        <v>297</v>
      </c>
      <c r="AW522" s="3" t="s">
        <v>297</v>
      </c>
      <c r="AX522" s="3" t="s">
        <v>297</v>
      </c>
      <c r="AY522" s="3" t="s">
        <v>297</v>
      </c>
      <c r="AZ522" s="3" t="s">
        <v>297</v>
      </c>
      <c r="BA522" s="3" t="s">
        <v>297</v>
      </c>
      <c r="BB522" s="3" t="s">
        <v>297</v>
      </c>
      <c r="BC522" s="3" t="s">
        <v>297</v>
      </c>
      <c r="BD522" s="3" t="s">
        <v>297</v>
      </c>
      <c r="BE522" s="3" t="s">
        <v>297</v>
      </c>
      <c r="BF522" s="3" t="s">
        <v>297</v>
      </c>
      <c r="BG522" s="3" t="s">
        <v>297</v>
      </c>
      <c r="BH522" s="3" t="s">
        <v>297</v>
      </c>
      <c r="BI522" s="3" t="s">
        <v>297</v>
      </c>
      <c r="BJ522" s="3" t="s">
        <v>297</v>
      </c>
      <c r="BK522" t="s">
        <v>297</v>
      </c>
      <c r="BL522" s="3" t="s">
        <v>297</v>
      </c>
      <c r="BM522" s="3" t="s">
        <v>297</v>
      </c>
      <c r="BN522" t="s">
        <v>297</v>
      </c>
      <c r="BO522" s="3" t="s">
        <v>297</v>
      </c>
      <c r="BP522" s="3" t="s">
        <v>297</v>
      </c>
      <c r="BQ522" t="s">
        <v>297</v>
      </c>
      <c r="BR522" t="s">
        <v>297</v>
      </c>
      <c r="BS522" s="3" t="s">
        <v>297</v>
      </c>
      <c r="BT522" t="s">
        <v>297</v>
      </c>
      <c r="BU522" s="3" t="s">
        <v>297</v>
      </c>
      <c r="BV522" s="3" t="s">
        <v>297</v>
      </c>
      <c r="BW522" s="3" t="s">
        <v>297</v>
      </c>
      <c r="BX522" s="3" t="s">
        <v>297</v>
      </c>
      <c r="BY522" s="3" t="s">
        <v>297</v>
      </c>
      <c r="BZ522" s="3" t="s">
        <v>297</v>
      </c>
      <c r="CA522" s="3" t="s">
        <v>297</v>
      </c>
      <c r="CB522" s="3" t="s">
        <v>297</v>
      </c>
      <c r="CC522" s="3" t="s">
        <v>297</v>
      </c>
      <c r="CD522" s="3" t="s">
        <v>297</v>
      </c>
      <c r="CE522" s="3" t="s">
        <v>297</v>
      </c>
      <c r="CF522" s="3" t="s">
        <v>297</v>
      </c>
      <c r="CG522" s="3" t="s">
        <v>297</v>
      </c>
      <c r="CH522" s="3" t="s">
        <v>297</v>
      </c>
      <c r="CI522" s="3">
        <v>0</v>
      </c>
      <c r="CJ522" s="3">
        <v>30</v>
      </c>
      <c r="CK522" s="3" t="s">
        <v>3196</v>
      </c>
      <c r="CL522" s="3" t="s">
        <v>3197</v>
      </c>
      <c r="CM522" s="3" t="s">
        <v>297</v>
      </c>
      <c r="CN522" s="3" t="s">
        <v>297</v>
      </c>
      <c r="CO522" s="3" t="s">
        <v>297</v>
      </c>
      <c r="CP522" s="3" t="s">
        <v>297</v>
      </c>
      <c r="CQ522" s="3" t="s">
        <v>297</v>
      </c>
      <c r="CR522" s="3" t="s">
        <v>297</v>
      </c>
      <c r="CS522" s="3" t="s">
        <v>297</v>
      </c>
      <c r="CT522" s="3" t="s">
        <v>297</v>
      </c>
      <c r="CU522" t="s">
        <v>297</v>
      </c>
      <c r="CV522" s="3" t="s">
        <v>297</v>
      </c>
      <c r="CW522" s="3" t="s">
        <v>297</v>
      </c>
      <c r="CX522" s="3" t="s">
        <v>297</v>
      </c>
      <c r="CY522" s="3" t="s">
        <v>926</v>
      </c>
      <c r="CZ522" t="s">
        <v>351</v>
      </c>
      <c r="DA522" s="3" t="s">
        <v>1037</v>
      </c>
      <c r="DB522" s="3" t="s">
        <v>2272</v>
      </c>
      <c r="DC522" s="3" t="s">
        <v>297</v>
      </c>
    </row>
    <row r="523" spans="1:107" ht="17" hidden="1" customHeight="1" x14ac:dyDescent="0.2">
      <c r="A523" t="s">
        <v>3198</v>
      </c>
      <c r="B523" s="14" t="s">
        <v>3199</v>
      </c>
      <c r="C523" t="s">
        <v>6285</v>
      </c>
      <c r="D523" t="s">
        <v>297</v>
      </c>
      <c r="E523" t="s">
        <v>3200</v>
      </c>
      <c r="F523" t="s">
        <v>297</v>
      </c>
      <c r="G523" t="s">
        <v>339</v>
      </c>
      <c r="H523" t="s">
        <v>340</v>
      </c>
      <c r="I523" t="s">
        <v>375</v>
      </c>
      <c r="J523" t="s">
        <v>342</v>
      </c>
      <c r="K523" t="s">
        <v>343</v>
      </c>
      <c r="L523" t="s">
        <v>303</v>
      </c>
      <c r="M523" t="s">
        <v>297</v>
      </c>
      <c r="N523" t="s">
        <v>297</v>
      </c>
      <c r="O523" t="s">
        <v>297</v>
      </c>
      <c r="Q523" t="s">
        <v>344</v>
      </c>
      <c r="R523" t="s">
        <v>297</v>
      </c>
      <c r="S523" t="s">
        <v>306</v>
      </c>
      <c r="T523" t="s">
        <v>297</v>
      </c>
      <c r="U523" t="s">
        <v>297</v>
      </c>
      <c r="V523" t="s">
        <v>309</v>
      </c>
      <c r="W523" t="s">
        <v>345</v>
      </c>
      <c r="X523" t="s">
        <v>310</v>
      </c>
      <c r="Y523" t="s">
        <v>311</v>
      </c>
      <c r="Z523" t="s">
        <v>297</v>
      </c>
      <c r="AA523" t="s">
        <v>297</v>
      </c>
      <c r="AB523" t="s">
        <v>297</v>
      </c>
      <c r="AC523" t="s">
        <v>297</v>
      </c>
      <c r="AD523" t="s">
        <v>297</v>
      </c>
      <c r="AE523" t="s">
        <v>297</v>
      </c>
      <c r="AF523" t="s">
        <v>297</v>
      </c>
      <c r="AG523" t="s">
        <v>297</v>
      </c>
      <c r="AH523" t="s">
        <v>297</v>
      </c>
      <c r="AI523" t="s">
        <v>297</v>
      </c>
      <c r="AJ523" t="s">
        <v>297</v>
      </c>
      <c r="AK523" t="s">
        <v>297</v>
      </c>
      <c r="AL523" t="s">
        <v>297</v>
      </c>
      <c r="AM523" t="s">
        <v>297</v>
      </c>
      <c r="AN523" t="s">
        <v>297</v>
      </c>
      <c r="AO523" t="s">
        <v>297</v>
      </c>
      <c r="AP523" t="s">
        <v>297</v>
      </c>
      <c r="AQ523" t="s">
        <v>297</v>
      </c>
      <c r="AR523" t="s">
        <v>297</v>
      </c>
      <c r="AS523" t="s">
        <v>297</v>
      </c>
      <c r="AT523" t="s">
        <v>297</v>
      </c>
      <c r="AU523" t="s">
        <v>297</v>
      </c>
      <c r="AV523" t="s">
        <v>297</v>
      </c>
      <c r="AW523" t="s">
        <v>297</v>
      </c>
      <c r="AX523" t="s">
        <v>297</v>
      </c>
      <c r="AY523" t="s">
        <v>297</v>
      </c>
      <c r="AZ523" t="s">
        <v>297</v>
      </c>
      <c r="BA523" t="s">
        <v>297</v>
      </c>
      <c r="BB523" t="s">
        <v>297</v>
      </c>
      <c r="BC523" t="s">
        <v>297</v>
      </c>
      <c r="BD523" t="s">
        <v>312</v>
      </c>
      <c r="BE523" t="s">
        <v>297</v>
      </c>
      <c r="BF523" t="s">
        <v>297</v>
      </c>
      <c r="BG523" t="s">
        <v>297</v>
      </c>
      <c r="BH523" t="s">
        <v>297</v>
      </c>
      <c r="BI523" t="s">
        <v>297</v>
      </c>
      <c r="BJ523" t="s">
        <v>297</v>
      </c>
      <c r="BK523" t="s">
        <v>297</v>
      </c>
      <c r="BL523" t="s">
        <v>297</v>
      </c>
      <c r="BM523" t="s">
        <v>297</v>
      </c>
      <c r="BN523" t="s">
        <v>297</v>
      </c>
      <c r="BO523" t="s">
        <v>297</v>
      </c>
      <c r="BP523" t="s">
        <v>297</v>
      </c>
      <c r="BQ523" t="s">
        <v>297</v>
      </c>
      <c r="BR523" t="s">
        <v>297</v>
      </c>
      <c r="BS523" t="s">
        <v>297</v>
      </c>
      <c r="BT523" t="s">
        <v>297</v>
      </c>
      <c r="BU523" t="s">
        <v>297</v>
      </c>
      <c r="BV523" t="s">
        <v>297</v>
      </c>
      <c r="BW523" t="s">
        <v>297</v>
      </c>
      <c r="BX523" t="s">
        <v>297</v>
      </c>
      <c r="BY523" t="s">
        <v>297</v>
      </c>
      <c r="BZ523" t="s">
        <v>297</v>
      </c>
      <c r="CA523" t="s">
        <v>297</v>
      </c>
      <c r="CB523" t="s">
        <v>297</v>
      </c>
      <c r="CC523" t="s">
        <v>297</v>
      </c>
      <c r="CD523" t="s">
        <v>297</v>
      </c>
      <c r="CE523" t="s">
        <v>297</v>
      </c>
      <c r="CF523" t="s">
        <v>347</v>
      </c>
      <c r="CG523" t="s">
        <v>297</v>
      </c>
      <c r="CH523" t="s">
        <v>297</v>
      </c>
      <c r="CI523">
        <v>0</v>
      </c>
      <c r="CJ523">
        <v>30</v>
      </c>
      <c r="CK523" t="s">
        <v>3201</v>
      </c>
      <c r="CL523" t="s">
        <v>3202</v>
      </c>
      <c r="CM523" t="s">
        <v>297</v>
      </c>
      <c r="CN523" t="s">
        <v>297</v>
      </c>
      <c r="CO523" t="s">
        <v>297</v>
      </c>
      <c r="CP523" t="s">
        <v>297</v>
      </c>
      <c r="CQ523" t="s">
        <v>297</v>
      </c>
      <c r="CR523" t="s">
        <v>297</v>
      </c>
      <c r="CS523" t="s">
        <v>297</v>
      </c>
      <c r="CT523" t="s">
        <v>297</v>
      </c>
      <c r="CU523" t="s">
        <v>297</v>
      </c>
      <c r="CV523" t="s">
        <v>297</v>
      </c>
      <c r="CW523" t="s">
        <v>297</v>
      </c>
      <c r="CX523" t="s">
        <v>297</v>
      </c>
      <c r="CY523" t="s">
        <v>350</v>
      </c>
      <c r="CZ523" t="s">
        <v>351</v>
      </c>
      <c r="DA523" t="s">
        <v>352</v>
      </c>
      <c r="DB523" t="s">
        <v>3203</v>
      </c>
      <c r="DC523" t="s">
        <v>3203</v>
      </c>
    </row>
    <row r="524" spans="1:107" ht="17" hidden="1" customHeight="1" x14ac:dyDescent="0.2">
      <c r="A524" t="s">
        <v>3204</v>
      </c>
      <c r="B524" s="196" t="s">
        <v>3205</v>
      </c>
      <c r="C524" t="s">
        <v>6289</v>
      </c>
      <c r="D524" t="s">
        <v>297</v>
      </c>
      <c r="E524" t="s">
        <v>3206</v>
      </c>
      <c r="F524" t="s">
        <v>297</v>
      </c>
      <c r="G524" t="s">
        <v>298</v>
      </c>
      <c r="H524" t="s">
        <v>299</v>
      </c>
      <c r="I524" t="s">
        <v>300</v>
      </c>
      <c r="J524" t="s">
        <v>301</v>
      </c>
      <c r="K524" t="s">
        <v>745</v>
      </c>
      <c r="L524" t="s">
        <v>746</v>
      </c>
      <c r="M524" t="s">
        <v>297</v>
      </c>
      <c r="N524" t="s">
        <v>297</v>
      </c>
      <c r="O524" t="s">
        <v>297</v>
      </c>
      <c r="Q524" t="s">
        <v>304</v>
      </c>
      <c r="R524" t="s">
        <v>319</v>
      </c>
      <c r="S524" t="s">
        <v>306</v>
      </c>
      <c r="T524" t="s">
        <v>747</v>
      </c>
      <c r="U524" t="s">
        <v>308</v>
      </c>
      <c r="V524" t="s">
        <v>309</v>
      </c>
      <c r="W524" t="s">
        <v>310</v>
      </c>
      <c r="X524" t="s">
        <v>310</v>
      </c>
      <c r="Y524" t="s">
        <v>311</v>
      </c>
      <c r="Z524" t="s">
        <v>312</v>
      </c>
      <c r="AA524" t="s">
        <v>297</v>
      </c>
      <c r="AB524" t="s">
        <v>297</v>
      </c>
      <c r="AC524" t="s">
        <v>297</v>
      </c>
      <c r="AD524" t="s">
        <v>297</v>
      </c>
      <c r="AE524" t="s">
        <v>297</v>
      </c>
      <c r="AF524" t="s">
        <v>312</v>
      </c>
      <c r="AG524" t="s">
        <v>297</v>
      </c>
      <c r="AH524" t="s">
        <v>297</v>
      </c>
      <c r="AI524" t="s">
        <v>297</v>
      </c>
      <c r="AJ524" t="s">
        <v>297</v>
      </c>
      <c r="AK524" t="s">
        <v>297</v>
      </c>
      <c r="AL524" t="s">
        <v>297</v>
      </c>
      <c r="AM524" t="s">
        <v>297</v>
      </c>
      <c r="AN524" t="s">
        <v>297</v>
      </c>
      <c r="AO524" t="s">
        <v>297</v>
      </c>
      <c r="AP524" t="s">
        <v>297</v>
      </c>
      <c r="AQ524" t="s">
        <v>297</v>
      </c>
      <c r="AR524" t="s">
        <v>297</v>
      </c>
      <c r="AS524" t="s">
        <v>297</v>
      </c>
      <c r="AT524" t="s">
        <v>297</v>
      </c>
      <c r="AU524" t="s">
        <v>297</v>
      </c>
      <c r="AV524" t="s">
        <v>297</v>
      </c>
      <c r="AW524" t="s">
        <v>297</v>
      </c>
      <c r="AX524" t="s">
        <v>297</v>
      </c>
      <c r="AY524" t="s">
        <v>297</v>
      </c>
      <c r="AZ524" t="s">
        <v>297</v>
      </c>
      <c r="BA524" t="s">
        <v>297</v>
      </c>
      <c r="BB524" t="s">
        <v>297</v>
      </c>
      <c r="BC524" t="s">
        <v>297</v>
      </c>
      <c r="BD524" t="s">
        <v>297</v>
      </c>
      <c r="BE524" t="s">
        <v>297</v>
      </c>
      <c r="BF524" t="s">
        <v>297</v>
      </c>
      <c r="BG524" t="s">
        <v>297</v>
      </c>
      <c r="BH524" t="s">
        <v>297</v>
      </c>
      <c r="BI524" t="s">
        <v>297</v>
      </c>
      <c r="BJ524" t="s">
        <v>297</v>
      </c>
      <c r="BK524" t="s">
        <v>297</v>
      </c>
      <c r="BL524" t="s">
        <v>297</v>
      </c>
      <c r="BM524" t="s">
        <v>297</v>
      </c>
      <c r="BN524" t="s">
        <v>297</v>
      </c>
      <c r="BO524" t="s">
        <v>297</v>
      </c>
      <c r="BP524" t="s">
        <v>297</v>
      </c>
      <c r="BQ524" t="s">
        <v>297</v>
      </c>
      <c r="BR524" t="s">
        <v>297</v>
      </c>
      <c r="BS524" t="s">
        <v>297</v>
      </c>
      <c r="BT524" t="s">
        <v>297</v>
      </c>
      <c r="BU524" t="s">
        <v>297</v>
      </c>
      <c r="BV524" t="s">
        <v>297</v>
      </c>
      <c r="BW524" t="s">
        <v>297</v>
      </c>
      <c r="BX524" t="s">
        <v>297</v>
      </c>
      <c r="BY524" t="s">
        <v>297</v>
      </c>
      <c r="BZ524" t="s">
        <v>297</v>
      </c>
      <c r="CA524" t="s">
        <v>297</v>
      </c>
      <c r="CB524" t="s">
        <v>297</v>
      </c>
      <c r="CC524" t="s">
        <v>297</v>
      </c>
      <c r="CD524" t="s">
        <v>297</v>
      </c>
      <c r="CE524" t="s">
        <v>297</v>
      </c>
      <c r="CF524" t="s">
        <v>313</v>
      </c>
      <c r="CG524" t="s">
        <v>314</v>
      </c>
      <c r="CH524" t="s">
        <v>314</v>
      </c>
      <c r="CI524" t="s">
        <v>297</v>
      </c>
      <c r="CJ524" t="s">
        <v>297</v>
      </c>
      <c r="CK524" t="s">
        <v>3207</v>
      </c>
      <c r="CL524" t="s">
        <v>3208</v>
      </c>
      <c r="CM524" t="s">
        <v>297</v>
      </c>
      <c r="CN524" t="s">
        <v>297</v>
      </c>
      <c r="CO524" t="s">
        <v>297</v>
      </c>
      <c r="CP524" t="s">
        <v>297</v>
      </c>
      <c r="CQ524" t="s">
        <v>297</v>
      </c>
      <c r="CR524" t="s">
        <v>297</v>
      </c>
      <c r="CS524" t="s">
        <v>297</v>
      </c>
      <c r="CT524" t="s">
        <v>297</v>
      </c>
      <c r="CU524" t="s">
        <v>297</v>
      </c>
      <c r="CV524" t="s">
        <v>297</v>
      </c>
      <c r="CW524" t="s">
        <v>297</v>
      </c>
      <c r="CX524" t="s">
        <v>297</v>
      </c>
      <c r="CY524" t="s">
        <v>297</v>
      </c>
      <c r="CZ524" t="s">
        <v>297</v>
      </c>
      <c r="DA524" t="s">
        <v>297</v>
      </c>
      <c r="DB524" t="s">
        <v>297</v>
      </c>
      <c r="DC524" t="s">
        <v>1125</v>
      </c>
    </row>
    <row r="525" spans="1:107" ht="17" hidden="1" customHeight="1" x14ac:dyDescent="0.2">
      <c r="A525" s="70" t="s">
        <v>3209</v>
      </c>
      <c r="B525" s="198" t="s">
        <v>3210</v>
      </c>
      <c r="C525" t="s">
        <v>6289</v>
      </c>
      <c r="D525" t="s">
        <v>297</v>
      </c>
      <c r="E525" s="70" t="s">
        <v>3210</v>
      </c>
      <c r="F525" t="s">
        <v>297</v>
      </c>
      <c r="G525" t="s">
        <v>298</v>
      </c>
      <c r="H525" t="s">
        <v>299</v>
      </c>
      <c r="I525" t="s">
        <v>300</v>
      </c>
      <c r="J525" t="s">
        <v>301</v>
      </c>
      <c r="K525" t="s">
        <v>745</v>
      </c>
      <c r="L525" t="s">
        <v>746</v>
      </c>
      <c r="M525" t="s">
        <v>297</v>
      </c>
      <c r="N525" t="s">
        <v>297</v>
      </c>
      <c r="O525" t="s">
        <v>297</v>
      </c>
      <c r="Q525" t="s">
        <v>304</v>
      </c>
      <c r="R525" t="s">
        <v>319</v>
      </c>
      <c r="S525" t="s">
        <v>306</v>
      </c>
      <c r="T525" t="s">
        <v>747</v>
      </c>
      <c r="U525" t="s">
        <v>308</v>
      </c>
      <c r="V525" t="s">
        <v>309</v>
      </c>
      <c r="W525" t="s">
        <v>310</v>
      </c>
      <c r="X525" t="s">
        <v>310</v>
      </c>
      <c r="Y525" t="s">
        <v>311</v>
      </c>
      <c r="Z525" t="s">
        <v>312</v>
      </c>
      <c r="AA525" t="s">
        <v>297</v>
      </c>
      <c r="AB525" t="s">
        <v>297</v>
      </c>
      <c r="AC525" t="s">
        <v>297</v>
      </c>
      <c r="AD525" t="s">
        <v>297</v>
      </c>
      <c r="AE525" t="s">
        <v>297</v>
      </c>
      <c r="AF525" t="s">
        <v>312</v>
      </c>
      <c r="AG525" t="s">
        <v>297</v>
      </c>
      <c r="AH525" t="s">
        <v>297</v>
      </c>
      <c r="AI525" t="s">
        <v>297</v>
      </c>
      <c r="AJ525" t="s">
        <v>297</v>
      </c>
      <c r="AK525" t="s">
        <v>297</v>
      </c>
      <c r="AL525" t="s">
        <v>297</v>
      </c>
      <c r="AM525" t="s">
        <v>297</v>
      </c>
      <c r="AN525" t="s">
        <v>297</v>
      </c>
      <c r="AO525" t="s">
        <v>297</v>
      </c>
      <c r="AP525" t="s">
        <v>297</v>
      </c>
      <c r="AQ525" t="s">
        <v>297</v>
      </c>
      <c r="AR525" t="s">
        <v>297</v>
      </c>
      <c r="AS525" t="s">
        <v>297</v>
      </c>
      <c r="AT525" t="s">
        <v>297</v>
      </c>
      <c r="AU525" t="s">
        <v>297</v>
      </c>
      <c r="AV525" t="s">
        <v>297</v>
      </c>
      <c r="AW525" t="s">
        <v>297</v>
      </c>
      <c r="AX525" t="s">
        <v>297</v>
      </c>
      <c r="AY525" t="s">
        <v>297</v>
      </c>
      <c r="AZ525" t="s">
        <v>297</v>
      </c>
      <c r="BA525" t="s">
        <v>297</v>
      </c>
      <c r="BB525" t="s">
        <v>297</v>
      </c>
      <c r="BC525" t="s">
        <v>297</v>
      </c>
      <c r="BD525" t="s">
        <v>297</v>
      </c>
      <c r="BE525" t="s">
        <v>297</v>
      </c>
      <c r="BF525" t="s">
        <v>297</v>
      </c>
      <c r="BG525" t="s">
        <v>297</v>
      </c>
      <c r="BH525" t="s">
        <v>297</v>
      </c>
      <c r="BI525" t="s">
        <v>297</v>
      </c>
      <c r="BJ525" t="s">
        <v>297</v>
      </c>
      <c r="BK525" t="s">
        <v>297</v>
      </c>
      <c r="BL525" t="s">
        <v>297</v>
      </c>
      <c r="BM525" t="s">
        <v>297</v>
      </c>
      <c r="BN525" t="s">
        <v>297</v>
      </c>
      <c r="BO525" t="s">
        <v>297</v>
      </c>
      <c r="BP525" t="s">
        <v>297</v>
      </c>
      <c r="BQ525" t="s">
        <v>297</v>
      </c>
      <c r="BR525" t="s">
        <v>297</v>
      </c>
      <c r="BS525" t="s">
        <v>297</v>
      </c>
      <c r="BT525" t="s">
        <v>297</v>
      </c>
      <c r="BU525" t="s">
        <v>297</v>
      </c>
      <c r="BV525" t="s">
        <v>297</v>
      </c>
      <c r="BW525" t="s">
        <v>297</v>
      </c>
      <c r="BX525" t="s">
        <v>297</v>
      </c>
      <c r="BY525" t="s">
        <v>297</v>
      </c>
      <c r="BZ525" t="s">
        <v>297</v>
      </c>
      <c r="CA525" t="s">
        <v>297</v>
      </c>
      <c r="CB525" t="s">
        <v>297</v>
      </c>
      <c r="CC525" t="s">
        <v>297</v>
      </c>
      <c r="CD525" t="s">
        <v>297</v>
      </c>
      <c r="CE525" t="s">
        <v>297</v>
      </c>
      <c r="CF525" t="s">
        <v>313</v>
      </c>
      <c r="CG525" t="s">
        <v>314</v>
      </c>
      <c r="CH525" t="s">
        <v>314</v>
      </c>
      <c r="CI525" t="s">
        <v>297</v>
      </c>
      <c r="CJ525" t="s">
        <v>297</v>
      </c>
      <c r="CK525" s="70" t="s">
        <v>3210</v>
      </c>
      <c r="CL525" s="70" t="s">
        <v>3210</v>
      </c>
      <c r="CM525" t="s">
        <v>297</v>
      </c>
      <c r="CN525" t="s">
        <v>297</v>
      </c>
      <c r="CO525" t="s">
        <v>297</v>
      </c>
      <c r="CP525" t="s">
        <v>297</v>
      </c>
      <c r="CQ525" t="s">
        <v>297</v>
      </c>
      <c r="CR525" t="s">
        <v>297</v>
      </c>
      <c r="CS525" t="s">
        <v>297</v>
      </c>
      <c r="CT525" t="s">
        <v>297</v>
      </c>
      <c r="CU525" t="s">
        <v>297</v>
      </c>
      <c r="CV525" t="s">
        <v>297</v>
      </c>
      <c r="CW525" t="s">
        <v>297</v>
      </c>
      <c r="CX525" t="s">
        <v>297</v>
      </c>
      <c r="CY525" t="s">
        <v>297</v>
      </c>
      <c r="CZ525" t="s">
        <v>297</v>
      </c>
      <c r="DA525" t="s">
        <v>297</v>
      </c>
      <c r="DB525" t="s">
        <v>297</v>
      </c>
      <c r="DC525" t="s">
        <v>297</v>
      </c>
    </row>
    <row r="526" spans="1:107" ht="17" hidden="1" customHeight="1" x14ac:dyDescent="0.2">
      <c r="A526" s="70" t="s">
        <v>3211</v>
      </c>
      <c r="B526" s="199" t="s">
        <v>3212</v>
      </c>
      <c r="C526" t="s">
        <v>6289</v>
      </c>
      <c r="D526" t="s">
        <v>297</v>
      </c>
      <c r="E526" s="70" t="s">
        <v>3212</v>
      </c>
      <c r="F526" t="s">
        <v>297</v>
      </c>
      <c r="G526" t="s">
        <v>298</v>
      </c>
      <c r="H526" t="s">
        <v>299</v>
      </c>
      <c r="I526" t="s">
        <v>300</v>
      </c>
      <c r="J526" t="s">
        <v>301</v>
      </c>
      <c r="K526" t="s">
        <v>745</v>
      </c>
      <c r="L526" t="s">
        <v>746</v>
      </c>
      <c r="M526" t="s">
        <v>297</v>
      </c>
      <c r="N526" t="s">
        <v>297</v>
      </c>
      <c r="O526" t="s">
        <v>297</v>
      </c>
      <c r="Q526" t="s">
        <v>304</v>
      </c>
      <c r="R526" t="s">
        <v>319</v>
      </c>
      <c r="S526" t="s">
        <v>306</v>
      </c>
      <c r="T526" t="s">
        <v>747</v>
      </c>
      <c r="U526" t="s">
        <v>308</v>
      </c>
      <c r="V526" t="s">
        <v>309</v>
      </c>
      <c r="W526" t="s">
        <v>310</v>
      </c>
      <c r="X526" t="s">
        <v>310</v>
      </c>
      <c r="Y526" t="s">
        <v>311</v>
      </c>
      <c r="Z526" t="s">
        <v>312</v>
      </c>
      <c r="AA526" t="s">
        <v>297</v>
      </c>
      <c r="AB526" t="s">
        <v>297</v>
      </c>
      <c r="AC526" t="s">
        <v>297</v>
      </c>
      <c r="AD526" t="s">
        <v>297</v>
      </c>
      <c r="AE526" t="s">
        <v>297</v>
      </c>
      <c r="AF526" t="s">
        <v>312</v>
      </c>
      <c r="AG526" t="s">
        <v>297</v>
      </c>
      <c r="AH526" t="s">
        <v>297</v>
      </c>
      <c r="AI526" t="s">
        <v>297</v>
      </c>
      <c r="AJ526" t="s">
        <v>297</v>
      </c>
      <c r="AK526" t="s">
        <v>297</v>
      </c>
      <c r="AL526" t="s">
        <v>297</v>
      </c>
      <c r="AM526" t="s">
        <v>297</v>
      </c>
      <c r="AN526" t="s">
        <v>297</v>
      </c>
      <c r="AO526" t="s">
        <v>297</v>
      </c>
      <c r="AP526" t="s">
        <v>297</v>
      </c>
      <c r="AQ526" t="s">
        <v>297</v>
      </c>
      <c r="AR526" t="s">
        <v>297</v>
      </c>
      <c r="AS526" t="s">
        <v>297</v>
      </c>
      <c r="AT526" t="s">
        <v>297</v>
      </c>
      <c r="AU526" t="s">
        <v>297</v>
      </c>
      <c r="AV526" t="s">
        <v>297</v>
      </c>
      <c r="AW526" t="s">
        <v>297</v>
      </c>
      <c r="AX526" t="s">
        <v>297</v>
      </c>
      <c r="AY526" t="s">
        <v>297</v>
      </c>
      <c r="AZ526" t="s">
        <v>297</v>
      </c>
      <c r="BA526" t="s">
        <v>297</v>
      </c>
      <c r="BB526" t="s">
        <v>297</v>
      </c>
      <c r="BC526" t="s">
        <v>297</v>
      </c>
      <c r="BD526" t="s">
        <v>297</v>
      </c>
      <c r="BE526" t="s">
        <v>297</v>
      </c>
      <c r="BF526" t="s">
        <v>297</v>
      </c>
      <c r="BG526" t="s">
        <v>297</v>
      </c>
      <c r="BH526" t="s">
        <v>297</v>
      </c>
      <c r="BI526" t="s">
        <v>297</v>
      </c>
      <c r="BJ526" t="s">
        <v>297</v>
      </c>
      <c r="BK526" t="s">
        <v>297</v>
      </c>
      <c r="BL526" t="s">
        <v>297</v>
      </c>
      <c r="BM526" t="s">
        <v>297</v>
      </c>
      <c r="BN526" t="s">
        <v>297</v>
      </c>
      <c r="BO526" t="s">
        <v>297</v>
      </c>
      <c r="BP526" t="s">
        <v>297</v>
      </c>
      <c r="BQ526" t="s">
        <v>297</v>
      </c>
      <c r="BR526" t="s">
        <v>297</v>
      </c>
      <c r="BS526" t="s">
        <v>297</v>
      </c>
      <c r="BT526" t="s">
        <v>297</v>
      </c>
      <c r="BU526" t="s">
        <v>297</v>
      </c>
      <c r="BV526" t="s">
        <v>297</v>
      </c>
      <c r="BW526" t="s">
        <v>297</v>
      </c>
      <c r="BX526" t="s">
        <v>297</v>
      </c>
      <c r="BY526" t="s">
        <v>297</v>
      </c>
      <c r="BZ526" t="s">
        <v>297</v>
      </c>
      <c r="CA526" t="s">
        <v>297</v>
      </c>
      <c r="CB526" t="s">
        <v>297</v>
      </c>
      <c r="CC526" t="s">
        <v>297</v>
      </c>
      <c r="CD526" t="s">
        <v>297</v>
      </c>
      <c r="CE526" t="s">
        <v>297</v>
      </c>
      <c r="CF526" t="s">
        <v>313</v>
      </c>
      <c r="CG526" t="s">
        <v>314</v>
      </c>
      <c r="CH526" t="s">
        <v>314</v>
      </c>
      <c r="CI526" t="s">
        <v>297</v>
      </c>
      <c r="CJ526" t="s">
        <v>297</v>
      </c>
      <c r="CK526" s="70" t="s">
        <v>3212</v>
      </c>
      <c r="CL526" s="70" t="s">
        <v>3212</v>
      </c>
      <c r="CM526" t="s">
        <v>297</v>
      </c>
      <c r="CN526" t="s">
        <v>297</v>
      </c>
      <c r="CO526" t="s">
        <v>297</v>
      </c>
      <c r="CP526" t="s">
        <v>297</v>
      </c>
      <c r="CQ526" t="s">
        <v>297</v>
      </c>
      <c r="CR526" t="s">
        <v>297</v>
      </c>
      <c r="CS526" t="s">
        <v>297</v>
      </c>
      <c r="CT526" t="s">
        <v>297</v>
      </c>
      <c r="CU526" t="s">
        <v>297</v>
      </c>
      <c r="CV526" t="s">
        <v>297</v>
      </c>
      <c r="CW526" t="s">
        <v>297</v>
      </c>
      <c r="CX526" t="s">
        <v>297</v>
      </c>
      <c r="CY526" t="s">
        <v>297</v>
      </c>
      <c r="CZ526" t="s">
        <v>297</v>
      </c>
      <c r="DA526" t="s">
        <v>297</v>
      </c>
      <c r="DB526" t="s">
        <v>297</v>
      </c>
      <c r="DC526" t="s">
        <v>297</v>
      </c>
    </row>
    <row r="527" spans="1:107" ht="17" hidden="1" customHeight="1" x14ac:dyDescent="0.2">
      <c r="A527" s="70" t="s">
        <v>3213</v>
      </c>
      <c r="B527" s="198" t="s">
        <v>3214</v>
      </c>
      <c r="C527" t="s">
        <v>6289</v>
      </c>
      <c r="D527" t="s">
        <v>297</v>
      </c>
      <c r="E527" s="70" t="s">
        <v>3214</v>
      </c>
      <c r="F527" t="s">
        <v>297</v>
      </c>
      <c r="G527" t="s">
        <v>298</v>
      </c>
      <c r="H527" t="s">
        <v>299</v>
      </c>
      <c r="I527" t="s">
        <v>300</v>
      </c>
      <c r="J527" t="s">
        <v>301</v>
      </c>
      <c r="K527" t="s">
        <v>745</v>
      </c>
      <c r="L527" t="s">
        <v>746</v>
      </c>
      <c r="M527" t="s">
        <v>297</v>
      </c>
      <c r="N527" t="s">
        <v>297</v>
      </c>
      <c r="O527" t="s">
        <v>297</v>
      </c>
      <c r="Q527" t="s">
        <v>304</v>
      </c>
      <c r="R527" t="s">
        <v>319</v>
      </c>
      <c r="S527" t="s">
        <v>306</v>
      </c>
      <c r="T527" t="s">
        <v>747</v>
      </c>
      <c r="U527" t="s">
        <v>308</v>
      </c>
      <c r="V527" t="s">
        <v>309</v>
      </c>
      <c r="W527" t="s">
        <v>310</v>
      </c>
      <c r="X527" t="s">
        <v>310</v>
      </c>
      <c r="Y527" t="s">
        <v>311</v>
      </c>
      <c r="Z527" t="s">
        <v>312</v>
      </c>
      <c r="AA527" t="s">
        <v>297</v>
      </c>
      <c r="AB527" t="s">
        <v>297</v>
      </c>
      <c r="AC527" t="s">
        <v>297</v>
      </c>
      <c r="AD527" t="s">
        <v>297</v>
      </c>
      <c r="AE527" t="s">
        <v>297</v>
      </c>
      <c r="AF527" t="s">
        <v>312</v>
      </c>
      <c r="AG527" t="s">
        <v>297</v>
      </c>
      <c r="AH527" t="s">
        <v>297</v>
      </c>
      <c r="AI527" t="s">
        <v>297</v>
      </c>
      <c r="AJ527" t="s">
        <v>297</v>
      </c>
      <c r="AK527" t="s">
        <v>297</v>
      </c>
      <c r="AL527" t="s">
        <v>297</v>
      </c>
      <c r="AM527" t="s">
        <v>297</v>
      </c>
      <c r="AN527" t="s">
        <v>297</v>
      </c>
      <c r="AO527" t="s">
        <v>297</v>
      </c>
      <c r="AP527" t="s">
        <v>297</v>
      </c>
      <c r="AQ527" t="s">
        <v>297</v>
      </c>
      <c r="AR527" t="s">
        <v>297</v>
      </c>
      <c r="AS527" t="s">
        <v>297</v>
      </c>
      <c r="AT527" t="s">
        <v>297</v>
      </c>
      <c r="AU527" t="s">
        <v>297</v>
      </c>
      <c r="AV527" t="s">
        <v>297</v>
      </c>
      <c r="AW527" t="s">
        <v>297</v>
      </c>
      <c r="AX527" t="s">
        <v>297</v>
      </c>
      <c r="AY527" t="s">
        <v>297</v>
      </c>
      <c r="AZ527" t="s">
        <v>297</v>
      </c>
      <c r="BA527" t="s">
        <v>297</v>
      </c>
      <c r="BB527" t="s">
        <v>297</v>
      </c>
      <c r="BC527" t="s">
        <v>297</v>
      </c>
      <c r="BD527" t="s">
        <v>297</v>
      </c>
      <c r="BE527" t="s">
        <v>297</v>
      </c>
      <c r="BF527" t="s">
        <v>297</v>
      </c>
      <c r="BG527" t="s">
        <v>297</v>
      </c>
      <c r="BH527" t="s">
        <v>297</v>
      </c>
      <c r="BI527" t="s">
        <v>297</v>
      </c>
      <c r="BJ527" t="s">
        <v>297</v>
      </c>
      <c r="BK527" t="s">
        <v>297</v>
      </c>
      <c r="BL527" t="s">
        <v>297</v>
      </c>
      <c r="BM527" t="s">
        <v>297</v>
      </c>
      <c r="BN527" t="s">
        <v>297</v>
      </c>
      <c r="BO527" t="s">
        <v>297</v>
      </c>
      <c r="BP527" t="s">
        <v>297</v>
      </c>
      <c r="BQ527" t="s">
        <v>297</v>
      </c>
      <c r="BR527" t="s">
        <v>297</v>
      </c>
      <c r="BS527" t="s">
        <v>297</v>
      </c>
      <c r="BT527" t="s">
        <v>297</v>
      </c>
      <c r="BU527" t="s">
        <v>297</v>
      </c>
      <c r="BV527" t="s">
        <v>297</v>
      </c>
      <c r="BW527" t="s">
        <v>297</v>
      </c>
      <c r="BX527" t="s">
        <v>297</v>
      </c>
      <c r="BY527" t="s">
        <v>297</v>
      </c>
      <c r="BZ527" t="s">
        <v>297</v>
      </c>
      <c r="CA527" t="s">
        <v>297</v>
      </c>
      <c r="CB527" t="s">
        <v>297</v>
      </c>
      <c r="CC527" t="s">
        <v>297</v>
      </c>
      <c r="CD527" t="s">
        <v>297</v>
      </c>
      <c r="CE527" t="s">
        <v>297</v>
      </c>
      <c r="CF527" t="s">
        <v>313</v>
      </c>
      <c r="CG527" t="s">
        <v>314</v>
      </c>
      <c r="CH527" t="s">
        <v>314</v>
      </c>
      <c r="CI527" t="s">
        <v>297</v>
      </c>
      <c r="CJ527" t="s">
        <v>297</v>
      </c>
      <c r="CK527" s="70" t="s">
        <v>3214</v>
      </c>
      <c r="CL527" s="70" t="s">
        <v>3214</v>
      </c>
      <c r="CM527" t="s">
        <v>297</v>
      </c>
      <c r="CN527" t="s">
        <v>297</v>
      </c>
      <c r="CO527" t="s">
        <v>297</v>
      </c>
      <c r="CP527" t="s">
        <v>297</v>
      </c>
      <c r="CQ527" t="s">
        <v>297</v>
      </c>
      <c r="CR527" t="s">
        <v>297</v>
      </c>
      <c r="CS527" t="s">
        <v>297</v>
      </c>
      <c r="CT527" t="s">
        <v>297</v>
      </c>
      <c r="CU527" t="s">
        <v>297</v>
      </c>
      <c r="CV527" t="s">
        <v>297</v>
      </c>
      <c r="CW527" t="s">
        <v>297</v>
      </c>
      <c r="CX527" t="s">
        <v>297</v>
      </c>
      <c r="CY527" t="s">
        <v>297</v>
      </c>
      <c r="CZ527" t="s">
        <v>297</v>
      </c>
      <c r="DA527" t="s">
        <v>297</v>
      </c>
      <c r="DB527" t="s">
        <v>297</v>
      </c>
      <c r="DC527" t="s">
        <v>297</v>
      </c>
    </row>
    <row r="528" spans="1:107" ht="17" hidden="1" customHeight="1" x14ac:dyDescent="0.2">
      <c r="A528" s="70" t="s">
        <v>3215</v>
      </c>
      <c r="B528" s="199" t="s">
        <v>3216</v>
      </c>
      <c r="C528" t="s">
        <v>6289</v>
      </c>
      <c r="D528" t="s">
        <v>297</v>
      </c>
      <c r="E528" s="70" t="s">
        <v>3216</v>
      </c>
      <c r="F528" t="s">
        <v>297</v>
      </c>
      <c r="G528" t="s">
        <v>298</v>
      </c>
      <c r="H528" t="s">
        <v>299</v>
      </c>
      <c r="I528" t="s">
        <v>300</v>
      </c>
      <c r="J528" t="s">
        <v>301</v>
      </c>
      <c r="K528" t="s">
        <v>745</v>
      </c>
      <c r="L528" t="s">
        <v>746</v>
      </c>
      <c r="M528" t="s">
        <v>297</v>
      </c>
      <c r="N528" t="s">
        <v>297</v>
      </c>
      <c r="O528" t="s">
        <v>297</v>
      </c>
      <c r="Q528" t="s">
        <v>304</v>
      </c>
      <c r="R528" t="s">
        <v>319</v>
      </c>
      <c r="S528" t="s">
        <v>306</v>
      </c>
      <c r="T528" t="s">
        <v>747</v>
      </c>
      <c r="U528" t="s">
        <v>308</v>
      </c>
      <c r="V528" t="s">
        <v>309</v>
      </c>
      <c r="W528" t="s">
        <v>310</v>
      </c>
      <c r="X528" t="s">
        <v>310</v>
      </c>
      <c r="Y528" t="s">
        <v>311</v>
      </c>
      <c r="Z528" t="s">
        <v>312</v>
      </c>
      <c r="AA528" t="s">
        <v>297</v>
      </c>
      <c r="AB528" t="s">
        <v>297</v>
      </c>
      <c r="AC528" t="s">
        <v>297</v>
      </c>
      <c r="AD528" t="s">
        <v>297</v>
      </c>
      <c r="AE528" t="s">
        <v>297</v>
      </c>
      <c r="AF528" t="s">
        <v>312</v>
      </c>
      <c r="AG528" t="s">
        <v>297</v>
      </c>
      <c r="AH528" t="s">
        <v>297</v>
      </c>
      <c r="AI528" t="s">
        <v>297</v>
      </c>
      <c r="AJ528" t="s">
        <v>297</v>
      </c>
      <c r="AK528" t="s">
        <v>297</v>
      </c>
      <c r="AL528" t="s">
        <v>297</v>
      </c>
      <c r="AM528" t="s">
        <v>297</v>
      </c>
      <c r="AN528" t="s">
        <v>297</v>
      </c>
      <c r="AO528" t="s">
        <v>297</v>
      </c>
      <c r="AP528" t="s">
        <v>297</v>
      </c>
      <c r="AQ528" t="s">
        <v>297</v>
      </c>
      <c r="AR528" t="s">
        <v>297</v>
      </c>
      <c r="AS528" t="s">
        <v>297</v>
      </c>
      <c r="AT528" t="s">
        <v>297</v>
      </c>
      <c r="AU528" t="s">
        <v>297</v>
      </c>
      <c r="AV528" t="s">
        <v>297</v>
      </c>
      <c r="AW528" t="s">
        <v>297</v>
      </c>
      <c r="AX528" t="s">
        <v>297</v>
      </c>
      <c r="AY528" t="s">
        <v>297</v>
      </c>
      <c r="AZ528" t="s">
        <v>297</v>
      </c>
      <c r="BA528" t="s">
        <v>297</v>
      </c>
      <c r="BB528" t="s">
        <v>297</v>
      </c>
      <c r="BC528" t="s">
        <v>297</v>
      </c>
      <c r="BD528" t="s">
        <v>297</v>
      </c>
      <c r="BE528" t="s">
        <v>297</v>
      </c>
      <c r="BF528" t="s">
        <v>297</v>
      </c>
      <c r="BG528" t="s">
        <v>297</v>
      </c>
      <c r="BH528" t="s">
        <v>297</v>
      </c>
      <c r="BI528" t="s">
        <v>297</v>
      </c>
      <c r="BJ528" t="s">
        <v>297</v>
      </c>
      <c r="BK528" t="s">
        <v>297</v>
      </c>
      <c r="BL528" t="s">
        <v>297</v>
      </c>
      <c r="BM528" t="s">
        <v>297</v>
      </c>
      <c r="BN528" t="s">
        <v>297</v>
      </c>
      <c r="BO528" t="s">
        <v>297</v>
      </c>
      <c r="BP528" t="s">
        <v>297</v>
      </c>
      <c r="BQ528" t="s">
        <v>297</v>
      </c>
      <c r="BR528" t="s">
        <v>297</v>
      </c>
      <c r="BS528" t="s">
        <v>297</v>
      </c>
      <c r="BT528" t="s">
        <v>297</v>
      </c>
      <c r="BU528" t="s">
        <v>297</v>
      </c>
      <c r="BV528" t="s">
        <v>297</v>
      </c>
      <c r="BW528" t="s">
        <v>297</v>
      </c>
      <c r="BX528" t="s">
        <v>297</v>
      </c>
      <c r="BY528" t="s">
        <v>297</v>
      </c>
      <c r="BZ528" t="s">
        <v>297</v>
      </c>
      <c r="CA528" t="s">
        <v>297</v>
      </c>
      <c r="CB528" t="s">
        <v>297</v>
      </c>
      <c r="CC528" t="s">
        <v>297</v>
      </c>
      <c r="CD528" t="s">
        <v>297</v>
      </c>
      <c r="CE528" t="s">
        <v>297</v>
      </c>
      <c r="CF528" t="s">
        <v>313</v>
      </c>
      <c r="CG528" t="s">
        <v>314</v>
      </c>
      <c r="CH528" t="s">
        <v>314</v>
      </c>
      <c r="CI528" t="s">
        <v>297</v>
      </c>
      <c r="CJ528" t="s">
        <v>297</v>
      </c>
      <c r="CK528" s="70" t="s">
        <v>3216</v>
      </c>
      <c r="CL528" s="70" t="s">
        <v>3216</v>
      </c>
      <c r="CM528" t="s">
        <v>297</v>
      </c>
      <c r="CN528" t="s">
        <v>297</v>
      </c>
      <c r="CO528" t="s">
        <v>297</v>
      </c>
      <c r="CP528" t="s">
        <v>297</v>
      </c>
      <c r="CQ528" t="s">
        <v>297</v>
      </c>
      <c r="CR528" t="s">
        <v>297</v>
      </c>
      <c r="CS528" t="s">
        <v>297</v>
      </c>
      <c r="CT528" t="s">
        <v>297</v>
      </c>
      <c r="CU528" t="s">
        <v>297</v>
      </c>
      <c r="CV528" t="s">
        <v>297</v>
      </c>
      <c r="CW528" t="s">
        <v>297</v>
      </c>
      <c r="CX528" t="s">
        <v>297</v>
      </c>
      <c r="CY528" t="s">
        <v>297</v>
      </c>
      <c r="CZ528" t="s">
        <v>297</v>
      </c>
      <c r="DA528" t="s">
        <v>297</v>
      </c>
      <c r="DB528" t="s">
        <v>297</v>
      </c>
      <c r="DC528" t="s">
        <v>297</v>
      </c>
    </row>
    <row r="529" spans="1:107" ht="17" hidden="1" customHeight="1" x14ac:dyDescent="0.2">
      <c r="A529" t="s">
        <v>3217</v>
      </c>
      <c r="B529" s="14" t="s">
        <v>3218</v>
      </c>
      <c r="C529" t="s">
        <v>6285</v>
      </c>
      <c r="D529" t="s">
        <v>297</v>
      </c>
      <c r="E529" t="s">
        <v>3219</v>
      </c>
      <c r="F529" t="s">
        <v>297</v>
      </c>
      <c r="G529" t="s">
        <v>339</v>
      </c>
      <c r="H529" t="s">
        <v>340</v>
      </c>
      <c r="I529" t="s">
        <v>375</v>
      </c>
      <c r="J529" t="s">
        <v>342</v>
      </c>
      <c r="K529" t="s">
        <v>343</v>
      </c>
      <c r="L529" t="s">
        <v>303</v>
      </c>
      <c r="M529" t="s">
        <v>297</v>
      </c>
      <c r="N529" t="s">
        <v>297</v>
      </c>
      <c r="O529" t="s">
        <v>297</v>
      </c>
      <c r="Q529" t="s">
        <v>344</v>
      </c>
      <c r="R529" t="s">
        <v>297</v>
      </c>
      <c r="S529" t="s">
        <v>306</v>
      </c>
      <c r="T529" t="s">
        <v>297</v>
      </c>
      <c r="U529" t="s">
        <v>297</v>
      </c>
      <c r="V529" t="s">
        <v>568</v>
      </c>
      <c r="W529" t="s">
        <v>345</v>
      </c>
      <c r="X529" t="s">
        <v>310</v>
      </c>
      <c r="Y529" t="s">
        <v>3220</v>
      </c>
      <c r="Z529" t="s">
        <v>297</v>
      </c>
      <c r="AA529" t="s">
        <v>297</v>
      </c>
      <c r="AB529" t="s">
        <v>297</v>
      </c>
      <c r="AC529" t="s">
        <v>297</v>
      </c>
      <c r="AD529" t="s">
        <v>297</v>
      </c>
      <c r="AE529" t="s">
        <v>297</v>
      </c>
      <c r="AF529" t="s">
        <v>297</v>
      </c>
      <c r="AG529" t="s">
        <v>297</v>
      </c>
      <c r="AH529" t="s">
        <v>297</v>
      </c>
      <c r="AI529" t="s">
        <v>297</v>
      </c>
      <c r="AJ529" t="s">
        <v>297</v>
      </c>
      <c r="AK529" t="s">
        <v>297</v>
      </c>
      <c r="AL529" t="s">
        <v>297</v>
      </c>
      <c r="AM529" t="s">
        <v>297</v>
      </c>
      <c r="AN529" t="s">
        <v>297</v>
      </c>
      <c r="AO529" t="s">
        <v>297</v>
      </c>
      <c r="AP529" t="s">
        <v>297</v>
      </c>
      <c r="AQ529" t="s">
        <v>297</v>
      </c>
      <c r="AR529" t="s">
        <v>297</v>
      </c>
      <c r="AS529" t="s">
        <v>297</v>
      </c>
      <c r="AT529" t="s">
        <v>297</v>
      </c>
      <c r="AU529" t="s">
        <v>297</v>
      </c>
      <c r="AV529" t="s">
        <v>297</v>
      </c>
      <c r="AW529" t="s">
        <v>297</v>
      </c>
      <c r="AX529" t="s">
        <v>297</v>
      </c>
      <c r="AY529" t="s">
        <v>297</v>
      </c>
      <c r="AZ529" t="s">
        <v>297</v>
      </c>
      <c r="BA529" t="s">
        <v>297</v>
      </c>
      <c r="BB529" t="s">
        <v>297</v>
      </c>
      <c r="BC529" t="s">
        <v>297</v>
      </c>
      <c r="BD529" t="s">
        <v>297</v>
      </c>
      <c r="BE529" t="s">
        <v>297</v>
      </c>
      <c r="BF529" t="s">
        <v>297</v>
      </c>
      <c r="BG529" t="s">
        <v>297</v>
      </c>
      <c r="BH529" t="s">
        <v>297</v>
      </c>
      <c r="BI529" t="s">
        <v>297</v>
      </c>
      <c r="BJ529" t="s">
        <v>297</v>
      </c>
      <c r="BK529" t="s">
        <v>297</v>
      </c>
      <c r="BL529" t="s">
        <v>297</v>
      </c>
      <c r="BM529" t="s">
        <v>297</v>
      </c>
      <c r="BN529" t="s">
        <v>297</v>
      </c>
      <c r="BO529" t="s">
        <v>297</v>
      </c>
      <c r="BP529" t="s">
        <v>297</v>
      </c>
      <c r="BQ529" t="s">
        <v>297</v>
      </c>
      <c r="BR529" t="s">
        <v>297</v>
      </c>
      <c r="BS529" t="s">
        <v>297</v>
      </c>
      <c r="BT529" t="s">
        <v>297</v>
      </c>
      <c r="BU529" t="s">
        <v>297</v>
      </c>
      <c r="BV529" t="s">
        <v>297</v>
      </c>
      <c r="BW529" t="s">
        <v>297</v>
      </c>
      <c r="BX529" t="s">
        <v>297</v>
      </c>
      <c r="BY529" t="s">
        <v>297</v>
      </c>
      <c r="BZ529" t="s">
        <v>297</v>
      </c>
      <c r="CA529" t="s">
        <v>297</v>
      </c>
      <c r="CB529" t="s">
        <v>297</v>
      </c>
      <c r="CC529" t="s">
        <v>297</v>
      </c>
      <c r="CD529" t="s">
        <v>297</v>
      </c>
      <c r="CE529" t="s">
        <v>297</v>
      </c>
      <c r="CF529" t="s">
        <v>400</v>
      </c>
      <c r="CG529" t="s">
        <v>297</v>
      </c>
      <c r="CH529" t="s">
        <v>297</v>
      </c>
      <c r="CI529">
        <v>0</v>
      </c>
      <c r="CJ529">
        <v>30</v>
      </c>
      <c r="CK529" t="s">
        <v>3221</v>
      </c>
      <c r="CL529" t="s">
        <v>3222</v>
      </c>
      <c r="CM529" t="s">
        <v>297</v>
      </c>
      <c r="CN529" t="s">
        <v>297</v>
      </c>
      <c r="CO529" t="s">
        <v>297</v>
      </c>
      <c r="CP529" t="s">
        <v>297</v>
      </c>
      <c r="CQ529" t="s">
        <v>297</v>
      </c>
      <c r="CR529" t="s">
        <v>297</v>
      </c>
      <c r="CS529" t="s">
        <v>297</v>
      </c>
      <c r="CT529" t="s">
        <v>297</v>
      </c>
      <c r="CU529" t="s">
        <v>297</v>
      </c>
      <c r="CV529" t="s">
        <v>297</v>
      </c>
      <c r="CW529" t="s">
        <v>297</v>
      </c>
      <c r="CX529" t="s">
        <v>297</v>
      </c>
      <c r="CY529" t="s">
        <v>390</v>
      </c>
      <c r="CZ529" t="s">
        <v>351</v>
      </c>
      <c r="DA529" t="s">
        <v>847</v>
      </c>
      <c r="DB529" t="s">
        <v>3223</v>
      </c>
      <c r="DC529" t="s">
        <v>297</v>
      </c>
    </row>
    <row r="530" spans="1:107" ht="17" hidden="1" customHeight="1" x14ac:dyDescent="0.2">
      <c r="A530" t="s">
        <v>3224</v>
      </c>
      <c r="B530" s="196" t="s">
        <v>3225</v>
      </c>
      <c r="C530" t="s">
        <v>6285</v>
      </c>
      <c r="D530" t="s">
        <v>297</v>
      </c>
      <c r="E530" t="s">
        <v>3226</v>
      </c>
      <c r="F530" t="s">
        <v>3227</v>
      </c>
      <c r="G530" t="s">
        <v>339</v>
      </c>
      <c r="H530" t="s">
        <v>340</v>
      </c>
      <c r="I530" t="s">
        <v>375</v>
      </c>
      <c r="J530" t="s">
        <v>342</v>
      </c>
      <c r="K530" t="s">
        <v>343</v>
      </c>
      <c r="L530" t="s">
        <v>303</v>
      </c>
      <c r="M530" t="s">
        <v>297</v>
      </c>
      <c r="N530" t="s">
        <v>297</v>
      </c>
      <c r="O530" t="s">
        <v>297</v>
      </c>
      <c r="Q530" t="s">
        <v>344</v>
      </c>
      <c r="R530" t="s">
        <v>297</v>
      </c>
      <c r="S530" t="s">
        <v>306</v>
      </c>
      <c r="T530" t="s">
        <v>297</v>
      </c>
      <c r="U530" t="s">
        <v>297</v>
      </c>
      <c r="V530" t="s">
        <v>309</v>
      </c>
      <c r="W530" t="s">
        <v>345</v>
      </c>
      <c r="X530" t="s">
        <v>310</v>
      </c>
      <c r="Y530" t="s">
        <v>311</v>
      </c>
      <c r="Z530" t="s">
        <v>297</v>
      </c>
      <c r="AA530" t="s">
        <v>297</v>
      </c>
      <c r="AB530" t="s">
        <v>297</v>
      </c>
      <c r="AC530" t="s">
        <v>297</v>
      </c>
      <c r="AD530" t="s">
        <v>297</v>
      </c>
      <c r="AE530" t="s">
        <v>297</v>
      </c>
      <c r="AF530" t="s">
        <v>297</v>
      </c>
      <c r="AG530" t="s">
        <v>297</v>
      </c>
      <c r="AH530" t="s">
        <v>297</v>
      </c>
      <c r="AI530" t="s">
        <v>297</v>
      </c>
      <c r="AJ530" t="s">
        <v>297</v>
      </c>
      <c r="AK530" t="s">
        <v>297</v>
      </c>
      <c r="AL530" t="s">
        <v>297</v>
      </c>
      <c r="AM530" t="s">
        <v>297</v>
      </c>
      <c r="AN530" t="s">
        <v>297</v>
      </c>
      <c r="AO530" t="s">
        <v>297</v>
      </c>
      <c r="AP530" t="s">
        <v>297</v>
      </c>
      <c r="AQ530" t="s">
        <v>297</v>
      </c>
      <c r="AR530" t="s">
        <v>297</v>
      </c>
      <c r="AS530" t="s">
        <v>297</v>
      </c>
      <c r="AT530" t="s">
        <v>297</v>
      </c>
      <c r="AU530" t="s">
        <v>297</v>
      </c>
      <c r="AV530" t="s">
        <v>297</v>
      </c>
      <c r="AW530" t="s">
        <v>297</v>
      </c>
      <c r="AX530" t="s">
        <v>297</v>
      </c>
      <c r="AY530" t="s">
        <v>297</v>
      </c>
      <c r="AZ530" t="s">
        <v>297</v>
      </c>
      <c r="BA530" t="s">
        <v>297</v>
      </c>
      <c r="BB530" t="s">
        <v>297</v>
      </c>
      <c r="BC530" t="s">
        <v>297</v>
      </c>
      <c r="BD530" t="s">
        <v>312</v>
      </c>
      <c r="BE530" t="s">
        <v>297</v>
      </c>
      <c r="BF530" t="s">
        <v>297</v>
      </c>
      <c r="BG530" t="s">
        <v>297</v>
      </c>
      <c r="BH530" t="s">
        <v>297</v>
      </c>
      <c r="BI530" t="s">
        <v>297</v>
      </c>
      <c r="BJ530" t="s">
        <v>297</v>
      </c>
      <c r="BK530" t="s">
        <v>297</v>
      </c>
      <c r="BL530" t="s">
        <v>297</v>
      </c>
      <c r="BM530" t="s">
        <v>297</v>
      </c>
      <c r="BN530" t="s">
        <v>297</v>
      </c>
      <c r="BO530" t="s">
        <v>297</v>
      </c>
      <c r="BP530" t="s">
        <v>297</v>
      </c>
      <c r="BQ530" t="s">
        <v>297</v>
      </c>
      <c r="BR530" t="s">
        <v>297</v>
      </c>
      <c r="BS530" t="s">
        <v>297</v>
      </c>
      <c r="BT530" t="s">
        <v>297</v>
      </c>
      <c r="BU530" t="s">
        <v>297</v>
      </c>
      <c r="BV530" t="s">
        <v>297</v>
      </c>
      <c r="BW530" t="s">
        <v>297</v>
      </c>
      <c r="BX530" t="s">
        <v>297</v>
      </c>
      <c r="BY530" t="s">
        <v>297</v>
      </c>
      <c r="BZ530" t="s">
        <v>297</v>
      </c>
      <c r="CA530" t="s">
        <v>297</v>
      </c>
      <c r="CB530" t="s">
        <v>297</v>
      </c>
      <c r="CC530" t="s">
        <v>297</v>
      </c>
      <c r="CD530" t="s">
        <v>297</v>
      </c>
      <c r="CE530" t="s">
        <v>297</v>
      </c>
      <c r="CF530" t="s">
        <v>347</v>
      </c>
      <c r="CG530" t="s">
        <v>297</v>
      </c>
      <c r="CH530" t="s">
        <v>297</v>
      </c>
      <c r="CI530">
        <v>0</v>
      </c>
      <c r="CJ530">
        <v>30</v>
      </c>
      <c r="CK530" t="s">
        <v>3228</v>
      </c>
      <c r="CL530" t="s">
        <v>3229</v>
      </c>
      <c r="CM530" t="s">
        <v>297</v>
      </c>
      <c r="CN530" t="s">
        <v>297</v>
      </c>
      <c r="CO530" t="s">
        <v>297</v>
      </c>
      <c r="CP530" t="s">
        <v>297</v>
      </c>
      <c r="CQ530" t="s">
        <v>297</v>
      </c>
      <c r="CR530" t="s">
        <v>297</v>
      </c>
      <c r="CS530" t="s">
        <v>297</v>
      </c>
      <c r="CT530" t="s">
        <v>297</v>
      </c>
      <c r="CU530" t="s">
        <v>297</v>
      </c>
      <c r="CV530" t="s">
        <v>297</v>
      </c>
      <c r="CW530" t="s">
        <v>297</v>
      </c>
      <c r="CX530" t="s">
        <v>297</v>
      </c>
      <c r="CY530" t="s">
        <v>350</v>
      </c>
      <c r="CZ530" t="s">
        <v>351</v>
      </c>
      <c r="DA530" t="s">
        <v>352</v>
      </c>
      <c r="DB530" t="s">
        <v>3230</v>
      </c>
      <c r="DC530" t="s">
        <v>3230</v>
      </c>
    </row>
    <row r="531" spans="1:107" ht="17" hidden="1" customHeight="1" x14ac:dyDescent="0.2">
      <c r="A531" t="s">
        <v>201</v>
      </c>
      <c r="B531" s="14" t="s">
        <v>3231</v>
      </c>
      <c r="C531" t="s">
        <v>1745</v>
      </c>
      <c r="D531" t="s">
        <v>297</v>
      </c>
      <c r="E531" t="s">
        <v>3232</v>
      </c>
      <c r="F531" t="s">
        <v>3233</v>
      </c>
      <c r="G531" t="s">
        <v>339</v>
      </c>
      <c r="H531" t="s">
        <v>340</v>
      </c>
      <c r="I531" t="s">
        <v>375</v>
      </c>
      <c r="J531" t="s">
        <v>342</v>
      </c>
      <c r="K531" t="s">
        <v>343</v>
      </c>
      <c r="L531" t="s">
        <v>303</v>
      </c>
      <c r="M531" t="s">
        <v>297</v>
      </c>
      <c r="N531" t="s">
        <v>297</v>
      </c>
      <c r="O531" t="s">
        <v>297</v>
      </c>
      <c r="Q531" t="s">
        <v>344</v>
      </c>
      <c r="R531" t="s">
        <v>297</v>
      </c>
      <c r="S531" t="s">
        <v>306</v>
      </c>
      <c r="T531" t="s">
        <v>297</v>
      </c>
      <c r="U531" t="s">
        <v>297</v>
      </c>
      <c r="V531" t="s">
        <v>309</v>
      </c>
      <c r="W531" t="s">
        <v>310</v>
      </c>
      <c r="X531" t="s">
        <v>310</v>
      </c>
      <c r="Y531" t="s">
        <v>344</v>
      </c>
      <c r="Z531" t="s">
        <v>297</v>
      </c>
      <c r="AA531" t="s">
        <v>297</v>
      </c>
      <c r="AB531" t="s">
        <v>297</v>
      </c>
      <c r="AC531" t="s">
        <v>297</v>
      </c>
      <c r="AD531" t="s">
        <v>297</v>
      </c>
      <c r="AE531" t="s">
        <v>297</v>
      </c>
      <c r="AF531" t="s">
        <v>297</v>
      </c>
      <c r="AG531" t="s">
        <v>297</v>
      </c>
      <c r="AH531" t="s">
        <v>297</v>
      </c>
      <c r="AI531" t="s">
        <v>297</v>
      </c>
      <c r="AJ531" t="s">
        <v>297</v>
      </c>
      <c r="AK531" t="s">
        <v>297</v>
      </c>
      <c r="AL531" t="s">
        <v>297</v>
      </c>
      <c r="AM531" t="s">
        <v>297</v>
      </c>
      <c r="AN531" t="s">
        <v>297</v>
      </c>
      <c r="AO531" t="s">
        <v>297</v>
      </c>
      <c r="AP531" t="s">
        <v>297</v>
      </c>
      <c r="AQ531" t="s">
        <v>297</v>
      </c>
      <c r="AR531" t="s">
        <v>297</v>
      </c>
      <c r="AS531" t="s">
        <v>297</v>
      </c>
      <c r="AT531" t="s">
        <v>297</v>
      </c>
      <c r="AU531" t="s">
        <v>297</v>
      </c>
      <c r="AV531" t="s">
        <v>297</v>
      </c>
      <c r="AW531" t="s">
        <v>297</v>
      </c>
      <c r="AX531" t="s">
        <v>297</v>
      </c>
      <c r="AY531" t="s">
        <v>297</v>
      </c>
      <c r="AZ531" t="s">
        <v>297</v>
      </c>
      <c r="BA531" t="s">
        <v>297</v>
      </c>
      <c r="BB531" t="s">
        <v>297</v>
      </c>
      <c r="BC531" t="s">
        <v>297</v>
      </c>
      <c r="BD531" t="s">
        <v>297</v>
      </c>
      <c r="BE531" t="s">
        <v>297</v>
      </c>
      <c r="BF531" t="s">
        <v>297</v>
      </c>
      <c r="BG531" t="s">
        <v>297</v>
      </c>
      <c r="BH531" t="s">
        <v>297</v>
      </c>
      <c r="BI531" t="s">
        <v>297</v>
      </c>
      <c r="BJ531" t="s">
        <v>297</v>
      </c>
      <c r="BK531" t="s">
        <v>297</v>
      </c>
      <c r="BL531" t="s">
        <v>297</v>
      </c>
      <c r="BM531" t="s">
        <v>297</v>
      </c>
      <c r="BO531" t="s">
        <v>297</v>
      </c>
      <c r="BP531" t="s">
        <v>411</v>
      </c>
      <c r="BQ531" t="s">
        <v>412</v>
      </c>
      <c r="BR531">
        <v>12</v>
      </c>
      <c r="BS531" t="s">
        <v>297</v>
      </c>
      <c r="BT531" t="s">
        <v>297</v>
      </c>
      <c r="BU531" t="s">
        <v>297</v>
      </c>
      <c r="BV531" t="s">
        <v>297</v>
      </c>
      <c r="BW531" t="s">
        <v>297</v>
      </c>
      <c r="BX531" t="s">
        <v>297</v>
      </c>
      <c r="BY531" t="s">
        <v>297</v>
      </c>
      <c r="BZ531" t="s">
        <v>297</v>
      </c>
      <c r="CA531" t="s">
        <v>297</v>
      </c>
      <c r="CB531" t="s">
        <v>297</v>
      </c>
      <c r="CC531" t="s">
        <v>297</v>
      </c>
      <c r="CD531" t="s">
        <v>297</v>
      </c>
      <c r="CE531" t="s">
        <v>297</v>
      </c>
      <c r="CF531" t="s">
        <v>347</v>
      </c>
      <c r="CG531" t="s">
        <v>297</v>
      </c>
      <c r="CH531" t="s">
        <v>297</v>
      </c>
      <c r="CI531">
        <v>0</v>
      </c>
      <c r="CJ531">
        <v>200</v>
      </c>
      <c r="CK531" t="s">
        <v>3234</v>
      </c>
      <c r="CL531" t="s">
        <v>3235</v>
      </c>
      <c r="CM531" t="s">
        <v>3236</v>
      </c>
      <c r="CN531" t="s">
        <v>297</v>
      </c>
      <c r="CO531" t="s">
        <v>297</v>
      </c>
      <c r="CP531" t="s">
        <v>297</v>
      </c>
      <c r="CQ531" t="s">
        <v>297</v>
      </c>
      <c r="CR531" t="s">
        <v>297</v>
      </c>
      <c r="CS531" t="s">
        <v>297</v>
      </c>
      <c r="CT531" t="s">
        <v>297</v>
      </c>
      <c r="CU531" t="s">
        <v>297</v>
      </c>
      <c r="CV531" t="s">
        <v>297</v>
      </c>
      <c r="CW531" t="s">
        <v>297</v>
      </c>
      <c r="CX531" t="s">
        <v>297</v>
      </c>
      <c r="CY531" t="s">
        <v>297</v>
      </c>
      <c r="CZ531" t="s">
        <v>297</v>
      </c>
      <c r="DA531" t="s">
        <v>297</v>
      </c>
      <c r="DB531" t="s">
        <v>297</v>
      </c>
      <c r="DC531" t="s">
        <v>297</v>
      </c>
    </row>
    <row r="532" spans="1:107" ht="17" hidden="1" customHeight="1" x14ac:dyDescent="0.2">
      <c r="A532" t="s">
        <v>3252</v>
      </c>
      <c r="B532" s="196" t="s">
        <v>3253</v>
      </c>
      <c r="C532" t="s">
        <v>6289</v>
      </c>
      <c r="D532" t="s">
        <v>297</v>
      </c>
      <c r="E532" t="s">
        <v>3254</v>
      </c>
      <c r="F532" t="s">
        <v>297</v>
      </c>
      <c r="G532" t="s">
        <v>339</v>
      </c>
      <c r="H532" t="s">
        <v>340</v>
      </c>
      <c r="I532" t="s">
        <v>341</v>
      </c>
      <c r="J532" t="s">
        <v>666</v>
      </c>
      <c r="K532" t="s">
        <v>715</v>
      </c>
      <c r="L532" t="s">
        <v>303</v>
      </c>
      <c r="M532" t="s">
        <v>297</v>
      </c>
      <c r="N532" t="s">
        <v>297</v>
      </c>
      <c r="O532" t="s">
        <v>297</v>
      </c>
      <c r="Q532" t="s">
        <v>716</v>
      </c>
      <c r="R532" t="s">
        <v>297</v>
      </c>
      <c r="S532" t="s">
        <v>306</v>
      </c>
      <c r="T532" t="s">
        <v>362</v>
      </c>
      <c r="U532" t="s">
        <v>308</v>
      </c>
      <c r="V532" t="s">
        <v>309</v>
      </c>
      <c r="W532" t="s">
        <v>345</v>
      </c>
      <c r="X532" t="s">
        <v>310</v>
      </c>
      <c r="Y532" t="s">
        <v>311</v>
      </c>
      <c r="Z532" t="s">
        <v>297</v>
      </c>
      <c r="AA532" t="s">
        <v>297</v>
      </c>
      <c r="AB532" t="s">
        <v>297</v>
      </c>
      <c r="AC532" t="s">
        <v>297</v>
      </c>
      <c r="AD532" t="s">
        <v>297</v>
      </c>
      <c r="AE532" t="s">
        <v>297</v>
      </c>
      <c r="AF532" t="s">
        <v>312</v>
      </c>
      <c r="AG532" t="s">
        <v>297</v>
      </c>
      <c r="AH532" t="s">
        <v>297</v>
      </c>
      <c r="AI532" t="s">
        <v>297</v>
      </c>
      <c r="AJ532" t="s">
        <v>297</v>
      </c>
      <c r="AK532" t="s">
        <v>297</v>
      </c>
      <c r="AL532" t="s">
        <v>297</v>
      </c>
      <c r="AM532" t="s">
        <v>297</v>
      </c>
      <c r="AN532" t="s">
        <v>297</v>
      </c>
      <c r="AO532" t="s">
        <v>297</v>
      </c>
      <c r="AP532" t="s">
        <v>297</v>
      </c>
      <c r="AQ532" t="s">
        <v>297</v>
      </c>
      <c r="AR532" t="s">
        <v>297</v>
      </c>
      <c r="AS532" t="s">
        <v>297</v>
      </c>
      <c r="AT532" t="s">
        <v>297</v>
      </c>
      <c r="AU532" t="s">
        <v>297</v>
      </c>
      <c r="AV532" t="s">
        <v>297</v>
      </c>
      <c r="AW532" t="s">
        <v>297</v>
      </c>
      <c r="AX532" t="s">
        <v>297</v>
      </c>
      <c r="AY532" t="s">
        <v>297</v>
      </c>
      <c r="AZ532" t="s">
        <v>297</v>
      </c>
      <c r="BA532" t="s">
        <v>297</v>
      </c>
      <c r="BB532" t="s">
        <v>297</v>
      </c>
      <c r="BC532" t="s">
        <v>297</v>
      </c>
      <c r="BD532" t="s">
        <v>297</v>
      </c>
      <c r="BE532" t="s">
        <v>297</v>
      </c>
      <c r="BF532" t="s">
        <v>297</v>
      </c>
      <c r="BG532" t="s">
        <v>297</v>
      </c>
      <c r="BH532" t="s">
        <v>297</v>
      </c>
      <c r="BI532" t="s">
        <v>297</v>
      </c>
      <c r="BJ532" t="s">
        <v>297</v>
      </c>
      <c r="BK532" t="s">
        <v>297</v>
      </c>
      <c r="BL532" t="s">
        <v>297</v>
      </c>
      <c r="BM532" t="s">
        <v>297</v>
      </c>
      <c r="BN532" t="s">
        <v>297</v>
      </c>
      <c r="BO532" t="s">
        <v>297</v>
      </c>
      <c r="BP532" t="s">
        <v>297</v>
      </c>
      <c r="BQ532" t="s">
        <v>297</v>
      </c>
      <c r="BR532" t="s">
        <v>297</v>
      </c>
      <c r="BS532" t="s">
        <v>297</v>
      </c>
      <c r="BT532" t="s">
        <v>297</v>
      </c>
      <c r="BU532" t="s">
        <v>297</v>
      </c>
      <c r="BV532" t="s">
        <v>297</v>
      </c>
      <c r="BW532" t="s">
        <v>297</v>
      </c>
      <c r="BX532" t="s">
        <v>297</v>
      </c>
      <c r="BY532" t="s">
        <v>297</v>
      </c>
      <c r="BZ532" t="s">
        <v>297</v>
      </c>
      <c r="CA532" t="s">
        <v>297</v>
      </c>
      <c r="CB532" t="s">
        <v>297</v>
      </c>
      <c r="CC532" t="s">
        <v>297</v>
      </c>
      <c r="CD532" t="s">
        <v>297</v>
      </c>
      <c r="CE532" t="s">
        <v>297</v>
      </c>
      <c r="CF532" t="s">
        <v>313</v>
      </c>
      <c r="CG532" t="s">
        <v>314</v>
      </c>
      <c r="CH532" t="s">
        <v>314</v>
      </c>
      <c r="CI532" t="s">
        <v>297</v>
      </c>
      <c r="CJ532" t="s">
        <v>297</v>
      </c>
      <c r="CK532" t="s">
        <v>3253</v>
      </c>
      <c r="CL532" t="s">
        <v>3253</v>
      </c>
      <c r="CM532" t="s">
        <v>297</v>
      </c>
      <c r="CN532" t="s">
        <v>297</v>
      </c>
      <c r="CO532" t="s">
        <v>297</v>
      </c>
      <c r="CP532" t="s">
        <v>297</v>
      </c>
      <c r="CQ532" t="s">
        <v>297</v>
      </c>
      <c r="CR532" t="s">
        <v>297</v>
      </c>
      <c r="CS532" t="s">
        <v>297</v>
      </c>
      <c r="CT532" t="s">
        <v>297</v>
      </c>
      <c r="CU532" t="s">
        <v>297</v>
      </c>
      <c r="CV532" t="s">
        <v>297</v>
      </c>
      <c r="CW532" t="s">
        <v>297</v>
      </c>
      <c r="CX532" t="s">
        <v>297</v>
      </c>
      <c r="CY532" t="s">
        <v>3255</v>
      </c>
      <c r="CZ532" t="s">
        <v>351</v>
      </c>
      <c r="DA532" t="s">
        <v>352</v>
      </c>
      <c r="DB532" t="s">
        <v>3256</v>
      </c>
      <c r="DC532" t="s">
        <v>297</v>
      </c>
    </row>
    <row r="533" spans="1:107" ht="17" hidden="1" customHeight="1" x14ac:dyDescent="0.2">
      <c r="A533" t="s">
        <v>3240</v>
      </c>
      <c r="B533" s="14" t="s">
        <v>3241</v>
      </c>
      <c r="C533" t="s">
        <v>6285</v>
      </c>
      <c r="D533" t="s">
        <v>297</v>
      </c>
      <c r="E533" t="s">
        <v>3242</v>
      </c>
      <c r="F533" t="s">
        <v>297</v>
      </c>
      <c r="G533" t="s">
        <v>339</v>
      </c>
      <c r="H533" t="s">
        <v>340</v>
      </c>
      <c r="I533" t="s">
        <v>375</v>
      </c>
      <c r="J533" t="s">
        <v>342</v>
      </c>
      <c r="K533" t="s">
        <v>343</v>
      </c>
      <c r="L533" t="s">
        <v>303</v>
      </c>
      <c r="M533" t="s">
        <v>297</v>
      </c>
      <c r="N533" t="s">
        <v>297</v>
      </c>
      <c r="O533" t="s">
        <v>297</v>
      </c>
      <c r="Q533" t="s">
        <v>344</v>
      </c>
      <c r="R533" t="s">
        <v>297</v>
      </c>
      <c r="S533" t="s">
        <v>306</v>
      </c>
      <c r="T533" t="s">
        <v>297</v>
      </c>
      <c r="U533" t="s">
        <v>297</v>
      </c>
      <c r="V533" t="s">
        <v>309</v>
      </c>
      <c r="W533" t="s">
        <v>310</v>
      </c>
      <c r="X533" t="s">
        <v>310</v>
      </c>
      <c r="Y533" t="s">
        <v>311</v>
      </c>
      <c r="Z533" t="s">
        <v>297</v>
      </c>
      <c r="AA533" t="s">
        <v>297</v>
      </c>
      <c r="AB533" t="s">
        <v>297</v>
      </c>
      <c r="AC533" t="s">
        <v>297</v>
      </c>
      <c r="AD533" t="s">
        <v>297</v>
      </c>
      <c r="AE533" t="s">
        <v>297</v>
      </c>
      <c r="AF533" t="s">
        <v>297</v>
      </c>
      <c r="AG533" t="s">
        <v>297</v>
      </c>
      <c r="AH533" t="s">
        <v>297</v>
      </c>
      <c r="AI533" t="s">
        <v>297</v>
      </c>
      <c r="AJ533" t="s">
        <v>297</v>
      </c>
      <c r="AK533" t="s">
        <v>297</v>
      </c>
      <c r="AL533" t="s">
        <v>297</v>
      </c>
      <c r="AM533" t="s">
        <v>297</v>
      </c>
      <c r="AN533" t="s">
        <v>297</v>
      </c>
      <c r="AO533" t="s">
        <v>312</v>
      </c>
      <c r="AP533" t="s">
        <v>297</v>
      </c>
      <c r="AQ533" t="s">
        <v>297</v>
      </c>
      <c r="AR533" t="s">
        <v>297</v>
      </c>
      <c r="AS533" t="s">
        <v>297</v>
      </c>
      <c r="AT533" t="s">
        <v>297</v>
      </c>
      <c r="AU533" t="s">
        <v>297</v>
      </c>
      <c r="AV533" t="s">
        <v>297</v>
      </c>
      <c r="AW533" t="s">
        <v>297</v>
      </c>
      <c r="AX533" t="s">
        <v>297</v>
      </c>
      <c r="AY533" t="s">
        <v>297</v>
      </c>
      <c r="AZ533" t="s">
        <v>297</v>
      </c>
      <c r="BA533" t="s">
        <v>297</v>
      </c>
      <c r="BB533" t="s">
        <v>297</v>
      </c>
      <c r="BC533" t="s">
        <v>297</v>
      </c>
      <c r="BD533" t="s">
        <v>297</v>
      </c>
      <c r="BE533" t="s">
        <v>297</v>
      </c>
      <c r="BF533" t="s">
        <v>297</v>
      </c>
      <c r="BG533" t="s">
        <v>297</v>
      </c>
      <c r="BH533" t="s">
        <v>297</v>
      </c>
      <c r="BI533" t="s">
        <v>297</v>
      </c>
      <c r="BJ533" t="s">
        <v>297</v>
      </c>
      <c r="BK533" t="s">
        <v>297</v>
      </c>
      <c r="BL533" t="s">
        <v>297</v>
      </c>
      <c r="BM533" t="s">
        <v>297</v>
      </c>
      <c r="BN533" t="s">
        <v>297</v>
      </c>
      <c r="BO533" t="s">
        <v>297</v>
      </c>
      <c r="BP533" t="s">
        <v>297</v>
      </c>
      <c r="BQ533" t="s">
        <v>297</v>
      </c>
      <c r="BR533" t="s">
        <v>297</v>
      </c>
      <c r="BS533" t="s">
        <v>297</v>
      </c>
      <c r="BT533" t="s">
        <v>297</v>
      </c>
      <c r="BU533" t="s">
        <v>297</v>
      </c>
      <c r="BV533" t="s">
        <v>297</v>
      </c>
      <c r="BW533" t="s">
        <v>297</v>
      </c>
      <c r="BX533" t="s">
        <v>297</v>
      </c>
      <c r="BY533" t="s">
        <v>297</v>
      </c>
      <c r="BZ533" t="s">
        <v>297</v>
      </c>
      <c r="CA533" t="s">
        <v>297</v>
      </c>
      <c r="CB533" t="s">
        <v>297</v>
      </c>
      <c r="CC533" t="s">
        <v>297</v>
      </c>
      <c r="CD533" t="s">
        <v>297</v>
      </c>
      <c r="CE533" t="s">
        <v>297</v>
      </c>
      <c r="CF533" t="s">
        <v>347</v>
      </c>
      <c r="CG533" t="s">
        <v>297</v>
      </c>
      <c r="CH533" t="s">
        <v>297</v>
      </c>
      <c r="CI533">
        <v>0</v>
      </c>
      <c r="CJ533">
        <v>30</v>
      </c>
      <c r="CK533" t="s">
        <v>3243</v>
      </c>
      <c r="CL533" t="s">
        <v>3244</v>
      </c>
      <c r="CM533" t="s">
        <v>297</v>
      </c>
      <c r="CN533" t="s">
        <v>3241</v>
      </c>
      <c r="CO533" t="s">
        <v>297</v>
      </c>
      <c r="CP533" t="s">
        <v>533</v>
      </c>
      <c r="CQ533" t="s">
        <v>297</v>
      </c>
      <c r="CR533" t="s">
        <v>297</v>
      </c>
      <c r="CS533" t="s">
        <v>297</v>
      </c>
      <c r="CT533" t="s">
        <v>297</v>
      </c>
      <c r="CU533" t="s">
        <v>297</v>
      </c>
      <c r="CV533" t="s">
        <v>297</v>
      </c>
      <c r="CW533" t="s">
        <v>297</v>
      </c>
      <c r="CX533" t="s">
        <v>297</v>
      </c>
      <c r="CY533" t="s">
        <v>297</v>
      </c>
      <c r="CZ533" t="s">
        <v>297</v>
      </c>
      <c r="DA533" t="s">
        <v>297</v>
      </c>
      <c r="DB533" t="s">
        <v>297</v>
      </c>
      <c r="DC533" t="s">
        <v>872</v>
      </c>
    </row>
    <row r="534" spans="1:107" ht="17" hidden="1" customHeight="1" x14ac:dyDescent="0.2">
      <c r="A534" t="s">
        <v>3245</v>
      </c>
      <c r="B534" s="196" t="s">
        <v>3246</v>
      </c>
      <c r="C534" t="s">
        <v>6180</v>
      </c>
      <c r="D534" t="s">
        <v>297</v>
      </c>
      <c r="E534" t="s">
        <v>3247</v>
      </c>
      <c r="F534" t="s">
        <v>3248</v>
      </c>
      <c r="G534" t="s">
        <v>339</v>
      </c>
      <c r="H534" t="s">
        <v>340</v>
      </c>
      <c r="I534" t="s">
        <v>375</v>
      </c>
      <c r="J534" t="s">
        <v>342</v>
      </c>
      <c r="K534" t="s">
        <v>343</v>
      </c>
      <c r="L534" t="s">
        <v>303</v>
      </c>
      <c r="M534" t="s">
        <v>297</v>
      </c>
      <c r="N534" t="s">
        <v>297</v>
      </c>
      <c r="O534" t="s">
        <v>297</v>
      </c>
      <c r="Q534" t="s">
        <v>344</v>
      </c>
      <c r="R534" t="s">
        <v>297</v>
      </c>
      <c r="S534" t="s">
        <v>306</v>
      </c>
      <c r="T534" t="s">
        <v>297</v>
      </c>
      <c r="U534" t="s">
        <v>297</v>
      </c>
      <c r="V534" t="s">
        <v>309</v>
      </c>
      <c r="W534" t="s">
        <v>310</v>
      </c>
      <c r="X534" t="s">
        <v>310</v>
      </c>
      <c r="Y534" t="s">
        <v>311</v>
      </c>
      <c r="Z534" t="s">
        <v>297</v>
      </c>
      <c r="AA534" t="s">
        <v>297</v>
      </c>
      <c r="AB534" t="s">
        <v>297</v>
      </c>
      <c r="AC534" t="s">
        <v>297</v>
      </c>
      <c r="AD534" t="s">
        <v>297</v>
      </c>
      <c r="AE534" t="s">
        <v>297</v>
      </c>
      <c r="AF534" t="s">
        <v>297</v>
      </c>
      <c r="AG534" t="s">
        <v>297</v>
      </c>
      <c r="AH534" t="s">
        <v>297</v>
      </c>
      <c r="AI534" t="s">
        <v>297</v>
      </c>
      <c r="AJ534" t="s">
        <v>297</v>
      </c>
      <c r="AK534" t="s">
        <v>297</v>
      </c>
      <c r="AL534" t="s">
        <v>297</v>
      </c>
      <c r="AM534" t="s">
        <v>297</v>
      </c>
      <c r="AN534" t="s">
        <v>297</v>
      </c>
      <c r="AO534" t="s">
        <v>297</v>
      </c>
      <c r="AP534" t="s">
        <v>297</v>
      </c>
      <c r="AQ534" t="s">
        <v>297</v>
      </c>
      <c r="AR534" t="s">
        <v>297</v>
      </c>
      <c r="AS534" t="s">
        <v>297</v>
      </c>
      <c r="AT534" t="s">
        <v>297</v>
      </c>
      <c r="AU534" t="s">
        <v>297</v>
      </c>
      <c r="AV534" t="s">
        <v>297</v>
      </c>
      <c r="AW534" t="s">
        <v>297</v>
      </c>
      <c r="AX534" t="s">
        <v>297</v>
      </c>
      <c r="AY534" t="s">
        <v>297</v>
      </c>
      <c r="AZ534" t="s">
        <v>297</v>
      </c>
      <c r="BA534" t="s">
        <v>297</v>
      </c>
      <c r="BB534" t="s">
        <v>297</v>
      </c>
      <c r="BC534" t="s">
        <v>297</v>
      </c>
      <c r="BD534" t="s">
        <v>297</v>
      </c>
      <c r="BE534" t="s">
        <v>297</v>
      </c>
      <c r="BF534" t="s">
        <v>297</v>
      </c>
      <c r="BG534" t="s">
        <v>297</v>
      </c>
      <c r="BH534" t="s">
        <v>297</v>
      </c>
      <c r="BI534" t="s">
        <v>297</v>
      </c>
      <c r="BJ534" t="s">
        <v>297</v>
      </c>
      <c r="BK534" t="s">
        <v>297</v>
      </c>
      <c r="BL534" t="s">
        <v>297</v>
      </c>
      <c r="BM534" t="s">
        <v>297</v>
      </c>
      <c r="BN534" t="s">
        <v>297</v>
      </c>
      <c r="BO534" t="s">
        <v>297</v>
      </c>
      <c r="BP534" t="s">
        <v>297</v>
      </c>
      <c r="BQ534" t="s">
        <v>297</v>
      </c>
      <c r="BR534" t="s">
        <v>297</v>
      </c>
      <c r="BS534" t="s">
        <v>297</v>
      </c>
      <c r="BT534" t="s">
        <v>297</v>
      </c>
      <c r="BU534" t="s">
        <v>297</v>
      </c>
      <c r="BV534" t="s">
        <v>297</v>
      </c>
      <c r="BW534" t="s">
        <v>297</v>
      </c>
      <c r="BX534" t="s">
        <v>297</v>
      </c>
      <c r="BY534" t="s">
        <v>297</v>
      </c>
      <c r="BZ534" t="s">
        <v>297</v>
      </c>
      <c r="CA534" t="s">
        <v>297</v>
      </c>
      <c r="CB534" t="s">
        <v>297</v>
      </c>
      <c r="CC534" t="s">
        <v>297</v>
      </c>
      <c r="CD534" t="s">
        <v>297</v>
      </c>
      <c r="CE534" t="s">
        <v>297</v>
      </c>
      <c r="CF534" t="s">
        <v>347</v>
      </c>
      <c r="CG534" t="s">
        <v>297</v>
      </c>
      <c r="CH534" t="s">
        <v>297</v>
      </c>
      <c r="CI534" t="s">
        <v>297</v>
      </c>
      <c r="CJ534" t="s">
        <v>297</v>
      </c>
      <c r="CK534" t="s">
        <v>3249</v>
      </c>
      <c r="CL534" t="s">
        <v>3250</v>
      </c>
      <c r="CM534" t="s">
        <v>3251</v>
      </c>
      <c r="CN534" t="s">
        <v>297</v>
      </c>
      <c r="CO534" t="s">
        <v>297</v>
      </c>
      <c r="CP534" t="s">
        <v>297</v>
      </c>
      <c r="CQ534" t="s">
        <v>297</v>
      </c>
      <c r="CR534" t="s">
        <v>297</v>
      </c>
      <c r="CS534" t="s">
        <v>297</v>
      </c>
      <c r="CT534" t="s">
        <v>297</v>
      </c>
      <c r="CU534" t="s">
        <v>297</v>
      </c>
      <c r="CV534" t="s">
        <v>297</v>
      </c>
      <c r="CW534" t="s">
        <v>297</v>
      </c>
      <c r="CX534" t="s">
        <v>297</v>
      </c>
      <c r="CY534" t="s">
        <v>297</v>
      </c>
      <c r="CZ534" t="s">
        <v>297</v>
      </c>
      <c r="DA534" t="s">
        <v>297</v>
      </c>
      <c r="DB534" t="s">
        <v>297</v>
      </c>
      <c r="DC534" t="s">
        <v>297</v>
      </c>
    </row>
    <row r="535" spans="1:107" ht="17" hidden="1" customHeight="1" x14ac:dyDescent="0.2">
      <c r="A535" t="s">
        <v>3139</v>
      </c>
      <c r="B535" s="14" t="s">
        <v>3140</v>
      </c>
      <c r="C535" t="s">
        <v>6289</v>
      </c>
      <c r="D535" t="s">
        <v>297</v>
      </c>
      <c r="E535" t="s">
        <v>3140</v>
      </c>
      <c r="F535" t="s">
        <v>297</v>
      </c>
      <c r="G535" t="s">
        <v>339</v>
      </c>
      <c r="H535" t="s">
        <v>340</v>
      </c>
      <c r="I535" t="s">
        <v>300</v>
      </c>
      <c r="J535" t="s">
        <v>301</v>
      </c>
      <c r="K535" t="s">
        <v>587</v>
      </c>
      <c r="L535" t="s">
        <v>303</v>
      </c>
      <c r="M535" t="s">
        <v>297</v>
      </c>
      <c r="N535" t="s">
        <v>297</v>
      </c>
      <c r="O535" t="s">
        <v>297</v>
      </c>
      <c r="Q535" t="s">
        <v>304</v>
      </c>
      <c r="R535" t="s">
        <v>297</v>
      </c>
      <c r="S535" t="s">
        <v>306</v>
      </c>
      <c r="T535" t="s">
        <v>362</v>
      </c>
      <c r="U535" t="s">
        <v>308</v>
      </c>
      <c r="V535" t="s">
        <v>309</v>
      </c>
      <c r="W535" t="s">
        <v>310</v>
      </c>
      <c r="X535" t="s">
        <v>310</v>
      </c>
      <c r="Y535" t="s">
        <v>311</v>
      </c>
      <c r="Z535" t="s">
        <v>297</v>
      </c>
      <c r="AA535" t="s">
        <v>297</v>
      </c>
      <c r="AB535" t="s">
        <v>297</v>
      </c>
      <c r="AC535" t="s">
        <v>297</v>
      </c>
      <c r="AD535" t="s">
        <v>297</v>
      </c>
      <c r="AE535" t="s">
        <v>297</v>
      </c>
      <c r="AF535" t="s">
        <v>312</v>
      </c>
      <c r="AG535" t="s">
        <v>297</v>
      </c>
      <c r="AH535" t="s">
        <v>297</v>
      </c>
      <c r="AI535" t="s">
        <v>297</v>
      </c>
      <c r="AJ535" t="s">
        <v>297</v>
      </c>
      <c r="AK535" t="s">
        <v>297</v>
      </c>
      <c r="AL535" t="s">
        <v>297</v>
      </c>
      <c r="AM535" t="s">
        <v>297</v>
      </c>
      <c r="AN535" t="s">
        <v>297</v>
      </c>
      <c r="AO535" t="s">
        <v>297</v>
      </c>
      <c r="AP535" t="s">
        <v>297</v>
      </c>
      <c r="AQ535" t="s">
        <v>297</v>
      </c>
      <c r="AR535" t="s">
        <v>297</v>
      </c>
      <c r="AS535" t="s">
        <v>297</v>
      </c>
      <c r="AT535" t="s">
        <v>297</v>
      </c>
      <c r="AU535" t="s">
        <v>297</v>
      </c>
      <c r="AV535" t="s">
        <v>297</v>
      </c>
      <c r="AW535" t="s">
        <v>297</v>
      </c>
      <c r="AX535" t="s">
        <v>297</v>
      </c>
      <c r="AY535" t="s">
        <v>297</v>
      </c>
      <c r="AZ535" t="s">
        <v>297</v>
      </c>
      <c r="BA535" t="s">
        <v>297</v>
      </c>
      <c r="BB535" t="s">
        <v>297</v>
      </c>
      <c r="BC535" t="s">
        <v>297</v>
      </c>
      <c r="BD535" t="s">
        <v>297</v>
      </c>
      <c r="BE535" t="s">
        <v>297</v>
      </c>
      <c r="BF535" t="s">
        <v>297</v>
      </c>
      <c r="BG535" t="s">
        <v>297</v>
      </c>
      <c r="BH535" t="s">
        <v>297</v>
      </c>
      <c r="BI535" t="s">
        <v>297</v>
      </c>
      <c r="BJ535" t="s">
        <v>297</v>
      </c>
      <c r="BK535" t="s">
        <v>297</v>
      </c>
      <c r="BL535" t="s">
        <v>297</v>
      </c>
      <c r="BM535" t="s">
        <v>297</v>
      </c>
      <c r="BN535" t="s">
        <v>297</v>
      </c>
      <c r="BO535" t="s">
        <v>297</v>
      </c>
      <c r="BP535" t="s">
        <v>297</v>
      </c>
      <c r="BQ535" t="s">
        <v>297</v>
      </c>
      <c r="BR535" t="s">
        <v>297</v>
      </c>
      <c r="BS535" t="s">
        <v>297</v>
      </c>
      <c r="BT535" t="s">
        <v>297</v>
      </c>
      <c r="BU535" t="s">
        <v>297</v>
      </c>
      <c r="BV535" t="s">
        <v>297</v>
      </c>
      <c r="BW535" t="s">
        <v>297</v>
      </c>
      <c r="BX535" t="s">
        <v>297</v>
      </c>
      <c r="BY535" t="s">
        <v>297</v>
      </c>
      <c r="BZ535" t="s">
        <v>297</v>
      </c>
      <c r="CA535" t="s">
        <v>297</v>
      </c>
      <c r="CB535" t="s">
        <v>297</v>
      </c>
      <c r="CC535" t="s">
        <v>297</v>
      </c>
      <c r="CD535" t="s">
        <v>297</v>
      </c>
      <c r="CE535" t="s">
        <v>297</v>
      </c>
      <c r="CF535" t="s">
        <v>313</v>
      </c>
      <c r="CG535" t="s">
        <v>314</v>
      </c>
      <c r="CH535" t="s">
        <v>314</v>
      </c>
      <c r="CI535" t="s">
        <v>297</v>
      </c>
      <c r="CJ535" t="s">
        <v>297</v>
      </c>
      <c r="CK535" t="s">
        <v>3141</v>
      </c>
      <c r="CL535" t="s">
        <v>3141</v>
      </c>
      <c r="CM535" t="s">
        <v>297</v>
      </c>
      <c r="CN535" t="s">
        <v>297</v>
      </c>
      <c r="CO535" t="s">
        <v>297</v>
      </c>
      <c r="CP535" t="s">
        <v>297</v>
      </c>
      <c r="CQ535" t="s">
        <v>297</v>
      </c>
      <c r="CR535" t="s">
        <v>297</v>
      </c>
      <c r="CS535" t="s">
        <v>297</v>
      </c>
      <c r="CT535" t="s">
        <v>297</v>
      </c>
      <c r="CU535" t="s">
        <v>297</v>
      </c>
      <c r="CV535" t="s">
        <v>297</v>
      </c>
      <c r="CW535" t="s">
        <v>297</v>
      </c>
      <c r="CX535" t="s">
        <v>297</v>
      </c>
      <c r="CY535" t="s">
        <v>297</v>
      </c>
      <c r="CZ535" t="s">
        <v>297</v>
      </c>
      <c r="DA535" t="s">
        <v>297</v>
      </c>
      <c r="DB535" t="s">
        <v>297</v>
      </c>
      <c r="DC535" t="s">
        <v>297</v>
      </c>
    </row>
    <row r="536" spans="1:107" ht="17" hidden="1" customHeight="1" x14ac:dyDescent="0.2">
      <c r="A536" t="s">
        <v>3180</v>
      </c>
      <c r="B536" s="196" t="s">
        <v>3181</v>
      </c>
      <c r="C536" t="s">
        <v>6289</v>
      </c>
      <c r="D536" t="s">
        <v>297</v>
      </c>
      <c r="E536" t="s">
        <v>3181</v>
      </c>
      <c r="F536" t="s">
        <v>297</v>
      </c>
      <c r="G536" t="s">
        <v>339</v>
      </c>
      <c r="H536" t="s">
        <v>340</v>
      </c>
      <c r="I536" t="s">
        <v>300</v>
      </c>
      <c r="J536" t="s">
        <v>301</v>
      </c>
      <c r="K536" t="s">
        <v>587</v>
      </c>
      <c r="L536" t="s">
        <v>303</v>
      </c>
      <c r="M536" t="s">
        <v>297</v>
      </c>
      <c r="N536" t="s">
        <v>297</v>
      </c>
      <c r="O536" t="s">
        <v>297</v>
      </c>
      <c r="Q536" t="s">
        <v>304</v>
      </c>
      <c r="R536" t="s">
        <v>297</v>
      </c>
      <c r="S536" t="s">
        <v>306</v>
      </c>
      <c r="T536" t="s">
        <v>362</v>
      </c>
      <c r="U536" t="s">
        <v>308</v>
      </c>
      <c r="V536" t="s">
        <v>309</v>
      </c>
      <c r="W536" t="s">
        <v>310</v>
      </c>
      <c r="X536" t="s">
        <v>310</v>
      </c>
      <c r="Y536" t="s">
        <v>311</v>
      </c>
      <c r="Z536" t="s">
        <v>297</v>
      </c>
      <c r="AA536" t="s">
        <v>297</v>
      </c>
      <c r="AB536" t="s">
        <v>297</v>
      </c>
      <c r="AC536" t="s">
        <v>297</v>
      </c>
      <c r="AD536" t="s">
        <v>297</v>
      </c>
      <c r="AE536" t="s">
        <v>297</v>
      </c>
      <c r="AF536" t="s">
        <v>312</v>
      </c>
      <c r="AG536" t="s">
        <v>297</v>
      </c>
      <c r="AH536" t="s">
        <v>297</v>
      </c>
      <c r="AI536" t="s">
        <v>297</v>
      </c>
      <c r="AJ536" t="s">
        <v>297</v>
      </c>
      <c r="AK536" t="s">
        <v>297</v>
      </c>
      <c r="AL536" t="s">
        <v>297</v>
      </c>
      <c r="AM536" t="s">
        <v>297</v>
      </c>
      <c r="AN536" t="s">
        <v>297</v>
      </c>
      <c r="AO536" t="s">
        <v>297</v>
      </c>
      <c r="AP536" t="s">
        <v>297</v>
      </c>
      <c r="AQ536" t="s">
        <v>297</v>
      </c>
      <c r="AR536" t="s">
        <v>297</v>
      </c>
      <c r="AS536" t="s">
        <v>297</v>
      </c>
      <c r="AT536" t="s">
        <v>297</v>
      </c>
      <c r="AU536" t="s">
        <v>297</v>
      </c>
      <c r="AV536" t="s">
        <v>297</v>
      </c>
      <c r="AW536" t="s">
        <v>297</v>
      </c>
      <c r="AX536" t="s">
        <v>297</v>
      </c>
      <c r="AY536" t="s">
        <v>297</v>
      </c>
      <c r="AZ536" t="s">
        <v>297</v>
      </c>
      <c r="BA536" t="s">
        <v>297</v>
      </c>
      <c r="BB536" t="s">
        <v>297</v>
      </c>
      <c r="BC536" t="s">
        <v>297</v>
      </c>
      <c r="BD536" t="s">
        <v>297</v>
      </c>
      <c r="BE536" t="s">
        <v>297</v>
      </c>
      <c r="BF536" t="s">
        <v>297</v>
      </c>
      <c r="BG536" t="s">
        <v>297</v>
      </c>
      <c r="BH536" t="s">
        <v>297</v>
      </c>
      <c r="BI536" t="s">
        <v>297</v>
      </c>
      <c r="BJ536" t="s">
        <v>297</v>
      </c>
      <c r="BK536" t="s">
        <v>297</v>
      </c>
      <c r="BL536" t="s">
        <v>297</v>
      </c>
      <c r="BM536" t="s">
        <v>297</v>
      </c>
      <c r="BN536" t="s">
        <v>297</v>
      </c>
      <c r="BO536" t="s">
        <v>297</v>
      </c>
      <c r="BP536" t="s">
        <v>297</v>
      </c>
      <c r="BQ536" t="s">
        <v>297</v>
      </c>
      <c r="BR536" t="s">
        <v>297</v>
      </c>
      <c r="BS536" t="s">
        <v>297</v>
      </c>
      <c r="BT536" t="s">
        <v>297</v>
      </c>
      <c r="BU536" t="s">
        <v>297</v>
      </c>
      <c r="BV536" t="s">
        <v>297</v>
      </c>
      <c r="BW536" t="s">
        <v>297</v>
      </c>
      <c r="BX536" t="s">
        <v>297</v>
      </c>
      <c r="BY536" t="s">
        <v>297</v>
      </c>
      <c r="BZ536" t="s">
        <v>297</v>
      </c>
      <c r="CA536" t="s">
        <v>297</v>
      </c>
      <c r="CB536" t="s">
        <v>297</v>
      </c>
      <c r="CC536" t="s">
        <v>297</v>
      </c>
      <c r="CD536" t="s">
        <v>297</v>
      </c>
      <c r="CE536" t="s">
        <v>297</v>
      </c>
      <c r="CF536" t="s">
        <v>313</v>
      </c>
      <c r="CG536" t="s">
        <v>314</v>
      </c>
      <c r="CH536" t="s">
        <v>314</v>
      </c>
      <c r="CI536" t="s">
        <v>297</v>
      </c>
      <c r="CJ536" t="s">
        <v>297</v>
      </c>
      <c r="CK536" t="s">
        <v>3182</v>
      </c>
      <c r="CL536" t="s">
        <v>3182</v>
      </c>
      <c r="CM536" t="s">
        <v>297</v>
      </c>
      <c r="CN536" t="s">
        <v>297</v>
      </c>
      <c r="CO536" t="s">
        <v>297</v>
      </c>
      <c r="CP536" t="s">
        <v>297</v>
      </c>
      <c r="CQ536" t="s">
        <v>297</v>
      </c>
      <c r="CR536" t="s">
        <v>297</v>
      </c>
      <c r="CS536" t="s">
        <v>297</v>
      </c>
      <c r="CT536" t="s">
        <v>297</v>
      </c>
      <c r="CU536" t="s">
        <v>297</v>
      </c>
      <c r="CV536" t="s">
        <v>297</v>
      </c>
      <c r="CW536" t="s">
        <v>297</v>
      </c>
      <c r="CX536" t="s">
        <v>297</v>
      </c>
      <c r="CY536" t="s">
        <v>297</v>
      </c>
      <c r="CZ536" t="s">
        <v>297</v>
      </c>
      <c r="DA536" t="s">
        <v>297</v>
      </c>
      <c r="DB536" t="s">
        <v>297</v>
      </c>
      <c r="DC536" t="s">
        <v>297</v>
      </c>
    </row>
    <row r="537" spans="1:107" ht="17" hidden="1" customHeight="1" x14ac:dyDescent="0.2">
      <c r="A537" t="s">
        <v>3237</v>
      </c>
      <c r="B537" s="14" t="s">
        <v>3238</v>
      </c>
      <c r="C537" t="s">
        <v>6289</v>
      </c>
      <c r="D537" t="s">
        <v>297</v>
      </c>
      <c r="E537" t="s">
        <v>3238</v>
      </c>
      <c r="F537" t="s">
        <v>297</v>
      </c>
      <c r="G537" t="s">
        <v>339</v>
      </c>
      <c r="H537" t="s">
        <v>340</v>
      </c>
      <c r="I537" t="s">
        <v>300</v>
      </c>
      <c r="J537" t="s">
        <v>301</v>
      </c>
      <c r="K537" t="s">
        <v>587</v>
      </c>
      <c r="L537" t="s">
        <v>303</v>
      </c>
      <c r="M537" t="s">
        <v>297</v>
      </c>
      <c r="N537" t="s">
        <v>297</v>
      </c>
      <c r="O537" t="s">
        <v>297</v>
      </c>
      <c r="Q537" t="s">
        <v>304</v>
      </c>
      <c r="R537" t="s">
        <v>297</v>
      </c>
      <c r="S537" t="s">
        <v>306</v>
      </c>
      <c r="T537" t="s">
        <v>362</v>
      </c>
      <c r="U537" t="s">
        <v>308</v>
      </c>
      <c r="V537" t="s">
        <v>309</v>
      </c>
      <c r="W537" t="s">
        <v>310</v>
      </c>
      <c r="X537" t="s">
        <v>310</v>
      </c>
      <c r="Y537" t="s">
        <v>311</v>
      </c>
      <c r="Z537" t="s">
        <v>297</v>
      </c>
      <c r="AA537" t="s">
        <v>297</v>
      </c>
      <c r="AB537" t="s">
        <v>297</v>
      </c>
      <c r="AC537" t="s">
        <v>297</v>
      </c>
      <c r="AD537" t="s">
        <v>297</v>
      </c>
      <c r="AE537" t="s">
        <v>297</v>
      </c>
      <c r="AF537" t="s">
        <v>312</v>
      </c>
      <c r="AG537" t="s">
        <v>297</v>
      </c>
      <c r="AH537" t="s">
        <v>297</v>
      </c>
      <c r="AI537" t="s">
        <v>297</v>
      </c>
      <c r="AJ537" t="s">
        <v>297</v>
      </c>
      <c r="AK537" t="s">
        <v>297</v>
      </c>
      <c r="AL537" t="s">
        <v>297</v>
      </c>
      <c r="AM537" t="s">
        <v>297</v>
      </c>
      <c r="AN537" t="s">
        <v>297</v>
      </c>
      <c r="AO537" t="s">
        <v>297</v>
      </c>
      <c r="AP537" t="s">
        <v>297</v>
      </c>
      <c r="AQ537" t="s">
        <v>297</v>
      </c>
      <c r="AR537" t="s">
        <v>297</v>
      </c>
      <c r="AS537" t="s">
        <v>297</v>
      </c>
      <c r="AT537" t="s">
        <v>297</v>
      </c>
      <c r="AU537" t="s">
        <v>297</v>
      </c>
      <c r="AV537" t="s">
        <v>297</v>
      </c>
      <c r="AW537" t="s">
        <v>297</v>
      </c>
      <c r="AX537" t="s">
        <v>297</v>
      </c>
      <c r="AY537" t="s">
        <v>297</v>
      </c>
      <c r="AZ537" t="s">
        <v>297</v>
      </c>
      <c r="BA537" t="s">
        <v>297</v>
      </c>
      <c r="BB537" t="s">
        <v>297</v>
      </c>
      <c r="BC537" t="s">
        <v>297</v>
      </c>
      <c r="BD537" t="s">
        <v>297</v>
      </c>
      <c r="BE537" t="s">
        <v>297</v>
      </c>
      <c r="BF537" t="s">
        <v>297</v>
      </c>
      <c r="BG537" t="s">
        <v>297</v>
      </c>
      <c r="BH537" t="s">
        <v>297</v>
      </c>
      <c r="BI537" t="s">
        <v>297</v>
      </c>
      <c r="BJ537" t="s">
        <v>297</v>
      </c>
      <c r="BK537" t="s">
        <v>297</v>
      </c>
      <c r="BL537" t="s">
        <v>297</v>
      </c>
      <c r="BM537" t="s">
        <v>297</v>
      </c>
      <c r="BN537" t="s">
        <v>297</v>
      </c>
      <c r="BO537" t="s">
        <v>297</v>
      </c>
      <c r="BP537" t="s">
        <v>297</v>
      </c>
      <c r="BQ537" t="s">
        <v>297</v>
      </c>
      <c r="BR537" t="s">
        <v>297</v>
      </c>
      <c r="BS537" t="s">
        <v>297</v>
      </c>
      <c r="BT537" t="s">
        <v>297</v>
      </c>
      <c r="BU537" t="s">
        <v>297</v>
      </c>
      <c r="BV537" t="s">
        <v>297</v>
      </c>
      <c r="BW537" t="s">
        <v>297</v>
      </c>
      <c r="BX537" t="s">
        <v>297</v>
      </c>
      <c r="BY537" t="s">
        <v>297</v>
      </c>
      <c r="BZ537" t="s">
        <v>297</v>
      </c>
      <c r="CA537" t="s">
        <v>297</v>
      </c>
      <c r="CB537" t="s">
        <v>297</v>
      </c>
      <c r="CC537" t="s">
        <v>297</v>
      </c>
      <c r="CD537" t="s">
        <v>297</v>
      </c>
      <c r="CE537" t="s">
        <v>297</v>
      </c>
      <c r="CF537" t="s">
        <v>313</v>
      </c>
      <c r="CG537" t="s">
        <v>314</v>
      </c>
      <c r="CH537" t="s">
        <v>314</v>
      </c>
      <c r="CI537" t="s">
        <v>297</v>
      </c>
      <c r="CJ537" t="s">
        <v>297</v>
      </c>
      <c r="CK537" t="s">
        <v>3239</v>
      </c>
      <c r="CL537" t="s">
        <v>3239</v>
      </c>
      <c r="CM537" t="s">
        <v>297</v>
      </c>
      <c r="CN537" t="s">
        <v>297</v>
      </c>
      <c r="CO537" t="s">
        <v>297</v>
      </c>
      <c r="CP537" t="s">
        <v>297</v>
      </c>
      <c r="CQ537" t="s">
        <v>297</v>
      </c>
      <c r="CR537" t="s">
        <v>297</v>
      </c>
      <c r="CS537" t="s">
        <v>297</v>
      </c>
      <c r="CT537" t="s">
        <v>297</v>
      </c>
      <c r="CU537" t="s">
        <v>297</v>
      </c>
      <c r="CV537" t="s">
        <v>297</v>
      </c>
      <c r="CW537" t="s">
        <v>297</v>
      </c>
      <c r="CX537" t="s">
        <v>297</v>
      </c>
      <c r="CY537" t="s">
        <v>297</v>
      </c>
      <c r="CZ537" t="s">
        <v>297</v>
      </c>
      <c r="DA537" t="s">
        <v>297</v>
      </c>
      <c r="DB537" t="s">
        <v>297</v>
      </c>
      <c r="DC537" t="s">
        <v>297</v>
      </c>
    </row>
    <row r="538" spans="1:107" ht="17" hidden="1" customHeight="1" x14ac:dyDescent="0.2">
      <c r="A538" t="s">
        <v>3270</v>
      </c>
      <c r="B538" s="196" t="s">
        <v>3271</v>
      </c>
      <c r="C538" t="s">
        <v>6204</v>
      </c>
      <c r="D538" t="s">
        <v>297</v>
      </c>
      <c r="E538" t="s">
        <v>3272</v>
      </c>
      <c r="F538" t="s">
        <v>297</v>
      </c>
      <c r="G538" t="s">
        <v>339</v>
      </c>
      <c r="H538" t="s">
        <v>340</v>
      </c>
      <c r="I538" t="s">
        <v>375</v>
      </c>
      <c r="J538" t="s">
        <v>342</v>
      </c>
      <c r="K538" t="s">
        <v>343</v>
      </c>
      <c r="L538" t="s">
        <v>303</v>
      </c>
      <c r="M538" t="s">
        <v>297</v>
      </c>
      <c r="N538" t="s">
        <v>297</v>
      </c>
      <c r="O538" t="s">
        <v>297</v>
      </c>
      <c r="Q538" t="s">
        <v>344</v>
      </c>
      <c r="R538" t="s">
        <v>297</v>
      </c>
      <c r="S538" t="s">
        <v>306</v>
      </c>
      <c r="T538" t="s">
        <v>297</v>
      </c>
      <c r="U538" t="s">
        <v>308</v>
      </c>
      <c r="V538" t="s">
        <v>309</v>
      </c>
      <c r="W538" t="s">
        <v>777</v>
      </c>
      <c r="X538" t="s">
        <v>310</v>
      </c>
      <c r="Y538" t="s">
        <v>311</v>
      </c>
      <c r="Z538" t="s">
        <v>466</v>
      </c>
      <c r="AA538" t="s">
        <v>424</v>
      </c>
      <c r="AB538">
        <v>8</v>
      </c>
      <c r="AC538" t="s">
        <v>297</v>
      </c>
      <c r="AD538" t="s">
        <v>297</v>
      </c>
      <c r="AE538" t="s">
        <v>297</v>
      </c>
      <c r="AF538" t="s">
        <v>411</v>
      </c>
      <c r="AG538" t="s">
        <v>424</v>
      </c>
      <c r="AH538">
        <v>24</v>
      </c>
      <c r="AI538" t="s">
        <v>466</v>
      </c>
      <c r="AJ538" t="s">
        <v>424</v>
      </c>
      <c r="AK538">
        <v>4</v>
      </c>
      <c r="AL538" t="s">
        <v>297</v>
      </c>
      <c r="AM538" t="s">
        <v>297</v>
      </c>
      <c r="AN538" t="s">
        <v>297</v>
      </c>
      <c r="AO538" t="s">
        <v>411</v>
      </c>
      <c r="AP538" t="s">
        <v>424</v>
      </c>
      <c r="AQ538">
        <v>8</v>
      </c>
      <c r="AR538" t="s">
        <v>411</v>
      </c>
      <c r="AS538" t="s">
        <v>424</v>
      </c>
      <c r="AT538">
        <v>3</v>
      </c>
      <c r="AU538" t="s">
        <v>297</v>
      </c>
      <c r="AV538" t="s">
        <v>297</v>
      </c>
      <c r="AW538" t="s">
        <v>297</v>
      </c>
      <c r="AX538" t="s">
        <v>466</v>
      </c>
      <c r="AY538" t="s">
        <v>412</v>
      </c>
      <c r="AZ538">
        <v>3</v>
      </c>
      <c r="BA538" t="s">
        <v>467</v>
      </c>
      <c r="BB538" t="s">
        <v>412</v>
      </c>
      <c r="BC538">
        <v>1</v>
      </c>
      <c r="BD538" t="s">
        <v>466</v>
      </c>
      <c r="BE538" t="s">
        <v>424</v>
      </c>
      <c r="BF538">
        <v>7</v>
      </c>
      <c r="BG538" t="s">
        <v>411</v>
      </c>
      <c r="BH538" t="s">
        <v>424</v>
      </c>
      <c r="BI538">
        <v>11</v>
      </c>
      <c r="BJ538" t="s">
        <v>297</v>
      </c>
      <c r="BK538" t="s">
        <v>297</v>
      </c>
      <c r="BL538" t="s">
        <v>297</v>
      </c>
      <c r="BM538" t="s">
        <v>297</v>
      </c>
      <c r="BN538" t="s">
        <v>297</v>
      </c>
      <c r="BO538" t="s">
        <v>297</v>
      </c>
      <c r="BP538" t="s">
        <v>297</v>
      </c>
      <c r="BQ538" t="s">
        <v>297</v>
      </c>
      <c r="BR538" t="s">
        <v>297</v>
      </c>
      <c r="BS538" t="s">
        <v>297</v>
      </c>
      <c r="BT538" t="s">
        <v>297</v>
      </c>
      <c r="BU538" t="s">
        <v>297</v>
      </c>
      <c r="BV538" t="s">
        <v>297</v>
      </c>
      <c r="BW538" t="s">
        <v>297</v>
      </c>
      <c r="BX538" t="s">
        <v>297</v>
      </c>
      <c r="BY538" t="s">
        <v>297</v>
      </c>
      <c r="BZ538" t="s">
        <v>297</v>
      </c>
      <c r="CA538" t="s">
        <v>297</v>
      </c>
      <c r="CB538" t="s">
        <v>466</v>
      </c>
      <c r="CC538" t="s">
        <v>424</v>
      </c>
      <c r="CD538">
        <v>7</v>
      </c>
      <c r="CE538" t="s">
        <v>297</v>
      </c>
      <c r="CF538" t="s">
        <v>347</v>
      </c>
      <c r="CG538" t="s">
        <v>297</v>
      </c>
      <c r="CH538" t="s">
        <v>297</v>
      </c>
      <c r="CI538">
        <v>0</v>
      </c>
      <c r="CJ538">
        <v>100</v>
      </c>
      <c r="CK538" t="s">
        <v>3273</v>
      </c>
      <c r="CL538" t="s">
        <v>3274</v>
      </c>
      <c r="CM538" t="s">
        <v>297</v>
      </c>
      <c r="CN538" t="s">
        <v>3275</v>
      </c>
      <c r="CO538" t="s">
        <v>297</v>
      </c>
      <c r="CP538" t="s">
        <v>297</v>
      </c>
      <c r="CQ538" t="s">
        <v>297</v>
      </c>
      <c r="CR538" t="s">
        <v>297</v>
      </c>
      <c r="CS538" t="s">
        <v>297</v>
      </c>
      <c r="CT538" t="s">
        <v>297</v>
      </c>
      <c r="CU538" t="s">
        <v>297</v>
      </c>
      <c r="CV538" t="s">
        <v>297</v>
      </c>
      <c r="CW538" t="s">
        <v>297</v>
      </c>
      <c r="CX538" t="s">
        <v>297</v>
      </c>
      <c r="CY538" t="s">
        <v>2366</v>
      </c>
      <c r="CZ538" t="s">
        <v>404</v>
      </c>
      <c r="DA538" t="s">
        <v>3276</v>
      </c>
      <c r="DB538" t="s">
        <v>297</v>
      </c>
      <c r="DC538" t="s">
        <v>3277</v>
      </c>
    </row>
    <row r="539" spans="1:107" ht="17" hidden="1" customHeight="1" x14ac:dyDescent="0.2">
      <c r="A539" t="s">
        <v>239</v>
      </c>
      <c r="B539" s="14" t="s">
        <v>3278</v>
      </c>
      <c r="C539" t="s">
        <v>6292</v>
      </c>
      <c r="D539" t="s">
        <v>3279</v>
      </c>
      <c r="E539" t="s">
        <v>3280</v>
      </c>
      <c r="F539" t="s">
        <v>1188</v>
      </c>
      <c r="G539" t="s">
        <v>339</v>
      </c>
      <c r="H539" t="s">
        <v>340</v>
      </c>
      <c r="I539" t="s">
        <v>375</v>
      </c>
      <c r="J539" t="s">
        <v>342</v>
      </c>
      <c r="K539" t="s">
        <v>449</v>
      </c>
      <c r="L539" t="s">
        <v>303</v>
      </c>
      <c r="M539" t="s">
        <v>297</v>
      </c>
      <c r="N539" t="s">
        <v>297</v>
      </c>
      <c r="O539" t="s">
        <v>297</v>
      </c>
      <c r="Q539" t="s">
        <v>344</v>
      </c>
      <c r="R539" t="s">
        <v>297</v>
      </c>
      <c r="S539" t="s">
        <v>306</v>
      </c>
      <c r="T539" t="s">
        <v>297</v>
      </c>
      <c r="U539" t="s">
        <v>297</v>
      </c>
      <c r="V539" t="s">
        <v>309</v>
      </c>
      <c r="W539" t="s">
        <v>345</v>
      </c>
      <c r="X539" t="s">
        <v>310</v>
      </c>
      <c r="Y539" t="s">
        <v>346</v>
      </c>
      <c r="Z539" t="s">
        <v>297</v>
      </c>
      <c r="AA539" t="s">
        <v>297</v>
      </c>
      <c r="AB539" t="s">
        <v>297</v>
      </c>
      <c r="AC539" t="s">
        <v>297</v>
      </c>
      <c r="AD539" t="s">
        <v>297</v>
      </c>
      <c r="AE539" t="s">
        <v>297</v>
      </c>
      <c r="AF539" t="s">
        <v>297</v>
      </c>
      <c r="AG539" t="s">
        <v>297</v>
      </c>
      <c r="AH539" t="s">
        <v>297</v>
      </c>
      <c r="AI539" t="s">
        <v>297</v>
      </c>
      <c r="AJ539" t="s">
        <v>297</v>
      </c>
      <c r="AK539" t="s">
        <v>297</v>
      </c>
      <c r="AL539" t="s">
        <v>297</v>
      </c>
      <c r="AM539" t="s">
        <v>297</v>
      </c>
      <c r="AN539" t="s">
        <v>297</v>
      </c>
      <c r="AO539" t="s">
        <v>297</v>
      </c>
      <c r="AP539" t="s">
        <v>297</v>
      </c>
      <c r="AQ539" t="s">
        <v>297</v>
      </c>
      <c r="AR539" t="s">
        <v>297</v>
      </c>
      <c r="AS539" t="s">
        <v>297</v>
      </c>
      <c r="AT539" t="s">
        <v>297</v>
      </c>
      <c r="AU539" t="s">
        <v>297</v>
      </c>
      <c r="AV539" t="s">
        <v>297</v>
      </c>
      <c r="AW539" t="s">
        <v>297</v>
      </c>
      <c r="AX539" t="s">
        <v>297</v>
      </c>
      <c r="AY539" t="s">
        <v>297</v>
      </c>
      <c r="AZ539" t="s">
        <v>297</v>
      </c>
      <c r="BA539" t="s">
        <v>297</v>
      </c>
      <c r="BB539" t="s">
        <v>297</v>
      </c>
      <c r="BC539" t="s">
        <v>297</v>
      </c>
      <c r="BD539" t="s">
        <v>297</v>
      </c>
      <c r="BE539" t="s">
        <v>297</v>
      </c>
      <c r="BF539" t="s">
        <v>297</v>
      </c>
      <c r="BG539" t="s">
        <v>297</v>
      </c>
      <c r="BH539" t="s">
        <v>297</v>
      </c>
      <c r="BI539" t="s">
        <v>297</v>
      </c>
      <c r="BJ539" t="s">
        <v>297</v>
      </c>
      <c r="BK539" t="s">
        <v>297</v>
      </c>
      <c r="BL539" t="s">
        <v>297</v>
      </c>
      <c r="BM539" t="s">
        <v>297</v>
      </c>
      <c r="BO539" t="s">
        <v>297</v>
      </c>
      <c r="BP539" t="s">
        <v>411</v>
      </c>
      <c r="BQ539" t="s">
        <v>412</v>
      </c>
      <c r="BR539">
        <v>50</v>
      </c>
      <c r="BS539" t="s">
        <v>297</v>
      </c>
      <c r="BT539" t="s">
        <v>297</v>
      </c>
      <c r="BU539" t="s">
        <v>297</v>
      </c>
      <c r="BV539" t="s">
        <v>297</v>
      </c>
      <c r="BW539" t="s">
        <v>297</v>
      </c>
      <c r="BX539" t="s">
        <v>297</v>
      </c>
      <c r="BY539" t="s">
        <v>297</v>
      </c>
      <c r="BZ539" t="s">
        <v>297</v>
      </c>
      <c r="CA539" t="s">
        <v>297</v>
      </c>
      <c r="CB539" t="s">
        <v>297</v>
      </c>
      <c r="CC539" t="s">
        <v>297</v>
      </c>
      <c r="CD539" t="s">
        <v>297</v>
      </c>
      <c r="CE539" t="s">
        <v>297</v>
      </c>
      <c r="CF539" t="s">
        <v>347</v>
      </c>
      <c r="CG539" t="s">
        <v>297</v>
      </c>
      <c r="CH539" t="s">
        <v>297</v>
      </c>
      <c r="CI539">
        <v>0</v>
      </c>
      <c r="CJ539">
        <v>30</v>
      </c>
      <c r="CK539" t="s">
        <v>3281</v>
      </c>
      <c r="CL539" t="s">
        <v>3282</v>
      </c>
      <c r="CM539" t="s">
        <v>1191</v>
      </c>
      <c r="CN539" t="s">
        <v>297</v>
      </c>
      <c r="CO539" t="s">
        <v>297</v>
      </c>
      <c r="CP539" t="s">
        <v>297</v>
      </c>
      <c r="CQ539" t="s">
        <v>297</v>
      </c>
      <c r="CR539" t="s">
        <v>297</v>
      </c>
      <c r="CS539" t="s">
        <v>297</v>
      </c>
      <c r="CT539" t="s">
        <v>297</v>
      </c>
      <c r="CU539" t="s">
        <v>297</v>
      </c>
      <c r="CV539" t="s">
        <v>297</v>
      </c>
      <c r="CW539" t="s">
        <v>297</v>
      </c>
      <c r="CX539" t="s">
        <v>297</v>
      </c>
      <c r="CY539" t="s">
        <v>622</v>
      </c>
      <c r="CZ539" t="s">
        <v>2257</v>
      </c>
      <c r="DA539" t="s">
        <v>297</v>
      </c>
      <c r="DB539" t="s">
        <v>297</v>
      </c>
      <c r="DC539" t="s">
        <v>3283</v>
      </c>
    </row>
    <row r="540" spans="1:107" ht="17" hidden="1" customHeight="1" x14ac:dyDescent="0.2">
      <c r="A540" t="s">
        <v>241</v>
      </c>
      <c r="B540" s="196" t="s">
        <v>3284</v>
      </c>
      <c r="C540" t="s">
        <v>456</v>
      </c>
      <c r="D540" t="s">
        <v>297</v>
      </c>
      <c r="E540" t="s">
        <v>3285</v>
      </c>
      <c r="F540" t="s">
        <v>297</v>
      </c>
      <c r="G540" t="s">
        <v>339</v>
      </c>
      <c r="H540" t="s">
        <v>340</v>
      </c>
      <c r="I540" t="s">
        <v>375</v>
      </c>
      <c r="J540" t="s">
        <v>342</v>
      </c>
      <c r="K540" t="s">
        <v>343</v>
      </c>
      <c r="L540" t="s">
        <v>303</v>
      </c>
      <c r="M540" t="s">
        <v>297</v>
      </c>
      <c r="N540" t="s">
        <v>297</v>
      </c>
      <c r="O540" t="s">
        <v>297</v>
      </c>
      <c r="Q540" t="s">
        <v>344</v>
      </c>
      <c r="R540" t="s">
        <v>297</v>
      </c>
      <c r="S540" t="s">
        <v>306</v>
      </c>
      <c r="T540" t="s">
        <v>297</v>
      </c>
      <c r="U540" t="s">
        <v>297</v>
      </c>
      <c r="V540" t="s">
        <v>309</v>
      </c>
      <c r="W540" t="s">
        <v>310</v>
      </c>
      <c r="X540" t="s">
        <v>310</v>
      </c>
      <c r="Y540" t="s">
        <v>311</v>
      </c>
      <c r="Z540" t="s">
        <v>297</v>
      </c>
      <c r="AA540" t="s">
        <v>297</v>
      </c>
      <c r="AB540" t="s">
        <v>297</v>
      </c>
      <c r="AC540" t="s">
        <v>297</v>
      </c>
      <c r="AD540" t="s">
        <v>297</v>
      </c>
      <c r="AE540" t="s">
        <v>297</v>
      </c>
      <c r="AF540" t="s">
        <v>297</v>
      </c>
      <c r="AG540" t="s">
        <v>297</v>
      </c>
      <c r="AH540" t="s">
        <v>297</v>
      </c>
      <c r="AI540" t="s">
        <v>297</v>
      </c>
      <c r="AJ540" t="s">
        <v>297</v>
      </c>
      <c r="AK540" t="s">
        <v>297</v>
      </c>
      <c r="AL540" t="s">
        <v>297</v>
      </c>
      <c r="AM540" t="s">
        <v>297</v>
      </c>
      <c r="AN540" t="s">
        <v>297</v>
      </c>
      <c r="AO540" t="s">
        <v>297</v>
      </c>
      <c r="AP540" t="s">
        <v>297</v>
      </c>
      <c r="AQ540" t="s">
        <v>297</v>
      </c>
      <c r="AR540" t="s">
        <v>297</v>
      </c>
      <c r="AS540" t="s">
        <v>297</v>
      </c>
      <c r="AT540" t="s">
        <v>297</v>
      </c>
      <c r="AU540" t="s">
        <v>297</v>
      </c>
      <c r="AV540" t="s">
        <v>297</v>
      </c>
      <c r="AW540" t="s">
        <v>297</v>
      </c>
      <c r="AX540" t="s">
        <v>297</v>
      </c>
      <c r="AY540" t="s">
        <v>297</v>
      </c>
      <c r="AZ540" t="s">
        <v>297</v>
      </c>
      <c r="BA540" t="s">
        <v>297</v>
      </c>
      <c r="BB540" t="s">
        <v>297</v>
      </c>
      <c r="BC540" t="s">
        <v>297</v>
      </c>
      <c r="BD540" t="s">
        <v>297</v>
      </c>
      <c r="BE540" t="s">
        <v>297</v>
      </c>
      <c r="BF540" t="s">
        <v>297</v>
      </c>
      <c r="BG540" t="s">
        <v>297</v>
      </c>
      <c r="BH540" t="s">
        <v>297</v>
      </c>
      <c r="BI540" t="s">
        <v>297</v>
      </c>
      <c r="BJ540" t="s">
        <v>297</v>
      </c>
      <c r="BK540" t="s">
        <v>297</v>
      </c>
      <c r="BL540" t="s">
        <v>297</v>
      </c>
      <c r="BM540" t="s">
        <v>297</v>
      </c>
      <c r="BO540" t="s">
        <v>297</v>
      </c>
      <c r="BP540" t="s">
        <v>411</v>
      </c>
      <c r="BQ540" t="s">
        <v>412</v>
      </c>
      <c r="BR540">
        <v>52</v>
      </c>
      <c r="BS540" t="s">
        <v>297</v>
      </c>
      <c r="BT540" t="s">
        <v>297</v>
      </c>
      <c r="BU540" t="s">
        <v>297</v>
      </c>
      <c r="BV540" t="s">
        <v>297</v>
      </c>
      <c r="BW540" t="s">
        <v>297</v>
      </c>
      <c r="BX540" t="s">
        <v>297</v>
      </c>
      <c r="BY540" t="s">
        <v>297</v>
      </c>
      <c r="BZ540" t="s">
        <v>297</v>
      </c>
      <c r="CA540" t="s">
        <v>297</v>
      </c>
      <c r="CB540" t="s">
        <v>297</v>
      </c>
      <c r="CC540" t="s">
        <v>297</v>
      </c>
      <c r="CD540" t="s">
        <v>297</v>
      </c>
      <c r="CE540" t="s">
        <v>297</v>
      </c>
      <c r="CF540" t="s">
        <v>386</v>
      </c>
      <c r="CG540">
        <v>1</v>
      </c>
      <c r="CH540" t="s">
        <v>297</v>
      </c>
      <c r="CI540" t="s">
        <v>297</v>
      </c>
      <c r="CJ540" t="s">
        <v>297</v>
      </c>
      <c r="CK540" t="s">
        <v>3286</v>
      </c>
      <c r="CL540" t="s">
        <v>3287</v>
      </c>
      <c r="CM540" t="s">
        <v>297</v>
      </c>
      <c r="CN540" t="s">
        <v>297</v>
      </c>
      <c r="CO540" t="s">
        <v>297</v>
      </c>
      <c r="CP540" t="s">
        <v>297</v>
      </c>
      <c r="CQ540" t="s">
        <v>297</v>
      </c>
      <c r="CR540" t="s">
        <v>297</v>
      </c>
      <c r="CS540" t="s">
        <v>297</v>
      </c>
      <c r="CT540" t="s">
        <v>297</v>
      </c>
      <c r="CU540" t="s">
        <v>297</v>
      </c>
      <c r="CV540" t="s">
        <v>297</v>
      </c>
      <c r="CW540" t="s">
        <v>297</v>
      </c>
      <c r="CX540" t="s">
        <v>297</v>
      </c>
      <c r="CY540" t="s">
        <v>297</v>
      </c>
      <c r="CZ540" t="s">
        <v>297</v>
      </c>
      <c r="DA540" t="s">
        <v>297</v>
      </c>
      <c r="DB540" t="s">
        <v>297</v>
      </c>
      <c r="DC540" t="s">
        <v>297</v>
      </c>
    </row>
    <row r="541" spans="1:107" ht="17" hidden="1" customHeight="1" x14ac:dyDescent="0.2">
      <c r="A541" t="s">
        <v>240</v>
      </c>
      <c r="B541" s="14" t="s">
        <v>6305</v>
      </c>
      <c r="C541" t="s">
        <v>456</v>
      </c>
      <c r="D541" t="s">
        <v>297</v>
      </c>
      <c r="E541" t="s">
        <v>3288</v>
      </c>
      <c r="F541" t="s">
        <v>297</v>
      </c>
      <c r="G541" t="s">
        <v>339</v>
      </c>
      <c r="H541" t="s">
        <v>340</v>
      </c>
      <c r="I541" t="s">
        <v>375</v>
      </c>
      <c r="J541" t="s">
        <v>342</v>
      </c>
      <c r="K541" t="s">
        <v>343</v>
      </c>
      <c r="L541" t="s">
        <v>303</v>
      </c>
      <c r="M541" t="s">
        <v>297</v>
      </c>
      <c r="N541" t="s">
        <v>297</v>
      </c>
      <c r="O541" t="s">
        <v>297</v>
      </c>
      <c r="Q541" t="s">
        <v>344</v>
      </c>
      <c r="R541" t="s">
        <v>297</v>
      </c>
      <c r="S541" t="s">
        <v>306</v>
      </c>
      <c r="T541" t="s">
        <v>297</v>
      </c>
      <c r="U541" t="s">
        <v>297</v>
      </c>
      <c r="V541" t="s">
        <v>309</v>
      </c>
      <c r="W541" t="s">
        <v>310</v>
      </c>
      <c r="X541" t="s">
        <v>310</v>
      </c>
      <c r="Y541" t="s">
        <v>311</v>
      </c>
      <c r="Z541" t="s">
        <v>297</v>
      </c>
      <c r="AA541" t="s">
        <v>297</v>
      </c>
      <c r="AB541" t="s">
        <v>297</v>
      </c>
      <c r="AC541" t="s">
        <v>297</v>
      </c>
      <c r="AD541" t="s">
        <v>297</v>
      </c>
      <c r="AE541" t="s">
        <v>297</v>
      </c>
      <c r="AF541" t="s">
        <v>297</v>
      </c>
      <c r="AG541" t="s">
        <v>297</v>
      </c>
      <c r="AH541" t="s">
        <v>297</v>
      </c>
      <c r="AI541" t="s">
        <v>297</v>
      </c>
      <c r="AJ541" t="s">
        <v>297</v>
      </c>
      <c r="AK541" t="s">
        <v>297</v>
      </c>
      <c r="AL541" t="s">
        <v>297</v>
      </c>
      <c r="AM541" t="s">
        <v>297</v>
      </c>
      <c r="AN541" t="s">
        <v>297</v>
      </c>
      <c r="AO541" t="s">
        <v>297</v>
      </c>
      <c r="AP541" t="s">
        <v>297</v>
      </c>
      <c r="AQ541" t="s">
        <v>297</v>
      </c>
      <c r="AR541" t="s">
        <v>297</v>
      </c>
      <c r="AS541" t="s">
        <v>297</v>
      </c>
      <c r="AT541" t="s">
        <v>297</v>
      </c>
      <c r="AU541" t="s">
        <v>297</v>
      </c>
      <c r="AV541" t="s">
        <v>297</v>
      </c>
      <c r="AW541" t="s">
        <v>297</v>
      </c>
      <c r="AX541" t="s">
        <v>297</v>
      </c>
      <c r="AY541" t="s">
        <v>297</v>
      </c>
      <c r="AZ541" t="s">
        <v>297</v>
      </c>
      <c r="BA541" t="s">
        <v>297</v>
      </c>
      <c r="BB541" t="s">
        <v>297</v>
      </c>
      <c r="BC541" t="s">
        <v>297</v>
      </c>
      <c r="BD541" t="s">
        <v>297</v>
      </c>
      <c r="BE541" t="s">
        <v>297</v>
      </c>
      <c r="BF541" t="s">
        <v>297</v>
      </c>
      <c r="BG541" t="s">
        <v>297</v>
      </c>
      <c r="BH541" t="s">
        <v>297</v>
      </c>
      <c r="BI541" t="s">
        <v>297</v>
      </c>
      <c r="BJ541" t="s">
        <v>297</v>
      </c>
      <c r="BK541" t="s">
        <v>297</v>
      </c>
      <c r="BL541" t="s">
        <v>297</v>
      </c>
      <c r="BM541" t="s">
        <v>297</v>
      </c>
      <c r="BO541" t="s">
        <v>297</v>
      </c>
      <c r="BP541" t="s">
        <v>411</v>
      </c>
      <c r="BQ541" t="s">
        <v>412</v>
      </c>
      <c r="BR541">
        <v>51</v>
      </c>
      <c r="BS541" t="s">
        <v>297</v>
      </c>
      <c r="BT541" t="s">
        <v>297</v>
      </c>
      <c r="BU541" t="s">
        <v>297</v>
      </c>
      <c r="BV541" t="s">
        <v>297</v>
      </c>
      <c r="BW541" t="s">
        <v>297</v>
      </c>
      <c r="BX541" t="s">
        <v>297</v>
      </c>
      <c r="BY541" t="s">
        <v>297</v>
      </c>
      <c r="BZ541" t="s">
        <v>297</v>
      </c>
      <c r="CA541" t="s">
        <v>297</v>
      </c>
      <c r="CB541" t="s">
        <v>297</v>
      </c>
      <c r="CC541" t="s">
        <v>297</v>
      </c>
      <c r="CD541" t="s">
        <v>297</v>
      </c>
      <c r="CE541" t="s">
        <v>297</v>
      </c>
      <c r="CF541" t="s">
        <v>347</v>
      </c>
      <c r="CG541" t="s">
        <v>297</v>
      </c>
      <c r="CH541" t="s">
        <v>297</v>
      </c>
      <c r="CI541">
        <v>0</v>
      </c>
      <c r="CJ541">
        <v>30</v>
      </c>
      <c r="CK541" t="s">
        <v>3289</v>
      </c>
      <c r="CL541" t="s">
        <v>3290</v>
      </c>
      <c r="CM541" t="s">
        <v>297</v>
      </c>
      <c r="CN541" t="s">
        <v>297</v>
      </c>
      <c r="CO541" t="s">
        <v>297</v>
      </c>
      <c r="CP541" t="s">
        <v>297</v>
      </c>
      <c r="CQ541" t="s">
        <v>297</v>
      </c>
      <c r="CR541" t="s">
        <v>297</v>
      </c>
      <c r="CS541" t="s">
        <v>297</v>
      </c>
      <c r="CT541" t="s">
        <v>297</v>
      </c>
      <c r="CU541" t="s">
        <v>297</v>
      </c>
      <c r="CV541" t="s">
        <v>297</v>
      </c>
      <c r="CW541" t="s">
        <v>297</v>
      </c>
      <c r="CX541" t="s">
        <v>297</v>
      </c>
      <c r="CY541" t="s">
        <v>297</v>
      </c>
      <c r="CZ541" t="s">
        <v>297</v>
      </c>
      <c r="DA541" t="s">
        <v>297</v>
      </c>
      <c r="DB541" t="s">
        <v>297</v>
      </c>
      <c r="DC541" t="s">
        <v>297</v>
      </c>
    </row>
    <row r="542" spans="1:107" ht="17" hidden="1" customHeight="1" x14ac:dyDescent="0.2">
      <c r="A542" s="70" t="s">
        <v>3291</v>
      </c>
      <c r="B542" s="199" t="s">
        <v>3292</v>
      </c>
      <c r="C542" t="s">
        <v>6204</v>
      </c>
      <c r="D542" t="s">
        <v>297</v>
      </c>
      <c r="E542" s="70" t="s">
        <v>3293</v>
      </c>
      <c r="F542" t="s">
        <v>3294</v>
      </c>
      <c r="G542" t="s">
        <v>339</v>
      </c>
      <c r="H542" t="s">
        <v>340</v>
      </c>
      <c r="I542" t="s">
        <v>375</v>
      </c>
      <c r="J542" t="s">
        <v>342</v>
      </c>
      <c r="K542" t="s">
        <v>343</v>
      </c>
      <c r="L542" t="s">
        <v>303</v>
      </c>
      <c r="M542" t="s">
        <v>297</v>
      </c>
      <c r="N542" t="s">
        <v>297</v>
      </c>
      <c r="O542" t="s">
        <v>3295</v>
      </c>
      <c r="Q542" t="s">
        <v>344</v>
      </c>
      <c r="R542" t="s">
        <v>297</v>
      </c>
      <c r="S542" t="s">
        <v>306</v>
      </c>
      <c r="T542" t="s">
        <v>297</v>
      </c>
      <c r="U542" t="s">
        <v>473</v>
      </c>
      <c r="V542" t="s">
        <v>309</v>
      </c>
      <c r="W542" s="70" t="s">
        <v>310</v>
      </c>
      <c r="X542" s="70" t="s">
        <v>310</v>
      </c>
      <c r="Y542" t="s">
        <v>311</v>
      </c>
      <c r="Z542" t="s">
        <v>297</v>
      </c>
      <c r="AA542" t="s">
        <v>297</v>
      </c>
      <c r="AB542" t="s">
        <v>297</v>
      </c>
      <c r="AC542" t="s">
        <v>297</v>
      </c>
      <c r="AD542" t="s">
        <v>297</v>
      </c>
      <c r="AE542" t="s">
        <v>297</v>
      </c>
      <c r="AF542" t="s">
        <v>297</v>
      </c>
      <c r="AG542" t="s">
        <v>297</v>
      </c>
      <c r="AH542" t="s">
        <v>297</v>
      </c>
      <c r="AI542" t="s">
        <v>297</v>
      </c>
      <c r="AJ542" t="s">
        <v>297</v>
      </c>
      <c r="AK542" t="s">
        <v>297</v>
      </c>
      <c r="AL542" t="s">
        <v>297</v>
      </c>
      <c r="AM542" t="s">
        <v>297</v>
      </c>
      <c r="AN542" t="s">
        <v>297</v>
      </c>
      <c r="AO542" t="s">
        <v>297</v>
      </c>
      <c r="AP542" t="s">
        <v>297</v>
      </c>
      <c r="AQ542" t="s">
        <v>297</v>
      </c>
      <c r="AR542" t="s">
        <v>297</v>
      </c>
      <c r="AS542" t="s">
        <v>297</v>
      </c>
      <c r="AT542" t="s">
        <v>297</v>
      </c>
      <c r="AU542" t="s">
        <v>297</v>
      </c>
      <c r="AV542" t="s">
        <v>297</v>
      </c>
      <c r="AW542" t="s">
        <v>297</v>
      </c>
      <c r="AX542" t="s">
        <v>297</v>
      </c>
      <c r="AY542" t="s">
        <v>297</v>
      </c>
      <c r="AZ542" t="s">
        <v>297</v>
      </c>
      <c r="BA542" t="s">
        <v>411</v>
      </c>
      <c r="BB542" t="s">
        <v>1333</v>
      </c>
      <c r="BC542">
        <v>7</v>
      </c>
      <c r="BD542" t="s">
        <v>297</v>
      </c>
      <c r="BE542" t="s">
        <v>297</v>
      </c>
      <c r="BF542" t="s">
        <v>297</v>
      </c>
      <c r="BG542" t="s">
        <v>297</v>
      </c>
      <c r="BH542" t="s">
        <v>297</v>
      </c>
      <c r="BI542" t="s">
        <v>297</v>
      </c>
      <c r="BJ542" t="s">
        <v>297</v>
      </c>
      <c r="BK542" t="s">
        <v>297</v>
      </c>
      <c r="BL542" t="s">
        <v>297</v>
      </c>
      <c r="BM542" t="s">
        <v>297</v>
      </c>
      <c r="BN542" t="s">
        <v>297</v>
      </c>
      <c r="BO542" t="s">
        <v>297</v>
      </c>
      <c r="BP542" t="s">
        <v>297</v>
      </c>
      <c r="BQ542" t="s">
        <v>297</v>
      </c>
      <c r="BR542" t="s">
        <v>297</v>
      </c>
      <c r="BS542" t="s">
        <v>297</v>
      </c>
      <c r="BT542" t="s">
        <v>297</v>
      </c>
      <c r="BU542" t="s">
        <v>297</v>
      </c>
      <c r="BV542" t="s">
        <v>297</v>
      </c>
      <c r="BW542" t="s">
        <v>297</v>
      </c>
      <c r="BX542" t="s">
        <v>297</v>
      </c>
      <c r="BY542" t="s">
        <v>297</v>
      </c>
      <c r="BZ542" t="s">
        <v>297</v>
      </c>
      <c r="CA542" t="s">
        <v>297</v>
      </c>
      <c r="CB542" t="s">
        <v>297</v>
      </c>
      <c r="CC542" t="s">
        <v>297</v>
      </c>
      <c r="CD542" t="s">
        <v>297</v>
      </c>
      <c r="CE542" t="s">
        <v>297</v>
      </c>
      <c r="CF542" t="s">
        <v>369</v>
      </c>
      <c r="CG542" t="s">
        <v>297</v>
      </c>
      <c r="CH542" t="s">
        <v>297</v>
      </c>
      <c r="CI542">
        <v>0</v>
      </c>
      <c r="CJ542">
        <v>30</v>
      </c>
      <c r="CM542" t="s">
        <v>297</v>
      </c>
      <c r="CN542" t="s">
        <v>297</v>
      </c>
      <c r="CO542" t="s">
        <v>297</v>
      </c>
      <c r="CP542" t="s">
        <v>297</v>
      </c>
      <c r="CQ542" t="s">
        <v>297</v>
      </c>
      <c r="CR542" t="s">
        <v>297</v>
      </c>
      <c r="CS542" t="s">
        <v>297</v>
      </c>
      <c r="CT542" t="s">
        <v>297</v>
      </c>
      <c r="CU542" t="s">
        <v>297</v>
      </c>
      <c r="CV542" t="s">
        <v>297</v>
      </c>
      <c r="CW542" t="s">
        <v>297</v>
      </c>
      <c r="CX542" t="s">
        <v>297</v>
      </c>
      <c r="CY542" t="s">
        <v>297</v>
      </c>
      <c r="CZ542" t="s">
        <v>297</v>
      </c>
      <c r="DA542" s="11" t="s">
        <v>297</v>
      </c>
      <c r="DB542" s="11" t="s">
        <v>297</v>
      </c>
      <c r="DC542" s="11" t="s">
        <v>297</v>
      </c>
    </row>
    <row r="543" spans="1:107" ht="17" hidden="1" customHeight="1" x14ac:dyDescent="0.2">
      <c r="A543" s="70" t="s">
        <v>6324</v>
      </c>
      <c r="B543" s="198" t="s">
        <v>3296</v>
      </c>
      <c r="C543" t="s">
        <v>6286</v>
      </c>
      <c r="D543" t="s">
        <v>297</v>
      </c>
      <c r="E543" s="70" t="s">
        <v>3297</v>
      </c>
      <c r="F543" t="s">
        <v>297</v>
      </c>
      <c r="G543" t="s">
        <v>339</v>
      </c>
      <c r="H543" t="s">
        <v>340</v>
      </c>
      <c r="I543" t="s">
        <v>375</v>
      </c>
      <c r="J543" t="s">
        <v>342</v>
      </c>
      <c r="K543" t="s">
        <v>343</v>
      </c>
      <c r="L543" t="s">
        <v>303</v>
      </c>
      <c r="M543" t="s">
        <v>297</v>
      </c>
      <c r="N543" t="s">
        <v>297</v>
      </c>
      <c r="O543" t="s">
        <v>297</v>
      </c>
      <c r="Q543" t="s">
        <v>344</v>
      </c>
      <c r="R543" t="s">
        <v>297</v>
      </c>
      <c r="S543" t="s">
        <v>306</v>
      </c>
      <c r="T543" t="s">
        <v>297</v>
      </c>
      <c r="U543" t="s">
        <v>297</v>
      </c>
      <c r="V543" t="s">
        <v>309</v>
      </c>
      <c r="W543" s="70" t="s">
        <v>310</v>
      </c>
      <c r="X543" s="70" t="s">
        <v>310</v>
      </c>
      <c r="Y543" t="s">
        <v>311</v>
      </c>
      <c r="Z543" t="s">
        <v>297</v>
      </c>
      <c r="AA543" t="s">
        <v>297</v>
      </c>
      <c r="AB543" t="s">
        <v>297</v>
      </c>
      <c r="AC543" t="s">
        <v>297</v>
      </c>
      <c r="AD543" t="s">
        <v>297</v>
      </c>
      <c r="AE543" t="s">
        <v>297</v>
      </c>
      <c r="AF543" t="s">
        <v>297</v>
      </c>
      <c r="AG543" t="s">
        <v>297</v>
      </c>
      <c r="AH543" t="s">
        <v>297</v>
      </c>
      <c r="AI543" t="s">
        <v>297</v>
      </c>
      <c r="AJ543" t="s">
        <v>297</v>
      </c>
      <c r="AK543" t="s">
        <v>297</v>
      </c>
      <c r="AL543" t="s">
        <v>297</v>
      </c>
      <c r="AM543" t="s">
        <v>297</v>
      </c>
      <c r="AN543" t="s">
        <v>297</v>
      </c>
      <c r="AO543" t="s">
        <v>297</v>
      </c>
      <c r="AP543" t="s">
        <v>297</v>
      </c>
      <c r="AQ543" t="s">
        <v>297</v>
      </c>
      <c r="AR543" t="s">
        <v>297</v>
      </c>
      <c r="AS543" t="s">
        <v>297</v>
      </c>
      <c r="AT543" t="s">
        <v>297</v>
      </c>
      <c r="AU543" t="s">
        <v>297</v>
      </c>
      <c r="AV543" t="s">
        <v>297</v>
      </c>
      <c r="AW543" t="s">
        <v>297</v>
      </c>
      <c r="AX543" t="s">
        <v>297</v>
      </c>
      <c r="AY543" t="s">
        <v>297</v>
      </c>
      <c r="AZ543" t="s">
        <v>297</v>
      </c>
      <c r="BA543" t="s">
        <v>312</v>
      </c>
      <c r="BB543" t="s">
        <v>297</v>
      </c>
      <c r="BC543" t="s">
        <v>297</v>
      </c>
      <c r="BD543" t="s">
        <v>297</v>
      </c>
      <c r="BE543" t="s">
        <v>297</v>
      </c>
      <c r="BF543" t="s">
        <v>297</v>
      </c>
      <c r="BG543" t="s">
        <v>297</v>
      </c>
      <c r="BH543" t="s">
        <v>297</v>
      </c>
      <c r="BI543" t="s">
        <v>297</v>
      </c>
      <c r="BJ543" t="s">
        <v>297</v>
      </c>
      <c r="BK543" t="s">
        <v>297</v>
      </c>
      <c r="BL543" t="s">
        <v>297</v>
      </c>
      <c r="BM543" t="s">
        <v>297</v>
      </c>
      <c r="BN543" t="s">
        <v>297</v>
      </c>
      <c r="BO543" t="s">
        <v>297</v>
      </c>
      <c r="BP543" t="s">
        <v>297</v>
      </c>
      <c r="BQ543" t="s">
        <v>297</v>
      </c>
      <c r="BR543" t="s">
        <v>297</v>
      </c>
      <c r="BS543" t="s">
        <v>297</v>
      </c>
      <c r="BT543" t="s">
        <v>297</v>
      </c>
      <c r="BU543" t="s">
        <v>297</v>
      </c>
      <c r="BV543" t="s">
        <v>297</v>
      </c>
      <c r="BW543" t="s">
        <v>297</v>
      </c>
      <c r="BX543" t="s">
        <v>297</v>
      </c>
      <c r="BY543" t="s">
        <v>297</v>
      </c>
      <c r="BZ543" t="s">
        <v>297</v>
      </c>
      <c r="CA543" t="s">
        <v>297</v>
      </c>
      <c r="CB543" t="s">
        <v>297</v>
      </c>
      <c r="CC543" t="s">
        <v>297</v>
      </c>
      <c r="CD543" t="s">
        <v>297</v>
      </c>
      <c r="CE543" t="s">
        <v>297</v>
      </c>
      <c r="CF543" t="s">
        <v>369</v>
      </c>
      <c r="CG543" t="s">
        <v>297</v>
      </c>
      <c r="CH543" t="s">
        <v>297</v>
      </c>
      <c r="CI543">
        <v>0</v>
      </c>
      <c r="CJ543">
        <v>10</v>
      </c>
      <c r="CK543" t="s">
        <v>3298</v>
      </c>
      <c r="CL543" t="s">
        <v>3299</v>
      </c>
      <c r="CM543" t="s">
        <v>297</v>
      </c>
      <c r="CN543" t="s">
        <v>297</v>
      </c>
      <c r="CO543" t="s">
        <v>297</v>
      </c>
      <c r="CP543" t="s">
        <v>297</v>
      </c>
      <c r="CQ543" t="s">
        <v>297</v>
      </c>
      <c r="CR543" t="s">
        <v>297</v>
      </c>
      <c r="CS543" t="s">
        <v>297</v>
      </c>
      <c r="CT543" t="s">
        <v>297</v>
      </c>
      <c r="CU543" t="s">
        <v>297</v>
      </c>
      <c r="CV543" t="s">
        <v>297</v>
      </c>
      <c r="CW543" t="s">
        <v>297</v>
      </c>
      <c r="CX543" t="s">
        <v>297</v>
      </c>
      <c r="CY543" t="s">
        <v>297</v>
      </c>
      <c r="CZ543" t="s">
        <v>297</v>
      </c>
      <c r="DA543" s="11" t="s">
        <v>297</v>
      </c>
      <c r="DB543" s="11" t="s">
        <v>297</v>
      </c>
      <c r="DC543" s="11" t="s">
        <v>297</v>
      </c>
    </row>
    <row r="544" spans="1:107" ht="17" hidden="1" customHeight="1" x14ac:dyDescent="0.2">
      <c r="A544" s="70" t="s">
        <v>3300</v>
      </c>
      <c r="B544" s="199" t="s">
        <v>3301</v>
      </c>
      <c r="C544" t="s">
        <v>6204</v>
      </c>
      <c r="D544" t="s">
        <v>297</v>
      </c>
      <c r="E544" s="70" t="s">
        <v>3302</v>
      </c>
      <c r="F544" t="s">
        <v>297</v>
      </c>
      <c r="G544" t="s">
        <v>339</v>
      </c>
      <c r="H544" t="s">
        <v>340</v>
      </c>
      <c r="I544" t="s">
        <v>375</v>
      </c>
      <c r="J544" t="s">
        <v>342</v>
      </c>
      <c r="K544" t="s">
        <v>343</v>
      </c>
      <c r="L544" t="s">
        <v>303</v>
      </c>
      <c r="M544" t="s">
        <v>297</v>
      </c>
      <c r="N544" t="s">
        <v>297</v>
      </c>
      <c r="O544" t="s">
        <v>3303</v>
      </c>
      <c r="Q544" t="s">
        <v>344</v>
      </c>
      <c r="R544" t="s">
        <v>297</v>
      </c>
      <c r="S544" t="s">
        <v>306</v>
      </c>
      <c r="T544" t="s">
        <v>297</v>
      </c>
      <c r="U544" t="s">
        <v>473</v>
      </c>
      <c r="V544" t="s">
        <v>309</v>
      </c>
      <c r="W544" s="70" t="s">
        <v>310</v>
      </c>
      <c r="X544" s="70" t="s">
        <v>310</v>
      </c>
      <c r="Y544" t="s">
        <v>311</v>
      </c>
      <c r="Z544" t="s">
        <v>297</v>
      </c>
      <c r="AA544" t="s">
        <v>297</v>
      </c>
      <c r="AB544" t="s">
        <v>297</v>
      </c>
      <c r="AC544" t="s">
        <v>297</v>
      </c>
      <c r="AD544" t="s">
        <v>297</v>
      </c>
      <c r="AE544" t="s">
        <v>297</v>
      </c>
      <c r="AF544" t="s">
        <v>297</v>
      </c>
      <c r="AG544" t="s">
        <v>297</v>
      </c>
      <c r="AH544" t="s">
        <v>297</v>
      </c>
      <c r="AI544" t="s">
        <v>297</v>
      </c>
      <c r="AJ544" t="s">
        <v>297</v>
      </c>
      <c r="AK544" t="s">
        <v>297</v>
      </c>
      <c r="AL544" t="s">
        <v>297</v>
      </c>
      <c r="AM544" t="s">
        <v>297</v>
      </c>
      <c r="AN544" t="s">
        <v>297</v>
      </c>
      <c r="AO544" t="s">
        <v>297</v>
      </c>
      <c r="AP544" t="s">
        <v>297</v>
      </c>
      <c r="AQ544" t="s">
        <v>297</v>
      </c>
      <c r="AR544" t="s">
        <v>297</v>
      </c>
      <c r="AS544" t="s">
        <v>297</v>
      </c>
      <c r="AT544" t="s">
        <v>297</v>
      </c>
      <c r="AU544" t="s">
        <v>297</v>
      </c>
      <c r="AV544" t="s">
        <v>297</v>
      </c>
      <c r="AW544" t="s">
        <v>297</v>
      </c>
      <c r="AX544" t="s">
        <v>297</v>
      </c>
      <c r="AY544" t="s">
        <v>297</v>
      </c>
      <c r="AZ544" t="s">
        <v>297</v>
      </c>
      <c r="BA544" t="s">
        <v>411</v>
      </c>
      <c r="BB544" t="s">
        <v>1333</v>
      </c>
      <c r="BC544">
        <v>8</v>
      </c>
      <c r="BD544" t="s">
        <v>297</v>
      </c>
      <c r="BE544" t="s">
        <v>297</v>
      </c>
      <c r="BF544" t="s">
        <v>297</v>
      </c>
      <c r="BG544" t="s">
        <v>297</v>
      </c>
      <c r="BH544" t="s">
        <v>297</v>
      </c>
      <c r="BI544" t="s">
        <v>297</v>
      </c>
      <c r="BJ544" t="s">
        <v>297</v>
      </c>
      <c r="BK544" t="s">
        <v>297</v>
      </c>
      <c r="BL544" t="s">
        <v>297</v>
      </c>
      <c r="BM544" t="s">
        <v>297</v>
      </c>
      <c r="BN544" t="s">
        <v>297</v>
      </c>
      <c r="BO544" t="s">
        <v>297</v>
      </c>
      <c r="BP544" t="s">
        <v>297</v>
      </c>
      <c r="BQ544" t="s">
        <v>297</v>
      </c>
      <c r="BR544" t="s">
        <v>297</v>
      </c>
      <c r="BS544" t="s">
        <v>297</v>
      </c>
      <c r="BT544" t="s">
        <v>297</v>
      </c>
      <c r="BU544" t="s">
        <v>297</v>
      </c>
      <c r="BV544" t="s">
        <v>297</v>
      </c>
      <c r="BW544" t="s">
        <v>297</v>
      </c>
      <c r="BX544" t="s">
        <v>297</v>
      </c>
      <c r="BY544" t="s">
        <v>297</v>
      </c>
      <c r="BZ544" t="s">
        <v>297</v>
      </c>
      <c r="CA544" t="s">
        <v>297</v>
      </c>
      <c r="CB544" t="s">
        <v>297</v>
      </c>
      <c r="CC544" t="s">
        <v>297</v>
      </c>
      <c r="CD544" t="s">
        <v>297</v>
      </c>
      <c r="CE544" t="s">
        <v>297</v>
      </c>
      <c r="CF544" t="s">
        <v>369</v>
      </c>
      <c r="CG544" t="s">
        <v>297</v>
      </c>
      <c r="CH544" t="s">
        <v>297</v>
      </c>
      <c r="CI544">
        <v>0</v>
      </c>
      <c r="CJ544">
        <v>30</v>
      </c>
      <c r="CM544" t="s">
        <v>297</v>
      </c>
      <c r="CN544" t="s">
        <v>297</v>
      </c>
      <c r="CO544" t="s">
        <v>297</v>
      </c>
      <c r="CP544" t="s">
        <v>297</v>
      </c>
      <c r="CQ544" t="s">
        <v>297</v>
      </c>
      <c r="CR544" t="s">
        <v>297</v>
      </c>
      <c r="CS544" t="s">
        <v>297</v>
      </c>
      <c r="CT544" t="s">
        <v>297</v>
      </c>
      <c r="CU544" t="s">
        <v>297</v>
      </c>
      <c r="CV544" t="s">
        <v>297</v>
      </c>
      <c r="CW544" t="s">
        <v>297</v>
      </c>
      <c r="CX544" t="s">
        <v>297</v>
      </c>
      <c r="CY544" t="s">
        <v>297</v>
      </c>
      <c r="CZ544" t="s">
        <v>297</v>
      </c>
      <c r="DA544" s="11" t="s">
        <v>297</v>
      </c>
      <c r="DB544" s="11" t="s">
        <v>297</v>
      </c>
      <c r="DC544" s="11" t="s">
        <v>297</v>
      </c>
    </row>
    <row r="545" spans="1:107" ht="17" hidden="1" customHeight="1" x14ac:dyDescent="0.2">
      <c r="A545" s="70" t="s">
        <v>6325</v>
      </c>
      <c r="B545" s="198" t="s">
        <v>3304</v>
      </c>
      <c r="C545" t="s">
        <v>6286</v>
      </c>
      <c r="D545" t="s">
        <v>297</v>
      </c>
      <c r="E545" s="70" t="s">
        <v>3305</v>
      </c>
      <c r="F545" t="s">
        <v>297</v>
      </c>
      <c r="G545" t="s">
        <v>339</v>
      </c>
      <c r="H545" t="s">
        <v>340</v>
      </c>
      <c r="I545" t="s">
        <v>375</v>
      </c>
      <c r="J545" t="s">
        <v>342</v>
      </c>
      <c r="K545" t="s">
        <v>343</v>
      </c>
      <c r="L545" t="s">
        <v>303</v>
      </c>
      <c r="M545" t="s">
        <v>297</v>
      </c>
      <c r="N545" t="s">
        <v>297</v>
      </c>
      <c r="O545" t="s">
        <v>297</v>
      </c>
      <c r="Q545" t="s">
        <v>344</v>
      </c>
      <c r="R545" t="s">
        <v>297</v>
      </c>
      <c r="S545" t="s">
        <v>306</v>
      </c>
      <c r="T545" t="s">
        <v>297</v>
      </c>
      <c r="U545" t="s">
        <v>297</v>
      </c>
      <c r="V545" t="s">
        <v>309</v>
      </c>
      <c r="W545" s="70" t="s">
        <v>310</v>
      </c>
      <c r="X545" s="70" t="s">
        <v>310</v>
      </c>
      <c r="Y545" t="s">
        <v>311</v>
      </c>
      <c r="Z545" t="s">
        <v>297</v>
      </c>
      <c r="AA545" t="s">
        <v>297</v>
      </c>
      <c r="AB545" t="s">
        <v>297</v>
      </c>
      <c r="AC545" t="s">
        <v>297</v>
      </c>
      <c r="AD545" t="s">
        <v>297</v>
      </c>
      <c r="AE545" t="s">
        <v>297</v>
      </c>
      <c r="AF545" t="s">
        <v>297</v>
      </c>
      <c r="AG545" t="s">
        <v>297</v>
      </c>
      <c r="AH545" t="s">
        <v>297</v>
      </c>
      <c r="AI545" t="s">
        <v>297</v>
      </c>
      <c r="AJ545" t="s">
        <v>297</v>
      </c>
      <c r="AK545" t="s">
        <v>297</v>
      </c>
      <c r="AL545" t="s">
        <v>297</v>
      </c>
      <c r="AM545" t="s">
        <v>297</v>
      </c>
      <c r="AN545" t="s">
        <v>297</v>
      </c>
      <c r="AO545" t="s">
        <v>297</v>
      </c>
      <c r="AP545" t="s">
        <v>297</v>
      </c>
      <c r="AQ545" t="s">
        <v>297</v>
      </c>
      <c r="AR545" t="s">
        <v>297</v>
      </c>
      <c r="AS545" t="s">
        <v>297</v>
      </c>
      <c r="AT545" t="s">
        <v>297</v>
      </c>
      <c r="AU545" t="s">
        <v>297</v>
      </c>
      <c r="AV545" t="s">
        <v>297</v>
      </c>
      <c r="AW545" t="s">
        <v>297</v>
      </c>
      <c r="AX545" t="s">
        <v>297</v>
      </c>
      <c r="AY545" t="s">
        <v>297</v>
      </c>
      <c r="AZ545" t="s">
        <v>297</v>
      </c>
      <c r="BA545" t="s">
        <v>312</v>
      </c>
      <c r="BB545" t="s">
        <v>297</v>
      </c>
      <c r="BC545" t="s">
        <v>297</v>
      </c>
      <c r="BD545" t="s">
        <v>297</v>
      </c>
      <c r="BE545" t="s">
        <v>297</v>
      </c>
      <c r="BF545" t="s">
        <v>297</v>
      </c>
      <c r="BG545" t="s">
        <v>297</v>
      </c>
      <c r="BH545" t="s">
        <v>297</v>
      </c>
      <c r="BI545" t="s">
        <v>297</v>
      </c>
      <c r="BJ545" t="s">
        <v>297</v>
      </c>
      <c r="BK545" t="s">
        <v>297</v>
      </c>
      <c r="BL545" t="s">
        <v>297</v>
      </c>
      <c r="BM545" t="s">
        <v>297</v>
      </c>
      <c r="BN545" t="s">
        <v>297</v>
      </c>
      <c r="BO545" t="s">
        <v>297</v>
      </c>
      <c r="BP545" t="s">
        <v>297</v>
      </c>
      <c r="BQ545" t="s">
        <v>297</v>
      </c>
      <c r="BR545" t="s">
        <v>297</v>
      </c>
      <c r="BS545" t="s">
        <v>297</v>
      </c>
      <c r="BT545" t="s">
        <v>297</v>
      </c>
      <c r="BU545" t="s">
        <v>297</v>
      </c>
      <c r="BV545" t="s">
        <v>297</v>
      </c>
      <c r="BW545" t="s">
        <v>297</v>
      </c>
      <c r="BX545" t="s">
        <v>297</v>
      </c>
      <c r="BY545" t="s">
        <v>297</v>
      </c>
      <c r="BZ545" t="s">
        <v>297</v>
      </c>
      <c r="CA545" t="s">
        <v>297</v>
      </c>
      <c r="CB545" t="s">
        <v>297</v>
      </c>
      <c r="CC545" t="s">
        <v>297</v>
      </c>
      <c r="CD545" t="s">
        <v>297</v>
      </c>
      <c r="CE545" t="s">
        <v>297</v>
      </c>
      <c r="CF545" t="s">
        <v>369</v>
      </c>
      <c r="CG545" t="s">
        <v>297</v>
      </c>
      <c r="CH545" t="s">
        <v>297</v>
      </c>
      <c r="CI545">
        <v>0</v>
      </c>
      <c r="CJ545">
        <v>10</v>
      </c>
      <c r="CK545" t="s">
        <v>3298</v>
      </c>
      <c r="CL545" t="s">
        <v>3299</v>
      </c>
      <c r="CM545" t="s">
        <v>297</v>
      </c>
      <c r="CN545" t="s">
        <v>297</v>
      </c>
      <c r="CO545" t="s">
        <v>297</v>
      </c>
      <c r="CP545" t="s">
        <v>297</v>
      </c>
      <c r="CQ545" t="s">
        <v>297</v>
      </c>
      <c r="CR545" t="s">
        <v>297</v>
      </c>
      <c r="CS545" t="s">
        <v>297</v>
      </c>
      <c r="CT545" t="s">
        <v>297</v>
      </c>
      <c r="CU545" t="s">
        <v>297</v>
      </c>
      <c r="CV545" t="s">
        <v>297</v>
      </c>
      <c r="CW545" t="s">
        <v>297</v>
      </c>
      <c r="CX545" t="s">
        <v>297</v>
      </c>
      <c r="CY545" t="s">
        <v>297</v>
      </c>
      <c r="CZ545" t="s">
        <v>297</v>
      </c>
      <c r="DA545" s="11" t="s">
        <v>297</v>
      </c>
      <c r="DB545" s="11" t="s">
        <v>297</v>
      </c>
      <c r="DC545" s="11" t="s">
        <v>297</v>
      </c>
    </row>
    <row r="546" spans="1:107" ht="17" hidden="1" customHeight="1" x14ac:dyDescent="0.2">
      <c r="A546" t="s">
        <v>3306</v>
      </c>
      <c r="B546" s="196" t="s">
        <v>3307</v>
      </c>
      <c r="C546" t="s">
        <v>6204</v>
      </c>
      <c r="D546" t="s">
        <v>297</v>
      </c>
      <c r="E546" t="s">
        <v>3308</v>
      </c>
      <c r="F546" t="s">
        <v>297</v>
      </c>
      <c r="G546" t="s">
        <v>339</v>
      </c>
      <c r="H546" t="s">
        <v>340</v>
      </c>
      <c r="I546" t="s">
        <v>375</v>
      </c>
      <c r="J546" t="s">
        <v>342</v>
      </c>
      <c r="K546" t="s">
        <v>343</v>
      </c>
      <c r="L546" t="s">
        <v>303</v>
      </c>
      <c r="M546" t="s">
        <v>297</v>
      </c>
      <c r="N546" t="s">
        <v>297</v>
      </c>
      <c r="O546" t="s">
        <v>3309</v>
      </c>
      <c r="Q546" t="s">
        <v>344</v>
      </c>
      <c r="R546" t="s">
        <v>297</v>
      </c>
      <c r="S546" t="s">
        <v>306</v>
      </c>
      <c r="T546" t="s">
        <v>297</v>
      </c>
      <c r="U546" t="s">
        <v>473</v>
      </c>
      <c r="V546" t="s">
        <v>309</v>
      </c>
      <c r="W546" t="s">
        <v>310</v>
      </c>
      <c r="X546" t="s">
        <v>310</v>
      </c>
      <c r="Y546" t="s">
        <v>311</v>
      </c>
      <c r="Z546" t="s">
        <v>297</v>
      </c>
      <c r="AA546" t="s">
        <v>297</v>
      </c>
      <c r="AB546" t="s">
        <v>297</v>
      </c>
      <c r="AC546" t="s">
        <v>297</v>
      </c>
      <c r="AD546" t="s">
        <v>297</v>
      </c>
      <c r="AE546" t="s">
        <v>297</v>
      </c>
      <c r="AF546" t="s">
        <v>297</v>
      </c>
      <c r="AG546" t="s">
        <v>297</v>
      </c>
      <c r="AH546" t="s">
        <v>297</v>
      </c>
      <c r="AI546" t="s">
        <v>297</v>
      </c>
      <c r="AJ546" t="s">
        <v>297</v>
      </c>
      <c r="AK546" t="s">
        <v>297</v>
      </c>
      <c r="AL546" t="s">
        <v>297</v>
      </c>
      <c r="AM546" t="s">
        <v>297</v>
      </c>
      <c r="AN546" t="s">
        <v>297</v>
      </c>
      <c r="AO546" t="s">
        <v>297</v>
      </c>
      <c r="AP546" t="s">
        <v>297</v>
      </c>
      <c r="AQ546" t="s">
        <v>297</v>
      </c>
      <c r="AR546" t="s">
        <v>297</v>
      </c>
      <c r="AS546" t="s">
        <v>297</v>
      </c>
      <c r="AT546" t="s">
        <v>297</v>
      </c>
      <c r="AU546" t="s">
        <v>297</v>
      </c>
      <c r="AV546" t="s">
        <v>297</v>
      </c>
      <c r="AW546" t="s">
        <v>297</v>
      </c>
      <c r="AX546" t="s">
        <v>297</v>
      </c>
      <c r="AY546" t="s">
        <v>297</v>
      </c>
      <c r="AZ546" t="s">
        <v>297</v>
      </c>
      <c r="BA546" t="s">
        <v>466</v>
      </c>
      <c r="BB546" t="s">
        <v>412</v>
      </c>
      <c r="BC546">
        <v>6</v>
      </c>
      <c r="BD546" t="s">
        <v>297</v>
      </c>
      <c r="BE546" t="s">
        <v>297</v>
      </c>
      <c r="BF546" t="s">
        <v>297</v>
      </c>
      <c r="BG546" t="s">
        <v>297</v>
      </c>
      <c r="BH546" t="s">
        <v>297</v>
      </c>
      <c r="BI546" t="s">
        <v>297</v>
      </c>
      <c r="BJ546" t="s">
        <v>297</v>
      </c>
      <c r="BK546" t="s">
        <v>297</v>
      </c>
      <c r="BL546" t="s">
        <v>297</v>
      </c>
      <c r="BM546" t="s">
        <v>297</v>
      </c>
      <c r="BN546" t="s">
        <v>297</v>
      </c>
      <c r="BO546" t="s">
        <v>297</v>
      </c>
      <c r="BP546" t="s">
        <v>297</v>
      </c>
      <c r="BQ546" t="s">
        <v>297</v>
      </c>
      <c r="BR546" t="s">
        <v>297</v>
      </c>
      <c r="BS546" t="s">
        <v>297</v>
      </c>
      <c r="BT546" t="s">
        <v>297</v>
      </c>
      <c r="BU546" t="s">
        <v>297</v>
      </c>
      <c r="BV546" t="s">
        <v>297</v>
      </c>
      <c r="BW546" t="s">
        <v>297</v>
      </c>
      <c r="BX546" t="s">
        <v>297</v>
      </c>
      <c r="BY546" t="s">
        <v>297</v>
      </c>
      <c r="BZ546" t="s">
        <v>297</v>
      </c>
      <c r="CA546" t="s">
        <v>297</v>
      </c>
      <c r="CB546" t="s">
        <v>297</v>
      </c>
      <c r="CC546" t="s">
        <v>297</v>
      </c>
      <c r="CD546" t="s">
        <v>297</v>
      </c>
      <c r="CE546" t="s">
        <v>297</v>
      </c>
      <c r="CF546" t="s">
        <v>369</v>
      </c>
      <c r="CG546" t="s">
        <v>297</v>
      </c>
      <c r="CH546" t="s">
        <v>297</v>
      </c>
      <c r="CI546">
        <v>0</v>
      </c>
      <c r="CJ546">
        <v>30</v>
      </c>
      <c r="CK546" t="s">
        <v>3310</v>
      </c>
      <c r="CL546" t="s">
        <v>3311</v>
      </c>
      <c r="CM546" t="s">
        <v>297</v>
      </c>
      <c r="CN546" t="s">
        <v>297</v>
      </c>
      <c r="CO546" t="s">
        <v>297</v>
      </c>
      <c r="CP546" t="s">
        <v>297</v>
      </c>
      <c r="CQ546" t="s">
        <v>297</v>
      </c>
      <c r="CR546" t="s">
        <v>297</v>
      </c>
      <c r="CS546" t="s">
        <v>297</v>
      </c>
      <c r="CT546" t="s">
        <v>297</v>
      </c>
      <c r="CU546" t="s">
        <v>297</v>
      </c>
      <c r="CV546" t="s">
        <v>297</v>
      </c>
      <c r="CW546" t="s">
        <v>297</v>
      </c>
      <c r="CX546" t="s">
        <v>297</v>
      </c>
      <c r="CY546" t="s">
        <v>297</v>
      </c>
      <c r="CZ546" t="s">
        <v>297</v>
      </c>
      <c r="DA546" t="s">
        <v>297</v>
      </c>
      <c r="DB546" t="s">
        <v>297</v>
      </c>
      <c r="DC546" t="s">
        <v>297</v>
      </c>
    </row>
    <row r="547" spans="1:107" ht="17" hidden="1" customHeight="1" x14ac:dyDescent="0.2">
      <c r="A547" t="s">
        <v>6256</v>
      </c>
      <c r="B547" s="14" t="s">
        <v>3312</v>
      </c>
      <c r="C547" t="s">
        <v>6286</v>
      </c>
      <c r="D547" t="s">
        <v>297</v>
      </c>
      <c r="E547" t="s">
        <v>3313</v>
      </c>
      <c r="F547" t="s">
        <v>297</v>
      </c>
      <c r="G547" t="s">
        <v>339</v>
      </c>
      <c r="H547" t="s">
        <v>340</v>
      </c>
      <c r="I547" t="s">
        <v>375</v>
      </c>
      <c r="J547" t="s">
        <v>342</v>
      </c>
      <c r="K547" t="s">
        <v>343</v>
      </c>
      <c r="L547" t="s">
        <v>303</v>
      </c>
      <c r="M547" t="s">
        <v>297</v>
      </c>
      <c r="N547" t="s">
        <v>297</v>
      </c>
      <c r="O547" t="s">
        <v>297</v>
      </c>
      <c r="Q547" t="s">
        <v>344</v>
      </c>
      <c r="R547" t="s">
        <v>297</v>
      </c>
      <c r="S547" t="s">
        <v>306</v>
      </c>
      <c r="T547" t="s">
        <v>297</v>
      </c>
      <c r="U547" t="s">
        <v>297</v>
      </c>
      <c r="V547" t="s">
        <v>309</v>
      </c>
      <c r="W547" t="s">
        <v>310</v>
      </c>
      <c r="X547" t="s">
        <v>310</v>
      </c>
      <c r="Y547" t="s">
        <v>311</v>
      </c>
      <c r="Z547" t="s">
        <v>297</v>
      </c>
      <c r="AA547" t="s">
        <v>297</v>
      </c>
      <c r="AB547" t="s">
        <v>297</v>
      </c>
      <c r="AC547" t="s">
        <v>297</v>
      </c>
      <c r="AD547" t="s">
        <v>297</v>
      </c>
      <c r="AE547" t="s">
        <v>297</v>
      </c>
      <c r="AF547" t="s">
        <v>297</v>
      </c>
      <c r="AG547" t="s">
        <v>297</v>
      </c>
      <c r="AH547" t="s">
        <v>297</v>
      </c>
      <c r="AI547" t="s">
        <v>297</v>
      </c>
      <c r="AJ547" t="s">
        <v>297</v>
      </c>
      <c r="AK547" t="s">
        <v>297</v>
      </c>
      <c r="AL547" t="s">
        <v>297</v>
      </c>
      <c r="AM547" t="s">
        <v>297</v>
      </c>
      <c r="AN547" t="s">
        <v>297</v>
      </c>
      <c r="AO547" t="s">
        <v>297</v>
      </c>
      <c r="AP547" t="s">
        <v>297</v>
      </c>
      <c r="AQ547" t="s">
        <v>297</v>
      </c>
      <c r="AR547" t="s">
        <v>297</v>
      </c>
      <c r="AS547" t="s">
        <v>297</v>
      </c>
      <c r="AT547" t="s">
        <v>297</v>
      </c>
      <c r="AU547" t="s">
        <v>297</v>
      </c>
      <c r="AV547" t="s">
        <v>297</v>
      </c>
      <c r="AW547" t="s">
        <v>297</v>
      </c>
      <c r="AX547" t="s">
        <v>297</v>
      </c>
      <c r="AY547" t="s">
        <v>297</v>
      </c>
      <c r="AZ547" t="s">
        <v>297</v>
      </c>
      <c r="BA547" t="s">
        <v>312</v>
      </c>
      <c r="BB547" t="s">
        <v>297</v>
      </c>
      <c r="BC547" t="s">
        <v>297</v>
      </c>
      <c r="BD547" t="s">
        <v>297</v>
      </c>
      <c r="BE547" t="s">
        <v>297</v>
      </c>
      <c r="BF547" t="s">
        <v>297</v>
      </c>
      <c r="BG547" t="s">
        <v>297</v>
      </c>
      <c r="BH547" t="s">
        <v>297</v>
      </c>
      <c r="BI547" t="s">
        <v>297</v>
      </c>
      <c r="BJ547" t="s">
        <v>297</v>
      </c>
      <c r="BK547" t="s">
        <v>297</v>
      </c>
      <c r="BL547" t="s">
        <v>297</v>
      </c>
      <c r="BM547" t="s">
        <v>297</v>
      </c>
      <c r="BN547" t="s">
        <v>297</v>
      </c>
      <c r="BO547" t="s">
        <v>297</v>
      </c>
      <c r="BP547" t="s">
        <v>297</v>
      </c>
      <c r="BQ547" t="s">
        <v>297</v>
      </c>
      <c r="BR547" t="s">
        <v>297</v>
      </c>
      <c r="BS547" t="s">
        <v>297</v>
      </c>
      <c r="BT547" t="s">
        <v>297</v>
      </c>
      <c r="BU547" t="s">
        <v>297</v>
      </c>
      <c r="BV547" t="s">
        <v>297</v>
      </c>
      <c r="BW547" t="s">
        <v>297</v>
      </c>
      <c r="BX547" t="s">
        <v>297</v>
      </c>
      <c r="BY547" t="s">
        <v>297</v>
      </c>
      <c r="BZ547" t="s">
        <v>297</v>
      </c>
      <c r="CA547" t="s">
        <v>297</v>
      </c>
      <c r="CB547" t="s">
        <v>297</v>
      </c>
      <c r="CC547" t="s">
        <v>297</v>
      </c>
      <c r="CD547" t="s">
        <v>297</v>
      </c>
      <c r="CE547" t="s">
        <v>297</v>
      </c>
      <c r="CF547" t="s">
        <v>369</v>
      </c>
      <c r="CG547" t="s">
        <v>297</v>
      </c>
      <c r="CH547" t="s">
        <v>297</v>
      </c>
      <c r="CI547">
        <v>0</v>
      </c>
      <c r="CJ547">
        <v>10</v>
      </c>
      <c r="CK547" t="s">
        <v>3298</v>
      </c>
      <c r="CL547" t="s">
        <v>3299</v>
      </c>
      <c r="CM547" t="s">
        <v>297</v>
      </c>
      <c r="CN547" t="s">
        <v>297</v>
      </c>
      <c r="CO547" t="s">
        <v>297</v>
      </c>
      <c r="CP547" t="s">
        <v>297</v>
      </c>
      <c r="CQ547" t="s">
        <v>297</v>
      </c>
      <c r="CR547" t="s">
        <v>297</v>
      </c>
      <c r="CS547" t="s">
        <v>297</v>
      </c>
      <c r="CT547" t="s">
        <v>297</v>
      </c>
      <c r="CU547" t="s">
        <v>297</v>
      </c>
      <c r="CV547" t="s">
        <v>297</v>
      </c>
      <c r="CW547" t="s">
        <v>297</v>
      </c>
      <c r="CX547" t="s">
        <v>297</v>
      </c>
      <c r="CY547" t="s">
        <v>297</v>
      </c>
      <c r="CZ547" t="s">
        <v>297</v>
      </c>
      <c r="DA547" t="s">
        <v>297</v>
      </c>
      <c r="DB547" t="s">
        <v>297</v>
      </c>
      <c r="DC547" t="s">
        <v>297</v>
      </c>
    </row>
    <row r="548" spans="1:107" ht="17" hidden="1" customHeight="1" x14ac:dyDescent="0.2">
      <c r="A548" t="s">
        <v>3314</v>
      </c>
      <c r="B548" s="196" t="s">
        <v>3315</v>
      </c>
      <c r="C548" t="s">
        <v>6204</v>
      </c>
      <c r="D548" t="s">
        <v>297</v>
      </c>
      <c r="E548" t="s">
        <v>3316</v>
      </c>
      <c r="F548" t="s">
        <v>297</v>
      </c>
      <c r="G548" t="s">
        <v>339</v>
      </c>
      <c r="H548" t="s">
        <v>340</v>
      </c>
      <c r="I548" t="s">
        <v>375</v>
      </c>
      <c r="J548" t="s">
        <v>342</v>
      </c>
      <c r="K548" t="s">
        <v>343</v>
      </c>
      <c r="L548" t="s">
        <v>303</v>
      </c>
      <c r="M548" t="s">
        <v>297</v>
      </c>
      <c r="N548" t="s">
        <v>297</v>
      </c>
      <c r="O548" t="s">
        <v>297</v>
      </c>
      <c r="Q548" t="s">
        <v>344</v>
      </c>
      <c r="R548" t="s">
        <v>297</v>
      </c>
      <c r="S548" t="s">
        <v>306</v>
      </c>
      <c r="T548" t="s">
        <v>297</v>
      </c>
      <c r="U548" t="s">
        <v>308</v>
      </c>
      <c r="V548" t="s">
        <v>309</v>
      </c>
      <c r="W548" t="s">
        <v>310</v>
      </c>
      <c r="X548" t="s">
        <v>310</v>
      </c>
      <c r="Y548" t="s">
        <v>1043</v>
      </c>
      <c r="Z548" t="s">
        <v>297</v>
      </c>
      <c r="AA548" t="s">
        <v>297</v>
      </c>
      <c r="AB548" t="s">
        <v>297</v>
      </c>
      <c r="AC548" t="s">
        <v>297</v>
      </c>
      <c r="AD548" t="s">
        <v>297</v>
      </c>
      <c r="AE548" t="s">
        <v>297</v>
      </c>
      <c r="AF548" t="s">
        <v>297</v>
      </c>
      <c r="AG548" t="s">
        <v>297</v>
      </c>
      <c r="AH548" t="s">
        <v>297</v>
      </c>
      <c r="AI548" t="s">
        <v>297</v>
      </c>
      <c r="AJ548" t="s">
        <v>297</v>
      </c>
      <c r="AK548" t="s">
        <v>297</v>
      </c>
      <c r="AL548" t="s">
        <v>297</v>
      </c>
      <c r="AM548" t="s">
        <v>297</v>
      </c>
      <c r="AN548" t="s">
        <v>297</v>
      </c>
      <c r="AO548" t="s">
        <v>297</v>
      </c>
      <c r="AP548" t="s">
        <v>297</v>
      </c>
      <c r="AQ548" t="s">
        <v>297</v>
      </c>
      <c r="AR548" t="s">
        <v>411</v>
      </c>
      <c r="AS548" t="s">
        <v>424</v>
      </c>
      <c r="AT548">
        <v>9</v>
      </c>
      <c r="AU548" t="s">
        <v>297</v>
      </c>
      <c r="AV548" t="s">
        <v>297</v>
      </c>
      <c r="AW548" t="s">
        <v>297</v>
      </c>
      <c r="AX548" t="s">
        <v>297</v>
      </c>
      <c r="AY548" t="s">
        <v>297</v>
      </c>
      <c r="AZ548" t="s">
        <v>297</v>
      </c>
      <c r="BA548" t="s">
        <v>297</v>
      </c>
      <c r="BB548" t="s">
        <v>297</v>
      </c>
      <c r="BC548" t="s">
        <v>297</v>
      </c>
      <c r="BD548" t="s">
        <v>297</v>
      </c>
      <c r="BE548" t="s">
        <v>297</v>
      </c>
      <c r="BF548" t="s">
        <v>297</v>
      </c>
      <c r="BG548" t="s">
        <v>297</v>
      </c>
      <c r="BH548" t="s">
        <v>297</v>
      </c>
      <c r="BI548" t="s">
        <v>297</v>
      </c>
      <c r="BJ548" t="s">
        <v>297</v>
      </c>
      <c r="BK548" t="s">
        <v>297</v>
      </c>
      <c r="BL548" t="s">
        <v>297</v>
      </c>
      <c r="BM548" t="s">
        <v>297</v>
      </c>
      <c r="BN548" t="s">
        <v>297</v>
      </c>
      <c r="BO548" t="s">
        <v>297</v>
      </c>
      <c r="BP548" t="s">
        <v>297</v>
      </c>
      <c r="BQ548" t="s">
        <v>297</v>
      </c>
      <c r="BR548" t="s">
        <v>297</v>
      </c>
      <c r="BS548" t="s">
        <v>297</v>
      </c>
      <c r="BT548" t="s">
        <v>297</v>
      </c>
      <c r="BU548" t="s">
        <v>297</v>
      </c>
      <c r="BV548" t="s">
        <v>297</v>
      </c>
      <c r="BW548" t="s">
        <v>297</v>
      </c>
      <c r="BX548" t="s">
        <v>297</v>
      </c>
      <c r="BY548" t="s">
        <v>297</v>
      </c>
      <c r="BZ548" t="s">
        <v>297</v>
      </c>
      <c r="CA548" t="s">
        <v>297</v>
      </c>
      <c r="CB548" t="s">
        <v>297</v>
      </c>
      <c r="CC548" t="s">
        <v>297</v>
      </c>
      <c r="CD548" t="s">
        <v>297</v>
      </c>
      <c r="CE548" t="s">
        <v>297</v>
      </c>
      <c r="CF548" t="s">
        <v>369</v>
      </c>
      <c r="CG548" t="s">
        <v>297</v>
      </c>
      <c r="CH548" t="s">
        <v>297</v>
      </c>
      <c r="CI548">
        <v>0</v>
      </c>
      <c r="CJ548">
        <v>30</v>
      </c>
      <c r="CK548" t="s">
        <v>3317</v>
      </c>
      <c r="CL548" t="s">
        <v>3318</v>
      </c>
      <c r="CM548" t="s">
        <v>297</v>
      </c>
      <c r="CN548" t="s">
        <v>297</v>
      </c>
      <c r="CO548" t="s">
        <v>297</v>
      </c>
      <c r="CP548" t="s">
        <v>297</v>
      </c>
      <c r="CQ548" t="s">
        <v>297</v>
      </c>
      <c r="CR548" t="s">
        <v>297</v>
      </c>
      <c r="CS548" t="s">
        <v>297</v>
      </c>
      <c r="CT548" t="s">
        <v>297</v>
      </c>
      <c r="CU548" t="s">
        <v>297</v>
      </c>
      <c r="CV548" t="s">
        <v>297</v>
      </c>
      <c r="CW548" t="s">
        <v>3319</v>
      </c>
      <c r="CX548" t="s">
        <v>297</v>
      </c>
      <c r="CY548" t="s">
        <v>297</v>
      </c>
      <c r="CZ548" t="s">
        <v>297</v>
      </c>
      <c r="DA548" t="s">
        <v>297</v>
      </c>
      <c r="DB548" t="s">
        <v>297</v>
      </c>
      <c r="DC548" t="s">
        <v>297</v>
      </c>
    </row>
    <row r="549" spans="1:107" ht="17" hidden="1" customHeight="1" x14ac:dyDescent="0.2">
      <c r="A549" t="s">
        <v>6257</v>
      </c>
      <c r="B549" s="14" t="s">
        <v>3321</v>
      </c>
      <c r="C549" t="s">
        <v>6286</v>
      </c>
      <c r="D549" t="s">
        <v>297</v>
      </c>
      <c r="E549" t="s">
        <v>3322</v>
      </c>
      <c r="F549" t="s">
        <v>297</v>
      </c>
      <c r="G549" t="s">
        <v>339</v>
      </c>
      <c r="H549" t="s">
        <v>340</v>
      </c>
      <c r="I549" t="s">
        <v>375</v>
      </c>
      <c r="J549" t="s">
        <v>342</v>
      </c>
      <c r="K549" t="s">
        <v>343</v>
      </c>
      <c r="L549" t="s">
        <v>303</v>
      </c>
      <c r="M549" t="s">
        <v>297</v>
      </c>
      <c r="N549" t="s">
        <v>297</v>
      </c>
      <c r="O549" t="s">
        <v>297</v>
      </c>
      <c r="Q549" t="s">
        <v>344</v>
      </c>
      <c r="R549" t="s">
        <v>297</v>
      </c>
      <c r="S549" t="s">
        <v>306</v>
      </c>
      <c r="T549" t="s">
        <v>297</v>
      </c>
      <c r="U549" t="s">
        <v>297</v>
      </c>
      <c r="V549" t="s">
        <v>309</v>
      </c>
      <c r="W549" t="s">
        <v>310</v>
      </c>
      <c r="X549" t="s">
        <v>310</v>
      </c>
      <c r="Y549" t="s">
        <v>311</v>
      </c>
      <c r="Z549" t="s">
        <v>297</v>
      </c>
      <c r="AA549" t="s">
        <v>297</v>
      </c>
      <c r="AB549" t="s">
        <v>297</v>
      </c>
      <c r="AC549" t="s">
        <v>297</v>
      </c>
      <c r="AD549" t="s">
        <v>297</v>
      </c>
      <c r="AE549" t="s">
        <v>297</v>
      </c>
      <c r="AF549" t="s">
        <v>297</v>
      </c>
      <c r="AG549" t="s">
        <v>297</v>
      </c>
      <c r="AH549" t="s">
        <v>297</v>
      </c>
      <c r="AI549" t="s">
        <v>297</v>
      </c>
      <c r="AJ549" t="s">
        <v>297</v>
      </c>
      <c r="AK549" t="s">
        <v>297</v>
      </c>
      <c r="AL549" t="s">
        <v>297</v>
      </c>
      <c r="AM549" t="s">
        <v>297</v>
      </c>
      <c r="AN549" t="s">
        <v>297</v>
      </c>
      <c r="AO549" t="s">
        <v>297</v>
      </c>
      <c r="AP549" t="s">
        <v>297</v>
      </c>
      <c r="AQ549" t="s">
        <v>297</v>
      </c>
      <c r="AR549" t="s">
        <v>297</v>
      </c>
      <c r="AS549" t="s">
        <v>297</v>
      </c>
      <c r="AT549" t="s">
        <v>297</v>
      </c>
      <c r="AU549" t="s">
        <v>297</v>
      </c>
      <c r="AV549" t="s">
        <v>297</v>
      </c>
      <c r="AW549" t="s">
        <v>297</v>
      </c>
      <c r="AX549" t="s">
        <v>297</v>
      </c>
      <c r="AY549" t="s">
        <v>297</v>
      </c>
      <c r="AZ549" t="s">
        <v>297</v>
      </c>
      <c r="BA549" t="s">
        <v>297</v>
      </c>
      <c r="BB549" t="s">
        <v>297</v>
      </c>
      <c r="BC549" t="s">
        <v>297</v>
      </c>
      <c r="BD549" t="s">
        <v>297</v>
      </c>
      <c r="BE549" t="s">
        <v>297</v>
      </c>
      <c r="BF549" t="s">
        <v>297</v>
      </c>
      <c r="BG549" t="s">
        <v>297</v>
      </c>
      <c r="BH549" t="s">
        <v>297</v>
      </c>
      <c r="BI549" t="s">
        <v>297</v>
      </c>
      <c r="BJ549" t="s">
        <v>297</v>
      </c>
      <c r="BK549" t="s">
        <v>297</v>
      </c>
      <c r="BL549" t="s">
        <v>297</v>
      </c>
      <c r="BM549" t="s">
        <v>297</v>
      </c>
      <c r="BN549" t="s">
        <v>297</v>
      </c>
      <c r="BO549" t="s">
        <v>297</v>
      </c>
      <c r="BP549" t="s">
        <v>312</v>
      </c>
      <c r="BQ549" t="s">
        <v>297</v>
      </c>
      <c r="BR549" t="s">
        <v>297</v>
      </c>
      <c r="BS549" t="s">
        <v>297</v>
      </c>
      <c r="BT549" t="s">
        <v>297</v>
      </c>
      <c r="BU549" t="s">
        <v>297</v>
      </c>
      <c r="BV549" t="s">
        <v>297</v>
      </c>
      <c r="BW549" t="s">
        <v>297</v>
      </c>
      <c r="BX549" t="s">
        <v>297</v>
      </c>
      <c r="BY549" t="s">
        <v>297</v>
      </c>
      <c r="BZ549" t="s">
        <v>297</v>
      </c>
      <c r="CA549" t="s">
        <v>297</v>
      </c>
      <c r="CB549" t="s">
        <v>297</v>
      </c>
      <c r="CC549" t="s">
        <v>297</v>
      </c>
      <c r="CD549" t="s">
        <v>297</v>
      </c>
      <c r="CE549" t="s">
        <v>297</v>
      </c>
      <c r="CF549" t="s">
        <v>369</v>
      </c>
      <c r="CG549" t="s">
        <v>297</v>
      </c>
      <c r="CH549" t="s">
        <v>297</v>
      </c>
      <c r="CI549">
        <v>0</v>
      </c>
      <c r="CJ549">
        <v>30</v>
      </c>
      <c r="CK549" t="s">
        <v>3323</v>
      </c>
      <c r="CL549" t="s">
        <v>3324</v>
      </c>
      <c r="CM549" t="s">
        <v>297</v>
      </c>
      <c r="CN549" t="s">
        <v>297</v>
      </c>
      <c r="CO549" t="s">
        <v>297</v>
      </c>
      <c r="CP549" t="s">
        <v>297</v>
      </c>
      <c r="CQ549" t="s">
        <v>297</v>
      </c>
      <c r="CR549" t="s">
        <v>297</v>
      </c>
      <c r="CS549" t="s">
        <v>297</v>
      </c>
      <c r="CT549" t="s">
        <v>297</v>
      </c>
      <c r="CU549" t="s">
        <v>297</v>
      </c>
      <c r="CV549" t="s">
        <v>297</v>
      </c>
      <c r="CW549" t="s">
        <v>297</v>
      </c>
      <c r="CX549" t="s">
        <v>297</v>
      </c>
      <c r="CY549" t="s">
        <v>297</v>
      </c>
      <c r="CZ549" t="s">
        <v>297</v>
      </c>
      <c r="DA549" t="s">
        <v>297</v>
      </c>
      <c r="DB549" t="s">
        <v>297</v>
      </c>
      <c r="DC549" t="s">
        <v>297</v>
      </c>
    </row>
    <row r="550" spans="1:107" ht="17" hidden="1" customHeight="1" x14ac:dyDescent="0.2">
      <c r="A550" s="3" t="s">
        <v>3325</v>
      </c>
      <c r="B550" s="200" t="s">
        <v>3193</v>
      </c>
      <c r="C550" t="s">
        <v>6285</v>
      </c>
      <c r="D550" s="3" t="s">
        <v>297</v>
      </c>
      <c r="E550" s="3" t="s">
        <v>3194</v>
      </c>
      <c r="F550" s="3" t="s">
        <v>619</v>
      </c>
      <c r="G550" s="3" t="s">
        <v>339</v>
      </c>
      <c r="H550" s="3" t="s">
        <v>340</v>
      </c>
      <c r="I550" s="3" t="s">
        <v>375</v>
      </c>
      <c r="J550" s="3" t="s">
        <v>342</v>
      </c>
      <c r="K550" s="3" t="s">
        <v>343</v>
      </c>
      <c r="L550" s="3" t="s">
        <v>303</v>
      </c>
      <c r="M550" s="3" t="s">
        <v>297</v>
      </c>
      <c r="N550" s="3" t="s">
        <v>297</v>
      </c>
      <c r="O550" t="s">
        <v>297</v>
      </c>
      <c r="Q550" s="3" t="s">
        <v>344</v>
      </c>
      <c r="R550" s="3" t="s">
        <v>297</v>
      </c>
      <c r="S550" s="3" t="s">
        <v>306</v>
      </c>
      <c r="T550" s="3" t="s">
        <v>297</v>
      </c>
      <c r="U550" t="s">
        <v>297</v>
      </c>
      <c r="V550" s="3" t="s">
        <v>568</v>
      </c>
      <c r="W550" t="s">
        <v>345</v>
      </c>
      <c r="X550" t="s">
        <v>310</v>
      </c>
      <c r="Y550" s="3" t="s">
        <v>3195</v>
      </c>
      <c r="Z550" s="3" t="s">
        <v>297</v>
      </c>
      <c r="AA550" s="3" t="s">
        <v>297</v>
      </c>
      <c r="AB550" s="3" t="s">
        <v>297</v>
      </c>
      <c r="AC550" s="3" t="s">
        <v>297</v>
      </c>
      <c r="AD550" s="3" t="s">
        <v>297</v>
      </c>
      <c r="AE550" s="3" t="s">
        <v>297</v>
      </c>
      <c r="AF550" s="3" t="s">
        <v>297</v>
      </c>
      <c r="AG550" s="3" t="s">
        <v>297</v>
      </c>
      <c r="AH550" s="3" t="s">
        <v>297</v>
      </c>
      <c r="AI550" s="3" t="s">
        <v>297</v>
      </c>
      <c r="AJ550" s="3" t="s">
        <v>297</v>
      </c>
      <c r="AK550" s="3" t="s">
        <v>297</v>
      </c>
      <c r="AL550" s="3" t="s">
        <v>297</v>
      </c>
      <c r="AM550" s="3" t="s">
        <v>297</v>
      </c>
      <c r="AN550" s="3" t="s">
        <v>297</v>
      </c>
      <c r="AO550" s="3" t="s">
        <v>297</v>
      </c>
      <c r="AP550" s="3" t="s">
        <v>297</v>
      </c>
      <c r="AQ550" s="3" t="s">
        <v>297</v>
      </c>
      <c r="AR550" s="3" t="s">
        <v>297</v>
      </c>
      <c r="AS550" s="3" t="s">
        <v>297</v>
      </c>
      <c r="AT550" s="3" t="s">
        <v>297</v>
      </c>
      <c r="AU550" s="3" t="s">
        <v>297</v>
      </c>
      <c r="AV550" s="3" t="s">
        <v>297</v>
      </c>
      <c r="AW550" s="3" t="s">
        <v>297</v>
      </c>
      <c r="AX550" s="3" t="s">
        <v>297</v>
      </c>
      <c r="AY550" s="3" t="s">
        <v>297</v>
      </c>
      <c r="AZ550" s="3" t="s">
        <v>297</v>
      </c>
      <c r="BA550" s="3" t="s">
        <v>297</v>
      </c>
      <c r="BB550" s="3" t="s">
        <v>297</v>
      </c>
      <c r="BC550" s="3" t="s">
        <v>297</v>
      </c>
      <c r="BD550" s="3" t="s">
        <v>297</v>
      </c>
      <c r="BE550" s="3" t="s">
        <v>297</v>
      </c>
      <c r="BF550" s="3" t="s">
        <v>297</v>
      </c>
      <c r="BG550" s="3" t="s">
        <v>297</v>
      </c>
      <c r="BH550" s="3" t="s">
        <v>297</v>
      </c>
      <c r="BI550" s="3" t="s">
        <v>297</v>
      </c>
      <c r="BJ550" s="3" t="s">
        <v>297</v>
      </c>
      <c r="BK550" t="s">
        <v>297</v>
      </c>
      <c r="BL550" s="3" t="s">
        <v>297</v>
      </c>
      <c r="BM550" s="3" t="s">
        <v>297</v>
      </c>
      <c r="BN550" t="s">
        <v>297</v>
      </c>
      <c r="BO550" s="3" t="s">
        <v>297</v>
      </c>
      <c r="BP550" s="3" t="s">
        <v>297</v>
      </c>
      <c r="BQ550" t="s">
        <v>297</v>
      </c>
      <c r="BR550" t="s">
        <v>297</v>
      </c>
      <c r="BS550" s="3" t="s">
        <v>297</v>
      </c>
      <c r="BT550" t="s">
        <v>297</v>
      </c>
      <c r="BU550" s="3" t="s">
        <v>297</v>
      </c>
      <c r="BV550" s="3" t="s">
        <v>297</v>
      </c>
      <c r="BW550" s="3" t="s">
        <v>297</v>
      </c>
      <c r="BX550" s="3" t="s">
        <v>297</v>
      </c>
      <c r="BY550" s="3" t="s">
        <v>297</v>
      </c>
      <c r="BZ550" s="3" t="s">
        <v>297</v>
      </c>
      <c r="CA550" s="3" t="s">
        <v>297</v>
      </c>
      <c r="CB550" s="3" t="s">
        <v>297</v>
      </c>
      <c r="CC550" s="3" t="s">
        <v>297</v>
      </c>
      <c r="CD550" s="3" t="s">
        <v>297</v>
      </c>
      <c r="CE550" s="3" t="s">
        <v>297</v>
      </c>
      <c r="CF550" s="3" t="s">
        <v>297</v>
      </c>
      <c r="CG550" s="3" t="s">
        <v>297</v>
      </c>
      <c r="CH550" s="3" t="s">
        <v>297</v>
      </c>
      <c r="CI550" s="3">
        <v>0</v>
      </c>
      <c r="CJ550" s="3">
        <v>30</v>
      </c>
      <c r="CK550" s="3" t="s">
        <v>3196</v>
      </c>
      <c r="CL550" s="3" t="s">
        <v>3197</v>
      </c>
      <c r="CM550" s="3" t="s">
        <v>297</v>
      </c>
      <c r="CN550" s="3" t="s">
        <v>297</v>
      </c>
      <c r="CO550" s="3" t="s">
        <v>297</v>
      </c>
      <c r="CP550" s="3" t="s">
        <v>297</v>
      </c>
      <c r="CQ550" s="3" t="s">
        <v>3326</v>
      </c>
      <c r="CR550" s="3" t="s">
        <v>297</v>
      </c>
      <c r="CS550" s="3" t="s">
        <v>297</v>
      </c>
      <c r="CT550" s="3" t="s">
        <v>297</v>
      </c>
      <c r="CU550" t="s">
        <v>297</v>
      </c>
      <c r="CV550" s="3" t="s">
        <v>297</v>
      </c>
      <c r="CW550" s="3" t="s">
        <v>297</v>
      </c>
      <c r="CX550" s="3" t="s">
        <v>297</v>
      </c>
      <c r="CY550" s="3" t="s">
        <v>534</v>
      </c>
      <c r="CZ550" t="s">
        <v>351</v>
      </c>
      <c r="DA550" s="3" t="s">
        <v>1078</v>
      </c>
      <c r="DB550" s="3" t="s">
        <v>2272</v>
      </c>
      <c r="DC550" s="3" t="s">
        <v>297</v>
      </c>
    </row>
    <row r="551" spans="1:107" ht="17" hidden="1" customHeight="1" x14ac:dyDescent="0.2">
      <c r="A551" t="s">
        <v>3327</v>
      </c>
      <c r="B551" s="14" t="s">
        <v>3328</v>
      </c>
      <c r="C551" t="s">
        <v>6278</v>
      </c>
      <c r="D551" t="s">
        <v>297</v>
      </c>
      <c r="E551" t="s">
        <v>3329</v>
      </c>
      <c r="F551" t="s">
        <v>297</v>
      </c>
      <c r="G551" t="s">
        <v>339</v>
      </c>
      <c r="H551" t="s">
        <v>340</v>
      </c>
      <c r="I551" t="s">
        <v>375</v>
      </c>
      <c r="J551" t="s">
        <v>342</v>
      </c>
      <c r="K551" t="s">
        <v>343</v>
      </c>
      <c r="L551" t="s">
        <v>303</v>
      </c>
      <c r="M551" t="s">
        <v>297</v>
      </c>
      <c r="N551" t="s">
        <v>297</v>
      </c>
      <c r="O551" t="s">
        <v>297</v>
      </c>
      <c r="Q551" t="s">
        <v>344</v>
      </c>
      <c r="R551" t="s">
        <v>297</v>
      </c>
      <c r="S551" t="s">
        <v>306</v>
      </c>
      <c r="T551" t="s">
        <v>297</v>
      </c>
      <c r="U551" t="s">
        <v>297</v>
      </c>
      <c r="V551" t="s">
        <v>309</v>
      </c>
      <c r="W551" t="s">
        <v>310</v>
      </c>
      <c r="X551" t="s">
        <v>310</v>
      </c>
      <c r="Y551" t="s">
        <v>311</v>
      </c>
      <c r="Z551" t="s">
        <v>297</v>
      </c>
      <c r="AA551" t="s">
        <v>297</v>
      </c>
      <c r="AB551" t="s">
        <v>297</v>
      </c>
      <c r="AC551" t="s">
        <v>297</v>
      </c>
      <c r="AD551" t="s">
        <v>297</v>
      </c>
      <c r="AE551" t="s">
        <v>297</v>
      </c>
      <c r="AF551" t="s">
        <v>297</v>
      </c>
      <c r="AG551" t="s">
        <v>297</v>
      </c>
      <c r="AH551" t="s">
        <v>297</v>
      </c>
      <c r="AI551" t="s">
        <v>297</v>
      </c>
      <c r="AJ551" t="s">
        <v>297</v>
      </c>
      <c r="AK551" t="s">
        <v>297</v>
      </c>
      <c r="AL551" t="s">
        <v>297</v>
      </c>
      <c r="AM551" t="s">
        <v>297</v>
      </c>
      <c r="AN551" t="s">
        <v>297</v>
      </c>
      <c r="AO551" t="s">
        <v>297</v>
      </c>
      <c r="AP551" t="s">
        <v>297</v>
      </c>
      <c r="AQ551" t="s">
        <v>297</v>
      </c>
      <c r="AR551" t="s">
        <v>297</v>
      </c>
      <c r="AS551" t="s">
        <v>297</v>
      </c>
      <c r="AT551" t="s">
        <v>297</v>
      </c>
      <c r="AU551" t="s">
        <v>297</v>
      </c>
      <c r="AV551" t="s">
        <v>297</v>
      </c>
      <c r="AW551" t="s">
        <v>297</v>
      </c>
      <c r="AX551" t="s">
        <v>297</v>
      </c>
      <c r="AY551" t="s">
        <v>297</v>
      </c>
      <c r="AZ551" t="s">
        <v>297</v>
      </c>
      <c r="BA551" t="s">
        <v>297</v>
      </c>
      <c r="BB551" t="s">
        <v>297</v>
      </c>
      <c r="BC551" t="s">
        <v>297</v>
      </c>
      <c r="BD551" t="s">
        <v>297</v>
      </c>
      <c r="BE551" t="s">
        <v>297</v>
      </c>
      <c r="BF551" t="s">
        <v>297</v>
      </c>
      <c r="BG551" t="s">
        <v>297</v>
      </c>
      <c r="BH551" t="s">
        <v>297</v>
      </c>
      <c r="BI551" t="s">
        <v>297</v>
      </c>
      <c r="BJ551" t="s">
        <v>297</v>
      </c>
      <c r="BK551" t="s">
        <v>297</v>
      </c>
      <c r="BL551" t="s">
        <v>297</v>
      </c>
      <c r="BM551" t="s">
        <v>297</v>
      </c>
      <c r="BN551" t="s">
        <v>297</v>
      </c>
      <c r="BO551" t="s">
        <v>297</v>
      </c>
      <c r="BP551" t="s">
        <v>312</v>
      </c>
      <c r="BQ551" t="s">
        <v>297</v>
      </c>
      <c r="BR551" t="s">
        <v>297</v>
      </c>
      <c r="BS551" t="s">
        <v>297</v>
      </c>
      <c r="BT551" t="s">
        <v>297</v>
      </c>
      <c r="BU551" t="s">
        <v>297</v>
      </c>
      <c r="BV551" t="s">
        <v>297</v>
      </c>
      <c r="BW551" t="s">
        <v>297</v>
      </c>
      <c r="BX551" t="s">
        <v>297</v>
      </c>
      <c r="BY551" t="s">
        <v>297</v>
      </c>
      <c r="BZ551" t="s">
        <v>297</v>
      </c>
      <c r="CA551" t="s">
        <v>297</v>
      </c>
      <c r="CB551" t="s">
        <v>297</v>
      </c>
      <c r="CC551" t="s">
        <v>297</v>
      </c>
      <c r="CD551" t="s">
        <v>297</v>
      </c>
      <c r="CE551" t="s">
        <v>297</v>
      </c>
      <c r="CF551" t="s">
        <v>347</v>
      </c>
      <c r="CG551" t="s">
        <v>297</v>
      </c>
      <c r="CH551" t="s">
        <v>297</v>
      </c>
      <c r="CI551">
        <v>0</v>
      </c>
      <c r="CJ551">
        <v>30</v>
      </c>
      <c r="CK551" t="s">
        <v>3330</v>
      </c>
      <c r="CL551" t="s">
        <v>3331</v>
      </c>
      <c r="CM551" t="s">
        <v>297</v>
      </c>
      <c r="CN551" t="s">
        <v>297</v>
      </c>
      <c r="CO551" t="s">
        <v>297</v>
      </c>
      <c r="CP551" t="s">
        <v>297</v>
      </c>
      <c r="CQ551" t="s">
        <v>297</v>
      </c>
      <c r="CR551" t="s">
        <v>297</v>
      </c>
      <c r="CS551" t="s">
        <v>297</v>
      </c>
      <c r="CT551" t="s">
        <v>297</v>
      </c>
      <c r="CU551" t="s">
        <v>297</v>
      </c>
      <c r="CV551" t="s">
        <v>297</v>
      </c>
      <c r="CW551" t="s">
        <v>297</v>
      </c>
      <c r="CX551" t="s">
        <v>297</v>
      </c>
      <c r="CY551" t="s">
        <v>297</v>
      </c>
      <c r="CZ551" t="s">
        <v>297</v>
      </c>
      <c r="DA551" t="s">
        <v>297</v>
      </c>
      <c r="DB551" t="s">
        <v>297</v>
      </c>
      <c r="DC551" t="s">
        <v>297</v>
      </c>
    </row>
    <row r="552" spans="1:107" ht="17" hidden="1" customHeight="1" x14ac:dyDescent="0.2">
      <c r="A552" s="70" t="s">
        <v>2272</v>
      </c>
      <c r="B552" s="199" t="s">
        <v>3332</v>
      </c>
      <c r="C552" t="s">
        <v>6285</v>
      </c>
      <c r="D552" s="70" t="s">
        <v>297</v>
      </c>
      <c r="E552" s="70" t="s">
        <v>3332</v>
      </c>
      <c r="F552" s="160" t="s">
        <v>3333</v>
      </c>
      <c r="G552" t="s">
        <v>339</v>
      </c>
      <c r="H552" t="s">
        <v>340</v>
      </c>
      <c r="I552" t="s">
        <v>375</v>
      </c>
      <c r="J552" t="s">
        <v>342</v>
      </c>
      <c r="K552" t="s">
        <v>343</v>
      </c>
      <c r="L552" t="s">
        <v>303</v>
      </c>
      <c r="M552" t="s">
        <v>297</v>
      </c>
      <c r="N552" t="s">
        <v>297</v>
      </c>
      <c r="O552" t="s">
        <v>297</v>
      </c>
      <c r="Q552" t="s">
        <v>344</v>
      </c>
      <c r="R552" t="s">
        <v>297</v>
      </c>
      <c r="S552" t="s">
        <v>306</v>
      </c>
      <c r="T552" t="s">
        <v>297</v>
      </c>
      <c r="U552" t="s">
        <v>297</v>
      </c>
      <c r="V552" s="70" t="s">
        <v>568</v>
      </c>
      <c r="W552" t="s">
        <v>310</v>
      </c>
      <c r="X552" t="s">
        <v>310</v>
      </c>
      <c r="Y552" t="s">
        <v>297</v>
      </c>
      <c r="Z552" t="s">
        <v>297</v>
      </c>
      <c r="AA552" t="s">
        <v>297</v>
      </c>
      <c r="AB552" t="s">
        <v>297</v>
      </c>
      <c r="AC552" t="s">
        <v>297</v>
      </c>
      <c r="AD552" t="s">
        <v>297</v>
      </c>
      <c r="AE552" t="s">
        <v>297</v>
      </c>
      <c r="AF552" t="s">
        <v>297</v>
      </c>
      <c r="AG552" t="s">
        <v>297</v>
      </c>
      <c r="AH552" t="s">
        <v>297</v>
      </c>
      <c r="AI552" t="s">
        <v>297</v>
      </c>
      <c r="AJ552" t="s">
        <v>297</v>
      </c>
      <c r="AK552" t="s">
        <v>297</v>
      </c>
      <c r="AL552" t="s">
        <v>297</v>
      </c>
      <c r="AM552" t="s">
        <v>297</v>
      </c>
      <c r="AN552" t="s">
        <v>297</v>
      </c>
      <c r="AO552" t="s">
        <v>297</v>
      </c>
      <c r="AP552" t="s">
        <v>297</v>
      </c>
      <c r="AQ552" t="s">
        <v>297</v>
      </c>
      <c r="AR552" t="s">
        <v>297</v>
      </c>
      <c r="AS552" t="s">
        <v>297</v>
      </c>
      <c r="AT552" t="s">
        <v>297</v>
      </c>
      <c r="AU552" t="s">
        <v>297</v>
      </c>
      <c r="AV552" t="s">
        <v>297</v>
      </c>
      <c r="AW552" t="s">
        <v>297</v>
      </c>
      <c r="AX552" t="s">
        <v>297</v>
      </c>
      <c r="AY552" t="s">
        <v>297</v>
      </c>
      <c r="AZ552" t="s">
        <v>297</v>
      </c>
      <c r="BA552" t="s">
        <v>297</v>
      </c>
      <c r="BB552" t="s">
        <v>297</v>
      </c>
      <c r="BC552" t="s">
        <v>297</v>
      </c>
      <c r="BD552" t="s">
        <v>297</v>
      </c>
      <c r="BE552" t="s">
        <v>297</v>
      </c>
      <c r="BF552" t="s">
        <v>297</v>
      </c>
      <c r="BG552" t="s">
        <v>297</v>
      </c>
      <c r="BH552" t="s">
        <v>297</v>
      </c>
      <c r="BI552" t="s">
        <v>297</v>
      </c>
      <c r="BJ552" t="s">
        <v>297</v>
      </c>
      <c r="BK552" t="s">
        <v>297</v>
      </c>
      <c r="BL552" t="s">
        <v>297</v>
      </c>
      <c r="BM552" t="s">
        <v>297</v>
      </c>
      <c r="BN552" t="s">
        <v>297</v>
      </c>
      <c r="BO552" t="s">
        <v>297</v>
      </c>
      <c r="BP552" t="s">
        <v>297</v>
      </c>
      <c r="BQ552" t="s">
        <v>297</v>
      </c>
      <c r="BR552" t="s">
        <v>297</v>
      </c>
      <c r="BS552" t="s">
        <v>297</v>
      </c>
      <c r="BT552" t="s">
        <v>297</v>
      </c>
      <c r="BU552" t="s">
        <v>297</v>
      </c>
      <c r="BV552" t="s">
        <v>297</v>
      </c>
      <c r="BW552" t="s">
        <v>297</v>
      </c>
      <c r="BX552" t="s">
        <v>297</v>
      </c>
      <c r="BY552" t="s">
        <v>297</v>
      </c>
      <c r="BZ552" t="s">
        <v>297</v>
      </c>
      <c r="CA552" t="s">
        <v>297</v>
      </c>
      <c r="CB552" t="s">
        <v>297</v>
      </c>
      <c r="CC552" t="s">
        <v>297</v>
      </c>
      <c r="CD552" t="s">
        <v>297</v>
      </c>
      <c r="CE552" t="s">
        <v>297</v>
      </c>
      <c r="CF552" t="s">
        <v>347</v>
      </c>
      <c r="CG552" t="s">
        <v>297</v>
      </c>
      <c r="CH552" t="s">
        <v>297</v>
      </c>
      <c r="CI552">
        <v>0</v>
      </c>
      <c r="CJ552">
        <v>30</v>
      </c>
      <c r="CM552" t="s">
        <v>297</v>
      </c>
      <c r="CN552" t="s">
        <v>297</v>
      </c>
      <c r="CO552" t="s">
        <v>297</v>
      </c>
      <c r="CP552" t="s">
        <v>297</v>
      </c>
      <c r="CQ552" t="s">
        <v>297</v>
      </c>
      <c r="CR552" t="s">
        <v>297</v>
      </c>
      <c r="CS552" t="s">
        <v>297</v>
      </c>
      <c r="CT552" t="s">
        <v>297</v>
      </c>
      <c r="CU552" t="s">
        <v>297</v>
      </c>
      <c r="CV552" t="s">
        <v>297</v>
      </c>
      <c r="CW552" t="s">
        <v>297</v>
      </c>
      <c r="CX552" t="s">
        <v>297</v>
      </c>
      <c r="CY552" t="s">
        <v>3334</v>
      </c>
      <c r="CZ552" t="s">
        <v>351</v>
      </c>
      <c r="DA552" s="11" t="s">
        <v>3335</v>
      </c>
      <c r="DB552" s="11" t="s">
        <v>2272</v>
      </c>
      <c r="DC552" s="11" t="s">
        <v>3336</v>
      </c>
    </row>
    <row r="553" spans="1:107" ht="17" hidden="1" customHeight="1" x14ac:dyDescent="0.2">
      <c r="A553" t="s">
        <v>3337</v>
      </c>
      <c r="B553" s="14" t="s">
        <v>3338</v>
      </c>
      <c r="C553" t="s">
        <v>6183</v>
      </c>
      <c r="D553" t="s">
        <v>297</v>
      </c>
      <c r="E553" t="s">
        <v>3339</v>
      </c>
      <c r="F553" t="s">
        <v>297</v>
      </c>
      <c r="G553" t="s">
        <v>339</v>
      </c>
      <c r="H553" t="s">
        <v>340</v>
      </c>
      <c r="I553" t="s">
        <v>375</v>
      </c>
      <c r="J553" t="s">
        <v>342</v>
      </c>
      <c r="K553" t="s">
        <v>343</v>
      </c>
      <c r="L553" t="s">
        <v>303</v>
      </c>
      <c r="M553" t="s">
        <v>297</v>
      </c>
      <c r="N553" t="s">
        <v>297</v>
      </c>
      <c r="O553" t="s">
        <v>297</v>
      </c>
      <c r="Q553" t="s">
        <v>344</v>
      </c>
      <c r="R553" t="s">
        <v>297</v>
      </c>
      <c r="S553" t="s">
        <v>306</v>
      </c>
      <c r="T553" t="s">
        <v>297</v>
      </c>
      <c r="U553" t="s">
        <v>297</v>
      </c>
      <c r="V553" t="s">
        <v>309</v>
      </c>
      <c r="W553" t="s">
        <v>310</v>
      </c>
      <c r="X553" t="s">
        <v>310</v>
      </c>
      <c r="Y553" t="s">
        <v>311</v>
      </c>
      <c r="Z553" t="s">
        <v>297</v>
      </c>
      <c r="AA553" t="s">
        <v>297</v>
      </c>
      <c r="AB553" t="s">
        <v>297</v>
      </c>
      <c r="AC553" t="s">
        <v>297</v>
      </c>
      <c r="AD553" t="s">
        <v>297</v>
      </c>
      <c r="AE553" t="s">
        <v>297</v>
      </c>
      <c r="AF553" t="s">
        <v>297</v>
      </c>
      <c r="AG553" t="s">
        <v>297</v>
      </c>
      <c r="AH553" t="s">
        <v>297</v>
      </c>
      <c r="AI553" t="s">
        <v>297</v>
      </c>
      <c r="AJ553" t="s">
        <v>297</v>
      </c>
      <c r="AK553" t="s">
        <v>297</v>
      </c>
      <c r="AL553" t="s">
        <v>297</v>
      </c>
      <c r="AM553" t="s">
        <v>297</v>
      </c>
      <c r="AN553" t="s">
        <v>297</v>
      </c>
      <c r="AO553" t="s">
        <v>297</v>
      </c>
      <c r="AP553" t="s">
        <v>297</v>
      </c>
      <c r="AQ553" t="s">
        <v>297</v>
      </c>
      <c r="AR553" t="s">
        <v>297</v>
      </c>
      <c r="AS553" t="s">
        <v>297</v>
      </c>
      <c r="AT553" t="s">
        <v>297</v>
      </c>
      <c r="AU553" t="s">
        <v>297</v>
      </c>
      <c r="AV553" t="s">
        <v>297</v>
      </c>
      <c r="AW553" t="s">
        <v>297</v>
      </c>
      <c r="AX553" t="s">
        <v>297</v>
      </c>
      <c r="AY553" t="s">
        <v>297</v>
      </c>
      <c r="AZ553" t="s">
        <v>297</v>
      </c>
      <c r="BA553" t="s">
        <v>297</v>
      </c>
      <c r="BB553" t="s">
        <v>297</v>
      </c>
      <c r="BC553" t="s">
        <v>297</v>
      </c>
      <c r="BD553" t="s">
        <v>297</v>
      </c>
      <c r="BE553" t="s">
        <v>297</v>
      </c>
      <c r="BF553" t="s">
        <v>297</v>
      </c>
      <c r="BG553" t="s">
        <v>297</v>
      </c>
      <c r="BH553" t="s">
        <v>297</v>
      </c>
      <c r="BI553" t="s">
        <v>297</v>
      </c>
      <c r="BJ553" t="s">
        <v>297</v>
      </c>
      <c r="BK553" t="s">
        <v>297</v>
      </c>
      <c r="BL553" t="s">
        <v>297</v>
      </c>
      <c r="BM553" t="s">
        <v>297</v>
      </c>
      <c r="BN553" t="s">
        <v>297</v>
      </c>
      <c r="BO553" t="s">
        <v>297</v>
      </c>
      <c r="BP553" t="s">
        <v>312</v>
      </c>
      <c r="BQ553" t="s">
        <v>297</v>
      </c>
      <c r="BR553" t="s">
        <v>297</v>
      </c>
      <c r="BS553" t="s">
        <v>297</v>
      </c>
      <c r="BT553" t="s">
        <v>297</v>
      </c>
      <c r="BU553" t="s">
        <v>297</v>
      </c>
      <c r="BV553" t="s">
        <v>297</v>
      </c>
      <c r="BW553" t="s">
        <v>297</v>
      </c>
      <c r="BX553" t="s">
        <v>297</v>
      </c>
      <c r="BY553" t="s">
        <v>297</v>
      </c>
      <c r="BZ553" t="s">
        <v>297</v>
      </c>
      <c r="CA553" t="s">
        <v>297</v>
      </c>
      <c r="CB553" t="s">
        <v>297</v>
      </c>
      <c r="CC553" t="s">
        <v>297</v>
      </c>
      <c r="CD553" t="s">
        <v>297</v>
      </c>
      <c r="CE553" t="s">
        <v>297</v>
      </c>
      <c r="CF553" t="s">
        <v>347</v>
      </c>
      <c r="CG553" t="s">
        <v>297</v>
      </c>
      <c r="CH553" t="s">
        <v>297</v>
      </c>
      <c r="CI553">
        <v>0</v>
      </c>
      <c r="CJ553">
        <v>30</v>
      </c>
      <c r="CK553" t="s">
        <v>3340</v>
      </c>
      <c r="CL553" t="s">
        <v>3341</v>
      </c>
      <c r="CM553" t="s">
        <v>297</v>
      </c>
      <c r="CN553" t="s">
        <v>297</v>
      </c>
      <c r="CO553" t="s">
        <v>297</v>
      </c>
      <c r="CP553" t="s">
        <v>297</v>
      </c>
      <c r="CQ553" t="s">
        <v>297</v>
      </c>
      <c r="CR553" t="s">
        <v>297</v>
      </c>
      <c r="CS553" t="s">
        <v>297</v>
      </c>
      <c r="CT553" t="s">
        <v>297</v>
      </c>
      <c r="CU553" t="s">
        <v>297</v>
      </c>
      <c r="CV553" t="s">
        <v>297</v>
      </c>
      <c r="CW553" t="s">
        <v>297</v>
      </c>
      <c r="CX553" t="s">
        <v>297</v>
      </c>
      <c r="CY553" t="s">
        <v>297</v>
      </c>
      <c r="CZ553" t="s">
        <v>297</v>
      </c>
      <c r="DA553" t="s">
        <v>297</v>
      </c>
      <c r="DB553" t="s">
        <v>297</v>
      </c>
      <c r="DC553" t="s">
        <v>297</v>
      </c>
    </row>
    <row r="554" spans="1:107" ht="17" hidden="1" customHeight="1" x14ac:dyDescent="0.2">
      <c r="A554" s="3" t="s">
        <v>3342</v>
      </c>
      <c r="B554" s="200" t="s">
        <v>3343</v>
      </c>
      <c r="C554" t="s">
        <v>6180</v>
      </c>
      <c r="D554" s="3" t="s">
        <v>297</v>
      </c>
      <c r="E554" s="3" t="s">
        <v>3344</v>
      </c>
      <c r="F554" s="3" t="s">
        <v>619</v>
      </c>
      <c r="G554" s="3" t="s">
        <v>339</v>
      </c>
      <c r="H554" s="3" t="s">
        <v>340</v>
      </c>
      <c r="I554" s="3" t="s">
        <v>375</v>
      </c>
      <c r="J554" s="3" t="s">
        <v>342</v>
      </c>
      <c r="K554" s="3" t="s">
        <v>343</v>
      </c>
      <c r="L554" s="3" t="s">
        <v>303</v>
      </c>
      <c r="M554" s="3" t="s">
        <v>297</v>
      </c>
      <c r="N554" s="3" t="s">
        <v>297</v>
      </c>
      <c r="O554" s="3" t="s">
        <v>297</v>
      </c>
      <c r="P554" s="3"/>
      <c r="Q554" s="3" t="s">
        <v>344</v>
      </c>
      <c r="R554" s="3" t="s">
        <v>297</v>
      </c>
      <c r="S554" s="3" t="s">
        <v>306</v>
      </c>
      <c r="T554" s="3" t="s">
        <v>297</v>
      </c>
      <c r="U554" t="s">
        <v>297</v>
      </c>
      <c r="V554" s="3" t="s">
        <v>568</v>
      </c>
      <c r="W554" t="s">
        <v>345</v>
      </c>
      <c r="X554" t="s">
        <v>310</v>
      </c>
      <c r="Y554" s="3" t="s">
        <v>3195</v>
      </c>
      <c r="Z554" s="3" t="s">
        <v>297</v>
      </c>
      <c r="AA554" s="3" t="s">
        <v>297</v>
      </c>
      <c r="AB554" s="3" t="s">
        <v>297</v>
      </c>
      <c r="AC554" s="3" t="s">
        <v>297</v>
      </c>
      <c r="AD554" s="3" t="s">
        <v>297</v>
      </c>
      <c r="AE554" s="3" t="s">
        <v>297</v>
      </c>
      <c r="AF554" s="3" t="s">
        <v>297</v>
      </c>
      <c r="AG554" s="3" t="s">
        <v>297</v>
      </c>
      <c r="AH554" s="3" t="s">
        <v>297</v>
      </c>
      <c r="AI554" s="3" t="s">
        <v>297</v>
      </c>
      <c r="AJ554" s="3" t="s">
        <v>297</v>
      </c>
      <c r="AK554" s="3" t="s">
        <v>297</v>
      </c>
      <c r="AL554" s="3" t="s">
        <v>297</v>
      </c>
      <c r="AM554" s="3" t="s">
        <v>297</v>
      </c>
      <c r="AN554" s="3" t="s">
        <v>297</v>
      </c>
      <c r="AO554" s="3" t="s">
        <v>297</v>
      </c>
      <c r="AP554" s="3" t="s">
        <v>297</v>
      </c>
      <c r="AQ554" s="3" t="s">
        <v>297</v>
      </c>
      <c r="AR554" s="3" t="s">
        <v>297</v>
      </c>
      <c r="AS554" s="3" t="s">
        <v>297</v>
      </c>
      <c r="AT554" s="3" t="s">
        <v>297</v>
      </c>
      <c r="AU554" s="3" t="s">
        <v>297</v>
      </c>
      <c r="AV554" s="3" t="s">
        <v>297</v>
      </c>
      <c r="AW554" s="3" t="s">
        <v>297</v>
      </c>
      <c r="AX554" s="3" t="s">
        <v>297</v>
      </c>
      <c r="AY554" s="3" t="s">
        <v>297</v>
      </c>
      <c r="AZ554" s="3" t="s">
        <v>297</v>
      </c>
      <c r="BA554" s="3" t="s">
        <v>297</v>
      </c>
      <c r="BB554" s="3" t="s">
        <v>297</v>
      </c>
      <c r="BC554" s="3" t="s">
        <v>297</v>
      </c>
      <c r="BD554" s="3" t="s">
        <v>297</v>
      </c>
      <c r="BE554" s="3" t="s">
        <v>297</v>
      </c>
      <c r="BF554" s="3" t="s">
        <v>297</v>
      </c>
      <c r="BG554" s="3" t="s">
        <v>297</v>
      </c>
      <c r="BH554" s="3" t="s">
        <v>297</v>
      </c>
      <c r="BI554" s="3" t="s">
        <v>297</v>
      </c>
      <c r="BJ554" s="3" t="s">
        <v>297</v>
      </c>
      <c r="BK554" t="s">
        <v>297</v>
      </c>
      <c r="BL554" s="3" t="s">
        <v>297</v>
      </c>
      <c r="BM554" s="3" t="s">
        <v>297</v>
      </c>
      <c r="BN554" t="s">
        <v>297</v>
      </c>
      <c r="BO554" s="3" t="s">
        <v>297</v>
      </c>
      <c r="BP554" s="3" t="s">
        <v>297</v>
      </c>
      <c r="BQ554" t="s">
        <v>297</v>
      </c>
      <c r="BR554" t="s">
        <v>297</v>
      </c>
      <c r="BS554" s="3" t="s">
        <v>297</v>
      </c>
      <c r="BT554" t="s">
        <v>297</v>
      </c>
      <c r="BU554" s="3" t="s">
        <v>297</v>
      </c>
      <c r="BV554" s="3" t="s">
        <v>297</v>
      </c>
      <c r="BW554" s="3" t="s">
        <v>297</v>
      </c>
      <c r="BX554" s="3" t="s">
        <v>297</v>
      </c>
      <c r="BY554" s="3" t="s">
        <v>297</v>
      </c>
      <c r="BZ554" s="3" t="s">
        <v>297</v>
      </c>
      <c r="CA554" s="3" t="s">
        <v>297</v>
      </c>
      <c r="CB554" s="3" t="s">
        <v>297</v>
      </c>
      <c r="CC554" s="3" t="s">
        <v>297</v>
      </c>
      <c r="CD554" s="3" t="s">
        <v>297</v>
      </c>
      <c r="CE554" s="3" t="s">
        <v>297</v>
      </c>
      <c r="CF554" s="3" t="s">
        <v>347</v>
      </c>
      <c r="CG554" s="3" t="s">
        <v>314</v>
      </c>
      <c r="CH554" s="3" t="s">
        <v>314</v>
      </c>
      <c r="CI554" s="3" t="s">
        <v>297</v>
      </c>
      <c r="CJ554" s="3" t="s">
        <v>297</v>
      </c>
      <c r="CK554" s="3" t="s">
        <v>3345</v>
      </c>
      <c r="CL554" s="3" t="s">
        <v>3346</v>
      </c>
      <c r="CM554" s="3" t="s">
        <v>297</v>
      </c>
      <c r="CN554" s="3" t="s">
        <v>297</v>
      </c>
      <c r="CO554" s="3" t="s">
        <v>297</v>
      </c>
      <c r="CP554" s="3" t="s">
        <v>297</v>
      </c>
      <c r="CQ554" s="3" t="s">
        <v>297</v>
      </c>
      <c r="CR554" s="3" t="s">
        <v>297</v>
      </c>
      <c r="CS554" s="3" t="s">
        <v>297</v>
      </c>
      <c r="CT554" s="3" t="s">
        <v>297</v>
      </c>
      <c r="CU554" t="s">
        <v>297</v>
      </c>
      <c r="CV554" s="3" t="s">
        <v>297</v>
      </c>
      <c r="CW554" s="3" t="s">
        <v>297</v>
      </c>
      <c r="CX554" s="3" t="s">
        <v>297</v>
      </c>
      <c r="CY554" s="3" t="s">
        <v>491</v>
      </c>
      <c r="CZ554" t="s">
        <v>351</v>
      </c>
      <c r="DA554" s="3" t="s">
        <v>484</v>
      </c>
      <c r="DB554" s="3" t="s">
        <v>2272</v>
      </c>
      <c r="DC554" s="3" t="s">
        <v>297</v>
      </c>
    </row>
    <row r="555" spans="1:107" ht="17" hidden="1" customHeight="1" x14ac:dyDescent="0.2">
      <c r="A555" s="3" t="s">
        <v>3347</v>
      </c>
      <c r="B555" s="200" t="s">
        <v>3348</v>
      </c>
      <c r="C555" t="s">
        <v>6204</v>
      </c>
      <c r="D555" s="3" t="s">
        <v>297</v>
      </c>
      <c r="E555" s="3" t="s">
        <v>3349</v>
      </c>
      <c r="F555" s="3" t="s">
        <v>297</v>
      </c>
      <c r="G555" s="3" t="s">
        <v>339</v>
      </c>
      <c r="H555" s="3" t="s">
        <v>340</v>
      </c>
      <c r="I555" s="3" t="s">
        <v>375</v>
      </c>
      <c r="J555" s="3" t="s">
        <v>342</v>
      </c>
      <c r="K555" s="3" t="s">
        <v>343</v>
      </c>
      <c r="L555" s="3" t="s">
        <v>303</v>
      </c>
      <c r="M555" s="3" t="s">
        <v>297</v>
      </c>
      <c r="N555" s="3" t="s">
        <v>297</v>
      </c>
      <c r="O555" s="3" t="s">
        <v>804</v>
      </c>
      <c r="P555" s="3"/>
      <c r="Q555" s="3" t="s">
        <v>344</v>
      </c>
      <c r="R555" s="3" t="s">
        <v>297</v>
      </c>
      <c r="S555" s="3" t="s">
        <v>306</v>
      </c>
      <c r="T555" s="3" t="s">
        <v>297</v>
      </c>
      <c r="U555" t="s">
        <v>308</v>
      </c>
      <c r="V555" s="3" t="s">
        <v>568</v>
      </c>
      <c r="W555" t="s">
        <v>345</v>
      </c>
      <c r="X555" t="s">
        <v>310</v>
      </c>
      <c r="Y555" s="3" t="s">
        <v>1506</v>
      </c>
      <c r="Z555" s="3" t="s">
        <v>297</v>
      </c>
      <c r="AA555" s="3" t="s">
        <v>297</v>
      </c>
      <c r="AB555" s="3" t="s">
        <v>297</v>
      </c>
      <c r="AC555" s="3" t="s">
        <v>297</v>
      </c>
      <c r="AD555" s="3" t="s">
        <v>297</v>
      </c>
      <c r="AE555" s="3" t="s">
        <v>297</v>
      </c>
      <c r="AF555" s="3" t="s">
        <v>297</v>
      </c>
      <c r="AG555" s="3" t="s">
        <v>297</v>
      </c>
      <c r="AH555" s="3" t="s">
        <v>297</v>
      </c>
      <c r="AI555" s="3" t="s">
        <v>297</v>
      </c>
      <c r="AJ555" s="3" t="s">
        <v>297</v>
      </c>
      <c r="AK555" s="3" t="s">
        <v>297</v>
      </c>
      <c r="AL555" s="3" t="s">
        <v>297</v>
      </c>
      <c r="AM555" s="3" t="s">
        <v>297</v>
      </c>
      <c r="AN555" s="3" t="s">
        <v>297</v>
      </c>
      <c r="AO555" s="3" t="s">
        <v>297</v>
      </c>
      <c r="AP555" s="3" t="s">
        <v>297</v>
      </c>
      <c r="AQ555" s="3" t="s">
        <v>297</v>
      </c>
      <c r="AR555" s="3" t="s">
        <v>297</v>
      </c>
      <c r="AS555" s="3" t="s">
        <v>297</v>
      </c>
      <c r="AT555" s="3" t="s">
        <v>297</v>
      </c>
      <c r="AU555" s="3" t="s">
        <v>297</v>
      </c>
      <c r="AV555" s="3" t="s">
        <v>297</v>
      </c>
      <c r="AW555" s="3" t="s">
        <v>297</v>
      </c>
      <c r="AX555" s="3" t="s">
        <v>297</v>
      </c>
      <c r="AY555" s="3" t="s">
        <v>297</v>
      </c>
      <c r="AZ555" s="3" t="s">
        <v>297</v>
      </c>
      <c r="BA555" s="3" t="s">
        <v>297</v>
      </c>
      <c r="BB555" s="3" t="s">
        <v>297</v>
      </c>
      <c r="BC555" s="3" t="s">
        <v>297</v>
      </c>
      <c r="BD555" s="3" t="s">
        <v>297</v>
      </c>
      <c r="BE555" s="3" t="s">
        <v>297</v>
      </c>
      <c r="BF555" s="3" t="s">
        <v>297</v>
      </c>
      <c r="BG555" s="3" t="s">
        <v>297</v>
      </c>
      <c r="BH555" s="3" t="s">
        <v>297</v>
      </c>
      <c r="BI555" s="3" t="s">
        <v>297</v>
      </c>
      <c r="BJ555" s="3" t="s">
        <v>297</v>
      </c>
      <c r="BK555" t="s">
        <v>297</v>
      </c>
      <c r="BL555" s="3" t="s">
        <v>297</v>
      </c>
      <c r="BM555" s="3" t="s">
        <v>297</v>
      </c>
      <c r="BN555" t="s">
        <v>297</v>
      </c>
      <c r="BO555" s="3" t="s">
        <v>297</v>
      </c>
      <c r="BP555" s="3" t="s">
        <v>297</v>
      </c>
      <c r="BQ555" t="s">
        <v>297</v>
      </c>
      <c r="BR555" t="s">
        <v>297</v>
      </c>
      <c r="BS555" s="3" t="s">
        <v>297</v>
      </c>
      <c r="BT555" t="s">
        <v>297</v>
      </c>
      <c r="BU555" s="3" t="s">
        <v>297</v>
      </c>
      <c r="BV555" s="3" t="s">
        <v>297</v>
      </c>
      <c r="BW555" s="3" t="s">
        <v>297</v>
      </c>
      <c r="BX555" s="3" t="s">
        <v>297</v>
      </c>
      <c r="BY555" s="3" t="s">
        <v>297</v>
      </c>
      <c r="BZ555" s="3" t="s">
        <v>297</v>
      </c>
      <c r="CA555" s="3" t="s">
        <v>297</v>
      </c>
      <c r="CB555" s="3" t="s">
        <v>297</v>
      </c>
      <c r="CC555" s="3" t="s">
        <v>297</v>
      </c>
      <c r="CD555" s="3" t="s">
        <v>297</v>
      </c>
      <c r="CE555" s="3" t="s">
        <v>297</v>
      </c>
      <c r="CF555" s="3" t="s">
        <v>601</v>
      </c>
      <c r="CG555" s="3" t="s">
        <v>297</v>
      </c>
      <c r="CH555" s="3" t="s">
        <v>297</v>
      </c>
      <c r="CI555" s="3">
        <v>0</v>
      </c>
      <c r="CJ555" s="3">
        <v>1</v>
      </c>
      <c r="CK555" s="3" t="s">
        <v>3350</v>
      </c>
      <c r="CL555" s="3" t="s">
        <v>3351</v>
      </c>
      <c r="CM555" s="3" t="s">
        <v>297</v>
      </c>
      <c r="CN555" s="3" t="s">
        <v>297</v>
      </c>
      <c r="CO555" s="3" t="s">
        <v>297</v>
      </c>
      <c r="CP555" s="3" t="s">
        <v>297</v>
      </c>
      <c r="CQ555" s="3" t="s">
        <v>297</v>
      </c>
      <c r="CR555" s="3" t="s">
        <v>297</v>
      </c>
      <c r="CS555" s="3" t="s">
        <v>297</v>
      </c>
      <c r="CT555" s="3" t="s">
        <v>297</v>
      </c>
      <c r="CU555" s="3" t="s">
        <v>604</v>
      </c>
      <c r="CV555" s="3" t="s">
        <v>605</v>
      </c>
      <c r="CW555" s="3" t="s">
        <v>297</v>
      </c>
      <c r="CX555" s="3" t="s">
        <v>297</v>
      </c>
      <c r="CY555" s="3" t="s">
        <v>491</v>
      </c>
      <c r="CZ555" s="3" t="s">
        <v>404</v>
      </c>
      <c r="DA555" s="3" t="s">
        <v>3352</v>
      </c>
      <c r="DB555" s="3" t="s">
        <v>297</v>
      </c>
      <c r="DC555" s="3" t="s">
        <v>607</v>
      </c>
    </row>
    <row r="556" spans="1:107" ht="17" hidden="1" customHeight="1" x14ac:dyDescent="0.2">
      <c r="A556" t="s">
        <v>3353</v>
      </c>
      <c r="B556" s="199" t="s">
        <v>3354</v>
      </c>
      <c r="C556" t="s">
        <v>1202</v>
      </c>
      <c r="D556" s="70" t="s">
        <v>297</v>
      </c>
      <c r="E556" t="s">
        <v>3355</v>
      </c>
      <c r="F556" s="160" t="s">
        <v>297</v>
      </c>
      <c r="G556" t="s">
        <v>339</v>
      </c>
      <c r="H556" t="s">
        <v>299</v>
      </c>
      <c r="I556" t="s">
        <v>375</v>
      </c>
      <c r="J556" t="s">
        <v>342</v>
      </c>
      <c r="K556" t="s">
        <v>343</v>
      </c>
      <c r="L556" t="s">
        <v>303</v>
      </c>
      <c r="M556" t="s">
        <v>297</v>
      </c>
      <c r="N556" t="s">
        <v>297</v>
      </c>
      <c r="O556" t="s">
        <v>297</v>
      </c>
      <c r="Q556" t="s">
        <v>344</v>
      </c>
      <c r="R556" t="s">
        <v>297</v>
      </c>
      <c r="S556" t="s">
        <v>306</v>
      </c>
      <c r="T556" t="s">
        <v>297</v>
      </c>
      <c r="U556" t="s">
        <v>297</v>
      </c>
      <c r="V556" t="s">
        <v>309</v>
      </c>
      <c r="W556" t="s">
        <v>310</v>
      </c>
      <c r="X556" t="s">
        <v>310</v>
      </c>
      <c r="Y556" t="s">
        <v>311</v>
      </c>
      <c r="Z556" t="s">
        <v>297</v>
      </c>
      <c r="AA556" t="s">
        <v>297</v>
      </c>
      <c r="AB556" t="s">
        <v>297</v>
      </c>
      <c r="AC556" t="s">
        <v>297</v>
      </c>
      <c r="AD556" t="s">
        <v>297</v>
      </c>
      <c r="AE556" t="s">
        <v>297</v>
      </c>
      <c r="AF556" t="s">
        <v>297</v>
      </c>
      <c r="AG556" t="s">
        <v>297</v>
      </c>
      <c r="AH556" t="s">
        <v>297</v>
      </c>
      <c r="AI556" t="s">
        <v>297</v>
      </c>
      <c r="AJ556" t="s">
        <v>297</v>
      </c>
      <c r="AK556" t="s">
        <v>297</v>
      </c>
      <c r="AL556" t="s">
        <v>297</v>
      </c>
      <c r="AM556" t="s">
        <v>297</v>
      </c>
      <c r="AN556" t="s">
        <v>297</v>
      </c>
      <c r="AO556" t="s">
        <v>297</v>
      </c>
      <c r="AP556" t="s">
        <v>297</v>
      </c>
      <c r="AQ556" t="s">
        <v>297</v>
      </c>
      <c r="AR556" t="s">
        <v>297</v>
      </c>
      <c r="AS556" t="s">
        <v>297</v>
      </c>
      <c r="AT556" t="s">
        <v>297</v>
      </c>
      <c r="AU556" t="s">
        <v>297</v>
      </c>
      <c r="AV556" t="s">
        <v>297</v>
      </c>
      <c r="AW556" t="s">
        <v>297</v>
      </c>
      <c r="AX556" t="s">
        <v>297</v>
      </c>
      <c r="AY556" t="s">
        <v>297</v>
      </c>
      <c r="AZ556" t="s">
        <v>297</v>
      </c>
      <c r="BA556" t="s">
        <v>297</v>
      </c>
      <c r="BB556" t="s">
        <v>297</v>
      </c>
      <c r="BC556" t="s">
        <v>297</v>
      </c>
      <c r="BD556" t="s">
        <v>297</v>
      </c>
      <c r="BE556" t="s">
        <v>297</v>
      </c>
      <c r="BF556" t="s">
        <v>297</v>
      </c>
      <c r="BG556" t="s">
        <v>297</v>
      </c>
      <c r="BH556" t="s">
        <v>297</v>
      </c>
      <c r="BI556" t="s">
        <v>297</v>
      </c>
      <c r="BJ556" t="s">
        <v>297</v>
      </c>
      <c r="BK556" t="s">
        <v>297</v>
      </c>
      <c r="BL556" t="s">
        <v>297</v>
      </c>
      <c r="BM556" t="s">
        <v>297</v>
      </c>
      <c r="BN556" t="s">
        <v>297</v>
      </c>
      <c r="BO556" t="s">
        <v>297</v>
      </c>
      <c r="BP556" t="s">
        <v>297</v>
      </c>
      <c r="BQ556" t="s">
        <v>297</v>
      </c>
      <c r="BR556" t="s">
        <v>297</v>
      </c>
      <c r="BS556" t="s">
        <v>297</v>
      </c>
      <c r="BT556" t="s">
        <v>297</v>
      </c>
      <c r="BU556" t="s">
        <v>297</v>
      </c>
      <c r="BV556" t="s">
        <v>297</v>
      </c>
      <c r="BW556" t="s">
        <v>297</v>
      </c>
      <c r="BX556" t="s">
        <v>297</v>
      </c>
      <c r="BY556" t="s">
        <v>297</v>
      </c>
      <c r="BZ556" t="s">
        <v>297</v>
      </c>
      <c r="CA556" t="s">
        <v>297</v>
      </c>
      <c r="CB556" t="s">
        <v>297</v>
      </c>
      <c r="CC556" t="s">
        <v>297</v>
      </c>
      <c r="CD556" t="s">
        <v>297</v>
      </c>
      <c r="CE556" t="s">
        <v>297</v>
      </c>
      <c r="CF556" t="s">
        <v>347</v>
      </c>
      <c r="CG556" t="s">
        <v>297</v>
      </c>
      <c r="CH556" t="s">
        <v>297</v>
      </c>
      <c r="CI556" t="s">
        <v>297</v>
      </c>
      <c r="CJ556" t="s">
        <v>297</v>
      </c>
      <c r="CM556" t="s">
        <v>297</v>
      </c>
      <c r="CN556" t="s">
        <v>297</v>
      </c>
      <c r="CO556" t="s">
        <v>297</v>
      </c>
      <c r="CP556" t="s">
        <v>297</v>
      </c>
      <c r="CQ556" t="s">
        <v>297</v>
      </c>
      <c r="CR556" t="s">
        <v>297</v>
      </c>
      <c r="CS556" t="s">
        <v>297</v>
      </c>
      <c r="CT556" t="s">
        <v>297</v>
      </c>
      <c r="CU556" t="s">
        <v>297</v>
      </c>
      <c r="CV556" t="s">
        <v>297</v>
      </c>
      <c r="CW556" t="s">
        <v>297</v>
      </c>
      <c r="CX556" t="s">
        <v>297</v>
      </c>
      <c r="CY556" t="s">
        <v>297</v>
      </c>
      <c r="CZ556" t="s">
        <v>297</v>
      </c>
      <c r="DA556" t="s">
        <v>297</v>
      </c>
      <c r="DB556" t="s">
        <v>297</v>
      </c>
      <c r="DC556" t="s">
        <v>297</v>
      </c>
    </row>
    <row r="557" spans="1:107" ht="17" hidden="1" customHeight="1" x14ac:dyDescent="0.2">
      <c r="A557" t="s">
        <v>3356</v>
      </c>
      <c r="B557" s="14" t="s">
        <v>3357</v>
      </c>
      <c r="C557" t="s">
        <v>6289</v>
      </c>
      <c r="D557" t="s">
        <v>297</v>
      </c>
      <c r="E557" t="s">
        <v>3358</v>
      </c>
      <c r="F557" t="s">
        <v>3359</v>
      </c>
      <c r="G557" t="s">
        <v>298</v>
      </c>
      <c r="H557" t="s">
        <v>299</v>
      </c>
      <c r="I557" t="s">
        <v>300</v>
      </c>
      <c r="J557" t="s">
        <v>301</v>
      </c>
      <c r="K557" t="s">
        <v>745</v>
      </c>
      <c r="L557" t="s">
        <v>303</v>
      </c>
      <c r="M557" t="s">
        <v>297</v>
      </c>
      <c r="N557" t="s">
        <v>297</v>
      </c>
      <c r="O557" t="s">
        <v>297</v>
      </c>
      <c r="Q557" t="s">
        <v>304</v>
      </c>
      <c r="R557" t="s">
        <v>319</v>
      </c>
      <c r="S557" t="s">
        <v>306</v>
      </c>
      <c r="T557" t="s">
        <v>747</v>
      </c>
      <c r="U557" t="s">
        <v>308</v>
      </c>
      <c r="V557" t="s">
        <v>309</v>
      </c>
      <c r="W557" t="s">
        <v>310</v>
      </c>
      <c r="X557" t="s">
        <v>310</v>
      </c>
      <c r="Y557" t="s">
        <v>311</v>
      </c>
      <c r="Z557" t="s">
        <v>312</v>
      </c>
      <c r="AA557" t="s">
        <v>297</v>
      </c>
      <c r="AB557" t="s">
        <v>297</v>
      </c>
      <c r="AC557" t="s">
        <v>297</v>
      </c>
      <c r="AD557" t="s">
        <v>297</v>
      </c>
      <c r="AE557" t="s">
        <v>297</v>
      </c>
      <c r="AF557" t="s">
        <v>312</v>
      </c>
      <c r="AG557" t="s">
        <v>297</v>
      </c>
      <c r="AH557" t="s">
        <v>297</v>
      </c>
      <c r="AI557" t="s">
        <v>297</v>
      </c>
      <c r="AJ557" t="s">
        <v>297</v>
      </c>
      <c r="AK557" t="s">
        <v>297</v>
      </c>
      <c r="AL557" t="s">
        <v>297</v>
      </c>
      <c r="AM557" t="s">
        <v>297</v>
      </c>
      <c r="AN557" t="s">
        <v>297</v>
      </c>
      <c r="AO557" t="s">
        <v>297</v>
      </c>
      <c r="AP557" t="s">
        <v>297</v>
      </c>
      <c r="AQ557" t="s">
        <v>297</v>
      </c>
      <c r="AR557" t="s">
        <v>297</v>
      </c>
      <c r="AS557" t="s">
        <v>297</v>
      </c>
      <c r="AT557" t="s">
        <v>297</v>
      </c>
      <c r="AU557" t="s">
        <v>297</v>
      </c>
      <c r="AV557" t="s">
        <v>297</v>
      </c>
      <c r="AW557" t="s">
        <v>297</v>
      </c>
      <c r="AX557" t="s">
        <v>297</v>
      </c>
      <c r="AY557" t="s">
        <v>297</v>
      </c>
      <c r="AZ557" t="s">
        <v>297</v>
      </c>
      <c r="BA557" t="s">
        <v>297</v>
      </c>
      <c r="BB557" t="s">
        <v>297</v>
      </c>
      <c r="BC557" t="s">
        <v>297</v>
      </c>
      <c r="BD557" t="s">
        <v>297</v>
      </c>
      <c r="BE557" t="s">
        <v>297</v>
      </c>
      <c r="BF557" t="s">
        <v>297</v>
      </c>
      <c r="BG557" t="s">
        <v>297</v>
      </c>
      <c r="BH557" t="s">
        <v>297</v>
      </c>
      <c r="BI557" t="s">
        <v>297</v>
      </c>
      <c r="BJ557" t="s">
        <v>297</v>
      </c>
      <c r="BK557" t="s">
        <v>297</v>
      </c>
      <c r="BL557" t="s">
        <v>297</v>
      </c>
      <c r="BM557" t="s">
        <v>297</v>
      </c>
      <c r="BN557" t="s">
        <v>297</v>
      </c>
      <c r="BO557" t="s">
        <v>297</v>
      </c>
      <c r="BP557" t="s">
        <v>297</v>
      </c>
      <c r="BQ557" t="s">
        <v>297</v>
      </c>
      <c r="BR557" t="s">
        <v>297</v>
      </c>
      <c r="BS557" t="s">
        <v>297</v>
      </c>
      <c r="BT557" t="s">
        <v>297</v>
      </c>
      <c r="BU557" t="s">
        <v>297</v>
      </c>
      <c r="BV557" t="s">
        <v>297</v>
      </c>
      <c r="BW557" t="s">
        <v>297</v>
      </c>
      <c r="BX557" t="s">
        <v>297</v>
      </c>
      <c r="BY557" t="s">
        <v>297</v>
      </c>
      <c r="BZ557" t="s">
        <v>297</v>
      </c>
      <c r="CA557" t="s">
        <v>297</v>
      </c>
      <c r="CB557" t="s">
        <v>297</v>
      </c>
      <c r="CC557" t="s">
        <v>297</v>
      </c>
      <c r="CD557" t="s">
        <v>297</v>
      </c>
      <c r="CE557" t="s">
        <v>297</v>
      </c>
      <c r="CF557" t="s">
        <v>347</v>
      </c>
      <c r="CG557" t="s">
        <v>297</v>
      </c>
      <c r="CH557" t="s">
        <v>297</v>
      </c>
      <c r="CI557">
        <v>0</v>
      </c>
      <c r="CJ557">
        <v>30</v>
      </c>
      <c r="CK557" t="s">
        <v>3360</v>
      </c>
      <c r="CL557" t="s">
        <v>3361</v>
      </c>
      <c r="CM557" t="s">
        <v>3362</v>
      </c>
      <c r="CN557" t="s">
        <v>297</v>
      </c>
      <c r="CO557" t="s">
        <v>297</v>
      </c>
      <c r="CP557" t="s">
        <v>297</v>
      </c>
      <c r="CQ557" t="s">
        <v>297</v>
      </c>
      <c r="CR557" t="s">
        <v>297</v>
      </c>
      <c r="CS557" t="s">
        <v>297</v>
      </c>
      <c r="CT557" t="s">
        <v>297</v>
      </c>
      <c r="CU557" t="s">
        <v>297</v>
      </c>
      <c r="CV557" t="s">
        <v>297</v>
      </c>
      <c r="CW557" t="s">
        <v>297</v>
      </c>
      <c r="CX557" t="s">
        <v>297</v>
      </c>
      <c r="CY557" t="s">
        <v>297</v>
      </c>
      <c r="CZ557" t="s">
        <v>297</v>
      </c>
      <c r="DA557" t="s">
        <v>297</v>
      </c>
      <c r="DB557" t="s">
        <v>297</v>
      </c>
      <c r="DC557" t="s">
        <v>297</v>
      </c>
    </row>
    <row r="558" spans="1:107" ht="17" hidden="1" customHeight="1" x14ac:dyDescent="0.2">
      <c r="A558" s="3" t="s">
        <v>3363</v>
      </c>
      <c r="B558" s="200" t="s">
        <v>3364</v>
      </c>
      <c r="C558" t="s">
        <v>6285</v>
      </c>
      <c r="D558" s="3" t="s">
        <v>297</v>
      </c>
      <c r="E558" s="3" t="s">
        <v>3365</v>
      </c>
      <c r="F558" s="3" t="s">
        <v>619</v>
      </c>
      <c r="G558" s="3" t="s">
        <v>339</v>
      </c>
      <c r="H558" s="3" t="s">
        <v>340</v>
      </c>
      <c r="I558" s="3" t="s">
        <v>375</v>
      </c>
      <c r="J558" s="3" t="s">
        <v>342</v>
      </c>
      <c r="K558" s="3" t="s">
        <v>343</v>
      </c>
      <c r="L558" s="3" t="s">
        <v>303</v>
      </c>
      <c r="M558" s="3" t="s">
        <v>297</v>
      </c>
      <c r="N558" s="3" t="s">
        <v>297</v>
      </c>
      <c r="O558" t="s">
        <v>297</v>
      </c>
      <c r="Q558" s="3" t="s">
        <v>344</v>
      </c>
      <c r="R558" s="3" t="s">
        <v>297</v>
      </c>
      <c r="S558" s="3" t="s">
        <v>306</v>
      </c>
      <c r="T558" s="3" t="s">
        <v>297</v>
      </c>
      <c r="U558" t="s">
        <v>297</v>
      </c>
      <c r="V558" s="3" t="s">
        <v>568</v>
      </c>
      <c r="W558" t="s">
        <v>345</v>
      </c>
      <c r="X558" t="s">
        <v>310</v>
      </c>
      <c r="Y558" s="3" t="s">
        <v>3195</v>
      </c>
      <c r="Z558" s="3" t="s">
        <v>297</v>
      </c>
      <c r="AA558" s="3" t="s">
        <v>297</v>
      </c>
      <c r="AB558" s="3" t="s">
        <v>297</v>
      </c>
      <c r="AC558" s="3" t="s">
        <v>297</v>
      </c>
      <c r="AD558" s="3" t="s">
        <v>297</v>
      </c>
      <c r="AE558" s="3" t="s">
        <v>297</v>
      </c>
      <c r="AF558" s="3" t="s">
        <v>297</v>
      </c>
      <c r="AG558" s="3" t="s">
        <v>297</v>
      </c>
      <c r="AH558" s="3" t="s">
        <v>297</v>
      </c>
      <c r="AI558" s="3" t="s">
        <v>297</v>
      </c>
      <c r="AJ558" s="3" t="s">
        <v>297</v>
      </c>
      <c r="AK558" s="3" t="s">
        <v>297</v>
      </c>
      <c r="AL558" s="3" t="s">
        <v>297</v>
      </c>
      <c r="AM558" s="3" t="s">
        <v>297</v>
      </c>
      <c r="AN558" s="3" t="s">
        <v>297</v>
      </c>
      <c r="AO558" s="3" t="s">
        <v>297</v>
      </c>
      <c r="AP558" s="3" t="s">
        <v>297</v>
      </c>
      <c r="AQ558" s="3" t="s">
        <v>297</v>
      </c>
      <c r="AR558" s="3" t="s">
        <v>297</v>
      </c>
      <c r="AS558" s="3" t="s">
        <v>297</v>
      </c>
      <c r="AT558" s="3" t="s">
        <v>297</v>
      </c>
      <c r="AU558" s="3" t="s">
        <v>297</v>
      </c>
      <c r="AV558" s="3" t="s">
        <v>297</v>
      </c>
      <c r="AW558" s="3" t="s">
        <v>297</v>
      </c>
      <c r="AX558" s="3" t="s">
        <v>297</v>
      </c>
      <c r="AY558" s="3" t="s">
        <v>297</v>
      </c>
      <c r="AZ558" s="3" t="s">
        <v>297</v>
      </c>
      <c r="BA558" s="3" t="s">
        <v>297</v>
      </c>
      <c r="BB558" s="3" t="s">
        <v>297</v>
      </c>
      <c r="BC558" s="3" t="s">
        <v>297</v>
      </c>
      <c r="BD558" s="3" t="s">
        <v>297</v>
      </c>
      <c r="BE558" s="3" t="s">
        <v>297</v>
      </c>
      <c r="BF558" s="3" t="s">
        <v>297</v>
      </c>
      <c r="BG558" s="3" t="s">
        <v>297</v>
      </c>
      <c r="BH558" s="3" t="s">
        <v>297</v>
      </c>
      <c r="BI558" s="3" t="s">
        <v>297</v>
      </c>
      <c r="BJ558" s="3" t="s">
        <v>297</v>
      </c>
      <c r="BK558" t="s">
        <v>297</v>
      </c>
      <c r="BL558" s="3" t="s">
        <v>297</v>
      </c>
      <c r="BM558" s="3" t="s">
        <v>297</v>
      </c>
      <c r="BN558" t="s">
        <v>297</v>
      </c>
      <c r="BO558" s="3" t="s">
        <v>297</v>
      </c>
      <c r="BP558" s="3" t="s">
        <v>297</v>
      </c>
      <c r="BQ558" t="s">
        <v>297</v>
      </c>
      <c r="BR558" t="s">
        <v>297</v>
      </c>
      <c r="BS558" s="3" t="s">
        <v>297</v>
      </c>
      <c r="BT558" t="s">
        <v>297</v>
      </c>
      <c r="BU558" s="3" t="s">
        <v>297</v>
      </c>
      <c r="BV558" s="3" t="s">
        <v>297</v>
      </c>
      <c r="BW558" s="3" t="s">
        <v>297</v>
      </c>
      <c r="BX558" s="3" t="s">
        <v>297</v>
      </c>
      <c r="BY558" s="3" t="s">
        <v>297</v>
      </c>
      <c r="BZ558" s="3" t="s">
        <v>297</v>
      </c>
      <c r="CA558" s="3" t="s">
        <v>297</v>
      </c>
      <c r="CB558" s="3" t="s">
        <v>297</v>
      </c>
      <c r="CC558" s="3" t="s">
        <v>297</v>
      </c>
      <c r="CD558" s="3" t="s">
        <v>297</v>
      </c>
      <c r="CE558" s="3" t="s">
        <v>297</v>
      </c>
      <c r="CF558" s="3" t="s">
        <v>297</v>
      </c>
      <c r="CG558" s="3" t="s">
        <v>297</v>
      </c>
      <c r="CH558" s="3" t="s">
        <v>297</v>
      </c>
      <c r="CI558" s="3">
        <v>0</v>
      </c>
      <c r="CJ558" s="3">
        <v>30</v>
      </c>
      <c r="CK558" s="3" t="s">
        <v>3366</v>
      </c>
      <c r="CL558" s="3" t="s">
        <v>3269</v>
      </c>
      <c r="CM558" s="3" t="s">
        <v>297</v>
      </c>
      <c r="CN558" s="3" t="s">
        <v>297</v>
      </c>
      <c r="CO558" s="3" t="s">
        <v>297</v>
      </c>
      <c r="CP558" s="3" t="s">
        <v>297</v>
      </c>
      <c r="CQ558" s="3" t="s">
        <v>297</v>
      </c>
      <c r="CR558" s="3" t="s">
        <v>297</v>
      </c>
      <c r="CS558" s="3" t="s">
        <v>297</v>
      </c>
      <c r="CT558" s="3" t="s">
        <v>297</v>
      </c>
      <c r="CU558" t="s">
        <v>297</v>
      </c>
      <c r="CV558" s="3" t="s">
        <v>297</v>
      </c>
      <c r="CW558" s="3" t="s">
        <v>297</v>
      </c>
      <c r="CX558" s="3" t="s">
        <v>297</v>
      </c>
      <c r="CY558" s="3" t="s">
        <v>534</v>
      </c>
      <c r="CZ558" t="s">
        <v>351</v>
      </c>
      <c r="DA558" s="3" t="s">
        <v>3367</v>
      </c>
      <c r="DB558" s="3" t="s">
        <v>2272</v>
      </c>
      <c r="DC558" s="3" t="s">
        <v>297</v>
      </c>
    </row>
    <row r="559" spans="1:107" ht="17" hidden="1" customHeight="1" x14ac:dyDescent="0.2">
      <c r="A559" s="3" t="s">
        <v>3368</v>
      </c>
      <c r="B559" s="200" t="s">
        <v>3369</v>
      </c>
      <c r="C559" t="s">
        <v>6285</v>
      </c>
      <c r="D559" s="3" t="s">
        <v>297</v>
      </c>
      <c r="E559" s="3" t="s">
        <v>3370</v>
      </c>
      <c r="F559" s="3" t="s">
        <v>297</v>
      </c>
      <c r="G559" s="3" t="s">
        <v>339</v>
      </c>
      <c r="H559" s="3" t="s">
        <v>340</v>
      </c>
      <c r="I559" s="3" t="s">
        <v>375</v>
      </c>
      <c r="J559" s="3" t="s">
        <v>342</v>
      </c>
      <c r="K559" s="3" t="s">
        <v>343</v>
      </c>
      <c r="L559" s="3" t="s">
        <v>303</v>
      </c>
      <c r="M559" s="3" t="s">
        <v>297</v>
      </c>
      <c r="N559" s="3" t="s">
        <v>297</v>
      </c>
      <c r="O559" t="s">
        <v>297</v>
      </c>
      <c r="Q559" s="3" t="s">
        <v>344</v>
      </c>
      <c r="R559" s="3" t="s">
        <v>297</v>
      </c>
      <c r="S559" s="3" t="s">
        <v>306</v>
      </c>
      <c r="T559" s="3" t="s">
        <v>297</v>
      </c>
      <c r="U559" t="s">
        <v>297</v>
      </c>
      <c r="V559" s="3" t="s">
        <v>568</v>
      </c>
      <c r="W559" t="s">
        <v>345</v>
      </c>
      <c r="X559" t="s">
        <v>310</v>
      </c>
      <c r="Y559" s="3" t="s">
        <v>3195</v>
      </c>
      <c r="Z559" s="3" t="s">
        <v>297</v>
      </c>
      <c r="AA559" s="3" t="s">
        <v>297</v>
      </c>
      <c r="AB559" s="3" t="s">
        <v>297</v>
      </c>
      <c r="AC559" s="3" t="s">
        <v>297</v>
      </c>
      <c r="AD559" s="3" t="s">
        <v>297</v>
      </c>
      <c r="AE559" s="3" t="s">
        <v>297</v>
      </c>
      <c r="AF559" s="3" t="s">
        <v>297</v>
      </c>
      <c r="AG559" s="3" t="s">
        <v>297</v>
      </c>
      <c r="AH559" s="3" t="s">
        <v>297</v>
      </c>
      <c r="AI559" s="3" t="s">
        <v>297</v>
      </c>
      <c r="AJ559" s="3" t="s">
        <v>297</v>
      </c>
      <c r="AK559" s="3" t="s">
        <v>297</v>
      </c>
      <c r="AL559" s="3" t="s">
        <v>297</v>
      </c>
      <c r="AM559" s="3" t="s">
        <v>297</v>
      </c>
      <c r="AN559" s="3" t="s">
        <v>297</v>
      </c>
      <c r="AO559" s="3" t="s">
        <v>297</v>
      </c>
      <c r="AP559" s="3" t="s">
        <v>297</v>
      </c>
      <c r="AQ559" s="3" t="s">
        <v>297</v>
      </c>
      <c r="AR559" s="3" t="s">
        <v>297</v>
      </c>
      <c r="AS559" s="3" t="s">
        <v>297</v>
      </c>
      <c r="AT559" s="3" t="s">
        <v>297</v>
      </c>
      <c r="AU559" s="3" t="s">
        <v>297</v>
      </c>
      <c r="AV559" s="3" t="s">
        <v>297</v>
      </c>
      <c r="AW559" s="3" t="s">
        <v>297</v>
      </c>
      <c r="AX559" s="3" t="s">
        <v>297</v>
      </c>
      <c r="AY559" s="3" t="s">
        <v>297</v>
      </c>
      <c r="AZ559" s="3" t="s">
        <v>297</v>
      </c>
      <c r="BA559" s="3" t="s">
        <v>297</v>
      </c>
      <c r="BB559" s="3" t="s">
        <v>297</v>
      </c>
      <c r="BC559" s="3" t="s">
        <v>297</v>
      </c>
      <c r="BD559" s="3" t="s">
        <v>297</v>
      </c>
      <c r="BE559" s="3" t="s">
        <v>297</v>
      </c>
      <c r="BF559" s="3" t="s">
        <v>297</v>
      </c>
      <c r="BG559" s="3" t="s">
        <v>297</v>
      </c>
      <c r="BH559" s="3" t="s">
        <v>297</v>
      </c>
      <c r="BI559" s="3" t="s">
        <v>297</v>
      </c>
      <c r="BJ559" s="3" t="s">
        <v>297</v>
      </c>
      <c r="BK559" t="s">
        <v>297</v>
      </c>
      <c r="BL559" s="3" t="s">
        <v>297</v>
      </c>
      <c r="BM559" s="3" t="s">
        <v>297</v>
      </c>
      <c r="BN559" t="s">
        <v>297</v>
      </c>
      <c r="BO559" s="3" t="s">
        <v>297</v>
      </c>
      <c r="BP559" s="3" t="s">
        <v>297</v>
      </c>
      <c r="BQ559" t="s">
        <v>297</v>
      </c>
      <c r="BR559" t="s">
        <v>297</v>
      </c>
      <c r="BS559" s="3" t="s">
        <v>297</v>
      </c>
      <c r="BT559" t="s">
        <v>297</v>
      </c>
      <c r="BU559" s="3" t="s">
        <v>297</v>
      </c>
      <c r="BV559" s="3" t="s">
        <v>297</v>
      </c>
      <c r="BW559" s="3" t="s">
        <v>297</v>
      </c>
      <c r="BX559" s="3" t="s">
        <v>297</v>
      </c>
      <c r="BY559" s="3" t="s">
        <v>297</v>
      </c>
      <c r="BZ559" s="3" t="s">
        <v>297</v>
      </c>
      <c r="CA559" s="3" t="s">
        <v>297</v>
      </c>
      <c r="CB559" s="3" t="s">
        <v>297</v>
      </c>
      <c r="CC559" s="3" t="s">
        <v>297</v>
      </c>
      <c r="CD559" s="3" t="s">
        <v>297</v>
      </c>
      <c r="CE559" s="3" t="s">
        <v>297</v>
      </c>
      <c r="CF559" s="3" t="s">
        <v>347</v>
      </c>
      <c r="CG559" s="3" t="s">
        <v>297</v>
      </c>
      <c r="CH559" s="3" t="s">
        <v>297</v>
      </c>
      <c r="CI559" s="3">
        <v>0</v>
      </c>
      <c r="CJ559" s="3">
        <v>30</v>
      </c>
      <c r="CK559" s="3" t="s">
        <v>3366</v>
      </c>
      <c r="CL559" s="3" t="s">
        <v>3371</v>
      </c>
      <c r="CM559" s="3" t="s">
        <v>297</v>
      </c>
      <c r="CN559" s="3" t="s">
        <v>297</v>
      </c>
      <c r="CO559" s="3" t="s">
        <v>297</v>
      </c>
      <c r="CP559" s="3" t="s">
        <v>297</v>
      </c>
      <c r="CQ559" s="3" t="s">
        <v>297</v>
      </c>
      <c r="CR559" s="3" t="s">
        <v>297</v>
      </c>
      <c r="CS559" s="3" t="s">
        <v>297</v>
      </c>
      <c r="CT559" s="3" t="s">
        <v>297</v>
      </c>
      <c r="CU559" t="s">
        <v>297</v>
      </c>
      <c r="CV559" s="3" t="s">
        <v>297</v>
      </c>
      <c r="CW559" s="3" t="s">
        <v>297</v>
      </c>
      <c r="CX559" s="3" t="s">
        <v>297</v>
      </c>
      <c r="CY559" s="3" t="s">
        <v>534</v>
      </c>
      <c r="CZ559" t="s">
        <v>351</v>
      </c>
      <c r="DA559" s="3" t="s">
        <v>352</v>
      </c>
      <c r="DB559" s="3" t="s">
        <v>2272</v>
      </c>
      <c r="DC559" s="3" t="s">
        <v>297</v>
      </c>
    </row>
    <row r="560" spans="1:107" ht="17" hidden="1" customHeight="1" x14ac:dyDescent="0.2">
      <c r="A560" s="3" t="s">
        <v>3372</v>
      </c>
      <c r="B560" s="200" t="s">
        <v>3373</v>
      </c>
      <c r="C560" t="s">
        <v>6293</v>
      </c>
      <c r="D560" s="3" t="s">
        <v>297</v>
      </c>
      <c r="E560" s="3" t="s">
        <v>3374</v>
      </c>
      <c r="F560" s="3" t="s">
        <v>619</v>
      </c>
      <c r="G560" s="3" t="s">
        <v>339</v>
      </c>
      <c r="H560" s="3" t="s">
        <v>340</v>
      </c>
      <c r="I560" s="3" t="s">
        <v>375</v>
      </c>
      <c r="J560" s="3" t="s">
        <v>342</v>
      </c>
      <c r="K560" s="3" t="s">
        <v>343</v>
      </c>
      <c r="L560" s="3" t="s">
        <v>303</v>
      </c>
      <c r="M560" s="3" t="s">
        <v>297</v>
      </c>
      <c r="N560" s="3" t="s">
        <v>297</v>
      </c>
      <c r="O560" s="3" t="s">
        <v>297</v>
      </c>
      <c r="P560" s="3"/>
      <c r="Q560" s="3" t="s">
        <v>344</v>
      </c>
      <c r="R560" s="3" t="s">
        <v>368</v>
      </c>
      <c r="S560" s="3" t="s">
        <v>384</v>
      </c>
      <c r="T560" s="3" t="s">
        <v>362</v>
      </c>
      <c r="U560" t="s">
        <v>297</v>
      </c>
      <c r="V560" s="3" t="s">
        <v>568</v>
      </c>
      <c r="W560" t="s">
        <v>345</v>
      </c>
      <c r="X560" t="s">
        <v>310</v>
      </c>
      <c r="Y560" s="3" t="s">
        <v>3195</v>
      </c>
      <c r="Z560" s="3" t="s">
        <v>297</v>
      </c>
      <c r="AA560" s="3" t="s">
        <v>297</v>
      </c>
      <c r="AB560" s="3" t="s">
        <v>297</v>
      </c>
      <c r="AC560" s="3" t="s">
        <v>297</v>
      </c>
      <c r="AD560" s="3" t="s">
        <v>297</v>
      </c>
      <c r="AE560" s="3" t="s">
        <v>297</v>
      </c>
      <c r="AF560" s="3" t="s">
        <v>297</v>
      </c>
      <c r="AG560" s="3" t="s">
        <v>297</v>
      </c>
      <c r="AH560" s="3" t="s">
        <v>297</v>
      </c>
      <c r="AI560" s="3" t="s">
        <v>297</v>
      </c>
      <c r="AJ560" s="3" t="s">
        <v>297</v>
      </c>
      <c r="AK560" s="3" t="s">
        <v>297</v>
      </c>
      <c r="AL560" s="3" t="s">
        <v>297</v>
      </c>
      <c r="AM560" s="3" t="s">
        <v>297</v>
      </c>
      <c r="AN560" s="3" t="s">
        <v>297</v>
      </c>
      <c r="AO560" s="3" t="s">
        <v>297</v>
      </c>
      <c r="AP560" s="3" t="s">
        <v>297</v>
      </c>
      <c r="AQ560" s="3" t="s">
        <v>297</v>
      </c>
      <c r="AR560" s="3" t="s">
        <v>297</v>
      </c>
      <c r="AS560" s="3" t="s">
        <v>297</v>
      </c>
      <c r="AT560" s="3" t="s">
        <v>297</v>
      </c>
      <c r="AU560" s="3" t="s">
        <v>297</v>
      </c>
      <c r="AV560" s="3" t="s">
        <v>297</v>
      </c>
      <c r="AW560" s="3" t="s">
        <v>297</v>
      </c>
      <c r="AX560" s="3" t="s">
        <v>297</v>
      </c>
      <c r="AY560" s="3" t="s">
        <v>297</v>
      </c>
      <c r="AZ560" s="3" t="s">
        <v>297</v>
      </c>
      <c r="BA560" s="3" t="s">
        <v>297</v>
      </c>
      <c r="BB560" s="3" t="s">
        <v>297</v>
      </c>
      <c r="BC560" s="3" t="s">
        <v>297</v>
      </c>
      <c r="BD560" s="3" t="s">
        <v>297</v>
      </c>
      <c r="BE560" s="3" t="s">
        <v>297</v>
      </c>
      <c r="BF560" s="3" t="s">
        <v>297</v>
      </c>
      <c r="BG560" s="3" t="s">
        <v>297</v>
      </c>
      <c r="BH560" s="3" t="s">
        <v>297</v>
      </c>
      <c r="BI560" s="3" t="s">
        <v>297</v>
      </c>
      <c r="BJ560" s="3" t="s">
        <v>297</v>
      </c>
      <c r="BK560" t="s">
        <v>297</v>
      </c>
      <c r="BL560" s="3" t="s">
        <v>297</v>
      </c>
      <c r="BM560" s="3" t="s">
        <v>297</v>
      </c>
      <c r="BN560" t="s">
        <v>297</v>
      </c>
      <c r="BO560" s="3" t="s">
        <v>297</v>
      </c>
      <c r="BP560" s="3" t="s">
        <v>297</v>
      </c>
      <c r="BQ560" t="s">
        <v>297</v>
      </c>
      <c r="BR560" t="s">
        <v>297</v>
      </c>
      <c r="BS560" s="3" t="s">
        <v>297</v>
      </c>
      <c r="BT560" t="s">
        <v>297</v>
      </c>
      <c r="BU560" s="3" t="s">
        <v>297</v>
      </c>
      <c r="BV560" s="3" t="s">
        <v>297</v>
      </c>
      <c r="BW560" s="3" t="s">
        <v>297</v>
      </c>
      <c r="BX560" s="3" t="s">
        <v>297</v>
      </c>
      <c r="BY560" s="3" t="s">
        <v>297</v>
      </c>
      <c r="BZ560" s="3" t="s">
        <v>297</v>
      </c>
      <c r="CA560" s="3" t="s">
        <v>297</v>
      </c>
      <c r="CB560" s="3" t="s">
        <v>297</v>
      </c>
      <c r="CC560" s="3" t="s">
        <v>297</v>
      </c>
      <c r="CD560" s="3" t="s">
        <v>297</v>
      </c>
      <c r="CE560" s="3" t="s">
        <v>297</v>
      </c>
      <c r="CF560" s="3" t="s">
        <v>386</v>
      </c>
      <c r="CG560" s="3" t="s">
        <v>297</v>
      </c>
      <c r="CH560" s="3" t="s">
        <v>297</v>
      </c>
      <c r="CI560" s="3">
        <v>0</v>
      </c>
      <c r="CJ560" s="3">
        <v>30</v>
      </c>
      <c r="CK560" s="3" t="s">
        <v>3375</v>
      </c>
      <c r="CL560" s="3" t="s">
        <v>3376</v>
      </c>
      <c r="CM560" s="3" t="s">
        <v>297</v>
      </c>
      <c r="CN560" s="3" t="s">
        <v>297</v>
      </c>
      <c r="CO560" s="3" t="s">
        <v>297</v>
      </c>
      <c r="CP560" s="3" t="s">
        <v>297</v>
      </c>
      <c r="CQ560" s="3" t="s">
        <v>297</v>
      </c>
      <c r="CR560" s="3" t="s">
        <v>297</v>
      </c>
      <c r="CS560" s="3" t="s">
        <v>297</v>
      </c>
      <c r="CT560" s="3" t="s">
        <v>297</v>
      </c>
      <c r="CU560" t="s">
        <v>297</v>
      </c>
      <c r="CV560" s="3" t="s">
        <v>297</v>
      </c>
      <c r="CW560" s="3" t="s">
        <v>297</v>
      </c>
      <c r="CX560" s="3" t="s">
        <v>297</v>
      </c>
      <c r="CY560" s="3" t="s">
        <v>1963</v>
      </c>
      <c r="CZ560" t="s">
        <v>351</v>
      </c>
      <c r="DA560" s="3" t="s">
        <v>380</v>
      </c>
      <c r="DB560" s="3" t="s">
        <v>2272</v>
      </c>
      <c r="DC560" s="3" t="s">
        <v>297</v>
      </c>
    </row>
    <row r="561" spans="1:107" ht="17" hidden="1" customHeight="1" x14ac:dyDescent="0.2">
      <c r="A561" t="s">
        <v>3377</v>
      </c>
      <c r="B561" s="14" t="s">
        <v>3378</v>
      </c>
      <c r="C561" t="s">
        <v>6289</v>
      </c>
      <c r="D561" t="s">
        <v>297</v>
      </c>
      <c r="E561" t="s">
        <v>3379</v>
      </c>
      <c r="F561" t="s">
        <v>3380</v>
      </c>
      <c r="G561" t="s">
        <v>339</v>
      </c>
      <c r="H561" t="s">
        <v>340</v>
      </c>
      <c r="I561" t="s">
        <v>844</v>
      </c>
      <c r="J561" t="s">
        <v>666</v>
      </c>
      <c r="K561" t="s">
        <v>3381</v>
      </c>
      <c r="L561" t="s">
        <v>303</v>
      </c>
      <c r="M561" t="s">
        <v>297</v>
      </c>
      <c r="N561" t="s">
        <v>297</v>
      </c>
      <c r="O561" t="s">
        <v>3382</v>
      </c>
      <c r="Q561" t="s">
        <v>1849</v>
      </c>
      <c r="R561" t="s">
        <v>297</v>
      </c>
      <c r="S561" t="s">
        <v>306</v>
      </c>
      <c r="T561" t="s">
        <v>362</v>
      </c>
      <c r="U561" t="s">
        <v>308</v>
      </c>
      <c r="V561" t="s">
        <v>309</v>
      </c>
      <c r="W561" t="s">
        <v>310</v>
      </c>
      <c r="X561" t="s">
        <v>310</v>
      </c>
      <c r="Y561" t="s">
        <v>3383</v>
      </c>
      <c r="Z561" t="s">
        <v>312</v>
      </c>
      <c r="AA561" t="s">
        <v>297</v>
      </c>
      <c r="AB561" t="s">
        <v>297</v>
      </c>
      <c r="AC561" t="s">
        <v>297</v>
      </c>
      <c r="AD561" t="s">
        <v>297</v>
      </c>
      <c r="AE561" t="s">
        <v>297</v>
      </c>
      <c r="AF561" t="s">
        <v>312</v>
      </c>
      <c r="AG561" t="s">
        <v>297</v>
      </c>
      <c r="AH561" t="s">
        <v>297</v>
      </c>
      <c r="AI561" t="s">
        <v>297</v>
      </c>
      <c r="AJ561" t="s">
        <v>297</v>
      </c>
      <c r="AK561" t="s">
        <v>297</v>
      </c>
      <c r="AL561" t="s">
        <v>297</v>
      </c>
      <c r="AM561" t="s">
        <v>297</v>
      </c>
      <c r="AN561" t="s">
        <v>297</v>
      </c>
      <c r="AO561" t="s">
        <v>297</v>
      </c>
      <c r="AP561" t="s">
        <v>297</v>
      </c>
      <c r="AQ561" t="s">
        <v>297</v>
      </c>
      <c r="AR561" t="s">
        <v>297</v>
      </c>
      <c r="AS561" t="s">
        <v>297</v>
      </c>
      <c r="AT561" t="s">
        <v>297</v>
      </c>
      <c r="AU561" t="s">
        <v>297</v>
      </c>
      <c r="AV561" t="s">
        <v>297</v>
      </c>
      <c r="AW561" t="s">
        <v>297</v>
      </c>
      <c r="AX561" t="s">
        <v>297</v>
      </c>
      <c r="AY561" t="s">
        <v>297</v>
      </c>
      <c r="AZ561" t="s">
        <v>297</v>
      </c>
      <c r="BA561" t="s">
        <v>297</v>
      </c>
      <c r="BB561" t="s">
        <v>297</v>
      </c>
      <c r="BC561" t="s">
        <v>297</v>
      </c>
      <c r="BD561" t="s">
        <v>297</v>
      </c>
      <c r="BE561" t="s">
        <v>297</v>
      </c>
      <c r="BF561" t="s">
        <v>297</v>
      </c>
      <c r="BG561" t="s">
        <v>297</v>
      </c>
      <c r="BH561" t="s">
        <v>297</v>
      </c>
      <c r="BI561" t="s">
        <v>297</v>
      </c>
      <c r="BJ561" t="s">
        <v>297</v>
      </c>
      <c r="BK561" t="s">
        <v>297</v>
      </c>
      <c r="BL561" t="s">
        <v>297</v>
      </c>
      <c r="BM561" t="s">
        <v>297</v>
      </c>
      <c r="BN561" t="s">
        <v>297</v>
      </c>
      <c r="BO561" t="s">
        <v>297</v>
      </c>
      <c r="BP561" t="s">
        <v>297</v>
      </c>
      <c r="BQ561" t="s">
        <v>297</v>
      </c>
      <c r="BR561" t="s">
        <v>297</v>
      </c>
      <c r="BS561" t="s">
        <v>297</v>
      </c>
      <c r="BT561" t="s">
        <v>297</v>
      </c>
      <c r="BU561" t="s">
        <v>297</v>
      </c>
      <c r="BV561" t="s">
        <v>297</v>
      </c>
      <c r="BW561" t="s">
        <v>297</v>
      </c>
      <c r="BX561" t="s">
        <v>297</v>
      </c>
      <c r="BY561" t="s">
        <v>297</v>
      </c>
      <c r="BZ561" t="s">
        <v>297</v>
      </c>
      <c r="CA561" t="s">
        <v>297</v>
      </c>
      <c r="CB561" t="s">
        <v>297</v>
      </c>
      <c r="CC561" t="s">
        <v>297</v>
      </c>
      <c r="CD561" t="s">
        <v>297</v>
      </c>
      <c r="CE561" t="s">
        <v>297</v>
      </c>
      <c r="CF561" t="s">
        <v>369</v>
      </c>
      <c r="CG561" t="s">
        <v>297</v>
      </c>
      <c r="CH561" t="s">
        <v>297</v>
      </c>
      <c r="CI561">
        <v>0</v>
      </c>
      <c r="CJ561">
        <v>30</v>
      </c>
      <c r="CK561" t="s">
        <v>3378</v>
      </c>
      <c r="CL561" t="s">
        <v>3384</v>
      </c>
      <c r="CM561" t="s">
        <v>3385</v>
      </c>
      <c r="CN561" t="s">
        <v>297</v>
      </c>
      <c r="CO561" t="s">
        <v>297</v>
      </c>
      <c r="CP561" t="s">
        <v>297</v>
      </c>
      <c r="CQ561" t="s">
        <v>297</v>
      </c>
      <c r="CR561" t="s">
        <v>297</v>
      </c>
      <c r="CS561" t="s">
        <v>297</v>
      </c>
      <c r="CT561" t="s">
        <v>297</v>
      </c>
      <c r="CU561" t="s">
        <v>297</v>
      </c>
      <c r="CV561" t="s">
        <v>297</v>
      </c>
      <c r="CW561" t="s">
        <v>297</v>
      </c>
      <c r="CX561" t="s">
        <v>297</v>
      </c>
      <c r="CY561" t="s">
        <v>297</v>
      </c>
      <c r="CZ561" t="s">
        <v>297</v>
      </c>
      <c r="DA561" t="s">
        <v>297</v>
      </c>
      <c r="DB561" t="s">
        <v>297</v>
      </c>
      <c r="DC561" t="s">
        <v>297</v>
      </c>
    </row>
    <row r="562" spans="1:107" ht="17" hidden="1" customHeight="1" x14ac:dyDescent="0.2">
      <c r="A562" t="s">
        <v>3386</v>
      </c>
      <c r="B562" s="196" t="s">
        <v>3387</v>
      </c>
      <c r="C562" t="s">
        <v>6285</v>
      </c>
      <c r="D562" t="s">
        <v>297</v>
      </c>
      <c r="E562" t="s">
        <v>3388</v>
      </c>
      <c r="F562" t="s">
        <v>297</v>
      </c>
      <c r="G562" t="s">
        <v>339</v>
      </c>
      <c r="H562" t="s">
        <v>340</v>
      </c>
      <c r="I562" t="s">
        <v>375</v>
      </c>
      <c r="J562" t="s">
        <v>342</v>
      </c>
      <c r="K562" t="s">
        <v>343</v>
      </c>
      <c r="L562" t="s">
        <v>303</v>
      </c>
      <c r="M562" t="s">
        <v>297</v>
      </c>
      <c r="N562" t="s">
        <v>297</v>
      </c>
      <c r="O562" t="s">
        <v>297</v>
      </c>
      <c r="Q562" t="s">
        <v>344</v>
      </c>
      <c r="R562" t="s">
        <v>297</v>
      </c>
      <c r="S562" t="s">
        <v>306</v>
      </c>
      <c r="T562" t="s">
        <v>297</v>
      </c>
      <c r="U562" t="s">
        <v>297</v>
      </c>
      <c r="V562" t="s">
        <v>309</v>
      </c>
      <c r="W562" t="s">
        <v>310</v>
      </c>
      <c r="X562" t="s">
        <v>310</v>
      </c>
      <c r="Y562" t="s">
        <v>311</v>
      </c>
      <c r="Z562" t="s">
        <v>297</v>
      </c>
      <c r="AA562" t="s">
        <v>297</v>
      </c>
      <c r="AB562" t="s">
        <v>297</v>
      </c>
      <c r="AC562" t="s">
        <v>297</v>
      </c>
      <c r="AD562" t="s">
        <v>297</v>
      </c>
      <c r="AE562" t="s">
        <v>297</v>
      </c>
      <c r="AF562" t="s">
        <v>297</v>
      </c>
      <c r="AG562" t="s">
        <v>297</v>
      </c>
      <c r="AH562" t="s">
        <v>297</v>
      </c>
      <c r="AI562" t="s">
        <v>297</v>
      </c>
      <c r="AJ562" t="s">
        <v>297</v>
      </c>
      <c r="AK562" t="s">
        <v>297</v>
      </c>
      <c r="AL562" t="s">
        <v>297</v>
      </c>
      <c r="AM562" t="s">
        <v>297</v>
      </c>
      <c r="AN562" t="s">
        <v>297</v>
      </c>
      <c r="AO562" t="s">
        <v>297</v>
      </c>
      <c r="AP562" t="s">
        <v>297</v>
      </c>
      <c r="AQ562" t="s">
        <v>297</v>
      </c>
      <c r="AR562" t="s">
        <v>297</v>
      </c>
      <c r="AS562" t="s">
        <v>297</v>
      </c>
      <c r="AT562" t="s">
        <v>297</v>
      </c>
      <c r="AU562" t="s">
        <v>297</v>
      </c>
      <c r="AV562" t="s">
        <v>297</v>
      </c>
      <c r="AW562" t="s">
        <v>297</v>
      </c>
      <c r="AX562" t="s">
        <v>297</v>
      </c>
      <c r="AY562" t="s">
        <v>297</v>
      </c>
      <c r="AZ562" t="s">
        <v>297</v>
      </c>
      <c r="BA562" t="s">
        <v>297</v>
      </c>
      <c r="BB562" t="s">
        <v>297</v>
      </c>
      <c r="BC562" t="s">
        <v>297</v>
      </c>
      <c r="BD562" t="s">
        <v>297</v>
      </c>
      <c r="BE562" t="s">
        <v>297</v>
      </c>
      <c r="BF562" t="s">
        <v>297</v>
      </c>
      <c r="BG562" t="s">
        <v>297</v>
      </c>
      <c r="BH562" t="s">
        <v>297</v>
      </c>
      <c r="BI562" t="s">
        <v>297</v>
      </c>
      <c r="BJ562" t="s">
        <v>297</v>
      </c>
      <c r="BK562" t="s">
        <v>297</v>
      </c>
      <c r="BL562" t="s">
        <v>297</v>
      </c>
      <c r="BM562" t="s">
        <v>297</v>
      </c>
      <c r="BN562" t="s">
        <v>297</v>
      </c>
      <c r="BO562" t="s">
        <v>297</v>
      </c>
      <c r="BP562" t="s">
        <v>297</v>
      </c>
      <c r="BQ562" t="s">
        <v>297</v>
      </c>
      <c r="BR562" t="s">
        <v>297</v>
      </c>
      <c r="BS562" t="s">
        <v>297</v>
      </c>
      <c r="BT562" t="s">
        <v>297</v>
      </c>
      <c r="BU562" t="s">
        <v>297</v>
      </c>
      <c r="BV562" t="s">
        <v>297</v>
      </c>
      <c r="BW562" t="s">
        <v>297</v>
      </c>
      <c r="BX562" t="s">
        <v>297</v>
      </c>
      <c r="BY562" t="s">
        <v>297</v>
      </c>
      <c r="BZ562" t="s">
        <v>297</v>
      </c>
      <c r="CA562" t="s">
        <v>297</v>
      </c>
      <c r="CB562" t="s">
        <v>297</v>
      </c>
      <c r="CC562" t="s">
        <v>297</v>
      </c>
      <c r="CD562" t="s">
        <v>297</v>
      </c>
      <c r="CE562" t="s">
        <v>297</v>
      </c>
      <c r="CF562" t="s">
        <v>347</v>
      </c>
      <c r="CG562" t="s">
        <v>297</v>
      </c>
      <c r="CH562" t="s">
        <v>297</v>
      </c>
      <c r="CI562">
        <v>0</v>
      </c>
      <c r="CJ562">
        <v>30</v>
      </c>
      <c r="CK562" t="s">
        <v>3389</v>
      </c>
      <c r="CL562" t="s">
        <v>3390</v>
      </c>
      <c r="CM562" t="s">
        <v>297</v>
      </c>
      <c r="CN562" t="s">
        <v>297</v>
      </c>
      <c r="CO562" t="s">
        <v>297</v>
      </c>
      <c r="CP562" t="s">
        <v>297</v>
      </c>
      <c r="CQ562" t="s">
        <v>297</v>
      </c>
      <c r="CR562" t="s">
        <v>297</v>
      </c>
      <c r="CS562" t="s">
        <v>297</v>
      </c>
      <c r="CT562" t="s">
        <v>297</v>
      </c>
      <c r="CU562" t="s">
        <v>297</v>
      </c>
      <c r="CV562" t="s">
        <v>297</v>
      </c>
      <c r="CW562" t="s">
        <v>297</v>
      </c>
      <c r="CX562" t="s">
        <v>297</v>
      </c>
      <c r="CY562" t="s">
        <v>297</v>
      </c>
      <c r="CZ562" t="s">
        <v>297</v>
      </c>
      <c r="DA562" t="s">
        <v>297</v>
      </c>
      <c r="DB562" t="s">
        <v>297</v>
      </c>
      <c r="DC562" t="s">
        <v>297</v>
      </c>
    </row>
    <row r="563" spans="1:107" ht="17" hidden="1" customHeight="1" x14ac:dyDescent="0.2">
      <c r="A563" t="s">
        <v>3391</v>
      </c>
      <c r="B563" s="14" t="s">
        <v>3392</v>
      </c>
      <c r="C563" t="s">
        <v>6285</v>
      </c>
      <c r="D563" t="s">
        <v>297</v>
      </c>
      <c r="E563" t="s">
        <v>3393</v>
      </c>
      <c r="F563" t="s">
        <v>297</v>
      </c>
      <c r="G563" t="s">
        <v>339</v>
      </c>
      <c r="H563" t="s">
        <v>340</v>
      </c>
      <c r="I563" t="s">
        <v>375</v>
      </c>
      <c r="J563" t="s">
        <v>342</v>
      </c>
      <c r="K563" t="s">
        <v>343</v>
      </c>
      <c r="L563" t="s">
        <v>303</v>
      </c>
      <c r="M563" t="s">
        <v>297</v>
      </c>
      <c r="N563" t="s">
        <v>297</v>
      </c>
      <c r="O563" t="s">
        <v>297</v>
      </c>
      <c r="Q563" t="s">
        <v>344</v>
      </c>
      <c r="R563" t="s">
        <v>297</v>
      </c>
      <c r="S563" t="s">
        <v>306</v>
      </c>
      <c r="T563" t="s">
        <v>297</v>
      </c>
      <c r="U563" t="s">
        <v>297</v>
      </c>
      <c r="V563" t="s">
        <v>309</v>
      </c>
      <c r="W563" t="s">
        <v>310</v>
      </c>
      <c r="X563" t="s">
        <v>310</v>
      </c>
      <c r="Y563" t="s">
        <v>311</v>
      </c>
      <c r="Z563" t="s">
        <v>297</v>
      </c>
      <c r="AA563" t="s">
        <v>297</v>
      </c>
      <c r="AB563" t="s">
        <v>297</v>
      </c>
      <c r="AC563" t="s">
        <v>297</v>
      </c>
      <c r="AD563" t="s">
        <v>297</v>
      </c>
      <c r="AE563" t="s">
        <v>297</v>
      </c>
      <c r="AF563" t="s">
        <v>297</v>
      </c>
      <c r="AG563" t="s">
        <v>297</v>
      </c>
      <c r="AH563" t="s">
        <v>297</v>
      </c>
      <c r="AI563" t="s">
        <v>297</v>
      </c>
      <c r="AJ563" t="s">
        <v>297</v>
      </c>
      <c r="AK563" t="s">
        <v>297</v>
      </c>
      <c r="AL563" t="s">
        <v>297</v>
      </c>
      <c r="AM563" t="s">
        <v>297</v>
      </c>
      <c r="AN563" t="s">
        <v>297</v>
      </c>
      <c r="AO563" t="s">
        <v>297</v>
      </c>
      <c r="AP563" t="s">
        <v>297</v>
      </c>
      <c r="AQ563" t="s">
        <v>297</v>
      </c>
      <c r="AR563" t="s">
        <v>297</v>
      </c>
      <c r="AS563" t="s">
        <v>297</v>
      </c>
      <c r="AT563" t="s">
        <v>297</v>
      </c>
      <c r="AU563" t="s">
        <v>297</v>
      </c>
      <c r="AV563" t="s">
        <v>297</v>
      </c>
      <c r="AW563" t="s">
        <v>297</v>
      </c>
      <c r="AX563" t="s">
        <v>297</v>
      </c>
      <c r="AY563" t="s">
        <v>297</v>
      </c>
      <c r="AZ563" t="s">
        <v>297</v>
      </c>
      <c r="BA563" t="s">
        <v>297</v>
      </c>
      <c r="BB563" t="s">
        <v>297</v>
      </c>
      <c r="BC563" t="s">
        <v>297</v>
      </c>
      <c r="BD563" t="s">
        <v>297</v>
      </c>
      <c r="BE563" t="s">
        <v>297</v>
      </c>
      <c r="BF563" t="s">
        <v>297</v>
      </c>
      <c r="BG563" t="s">
        <v>297</v>
      </c>
      <c r="BH563" t="s">
        <v>297</v>
      </c>
      <c r="BI563" t="s">
        <v>297</v>
      </c>
      <c r="BJ563" t="s">
        <v>297</v>
      </c>
      <c r="BK563" t="s">
        <v>297</v>
      </c>
      <c r="BL563" t="s">
        <v>297</v>
      </c>
      <c r="BM563" t="s">
        <v>297</v>
      </c>
      <c r="BN563" t="s">
        <v>297</v>
      </c>
      <c r="BO563" t="s">
        <v>297</v>
      </c>
      <c r="BP563" t="s">
        <v>297</v>
      </c>
      <c r="BQ563" t="s">
        <v>297</v>
      </c>
      <c r="BR563" t="s">
        <v>297</v>
      </c>
      <c r="BS563" t="s">
        <v>297</v>
      </c>
      <c r="BT563" t="s">
        <v>297</v>
      </c>
      <c r="BU563" t="s">
        <v>297</v>
      </c>
      <c r="BV563" t="s">
        <v>297</v>
      </c>
      <c r="BW563" t="s">
        <v>297</v>
      </c>
      <c r="BX563" t="s">
        <v>297</v>
      </c>
      <c r="BY563" t="s">
        <v>297</v>
      </c>
      <c r="BZ563" t="s">
        <v>297</v>
      </c>
      <c r="CA563" t="s">
        <v>297</v>
      </c>
      <c r="CB563" t="s">
        <v>297</v>
      </c>
      <c r="CC563" t="s">
        <v>297</v>
      </c>
      <c r="CD563" t="s">
        <v>297</v>
      </c>
      <c r="CE563" t="s">
        <v>297</v>
      </c>
      <c r="CF563" t="s">
        <v>347</v>
      </c>
      <c r="CG563" t="s">
        <v>297</v>
      </c>
      <c r="CH563" t="s">
        <v>297</v>
      </c>
      <c r="CI563">
        <v>0</v>
      </c>
      <c r="CJ563">
        <v>30</v>
      </c>
      <c r="CK563" t="s">
        <v>3394</v>
      </c>
      <c r="CL563" t="s">
        <v>3395</v>
      </c>
      <c r="CM563" t="s">
        <v>297</v>
      </c>
      <c r="CN563" t="s">
        <v>297</v>
      </c>
      <c r="CO563" t="s">
        <v>297</v>
      </c>
      <c r="CP563" t="s">
        <v>297</v>
      </c>
      <c r="CQ563" t="s">
        <v>297</v>
      </c>
      <c r="CR563" t="s">
        <v>297</v>
      </c>
      <c r="CS563" t="s">
        <v>297</v>
      </c>
      <c r="CT563" t="s">
        <v>297</v>
      </c>
      <c r="CU563" t="s">
        <v>297</v>
      </c>
      <c r="CV563" t="s">
        <v>297</v>
      </c>
      <c r="CW563" t="s">
        <v>297</v>
      </c>
      <c r="CX563" t="s">
        <v>297</v>
      </c>
      <c r="CY563" t="s">
        <v>297</v>
      </c>
      <c r="CZ563" t="s">
        <v>297</v>
      </c>
      <c r="DA563" t="s">
        <v>297</v>
      </c>
      <c r="DB563" t="s">
        <v>297</v>
      </c>
      <c r="DC563" t="s">
        <v>297</v>
      </c>
    </row>
    <row r="564" spans="1:107" ht="17" hidden="1" customHeight="1" x14ac:dyDescent="0.2">
      <c r="A564" t="s">
        <v>6258</v>
      </c>
      <c r="B564" s="196" t="s">
        <v>3396</v>
      </c>
      <c r="C564" t="s">
        <v>6286</v>
      </c>
      <c r="D564" t="s">
        <v>297</v>
      </c>
      <c r="E564" t="s">
        <v>3397</v>
      </c>
      <c r="F564" t="s">
        <v>297</v>
      </c>
      <c r="G564" t="s">
        <v>339</v>
      </c>
      <c r="H564" t="s">
        <v>340</v>
      </c>
      <c r="I564" t="s">
        <v>375</v>
      </c>
      <c r="J564" t="s">
        <v>342</v>
      </c>
      <c r="K564" t="s">
        <v>343</v>
      </c>
      <c r="L564" t="s">
        <v>303</v>
      </c>
      <c r="M564" t="s">
        <v>297</v>
      </c>
      <c r="N564" t="s">
        <v>297</v>
      </c>
      <c r="O564" t="s">
        <v>3382</v>
      </c>
      <c r="Q564" t="s">
        <v>344</v>
      </c>
      <c r="R564" t="s">
        <v>297</v>
      </c>
      <c r="S564" t="s">
        <v>306</v>
      </c>
      <c r="T564" t="s">
        <v>297</v>
      </c>
      <c r="U564" t="s">
        <v>297</v>
      </c>
      <c r="V564" t="s">
        <v>309</v>
      </c>
      <c r="W564" t="s">
        <v>310</v>
      </c>
      <c r="X564" t="s">
        <v>310</v>
      </c>
      <c r="Y564" t="s">
        <v>311</v>
      </c>
      <c r="Z564" t="s">
        <v>297</v>
      </c>
      <c r="AA564" t="s">
        <v>297</v>
      </c>
      <c r="AB564" t="s">
        <v>297</v>
      </c>
      <c r="AC564" t="s">
        <v>297</v>
      </c>
      <c r="AD564" t="s">
        <v>297</v>
      </c>
      <c r="AE564" t="s">
        <v>297</v>
      </c>
      <c r="AF564" t="s">
        <v>297</v>
      </c>
      <c r="AG564" t="s">
        <v>297</v>
      </c>
      <c r="AH564" t="s">
        <v>297</v>
      </c>
      <c r="AI564" t="s">
        <v>297</v>
      </c>
      <c r="AJ564" t="s">
        <v>297</v>
      </c>
      <c r="AK564" t="s">
        <v>297</v>
      </c>
      <c r="AL564" t="s">
        <v>297</v>
      </c>
      <c r="AM564" t="s">
        <v>297</v>
      </c>
      <c r="AN564" t="s">
        <v>297</v>
      </c>
      <c r="AO564" t="s">
        <v>297</v>
      </c>
      <c r="AP564" t="s">
        <v>297</v>
      </c>
      <c r="AQ564" t="s">
        <v>297</v>
      </c>
      <c r="AR564" t="s">
        <v>297</v>
      </c>
      <c r="AS564" t="s">
        <v>297</v>
      </c>
      <c r="AT564" t="s">
        <v>297</v>
      </c>
      <c r="AU564" t="s">
        <v>297</v>
      </c>
      <c r="AV564" t="s">
        <v>297</v>
      </c>
      <c r="AW564" t="s">
        <v>297</v>
      </c>
      <c r="AX564" t="s">
        <v>297</v>
      </c>
      <c r="AY564" t="s">
        <v>297</v>
      </c>
      <c r="AZ564" t="s">
        <v>297</v>
      </c>
      <c r="BA564" t="s">
        <v>297</v>
      </c>
      <c r="BB564" t="s">
        <v>297</v>
      </c>
      <c r="BC564" t="s">
        <v>297</v>
      </c>
      <c r="BD564" t="s">
        <v>297</v>
      </c>
      <c r="BE564" t="s">
        <v>297</v>
      </c>
      <c r="BF564" t="s">
        <v>297</v>
      </c>
      <c r="BG564" t="s">
        <v>297</v>
      </c>
      <c r="BH564" t="s">
        <v>297</v>
      </c>
      <c r="BI564" t="s">
        <v>297</v>
      </c>
      <c r="BJ564" t="s">
        <v>297</v>
      </c>
      <c r="BK564" t="s">
        <v>297</v>
      </c>
      <c r="BL564" t="s">
        <v>297</v>
      </c>
      <c r="BM564" t="s">
        <v>297</v>
      </c>
      <c r="BN564" t="s">
        <v>297</v>
      </c>
      <c r="BO564" t="s">
        <v>297</v>
      </c>
      <c r="BP564" t="s">
        <v>312</v>
      </c>
      <c r="BQ564" t="s">
        <v>297</v>
      </c>
      <c r="BR564" t="s">
        <v>297</v>
      </c>
      <c r="BS564" t="s">
        <v>297</v>
      </c>
      <c r="BT564" t="s">
        <v>297</v>
      </c>
      <c r="BU564" t="s">
        <v>297</v>
      </c>
      <c r="BV564" t="s">
        <v>297</v>
      </c>
      <c r="BW564" t="s">
        <v>297</v>
      </c>
      <c r="BX564" t="s">
        <v>297</v>
      </c>
      <c r="BY564" t="s">
        <v>297</v>
      </c>
      <c r="BZ564" t="s">
        <v>297</v>
      </c>
      <c r="CA564" t="s">
        <v>297</v>
      </c>
      <c r="CB564" t="s">
        <v>297</v>
      </c>
      <c r="CC564" t="s">
        <v>297</v>
      </c>
      <c r="CD564" t="s">
        <v>297</v>
      </c>
      <c r="CE564" t="s">
        <v>297</v>
      </c>
      <c r="CF564" t="s">
        <v>369</v>
      </c>
      <c r="CG564" t="s">
        <v>297</v>
      </c>
      <c r="CH564" t="s">
        <v>297</v>
      </c>
      <c r="CI564">
        <v>0</v>
      </c>
      <c r="CJ564">
        <v>30</v>
      </c>
      <c r="CK564" t="s">
        <v>3398</v>
      </c>
      <c r="CL564" t="s">
        <v>3399</v>
      </c>
      <c r="CM564" t="s">
        <v>297</v>
      </c>
      <c r="CN564" t="s">
        <v>297</v>
      </c>
      <c r="CO564" t="s">
        <v>297</v>
      </c>
      <c r="CP564" t="s">
        <v>297</v>
      </c>
      <c r="CQ564" t="s">
        <v>297</v>
      </c>
      <c r="CR564" t="s">
        <v>297</v>
      </c>
      <c r="CS564" t="s">
        <v>297</v>
      </c>
      <c r="CT564" t="s">
        <v>297</v>
      </c>
      <c r="CU564" t="s">
        <v>297</v>
      </c>
      <c r="CV564" t="s">
        <v>297</v>
      </c>
      <c r="CW564" t="s">
        <v>297</v>
      </c>
      <c r="CX564" t="s">
        <v>297</v>
      </c>
      <c r="CY564" t="s">
        <v>297</v>
      </c>
      <c r="CZ564" t="s">
        <v>297</v>
      </c>
      <c r="DA564" t="s">
        <v>297</v>
      </c>
      <c r="DB564" t="s">
        <v>297</v>
      </c>
      <c r="DC564" t="s">
        <v>297</v>
      </c>
    </row>
    <row r="565" spans="1:107" ht="17" hidden="1" customHeight="1" x14ac:dyDescent="0.2">
      <c r="A565" t="s">
        <v>3400</v>
      </c>
      <c r="B565" s="14" t="s">
        <v>3401</v>
      </c>
      <c r="C565" t="s">
        <v>6285</v>
      </c>
      <c r="D565" t="s">
        <v>297</v>
      </c>
      <c r="E565" t="s">
        <v>3402</v>
      </c>
      <c r="F565" t="s">
        <v>297</v>
      </c>
      <c r="G565" t="s">
        <v>339</v>
      </c>
      <c r="H565" t="s">
        <v>340</v>
      </c>
      <c r="I565" t="s">
        <v>375</v>
      </c>
      <c r="J565" t="s">
        <v>342</v>
      </c>
      <c r="K565" t="s">
        <v>343</v>
      </c>
      <c r="L565" t="s">
        <v>303</v>
      </c>
      <c r="M565" t="s">
        <v>297</v>
      </c>
      <c r="N565" t="s">
        <v>297</v>
      </c>
      <c r="O565" t="s">
        <v>297</v>
      </c>
      <c r="Q565" t="s">
        <v>344</v>
      </c>
      <c r="R565" t="s">
        <v>297</v>
      </c>
      <c r="S565" t="s">
        <v>306</v>
      </c>
      <c r="T565" t="s">
        <v>297</v>
      </c>
      <c r="U565" t="s">
        <v>297</v>
      </c>
      <c r="V565" t="s">
        <v>309</v>
      </c>
      <c r="W565" t="s">
        <v>310</v>
      </c>
      <c r="X565" t="s">
        <v>310</v>
      </c>
      <c r="Y565" t="s">
        <v>311</v>
      </c>
      <c r="Z565" t="s">
        <v>297</v>
      </c>
      <c r="AA565" t="s">
        <v>297</v>
      </c>
      <c r="AB565" t="s">
        <v>297</v>
      </c>
      <c r="AC565" t="s">
        <v>297</v>
      </c>
      <c r="AD565" t="s">
        <v>297</v>
      </c>
      <c r="AE565" t="s">
        <v>297</v>
      </c>
      <c r="AF565" t="s">
        <v>297</v>
      </c>
      <c r="AG565" t="s">
        <v>297</v>
      </c>
      <c r="AH565" t="s">
        <v>297</v>
      </c>
      <c r="AI565" t="s">
        <v>297</v>
      </c>
      <c r="AJ565" t="s">
        <v>297</v>
      </c>
      <c r="AK565" t="s">
        <v>297</v>
      </c>
      <c r="AL565" t="s">
        <v>297</v>
      </c>
      <c r="AM565" t="s">
        <v>297</v>
      </c>
      <c r="AN565" t="s">
        <v>297</v>
      </c>
      <c r="AO565" t="s">
        <v>297</v>
      </c>
      <c r="AP565" t="s">
        <v>297</v>
      </c>
      <c r="AQ565" t="s">
        <v>297</v>
      </c>
      <c r="AR565" t="s">
        <v>297</v>
      </c>
      <c r="AS565" t="s">
        <v>297</v>
      </c>
      <c r="AT565" t="s">
        <v>297</v>
      </c>
      <c r="AU565" t="s">
        <v>297</v>
      </c>
      <c r="AV565" t="s">
        <v>297</v>
      </c>
      <c r="AW565" t="s">
        <v>297</v>
      </c>
      <c r="AX565" t="s">
        <v>297</v>
      </c>
      <c r="AY565" t="s">
        <v>297</v>
      </c>
      <c r="AZ565" t="s">
        <v>297</v>
      </c>
      <c r="BA565" t="s">
        <v>297</v>
      </c>
      <c r="BB565" t="s">
        <v>297</v>
      </c>
      <c r="BC565" t="s">
        <v>297</v>
      </c>
      <c r="BD565" t="s">
        <v>297</v>
      </c>
      <c r="BE565" t="s">
        <v>297</v>
      </c>
      <c r="BF565" t="s">
        <v>297</v>
      </c>
      <c r="BG565" t="s">
        <v>297</v>
      </c>
      <c r="BH565" t="s">
        <v>297</v>
      </c>
      <c r="BI565" t="s">
        <v>297</v>
      </c>
      <c r="BJ565" t="s">
        <v>297</v>
      </c>
      <c r="BK565" t="s">
        <v>297</v>
      </c>
      <c r="BL565" t="s">
        <v>297</v>
      </c>
      <c r="BM565" t="s">
        <v>297</v>
      </c>
      <c r="BN565" t="s">
        <v>297</v>
      </c>
      <c r="BO565" t="s">
        <v>297</v>
      </c>
      <c r="BP565" t="s">
        <v>297</v>
      </c>
      <c r="BQ565" t="s">
        <v>297</v>
      </c>
      <c r="BR565" t="s">
        <v>297</v>
      </c>
      <c r="BS565" t="s">
        <v>297</v>
      </c>
      <c r="BT565" t="s">
        <v>297</v>
      </c>
      <c r="BU565" t="s">
        <v>297</v>
      </c>
      <c r="BV565" t="s">
        <v>297</v>
      </c>
      <c r="BW565" t="s">
        <v>297</v>
      </c>
      <c r="BX565" t="s">
        <v>297</v>
      </c>
      <c r="BY565" t="s">
        <v>297</v>
      </c>
      <c r="BZ565" t="s">
        <v>297</v>
      </c>
      <c r="CA565" t="s">
        <v>297</v>
      </c>
      <c r="CB565" t="s">
        <v>297</v>
      </c>
      <c r="CC565" t="s">
        <v>297</v>
      </c>
      <c r="CD565" t="s">
        <v>297</v>
      </c>
      <c r="CE565" t="s">
        <v>297</v>
      </c>
      <c r="CF565" t="s">
        <v>347</v>
      </c>
      <c r="CG565" t="s">
        <v>297</v>
      </c>
      <c r="CH565" t="s">
        <v>297</v>
      </c>
      <c r="CI565">
        <v>0</v>
      </c>
      <c r="CJ565">
        <v>30</v>
      </c>
      <c r="CK565" t="s">
        <v>3403</v>
      </c>
      <c r="CL565" t="s">
        <v>3404</v>
      </c>
      <c r="CM565" t="s">
        <v>297</v>
      </c>
      <c r="CN565" t="s">
        <v>297</v>
      </c>
      <c r="CO565" t="s">
        <v>297</v>
      </c>
      <c r="CP565" t="s">
        <v>297</v>
      </c>
      <c r="CQ565" t="s">
        <v>297</v>
      </c>
      <c r="CR565" t="s">
        <v>297</v>
      </c>
      <c r="CS565" t="s">
        <v>297</v>
      </c>
      <c r="CT565" t="s">
        <v>297</v>
      </c>
      <c r="CU565" t="s">
        <v>297</v>
      </c>
      <c r="CV565" t="s">
        <v>297</v>
      </c>
      <c r="CW565" t="s">
        <v>297</v>
      </c>
      <c r="CX565" t="s">
        <v>297</v>
      </c>
      <c r="CY565" t="s">
        <v>297</v>
      </c>
      <c r="CZ565" t="s">
        <v>297</v>
      </c>
      <c r="DA565" t="s">
        <v>297</v>
      </c>
      <c r="DB565" t="s">
        <v>297</v>
      </c>
      <c r="DC565" t="s">
        <v>297</v>
      </c>
    </row>
    <row r="566" spans="1:107" ht="17" hidden="1" customHeight="1" x14ac:dyDescent="0.2">
      <c r="A566" t="s">
        <v>3405</v>
      </c>
      <c r="B566" s="196" t="s">
        <v>3406</v>
      </c>
      <c r="C566" t="s">
        <v>6289</v>
      </c>
      <c r="D566" t="s">
        <v>297</v>
      </c>
      <c r="E566" t="s">
        <v>3406</v>
      </c>
      <c r="F566" t="s">
        <v>297</v>
      </c>
      <c r="G566" t="s">
        <v>339</v>
      </c>
      <c r="H566" t="s">
        <v>340</v>
      </c>
      <c r="I566" t="s">
        <v>300</v>
      </c>
      <c r="J566" t="s">
        <v>301</v>
      </c>
      <c r="K566" t="s">
        <v>302</v>
      </c>
      <c r="L566" t="s">
        <v>303</v>
      </c>
      <c r="M566" t="s">
        <v>297</v>
      </c>
      <c r="N566" t="s">
        <v>297</v>
      </c>
      <c r="O566" t="s">
        <v>297</v>
      </c>
      <c r="Q566" t="s">
        <v>304</v>
      </c>
      <c r="R566" t="s">
        <v>297</v>
      </c>
      <c r="S566" t="s">
        <v>306</v>
      </c>
      <c r="T566" t="s">
        <v>362</v>
      </c>
      <c r="U566" t="s">
        <v>308</v>
      </c>
      <c r="V566" t="s">
        <v>309</v>
      </c>
      <c r="W566" t="s">
        <v>310</v>
      </c>
      <c r="X566" t="s">
        <v>310</v>
      </c>
      <c r="Y566" t="s">
        <v>311</v>
      </c>
      <c r="Z566" t="s">
        <v>297</v>
      </c>
      <c r="AA566" t="s">
        <v>297</v>
      </c>
      <c r="AB566" t="s">
        <v>297</v>
      </c>
      <c r="AC566" t="s">
        <v>297</v>
      </c>
      <c r="AD566" t="s">
        <v>297</v>
      </c>
      <c r="AE566" t="s">
        <v>297</v>
      </c>
      <c r="AF566" t="s">
        <v>312</v>
      </c>
      <c r="AG566" t="s">
        <v>297</v>
      </c>
      <c r="AH566" t="s">
        <v>297</v>
      </c>
      <c r="AI566" t="s">
        <v>297</v>
      </c>
      <c r="AJ566" t="s">
        <v>297</v>
      </c>
      <c r="AK566" t="s">
        <v>297</v>
      </c>
      <c r="AL566" t="s">
        <v>297</v>
      </c>
      <c r="AM566" t="s">
        <v>297</v>
      </c>
      <c r="AN566" t="s">
        <v>297</v>
      </c>
      <c r="AO566" t="s">
        <v>297</v>
      </c>
      <c r="AP566" t="s">
        <v>297</v>
      </c>
      <c r="AQ566" t="s">
        <v>297</v>
      </c>
      <c r="AR566" t="s">
        <v>297</v>
      </c>
      <c r="AS566" t="s">
        <v>297</v>
      </c>
      <c r="AT566" t="s">
        <v>297</v>
      </c>
      <c r="AU566" t="s">
        <v>297</v>
      </c>
      <c r="AV566" t="s">
        <v>297</v>
      </c>
      <c r="AW566" t="s">
        <v>297</v>
      </c>
      <c r="AX566" t="s">
        <v>297</v>
      </c>
      <c r="AY566" t="s">
        <v>297</v>
      </c>
      <c r="AZ566" t="s">
        <v>297</v>
      </c>
      <c r="BA566" t="s">
        <v>297</v>
      </c>
      <c r="BB566" t="s">
        <v>297</v>
      </c>
      <c r="BC566" t="s">
        <v>297</v>
      </c>
      <c r="BD566" t="s">
        <v>297</v>
      </c>
      <c r="BE566" t="s">
        <v>297</v>
      </c>
      <c r="BF566" t="s">
        <v>297</v>
      </c>
      <c r="BG566" t="s">
        <v>297</v>
      </c>
      <c r="BH566" t="s">
        <v>297</v>
      </c>
      <c r="BI566" t="s">
        <v>297</v>
      </c>
      <c r="BJ566" t="s">
        <v>297</v>
      </c>
      <c r="BK566" t="s">
        <v>297</v>
      </c>
      <c r="BL566" t="s">
        <v>297</v>
      </c>
      <c r="BM566" t="s">
        <v>297</v>
      </c>
      <c r="BN566" t="s">
        <v>297</v>
      </c>
      <c r="BO566" t="s">
        <v>297</v>
      </c>
      <c r="BP566" t="s">
        <v>297</v>
      </c>
      <c r="BQ566" t="s">
        <v>297</v>
      </c>
      <c r="BR566" t="s">
        <v>297</v>
      </c>
      <c r="BS566" t="s">
        <v>297</v>
      </c>
      <c r="BT566" t="s">
        <v>297</v>
      </c>
      <c r="BU566" t="s">
        <v>297</v>
      </c>
      <c r="BV566" t="s">
        <v>297</v>
      </c>
      <c r="BW566" t="s">
        <v>297</v>
      </c>
      <c r="BX566" t="s">
        <v>297</v>
      </c>
      <c r="BY566" t="s">
        <v>297</v>
      </c>
      <c r="BZ566" t="s">
        <v>297</v>
      </c>
      <c r="CA566" t="s">
        <v>297</v>
      </c>
      <c r="CB566" t="s">
        <v>297</v>
      </c>
      <c r="CC566" t="s">
        <v>297</v>
      </c>
      <c r="CD566" t="s">
        <v>297</v>
      </c>
      <c r="CE566" t="s">
        <v>297</v>
      </c>
      <c r="CF566" t="s">
        <v>313</v>
      </c>
      <c r="CG566" t="s">
        <v>314</v>
      </c>
      <c r="CH566" t="s">
        <v>314</v>
      </c>
      <c r="CI566" t="s">
        <v>297</v>
      </c>
      <c r="CJ566" t="s">
        <v>297</v>
      </c>
      <c r="CK566" t="s">
        <v>3407</v>
      </c>
      <c r="CL566" t="s">
        <v>3408</v>
      </c>
      <c r="CM566" t="s">
        <v>297</v>
      </c>
      <c r="CN566" t="s">
        <v>297</v>
      </c>
      <c r="CO566" t="s">
        <v>297</v>
      </c>
      <c r="CP566" t="s">
        <v>297</v>
      </c>
      <c r="CQ566" t="s">
        <v>297</v>
      </c>
      <c r="CR566" t="s">
        <v>297</v>
      </c>
      <c r="CS566" t="s">
        <v>297</v>
      </c>
      <c r="CT566" t="s">
        <v>297</v>
      </c>
      <c r="CU566" t="s">
        <v>297</v>
      </c>
      <c r="CV566" t="s">
        <v>297</v>
      </c>
      <c r="CW566" t="s">
        <v>297</v>
      </c>
      <c r="CX566" t="s">
        <v>297</v>
      </c>
      <c r="CY566" t="s">
        <v>297</v>
      </c>
      <c r="CZ566" t="s">
        <v>297</v>
      </c>
      <c r="DA566" t="s">
        <v>297</v>
      </c>
      <c r="DB566" t="s">
        <v>297</v>
      </c>
      <c r="DC566" t="s">
        <v>297</v>
      </c>
    </row>
    <row r="567" spans="1:107" ht="17" hidden="1" customHeight="1" x14ac:dyDescent="0.2">
      <c r="A567" t="s">
        <v>3409</v>
      </c>
      <c r="B567" s="14" t="s">
        <v>3410</v>
      </c>
      <c r="C567" t="s">
        <v>6289</v>
      </c>
      <c r="D567" t="s">
        <v>297</v>
      </c>
      <c r="E567" t="s">
        <v>3410</v>
      </c>
      <c r="F567" t="s">
        <v>297</v>
      </c>
      <c r="G567" t="s">
        <v>339</v>
      </c>
      <c r="H567" t="s">
        <v>340</v>
      </c>
      <c r="I567" t="s">
        <v>300</v>
      </c>
      <c r="J567" t="s">
        <v>301</v>
      </c>
      <c r="K567" t="s">
        <v>302</v>
      </c>
      <c r="L567" t="s">
        <v>303</v>
      </c>
      <c r="M567" t="s">
        <v>297</v>
      </c>
      <c r="N567" t="s">
        <v>297</v>
      </c>
      <c r="O567" t="s">
        <v>297</v>
      </c>
      <c r="Q567" t="s">
        <v>304</v>
      </c>
      <c r="R567" t="s">
        <v>297</v>
      </c>
      <c r="S567" t="s">
        <v>306</v>
      </c>
      <c r="T567" t="s">
        <v>362</v>
      </c>
      <c r="U567" t="s">
        <v>308</v>
      </c>
      <c r="V567" t="s">
        <v>309</v>
      </c>
      <c r="W567" t="s">
        <v>310</v>
      </c>
      <c r="X567" t="s">
        <v>310</v>
      </c>
      <c r="Y567" t="s">
        <v>311</v>
      </c>
      <c r="Z567" t="s">
        <v>297</v>
      </c>
      <c r="AA567" t="s">
        <v>297</v>
      </c>
      <c r="AB567" t="s">
        <v>297</v>
      </c>
      <c r="AC567" t="s">
        <v>297</v>
      </c>
      <c r="AD567" t="s">
        <v>297</v>
      </c>
      <c r="AE567" t="s">
        <v>297</v>
      </c>
      <c r="AF567" t="s">
        <v>312</v>
      </c>
      <c r="AG567" t="s">
        <v>297</v>
      </c>
      <c r="AH567" t="s">
        <v>297</v>
      </c>
      <c r="AI567" t="s">
        <v>297</v>
      </c>
      <c r="AJ567" t="s">
        <v>297</v>
      </c>
      <c r="AK567" t="s">
        <v>297</v>
      </c>
      <c r="AL567" t="s">
        <v>297</v>
      </c>
      <c r="AM567" t="s">
        <v>297</v>
      </c>
      <c r="AN567" t="s">
        <v>297</v>
      </c>
      <c r="AO567" t="s">
        <v>297</v>
      </c>
      <c r="AP567" t="s">
        <v>297</v>
      </c>
      <c r="AQ567" t="s">
        <v>297</v>
      </c>
      <c r="AR567" t="s">
        <v>297</v>
      </c>
      <c r="AS567" t="s">
        <v>297</v>
      </c>
      <c r="AT567" t="s">
        <v>297</v>
      </c>
      <c r="AU567" t="s">
        <v>297</v>
      </c>
      <c r="AV567" t="s">
        <v>297</v>
      </c>
      <c r="AW567" t="s">
        <v>297</v>
      </c>
      <c r="AX567" t="s">
        <v>297</v>
      </c>
      <c r="AY567" t="s">
        <v>297</v>
      </c>
      <c r="AZ567" t="s">
        <v>297</v>
      </c>
      <c r="BA567" t="s">
        <v>297</v>
      </c>
      <c r="BB567" t="s">
        <v>297</v>
      </c>
      <c r="BC567" t="s">
        <v>297</v>
      </c>
      <c r="BD567" t="s">
        <v>297</v>
      </c>
      <c r="BE567" t="s">
        <v>297</v>
      </c>
      <c r="BF567" t="s">
        <v>297</v>
      </c>
      <c r="BG567" t="s">
        <v>297</v>
      </c>
      <c r="BH567" t="s">
        <v>297</v>
      </c>
      <c r="BI567" t="s">
        <v>297</v>
      </c>
      <c r="BJ567" t="s">
        <v>297</v>
      </c>
      <c r="BK567" t="s">
        <v>297</v>
      </c>
      <c r="BL567" t="s">
        <v>297</v>
      </c>
      <c r="BM567" t="s">
        <v>297</v>
      </c>
      <c r="BN567" t="s">
        <v>297</v>
      </c>
      <c r="BO567" t="s">
        <v>297</v>
      </c>
      <c r="BP567" t="s">
        <v>297</v>
      </c>
      <c r="BQ567" t="s">
        <v>297</v>
      </c>
      <c r="BR567" t="s">
        <v>297</v>
      </c>
      <c r="BS567" t="s">
        <v>297</v>
      </c>
      <c r="BT567" t="s">
        <v>297</v>
      </c>
      <c r="BU567" t="s">
        <v>297</v>
      </c>
      <c r="BV567" t="s">
        <v>297</v>
      </c>
      <c r="BW567" t="s">
        <v>297</v>
      </c>
      <c r="BX567" t="s">
        <v>297</v>
      </c>
      <c r="BY567" t="s">
        <v>297</v>
      </c>
      <c r="BZ567" t="s">
        <v>297</v>
      </c>
      <c r="CA567" t="s">
        <v>297</v>
      </c>
      <c r="CB567" t="s">
        <v>297</v>
      </c>
      <c r="CC567" t="s">
        <v>297</v>
      </c>
      <c r="CD567" t="s">
        <v>297</v>
      </c>
      <c r="CE567" t="s">
        <v>297</v>
      </c>
      <c r="CF567" t="s">
        <v>313</v>
      </c>
      <c r="CG567" t="s">
        <v>314</v>
      </c>
      <c r="CH567" t="s">
        <v>314</v>
      </c>
      <c r="CI567" t="s">
        <v>297</v>
      </c>
      <c r="CJ567" t="s">
        <v>297</v>
      </c>
      <c r="CK567" t="s">
        <v>3411</v>
      </c>
      <c r="CL567" t="s">
        <v>3412</v>
      </c>
      <c r="CM567" t="s">
        <v>297</v>
      </c>
      <c r="CN567" t="s">
        <v>297</v>
      </c>
      <c r="CO567" t="s">
        <v>297</v>
      </c>
      <c r="CP567" t="s">
        <v>297</v>
      </c>
      <c r="CQ567" t="s">
        <v>297</v>
      </c>
      <c r="CR567" t="s">
        <v>297</v>
      </c>
      <c r="CS567" t="s">
        <v>297</v>
      </c>
      <c r="CT567" t="s">
        <v>297</v>
      </c>
      <c r="CU567" t="s">
        <v>297</v>
      </c>
      <c r="CV567" t="s">
        <v>297</v>
      </c>
      <c r="CW567" t="s">
        <v>297</v>
      </c>
      <c r="CX567" t="s">
        <v>297</v>
      </c>
      <c r="CY567" t="s">
        <v>297</v>
      </c>
      <c r="CZ567" t="s">
        <v>297</v>
      </c>
      <c r="DA567" t="s">
        <v>297</v>
      </c>
      <c r="DB567" t="s">
        <v>297</v>
      </c>
      <c r="DC567" t="s">
        <v>297</v>
      </c>
    </row>
    <row r="568" spans="1:107" ht="17" hidden="1" customHeight="1" x14ac:dyDescent="0.2">
      <c r="A568" t="s">
        <v>3413</v>
      </c>
      <c r="B568" s="196" t="s">
        <v>3414</v>
      </c>
      <c r="C568" t="s">
        <v>6289</v>
      </c>
      <c r="D568" t="s">
        <v>297</v>
      </c>
      <c r="E568" t="s">
        <v>3414</v>
      </c>
      <c r="F568" t="s">
        <v>297</v>
      </c>
      <c r="G568" t="s">
        <v>339</v>
      </c>
      <c r="H568" t="s">
        <v>340</v>
      </c>
      <c r="I568" t="s">
        <v>300</v>
      </c>
      <c r="J568" t="s">
        <v>301</v>
      </c>
      <c r="K568" t="s">
        <v>302</v>
      </c>
      <c r="L568" t="s">
        <v>303</v>
      </c>
      <c r="M568" t="s">
        <v>297</v>
      </c>
      <c r="N568" t="s">
        <v>297</v>
      </c>
      <c r="O568" t="s">
        <v>297</v>
      </c>
      <c r="Q568" t="s">
        <v>304</v>
      </c>
      <c r="R568" t="s">
        <v>297</v>
      </c>
      <c r="S568" t="s">
        <v>306</v>
      </c>
      <c r="T568" t="s">
        <v>362</v>
      </c>
      <c r="U568" t="s">
        <v>308</v>
      </c>
      <c r="V568" t="s">
        <v>309</v>
      </c>
      <c r="W568" t="s">
        <v>310</v>
      </c>
      <c r="X568" t="s">
        <v>310</v>
      </c>
      <c r="Y568" t="s">
        <v>311</v>
      </c>
      <c r="Z568" t="s">
        <v>297</v>
      </c>
      <c r="AA568" t="s">
        <v>297</v>
      </c>
      <c r="AB568" t="s">
        <v>297</v>
      </c>
      <c r="AC568" t="s">
        <v>297</v>
      </c>
      <c r="AD568" t="s">
        <v>297</v>
      </c>
      <c r="AE568" t="s">
        <v>297</v>
      </c>
      <c r="AF568" t="s">
        <v>312</v>
      </c>
      <c r="AG568" t="s">
        <v>297</v>
      </c>
      <c r="AH568" t="s">
        <v>297</v>
      </c>
      <c r="AI568" t="s">
        <v>297</v>
      </c>
      <c r="AJ568" t="s">
        <v>297</v>
      </c>
      <c r="AK568" t="s">
        <v>297</v>
      </c>
      <c r="AL568" t="s">
        <v>297</v>
      </c>
      <c r="AM568" t="s">
        <v>297</v>
      </c>
      <c r="AN568" t="s">
        <v>297</v>
      </c>
      <c r="AO568" t="s">
        <v>297</v>
      </c>
      <c r="AP568" t="s">
        <v>297</v>
      </c>
      <c r="AQ568" t="s">
        <v>297</v>
      </c>
      <c r="AR568" t="s">
        <v>297</v>
      </c>
      <c r="AS568" t="s">
        <v>297</v>
      </c>
      <c r="AT568" t="s">
        <v>297</v>
      </c>
      <c r="AU568" t="s">
        <v>297</v>
      </c>
      <c r="AV568" t="s">
        <v>297</v>
      </c>
      <c r="AW568" t="s">
        <v>297</v>
      </c>
      <c r="AX568" t="s">
        <v>297</v>
      </c>
      <c r="AY568" t="s">
        <v>297</v>
      </c>
      <c r="AZ568" t="s">
        <v>297</v>
      </c>
      <c r="BA568" t="s">
        <v>297</v>
      </c>
      <c r="BB568" t="s">
        <v>297</v>
      </c>
      <c r="BC568" t="s">
        <v>297</v>
      </c>
      <c r="BD568" t="s">
        <v>297</v>
      </c>
      <c r="BE568" t="s">
        <v>297</v>
      </c>
      <c r="BF568" t="s">
        <v>297</v>
      </c>
      <c r="BG568" t="s">
        <v>297</v>
      </c>
      <c r="BH568" t="s">
        <v>297</v>
      </c>
      <c r="BI568" t="s">
        <v>297</v>
      </c>
      <c r="BJ568" t="s">
        <v>297</v>
      </c>
      <c r="BK568" t="s">
        <v>297</v>
      </c>
      <c r="BL568" t="s">
        <v>297</v>
      </c>
      <c r="BM568" t="s">
        <v>297</v>
      </c>
      <c r="BN568" t="s">
        <v>297</v>
      </c>
      <c r="BO568" t="s">
        <v>297</v>
      </c>
      <c r="BP568" t="s">
        <v>297</v>
      </c>
      <c r="BQ568" t="s">
        <v>297</v>
      </c>
      <c r="BR568" t="s">
        <v>297</v>
      </c>
      <c r="BS568" t="s">
        <v>297</v>
      </c>
      <c r="BT568" t="s">
        <v>297</v>
      </c>
      <c r="BU568" t="s">
        <v>297</v>
      </c>
      <c r="BV568" t="s">
        <v>297</v>
      </c>
      <c r="BW568" t="s">
        <v>297</v>
      </c>
      <c r="BX568" t="s">
        <v>297</v>
      </c>
      <c r="BY568" t="s">
        <v>297</v>
      </c>
      <c r="BZ568" t="s">
        <v>297</v>
      </c>
      <c r="CA568" t="s">
        <v>297</v>
      </c>
      <c r="CB568" t="s">
        <v>297</v>
      </c>
      <c r="CC568" t="s">
        <v>297</v>
      </c>
      <c r="CD568" t="s">
        <v>297</v>
      </c>
      <c r="CE568" t="s">
        <v>297</v>
      </c>
      <c r="CF568" t="s">
        <v>313</v>
      </c>
      <c r="CG568" t="s">
        <v>314</v>
      </c>
      <c r="CH568" t="s">
        <v>314</v>
      </c>
      <c r="CI568" t="s">
        <v>297</v>
      </c>
      <c r="CJ568" t="s">
        <v>297</v>
      </c>
      <c r="CK568" t="s">
        <v>3415</v>
      </c>
      <c r="CL568" t="s">
        <v>3416</v>
      </c>
      <c r="CM568" t="s">
        <v>297</v>
      </c>
      <c r="CN568" t="s">
        <v>297</v>
      </c>
      <c r="CO568" t="s">
        <v>297</v>
      </c>
      <c r="CP568" t="s">
        <v>297</v>
      </c>
      <c r="CQ568" t="s">
        <v>297</v>
      </c>
      <c r="CR568" t="s">
        <v>297</v>
      </c>
      <c r="CS568" t="s">
        <v>297</v>
      </c>
      <c r="CT568" t="s">
        <v>297</v>
      </c>
      <c r="CU568" t="s">
        <v>297</v>
      </c>
      <c r="CV568" t="s">
        <v>297</v>
      </c>
      <c r="CW568" t="s">
        <v>297</v>
      </c>
      <c r="CX568" t="s">
        <v>297</v>
      </c>
      <c r="CY568" t="s">
        <v>297</v>
      </c>
      <c r="CZ568" t="s">
        <v>297</v>
      </c>
      <c r="DA568" t="s">
        <v>297</v>
      </c>
      <c r="DB568" t="s">
        <v>297</v>
      </c>
      <c r="DC568" t="s">
        <v>297</v>
      </c>
    </row>
    <row r="569" spans="1:107" ht="17" hidden="1" customHeight="1" x14ac:dyDescent="0.2">
      <c r="A569" t="s">
        <v>3417</v>
      </c>
      <c r="B569" s="14" t="s">
        <v>3418</v>
      </c>
      <c r="C569" t="s">
        <v>6289</v>
      </c>
      <c r="D569" t="s">
        <v>297</v>
      </c>
      <c r="E569" t="s">
        <v>3418</v>
      </c>
      <c r="F569" t="s">
        <v>297</v>
      </c>
      <c r="G569" t="s">
        <v>339</v>
      </c>
      <c r="H569" t="s">
        <v>340</v>
      </c>
      <c r="I569" t="s">
        <v>300</v>
      </c>
      <c r="J569" t="s">
        <v>301</v>
      </c>
      <c r="K569" t="s">
        <v>302</v>
      </c>
      <c r="L569" t="s">
        <v>303</v>
      </c>
      <c r="M569" t="s">
        <v>297</v>
      </c>
      <c r="N569" t="s">
        <v>297</v>
      </c>
      <c r="O569" t="s">
        <v>297</v>
      </c>
      <c r="Q569" t="s">
        <v>304</v>
      </c>
      <c r="R569" t="s">
        <v>297</v>
      </c>
      <c r="S569" t="s">
        <v>306</v>
      </c>
      <c r="T569" t="s">
        <v>362</v>
      </c>
      <c r="U569" t="s">
        <v>308</v>
      </c>
      <c r="V569" t="s">
        <v>309</v>
      </c>
      <c r="W569" t="s">
        <v>310</v>
      </c>
      <c r="X569" t="s">
        <v>310</v>
      </c>
      <c r="Y569" t="s">
        <v>311</v>
      </c>
      <c r="Z569" t="s">
        <v>297</v>
      </c>
      <c r="AA569" t="s">
        <v>297</v>
      </c>
      <c r="AB569" t="s">
        <v>297</v>
      </c>
      <c r="AC569" t="s">
        <v>297</v>
      </c>
      <c r="AD569" t="s">
        <v>297</v>
      </c>
      <c r="AE569" t="s">
        <v>297</v>
      </c>
      <c r="AF569" t="s">
        <v>312</v>
      </c>
      <c r="AG569" t="s">
        <v>297</v>
      </c>
      <c r="AH569" t="s">
        <v>297</v>
      </c>
      <c r="AI569" t="s">
        <v>297</v>
      </c>
      <c r="AJ569" t="s">
        <v>297</v>
      </c>
      <c r="AK569" t="s">
        <v>297</v>
      </c>
      <c r="AL569" t="s">
        <v>297</v>
      </c>
      <c r="AM569" t="s">
        <v>297</v>
      </c>
      <c r="AN569" t="s">
        <v>297</v>
      </c>
      <c r="AO569" t="s">
        <v>297</v>
      </c>
      <c r="AP569" t="s">
        <v>297</v>
      </c>
      <c r="AQ569" t="s">
        <v>297</v>
      </c>
      <c r="AR569" t="s">
        <v>297</v>
      </c>
      <c r="AS569" t="s">
        <v>297</v>
      </c>
      <c r="AT569" t="s">
        <v>297</v>
      </c>
      <c r="AU569" t="s">
        <v>297</v>
      </c>
      <c r="AV569" t="s">
        <v>297</v>
      </c>
      <c r="AW569" t="s">
        <v>297</v>
      </c>
      <c r="AX569" t="s">
        <v>297</v>
      </c>
      <c r="AY569" t="s">
        <v>297</v>
      </c>
      <c r="AZ569" t="s">
        <v>297</v>
      </c>
      <c r="BA569" t="s">
        <v>297</v>
      </c>
      <c r="BB569" t="s">
        <v>297</v>
      </c>
      <c r="BC569" t="s">
        <v>297</v>
      </c>
      <c r="BD569" t="s">
        <v>297</v>
      </c>
      <c r="BE569" t="s">
        <v>297</v>
      </c>
      <c r="BF569" t="s">
        <v>297</v>
      </c>
      <c r="BG569" t="s">
        <v>297</v>
      </c>
      <c r="BH569" t="s">
        <v>297</v>
      </c>
      <c r="BI569" t="s">
        <v>297</v>
      </c>
      <c r="BJ569" t="s">
        <v>297</v>
      </c>
      <c r="BK569" t="s">
        <v>297</v>
      </c>
      <c r="BL569" t="s">
        <v>297</v>
      </c>
      <c r="BM569" t="s">
        <v>297</v>
      </c>
      <c r="BN569" t="s">
        <v>297</v>
      </c>
      <c r="BO569" t="s">
        <v>297</v>
      </c>
      <c r="BP569" t="s">
        <v>297</v>
      </c>
      <c r="BQ569" t="s">
        <v>297</v>
      </c>
      <c r="BR569" t="s">
        <v>297</v>
      </c>
      <c r="BS569" t="s">
        <v>297</v>
      </c>
      <c r="BT569" t="s">
        <v>297</v>
      </c>
      <c r="BU569" t="s">
        <v>297</v>
      </c>
      <c r="BV569" t="s">
        <v>297</v>
      </c>
      <c r="BW569" t="s">
        <v>297</v>
      </c>
      <c r="BX569" t="s">
        <v>297</v>
      </c>
      <c r="BY569" t="s">
        <v>297</v>
      </c>
      <c r="BZ569" t="s">
        <v>297</v>
      </c>
      <c r="CA569" t="s">
        <v>297</v>
      </c>
      <c r="CB569" t="s">
        <v>297</v>
      </c>
      <c r="CC569" t="s">
        <v>297</v>
      </c>
      <c r="CD569" t="s">
        <v>297</v>
      </c>
      <c r="CE569" t="s">
        <v>297</v>
      </c>
      <c r="CF569" t="s">
        <v>313</v>
      </c>
      <c r="CG569" t="s">
        <v>314</v>
      </c>
      <c r="CH569" t="s">
        <v>314</v>
      </c>
      <c r="CI569" t="s">
        <v>297</v>
      </c>
      <c r="CJ569" t="s">
        <v>297</v>
      </c>
      <c r="CK569" t="s">
        <v>3419</v>
      </c>
      <c r="CL569" t="s">
        <v>3420</v>
      </c>
      <c r="CM569" t="s">
        <v>297</v>
      </c>
      <c r="CN569" t="s">
        <v>297</v>
      </c>
      <c r="CO569" t="s">
        <v>297</v>
      </c>
      <c r="CP569" t="s">
        <v>297</v>
      </c>
      <c r="CQ569" t="s">
        <v>297</v>
      </c>
      <c r="CR569" t="s">
        <v>297</v>
      </c>
      <c r="CS569" t="s">
        <v>297</v>
      </c>
      <c r="CT569" t="s">
        <v>297</v>
      </c>
      <c r="CU569" t="s">
        <v>297</v>
      </c>
      <c r="CV569" t="s">
        <v>297</v>
      </c>
      <c r="CW569" t="s">
        <v>297</v>
      </c>
      <c r="CX569" t="s">
        <v>297</v>
      </c>
      <c r="CY569" t="s">
        <v>297</v>
      </c>
      <c r="CZ569" t="s">
        <v>297</v>
      </c>
      <c r="DA569" t="s">
        <v>297</v>
      </c>
      <c r="DB569" t="s">
        <v>297</v>
      </c>
      <c r="DC569" t="s">
        <v>297</v>
      </c>
    </row>
    <row r="570" spans="1:107" ht="17" hidden="1" customHeight="1" x14ac:dyDescent="0.2">
      <c r="A570" t="s">
        <v>3421</v>
      </c>
      <c r="B570" s="196" t="s">
        <v>3422</v>
      </c>
      <c r="C570" t="s">
        <v>6289</v>
      </c>
      <c r="D570" t="s">
        <v>297</v>
      </c>
      <c r="E570" t="s">
        <v>3422</v>
      </c>
      <c r="F570" t="s">
        <v>297</v>
      </c>
      <c r="G570" t="s">
        <v>339</v>
      </c>
      <c r="H570" t="s">
        <v>340</v>
      </c>
      <c r="I570" t="s">
        <v>300</v>
      </c>
      <c r="J570" t="s">
        <v>301</v>
      </c>
      <c r="K570" t="s">
        <v>302</v>
      </c>
      <c r="L570" t="s">
        <v>303</v>
      </c>
      <c r="M570" t="s">
        <v>297</v>
      </c>
      <c r="N570" t="s">
        <v>297</v>
      </c>
      <c r="O570" t="s">
        <v>297</v>
      </c>
      <c r="Q570" t="s">
        <v>304</v>
      </c>
      <c r="R570" t="s">
        <v>297</v>
      </c>
      <c r="S570" t="s">
        <v>306</v>
      </c>
      <c r="T570" t="s">
        <v>362</v>
      </c>
      <c r="U570" t="s">
        <v>308</v>
      </c>
      <c r="V570" t="s">
        <v>309</v>
      </c>
      <c r="W570" t="s">
        <v>310</v>
      </c>
      <c r="X570" t="s">
        <v>310</v>
      </c>
      <c r="Y570" t="s">
        <v>311</v>
      </c>
      <c r="Z570" t="s">
        <v>297</v>
      </c>
      <c r="AA570" t="s">
        <v>297</v>
      </c>
      <c r="AB570" t="s">
        <v>297</v>
      </c>
      <c r="AC570" t="s">
        <v>297</v>
      </c>
      <c r="AD570" t="s">
        <v>297</v>
      </c>
      <c r="AE570" t="s">
        <v>297</v>
      </c>
      <c r="AF570" t="s">
        <v>312</v>
      </c>
      <c r="AG570" t="s">
        <v>297</v>
      </c>
      <c r="AH570" t="s">
        <v>297</v>
      </c>
      <c r="AI570" t="s">
        <v>297</v>
      </c>
      <c r="AJ570" t="s">
        <v>297</v>
      </c>
      <c r="AK570" t="s">
        <v>297</v>
      </c>
      <c r="AL570" t="s">
        <v>297</v>
      </c>
      <c r="AM570" t="s">
        <v>297</v>
      </c>
      <c r="AN570" t="s">
        <v>297</v>
      </c>
      <c r="AO570" t="s">
        <v>297</v>
      </c>
      <c r="AP570" t="s">
        <v>297</v>
      </c>
      <c r="AQ570" t="s">
        <v>297</v>
      </c>
      <c r="AR570" t="s">
        <v>297</v>
      </c>
      <c r="AS570" t="s">
        <v>297</v>
      </c>
      <c r="AT570" t="s">
        <v>297</v>
      </c>
      <c r="AU570" t="s">
        <v>297</v>
      </c>
      <c r="AV570" t="s">
        <v>297</v>
      </c>
      <c r="AW570" t="s">
        <v>297</v>
      </c>
      <c r="AX570" t="s">
        <v>297</v>
      </c>
      <c r="AY570" t="s">
        <v>297</v>
      </c>
      <c r="AZ570" t="s">
        <v>297</v>
      </c>
      <c r="BA570" t="s">
        <v>297</v>
      </c>
      <c r="BB570" t="s">
        <v>297</v>
      </c>
      <c r="BC570" t="s">
        <v>297</v>
      </c>
      <c r="BD570" t="s">
        <v>297</v>
      </c>
      <c r="BE570" t="s">
        <v>297</v>
      </c>
      <c r="BF570" t="s">
        <v>297</v>
      </c>
      <c r="BG570" t="s">
        <v>297</v>
      </c>
      <c r="BH570" t="s">
        <v>297</v>
      </c>
      <c r="BI570" t="s">
        <v>297</v>
      </c>
      <c r="BJ570" t="s">
        <v>297</v>
      </c>
      <c r="BK570" t="s">
        <v>297</v>
      </c>
      <c r="BL570" t="s">
        <v>297</v>
      </c>
      <c r="BM570" t="s">
        <v>297</v>
      </c>
      <c r="BN570" t="s">
        <v>297</v>
      </c>
      <c r="BO570" t="s">
        <v>297</v>
      </c>
      <c r="BP570" t="s">
        <v>297</v>
      </c>
      <c r="BQ570" t="s">
        <v>297</v>
      </c>
      <c r="BR570" t="s">
        <v>297</v>
      </c>
      <c r="BS570" t="s">
        <v>297</v>
      </c>
      <c r="BT570" t="s">
        <v>297</v>
      </c>
      <c r="BU570" t="s">
        <v>297</v>
      </c>
      <c r="BV570" t="s">
        <v>297</v>
      </c>
      <c r="BW570" t="s">
        <v>297</v>
      </c>
      <c r="BX570" t="s">
        <v>297</v>
      </c>
      <c r="BY570" t="s">
        <v>297</v>
      </c>
      <c r="BZ570" t="s">
        <v>297</v>
      </c>
      <c r="CA570" t="s">
        <v>297</v>
      </c>
      <c r="CB570" t="s">
        <v>297</v>
      </c>
      <c r="CC570" t="s">
        <v>297</v>
      </c>
      <c r="CD570" t="s">
        <v>297</v>
      </c>
      <c r="CE570" t="s">
        <v>297</v>
      </c>
      <c r="CF570" t="s">
        <v>313</v>
      </c>
      <c r="CG570" t="s">
        <v>314</v>
      </c>
      <c r="CH570" t="s">
        <v>314</v>
      </c>
      <c r="CI570" t="s">
        <v>297</v>
      </c>
      <c r="CJ570" t="s">
        <v>297</v>
      </c>
      <c r="CK570" t="s">
        <v>3423</v>
      </c>
      <c r="CL570" t="s">
        <v>3424</v>
      </c>
      <c r="CM570" t="s">
        <v>297</v>
      </c>
      <c r="CN570" t="s">
        <v>297</v>
      </c>
      <c r="CO570" t="s">
        <v>297</v>
      </c>
      <c r="CP570" t="s">
        <v>297</v>
      </c>
      <c r="CQ570" t="s">
        <v>297</v>
      </c>
      <c r="CR570" t="s">
        <v>297</v>
      </c>
      <c r="CS570" t="s">
        <v>297</v>
      </c>
      <c r="CT570" t="s">
        <v>297</v>
      </c>
      <c r="CU570" t="s">
        <v>297</v>
      </c>
      <c r="CV570" t="s">
        <v>297</v>
      </c>
      <c r="CW570" t="s">
        <v>297</v>
      </c>
      <c r="CX570" t="s">
        <v>297</v>
      </c>
      <c r="CY570" t="s">
        <v>297</v>
      </c>
      <c r="CZ570" t="s">
        <v>297</v>
      </c>
      <c r="DA570" t="s">
        <v>297</v>
      </c>
      <c r="DB570" t="s">
        <v>297</v>
      </c>
      <c r="DC570" t="s">
        <v>297</v>
      </c>
    </row>
    <row r="571" spans="1:107" ht="17" hidden="1" customHeight="1" x14ac:dyDescent="0.2">
      <c r="A571" s="70" t="s">
        <v>3425</v>
      </c>
      <c r="B571" s="198" t="s">
        <v>3426</v>
      </c>
      <c r="C571" t="s">
        <v>6285</v>
      </c>
      <c r="D571" t="s">
        <v>297</v>
      </c>
      <c r="E571" s="70" t="s">
        <v>3427</v>
      </c>
      <c r="F571" t="s">
        <v>297</v>
      </c>
      <c r="G571" t="s">
        <v>298</v>
      </c>
      <c r="H571" t="s">
        <v>299</v>
      </c>
      <c r="I571" t="s">
        <v>300</v>
      </c>
      <c r="J571" t="s">
        <v>342</v>
      </c>
      <c r="K571" t="s">
        <v>343</v>
      </c>
      <c r="L571" t="s">
        <v>303</v>
      </c>
      <c r="M571" t="s">
        <v>297</v>
      </c>
      <c r="N571" t="s">
        <v>297</v>
      </c>
      <c r="O571" t="s">
        <v>297</v>
      </c>
      <c r="Q571" t="s">
        <v>344</v>
      </c>
      <c r="R571" t="s">
        <v>297</v>
      </c>
      <c r="S571" t="s">
        <v>306</v>
      </c>
      <c r="T571" t="s">
        <v>297</v>
      </c>
      <c r="U571" t="s">
        <v>297</v>
      </c>
      <c r="V571" t="s">
        <v>309</v>
      </c>
      <c r="W571" t="s">
        <v>310</v>
      </c>
      <c r="X571" t="s">
        <v>310</v>
      </c>
      <c r="Y571" t="s">
        <v>311</v>
      </c>
      <c r="Z571" t="s">
        <v>312</v>
      </c>
      <c r="AA571" t="s">
        <v>297</v>
      </c>
      <c r="AB571" t="s">
        <v>297</v>
      </c>
      <c r="AC571" t="s">
        <v>297</v>
      </c>
      <c r="AD571" t="s">
        <v>297</v>
      </c>
      <c r="AE571" t="s">
        <v>297</v>
      </c>
      <c r="AF571" t="s">
        <v>312</v>
      </c>
      <c r="AG571" t="s">
        <v>297</v>
      </c>
      <c r="AH571" t="s">
        <v>297</v>
      </c>
      <c r="AI571" t="s">
        <v>297</v>
      </c>
      <c r="AJ571" t="s">
        <v>297</v>
      </c>
      <c r="AK571" t="s">
        <v>297</v>
      </c>
      <c r="AL571" t="s">
        <v>297</v>
      </c>
      <c r="AM571" t="s">
        <v>297</v>
      </c>
      <c r="AN571" t="s">
        <v>297</v>
      </c>
      <c r="AO571" t="s">
        <v>297</v>
      </c>
      <c r="AP571" t="s">
        <v>297</v>
      </c>
      <c r="AQ571" t="s">
        <v>297</v>
      </c>
      <c r="AR571" t="s">
        <v>297</v>
      </c>
      <c r="AS571" t="s">
        <v>297</v>
      </c>
      <c r="AT571" t="s">
        <v>297</v>
      </c>
      <c r="AU571" t="s">
        <v>297</v>
      </c>
      <c r="AV571" t="s">
        <v>297</v>
      </c>
      <c r="AW571" t="s">
        <v>297</v>
      </c>
      <c r="AX571" t="s">
        <v>297</v>
      </c>
      <c r="AY571" t="s">
        <v>297</v>
      </c>
      <c r="AZ571" t="s">
        <v>297</v>
      </c>
      <c r="BA571" t="s">
        <v>297</v>
      </c>
      <c r="BB571" t="s">
        <v>297</v>
      </c>
      <c r="BC571" t="s">
        <v>297</v>
      </c>
      <c r="BD571" t="s">
        <v>297</v>
      </c>
      <c r="BE571" t="s">
        <v>297</v>
      </c>
      <c r="BF571" t="s">
        <v>297</v>
      </c>
      <c r="BG571" t="s">
        <v>297</v>
      </c>
      <c r="BH571" t="s">
        <v>297</v>
      </c>
      <c r="BI571" t="s">
        <v>297</v>
      </c>
      <c r="BJ571" t="s">
        <v>297</v>
      </c>
      <c r="BK571" t="s">
        <v>297</v>
      </c>
      <c r="BL571" t="s">
        <v>297</v>
      </c>
      <c r="BM571" t="s">
        <v>297</v>
      </c>
      <c r="BN571" t="s">
        <v>297</v>
      </c>
      <c r="BO571" t="s">
        <v>297</v>
      </c>
      <c r="BP571" t="s">
        <v>297</v>
      </c>
      <c r="BQ571" t="s">
        <v>297</v>
      </c>
      <c r="BR571" t="s">
        <v>297</v>
      </c>
      <c r="BS571" t="s">
        <v>297</v>
      </c>
      <c r="BT571" t="s">
        <v>297</v>
      </c>
      <c r="BU571" t="s">
        <v>297</v>
      </c>
      <c r="BV571" t="s">
        <v>297</v>
      </c>
      <c r="BW571" t="s">
        <v>297</v>
      </c>
      <c r="BX571" t="s">
        <v>297</v>
      </c>
      <c r="BY571" t="s">
        <v>297</v>
      </c>
      <c r="BZ571" t="s">
        <v>297</v>
      </c>
      <c r="CA571" t="s">
        <v>297</v>
      </c>
      <c r="CB571" t="s">
        <v>297</v>
      </c>
      <c r="CC571" t="s">
        <v>297</v>
      </c>
      <c r="CD571" t="s">
        <v>297</v>
      </c>
      <c r="CE571" t="s">
        <v>297</v>
      </c>
      <c r="CF571" t="s">
        <v>313</v>
      </c>
      <c r="CG571" t="s">
        <v>314</v>
      </c>
      <c r="CH571" t="s">
        <v>314</v>
      </c>
      <c r="CI571" t="s">
        <v>297</v>
      </c>
      <c r="CJ571" t="s">
        <v>297</v>
      </c>
      <c r="CK571" s="70" t="s">
        <v>3428</v>
      </c>
      <c r="CL571" s="70" t="s">
        <v>3429</v>
      </c>
      <c r="CM571" t="s">
        <v>297</v>
      </c>
      <c r="CN571" t="s">
        <v>297</v>
      </c>
      <c r="CO571" t="s">
        <v>297</v>
      </c>
      <c r="CP571" t="s">
        <v>297</v>
      </c>
      <c r="CQ571" t="s">
        <v>297</v>
      </c>
      <c r="CR571" t="s">
        <v>297</v>
      </c>
      <c r="CS571" t="s">
        <v>297</v>
      </c>
      <c r="CT571" t="s">
        <v>297</v>
      </c>
      <c r="CU571" t="s">
        <v>297</v>
      </c>
      <c r="CV571" t="s">
        <v>297</v>
      </c>
      <c r="CW571" t="s">
        <v>297</v>
      </c>
      <c r="CX571" t="s">
        <v>297</v>
      </c>
      <c r="CY571" t="s">
        <v>297</v>
      </c>
      <c r="CZ571" t="s">
        <v>297</v>
      </c>
      <c r="DA571" t="s">
        <v>297</v>
      </c>
      <c r="DB571" t="s">
        <v>297</v>
      </c>
      <c r="DC571" t="s">
        <v>297</v>
      </c>
    </row>
    <row r="572" spans="1:107" ht="17" hidden="1" customHeight="1" x14ac:dyDescent="0.2">
      <c r="A572" t="s">
        <v>1252</v>
      </c>
      <c r="B572" s="196" t="s">
        <v>3430</v>
      </c>
      <c r="C572" t="s">
        <v>6290</v>
      </c>
      <c r="D572" t="s">
        <v>297</v>
      </c>
      <c r="E572" t="s">
        <v>3431</v>
      </c>
      <c r="F572" t="s">
        <v>297</v>
      </c>
      <c r="G572" t="s">
        <v>339</v>
      </c>
      <c r="H572" t="s">
        <v>340</v>
      </c>
      <c r="I572" t="s">
        <v>375</v>
      </c>
      <c r="J572" t="s">
        <v>342</v>
      </c>
      <c r="K572" t="s">
        <v>343</v>
      </c>
      <c r="L572" t="s">
        <v>303</v>
      </c>
      <c r="M572" t="s">
        <v>297</v>
      </c>
      <c r="N572" t="s">
        <v>297</v>
      </c>
      <c r="O572" t="s">
        <v>297</v>
      </c>
      <c r="Q572" t="s">
        <v>344</v>
      </c>
      <c r="R572" t="s">
        <v>297</v>
      </c>
      <c r="S572" t="s">
        <v>306</v>
      </c>
      <c r="T572" t="s">
        <v>297</v>
      </c>
      <c r="U572" t="s">
        <v>297</v>
      </c>
      <c r="V572" t="s">
        <v>309</v>
      </c>
      <c r="W572" t="s">
        <v>310</v>
      </c>
      <c r="X572" t="s">
        <v>310</v>
      </c>
      <c r="Y572" t="s">
        <v>311</v>
      </c>
      <c r="Z572" t="s">
        <v>297</v>
      </c>
      <c r="AA572" t="s">
        <v>297</v>
      </c>
      <c r="AB572" t="s">
        <v>297</v>
      </c>
      <c r="AC572" t="s">
        <v>297</v>
      </c>
      <c r="AD572" t="s">
        <v>297</v>
      </c>
      <c r="AE572" t="s">
        <v>297</v>
      </c>
      <c r="AF572" t="s">
        <v>312</v>
      </c>
      <c r="AG572" t="s">
        <v>297</v>
      </c>
      <c r="AH572" t="s">
        <v>297</v>
      </c>
      <c r="AI572" t="s">
        <v>297</v>
      </c>
      <c r="AJ572" t="s">
        <v>297</v>
      </c>
      <c r="AK572" t="s">
        <v>297</v>
      </c>
      <c r="AL572" t="s">
        <v>297</v>
      </c>
      <c r="AM572" t="s">
        <v>297</v>
      </c>
      <c r="AN572" t="s">
        <v>297</v>
      </c>
      <c r="AO572" t="s">
        <v>297</v>
      </c>
      <c r="AP572" t="s">
        <v>297</v>
      </c>
      <c r="AQ572" t="s">
        <v>297</v>
      </c>
      <c r="AR572" t="s">
        <v>297</v>
      </c>
      <c r="AS572" t="s">
        <v>297</v>
      </c>
      <c r="AT572" t="s">
        <v>297</v>
      </c>
      <c r="AU572" t="s">
        <v>297</v>
      </c>
      <c r="AV572" t="s">
        <v>297</v>
      </c>
      <c r="AW572" t="s">
        <v>297</v>
      </c>
      <c r="AX572" t="s">
        <v>297</v>
      </c>
      <c r="AY572" t="s">
        <v>297</v>
      </c>
      <c r="AZ572" t="s">
        <v>297</v>
      </c>
      <c r="BA572" t="s">
        <v>297</v>
      </c>
      <c r="BB572" t="s">
        <v>297</v>
      </c>
      <c r="BC572" t="s">
        <v>297</v>
      </c>
      <c r="BD572" t="s">
        <v>297</v>
      </c>
      <c r="BE572" t="s">
        <v>297</v>
      </c>
      <c r="BF572" t="s">
        <v>297</v>
      </c>
      <c r="BG572" t="s">
        <v>297</v>
      </c>
      <c r="BH572" t="s">
        <v>297</v>
      </c>
      <c r="BI572" t="s">
        <v>297</v>
      </c>
      <c r="BJ572" t="s">
        <v>297</v>
      </c>
      <c r="BK572" t="s">
        <v>297</v>
      </c>
      <c r="BL572" t="s">
        <v>297</v>
      </c>
      <c r="BM572" t="s">
        <v>297</v>
      </c>
      <c r="BN572" t="s">
        <v>297</v>
      </c>
      <c r="BO572" t="s">
        <v>297</v>
      </c>
      <c r="BP572" t="s">
        <v>312</v>
      </c>
      <c r="BQ572" t="s">
        <v>297</v>
      </c>
      <c r="BR572" t="s">
        <v>297</v>
      </c>
      <c r="BS572" t="s">
        <v>297</v>
      </c>
      <c r="BT572" t="s">
        <v>297</v>
      </c>
      <c r="BU572" t="s">
        <v>297</v>
      </c>
      <c r="BV572" t="s">
        <v>297</v>
      </c>
      <c r="BW572" t="s">
        <v>297</v>
      </c>
      <c r="BX572" t="s">
        <v>297</v>
      </c>
      <c r="BY572" t="s">
        <v>297</v>
      </c>
      <c r="BZ572" t="s">
        <v>297</v>
      </c>
      <c r="CA572" t="s">
        <v>297</v>
      </c>
      <c r="CB572" t="s">
        <v>297</v>
      </c>
      <c r="CC572" t="s">
        <v>297</v>
      </c>
      <c r="CD572" t="s">
        <v>297</v>
      </c>
      <c r="CE572" t="s">
        <v>297</v>
      </c>
      <c r="CF572" t="s">
        <v>347</v>
      </c>
      <c r="CG572" t="s">
        <v>297</v>
      </c>
      <c r="CH572" t="s">
        <v>297</v>
      </c>
      <c r="CI572">
        <v>0</v>
      </c>
      <c r="CJ572">
        <v>30</v>
      </c>
      <c r="CK572" t="s">
        <v>3432</v>
      </c>
      <c r="CL572" t="s">
        <v>3433</v>
      </c>
      <c r="CM572" t="s">
        <v>297</v>
      </c>
      <c r="CN572" t="s">
        <v>297</v>
      </c>
      <c r="CO572" t="s">
        <v>297</v>
      </c>
      <c r="CP572" t="s">
        <v>297</v>
      </c>
      <c r="CQ572" t="s">
        <v>297</v>
      </c>
      <c r="CR572" t="s">
        <v>297</v>
      </c>
      <c r="CS572" t="s">
        <v>297</v>
      </c>
      <c r="CT572" t="s">
        <v>297</v>
      </c>
      <c r="CU572" t="s">
        <v>297</v>
      </c>
      <c r="CV572" t="s">
        <v>297</v>
      </c>
      <c r="CW572" t="s">
        <v>297</v>
      </c>
      <c r="CX572" t="s">
        <v>297</v>
      </c>
      <c r="CY572" t="s">
        <v>297</v>
      </c>
      <c r="CZ572" t="s">
        <v>297</v>
      </c>
      <c r="DA572" t="s">
        <v>297</v>
      </c>
      <c r="DB572" t="s">
        <v>297</v>
      </c>
      <c r="DC572" t="s">
        <v>297</v>
      </c>
    </row>
    <row r="573" spans="1:107" ht="17" hidden="1" customHeight="1" x14ac:dyDescent="0.2">
      <c r="A573" t="s">
        <v>3434</v>
      </c>
      <c r="B573" s="14" t="s">
        <v>3435</v>
      </c>
      <c r="C573" t="s">
        <v>6204</v>
      </c>
      <c r="D573" t="s">
        <v>297</v>
      </c>
      <c r="E573" t="s">
        <v>3436</v>
      </c>
      <c r="F573" t="s">
        <v>297</v>
      </c>
      <c r="G573" t="s">
        <v>339</v>
      </c>
      <c r="H573" t="s">
        <v>340</v>
      </c>
      <c r="I573" t="s">
        <v>375</v>
      </c>
      <c r="J573" t="s">
        <v>342</v>
      </c>
      <c r="K573" t="s">
        <v>343</v>
      </c>
      <c r="L573" t="s">
        <v>303</v>
      </c>
      <c r="M573" t="s">
        <v>297</v>
      </c>
      <c r="N573" t="s">
        <v>297</v>
      </c>
      <c r="O573" t="s">
        <v>297</v>
      </c>
      <c r="Q573" t="s">
        <v>344</v>
      </c>
      <c r="R573" t="s">
        <v>297</v>
      </c>
      <c r="S573" t="s">
        <v>306</v>
      </c>
      <c r="T573" t="s">
        <v>297</v>
      </c>
      <c r="U573" t="s">
        <v>308</v>
      </c>
      <c r="V573" t="s">
        <v>309</v>
      </c>
      <c r="W573" t="s">
        <v>310</v>
      </c>
      <c r="X573" t="s">
        <v>310</v>
      </c>
      <c r="Y573" t="s">
        <v>311</v>
      </c>
      <c r="Z573" t="s">
        <v>297</v>
      </c>
      <c r="AA573" t="s">
        <v>297</v>
      </c>
      <c r="AB573" t="s">
        <v>297</v>
      </c>
      <c r="AC573" t="s">
        <v>297</v>
      </c>
      <c r="AD573" t="s">
        <v>297</v>
      </c>
      <c r="AE573" t="s">
        <v>297</v>
      </c>
      <c r="AF573" t="s">
        <v>297</v>
      </c>
      <c r="AG573" t="s">
        <v>297</v>
      </c>
      <c r="AH573" t="s">
        <v>297</v>
      </c>
      <c r="AI573" t="s">
        <v>297</v>
      </c>
      <c r="AJ573" t="s">
        <v>297</v>
      </c>
      <c r="AK573" t="s">
        <v>297</v>
      </c>
      <c r="AL573" t="s">
        <v>466</v>
      </c>
      <c r="AM573" t="s">
        <v>424</v>
      </c>
      <c r="AN573">
        <v>1</v>
      </c>
      <c r="AO573" t="s">
        <v>297</v>
      </c>
      <c r="AP573" t="s">
        <v>297</v>
      </c>
      <c r="AQ573" t="s">
        <v>297</v>
      </c>
      <c r="AR573" t="s">
        <v>297</v>
      </c>
      <c r="AS573" t="s">
        <v>297</v>
      </c>
      <c r="AT573" t="s">
        <v>297</v>
      </c>
      <c r="AU573" t="s">
        <v>297</v>
      </c>
      <c r="AV573" t="s">
        <v>297</v>
      </c>
      <c r="AW573" t="s">
        <v>297</v>
      </c>
      <c r="AX573" t="s">
        <v>297</v>
      </c>
      <c r="AY573" t="s">
        <v>297</v>
      </c>
      <c r="AZ573" t="s">
        <v>297</v>
      </c>
      <c r="BA573" t="s">
        <v>297</v>
      </c>
      <c r="BB573" t="s">
        <v>297</v>
      </c>
      <c r="BC573" t="s">
        <v>297</v>
      </c>
      <c r="BD573" t="s">
        <v>297</v>
      </c>
      <c r="BE573" t="s">
        <v>297</v>
      </c>
      <c r="BF573" t="s">
        <v>297</v>
      </c>
      <c r="BG573" t="s">
        <v>297</v>
      </c>
      <c r="BH573" t="s">
        <v>297</v>
      </c>
      <c r="BI573" t="s">
        <v>297</v>
      </c>
      <c r="BJ573" t="s">
        <v>297</v>
      </c>
      <c r="BK573" t="s">
        <v>297</v>
      </c>
      <c r="BL573" t="s">
        <v>297</v>
      </c>
      <c r="BM573" t="s">
        <v>297</v>
      </c>
      <c r="BN573" t="s">
        <v>297</v>
      </c>
      <c r="BO573" t="s">
        <v>297</v>
      </c>
      <c r="BP573" t="s">
        <v>297</v>
      </c>
      <c r="BQ573" t="s">
        <v>297</v>
      </c>
      <c r="BR573" t="s">
        <v>297</v>
      </c>
      <c r="BS573" t="s">
        <v>297</v>
      </c>
      <c r="BT573" t="s">
        <v>297</v>
      </c>
      <c r="BU573" t="s">
        <v>297</v>
      </c>
      <c r="BV573" t="s">
        <v>297</v>
      </c>
      <c r="BW573" t="s">
        <v>297</v>
      </c>
      <c r="BX573" t="s">
        <v>297</v>
      </c>
      <c r="BY573" t="s">
        <v>297</v>
      </c>
      <c r="BZ573" t="s">
        <v>297</v>
      </c>
      <c r="CA573" t="s">
        <v>297</v>
      </c>
      <c r="CB573" t="s">
        <v>297</v>
      </c>
      <c r="CC573" t="s">
        <v>297</v>
      </c>
      <c r="CD573" t="s">
        <v>297</v>
      </c>
      <c r="CE573" t="s">
        <v>297</v>
      </c>
      <c r="CF573" t="s">
        <v>347</v>
      </c>
      <c r="CG573" t="s">
        <v>297</v>
      </c>
      <c r="CH573" t="s">
        <v>297</v>
      </c>
      <c r="CI573">
        <v>0</v>
      </c>
      <c r="CJ573">
        <v>30</v>
      </c>
      <c r="CK573" t="s">
        <v>3437</v>
      </c>
      <c r="CL573" t="s">
        <v>3438</v>
      </c>
      <c r="CM573" t="s">
        <v>297</v>
      </c>
      <c r="CN573" t="s">
        <v>297</v>
      </c>
      <c r="CO573" t="s">
        <v>297</v>
      </c>
      <c r="CP573" t="s">
        <v>297</v>
      </c>
      <c r="CQ573" t="s">
        <v>297</v>
      </c>
      <c r="CR573" t="s">
        <v>297</v>
      </c>
      <c r="CS573" t="s">
        <v>297</v>
      </c>
      <c r="CT573" t="s">
        <v>297</v>
      </c>
      <c r="CU573" t="s">
        <v>297</v>
      </c>
      <c r="CV573" t="s">
        <v>297</v>
      </c>
      <c r="CW573" t="s">
        <v>297</v>
      </c>
      <c r="CX573" t="s">
        <v>297</v>
      </c>
      <c r="CY573" t="s">
        <v>297</v>
      </c>
      <c r="CZ573" t="s">
        <v>297</v>
      </c>
      <c r="DA573" t="s">
        <v>297</v>
      </c>
      <c r="DB573" t="s">
        <v>297</v>
      </c>
      <c r="DC573" t="s">
        <v>297</v>
      </c>
    </row>
    <row r="574" spans="1:107" ht="17" hidden="1" customHeight="1" x14ac:dyDescent="0.2">
      <c r="A574" t="s">
        <v>3439</v>
      </c>
      <c r="B574" s="196" t="s">
        <v>3440</v>
      </c>
      <c r="C574" t="s">
        <v>6204</v>
      </c>
      <c r="D574" t="s">
        <v>297</v>
      </c>
      <c r="E574" t="s">
        <v>3441</v>
      </c>
      <c r="F574" t="s">
        <v>297</v>
      </c>
      <c r="G574" t="s">
        <v>339</v>
      </c>
      <c r="H574" t="s">
        <v>340</v>
      </c>
      <c r="I574" t="s">
        <v>375</v>
      </c>
      <c r="J574" t="s">
        <v>342</v>
      </c>
      <c r="K574" t="s">
        <v>343</v>
      </c>
      <c r="L574" t="s">
        <v>303</v>
      </c>
      <c r="M574" t="s">
        <v>297</v>
      </c>
      <c r="N574" t="s">
        <v>297</v>
      </c>
      <c r="O574" t="s">
        <v>297</v>
      </c>
      <c r="Q574" t="s">
        <v>344</v>
      </c>
      <c r="R574" t="s">
        <v>297</v>
      </c>
      <c r="S574" t="s">
        <v>306</v>
      </c>
      <c r="T574" t="s">
        <v>297</v>
      </c>
      <c r="U574" t="s">
        <v>308</v>
      </c>
      <c r="V574" t="s">
        <v>568</v>
      </c>
      <c r="W574" t="s">
        <v>777</v>
      </c>
      <c r="X574" t="s">
        <v>310</v>
      </c>
      <c r="Y574" t="s">
        <v>3442</v>
      </c>
      <c r="Z574" t="s">
        <v>297</v>
      </c>
      <c r="AA574" t="s">
        <v>297</v>
      </c>
      <c r="AB574" t="s">
        <v>297</v>
      </c>
      <c r="AC574" t="s">
        <v>297</v>
      </c>
      <c r="AD574" t="s">
        <v>297</v>
      </c>
      <c r="AE574" t="s">
        <v>297</v>
      </c>
      <c r="AF574" t="s">
        <v>297</v>
      </c>
      <c r="AG574" t="s">
        <v>297</v>
      </c>
      <c r="AH574" t="s">
        <v>297</v>
      </c>
      <c r="AI574" t="s">
        <v>297</v>
      </c>
      <c r="AJ574" t="s">
        <v>297</v>
      </c>
      <c r="AK574" t="s">
        <v>297</v>
      </c>
      <c r="AL574" t="s">
        <v>297</v>
      </c>
      <c r="AM574" t="s">
        <v>297</v>
      </c>
      <c r="AN574" t="s">
        <v>297</v>
      </c>
      <c r="AO574" t="s">
        <v>297</v>
      </c>
      <c r="AP574" t="s">
        <v>297</v>
      </c>
      <c r="AQ574" t="s">
        <v>297</v>
      </c>
      <c r="AR574" t="s">
        <v>297</v>
      </c>
      <c r="AS574" t="s">
        <v>297</v>
      </c>
      <c r="AT574" t="s">
        <v>297</v>
      </c>
      <c r="AU574" t="s">
        <v>297</v>
      </c>
      <c r="AV574" t="s">
        <v>297</v>
      </c>
      <c r="AW574" t="s">
        <v>297</v>
      </c>
      <c r="AX574" t="s">
        <v>297</v>
      </c>
      <c r="AY574" t="s">
        <v>297</v>
      </c>
      <c r="AZ574" t="s">
        <v>297</v>
      </c>
      <c r="BA574" t="s">
        <v>297</v>
      </c>
      <c r="BB574" t="s">
        <v>297</v>
      </c>
      <c r="BC574" t="s">
        <v>297</v>
      </c>
      <c r="BD574" t="s">
        <v>297</v>
      </c>
      <c r="BE574" t="s">
        <v>297</v>
      </c>
      <c r="BF574" t="s">
        <v>297</v>
      </c>
      <c r="BG574" t="s">
        <v>297</v>
      </c>
      <c r="BH574" t="s">
        <v>297</v>
      </c>
      <c r="BI574" t="s">
        <v>297</v>
      </c>
      <c r="BJ574" t="s">
        <v>297</v>
      </c>
      <c r="BK574" t="s">
        <v>297</v>
      </c>
      <c r="BL574" t="s">
        <v>297</v>
      </c>
      <c r="BM574" t="s">
        <v>297</v>
      </c>
      <c r="BN574" t="s">
        <v>297</v>
      </c>
      <c r="BO574" t="s">
        <v>297</v>
      </c>
      <c r="BP574" t="s">
        <v>297</v>
      </c>
      <c r="BQ574" t="s">
        <v>297</v>
      </c>
      <c r="BR574" t="s">
        <v>297</v>
      </c>
      <c r="BS574" t="s">
        <v>297</v>
      </c>
      <c r="BT574" t="s">
        <v>297</v>
      </c>
      <c r="BU574" t="s">
        <v>297</v>
      </c>
      <c r="BV574" t="s">
        <v>297</v>
      </c>
      <c r="BW574" t="s">
        <v>297</v>
      </c>
      <c r="BX574" t="s">
        <v>297</v>
      </c>
      <c r="BY574" t="s">
        <v>297</v>
      </c>
      <c r="BZ574" t="s">
        <v>297</v>
      </c>
      <c r="CA574" t="s">
        <v>297</v>
      </c>
      <c r="CB574" t="s">
        <v>297</v>
      </c>
      <c r="CC574" t="s">
        <v>297</v>
      </c>
      <c r="CD574" t="s">
        <v>297</v>
      </c>
      <c r="CE574" t="s">
        <v>297</v>
      </c>
      <c r="CF574" t="s">
        <v>347</v>
      </c>
      <c r="CG574" t="s">
        <v>297</v>
      </c>
      <c r="CH574" t="s">
        <v>297</v>
      </c>
      <c r="CI574">
        <v>0</v>
      </c>
      <c r="CJ574">
        <v>30</v>
      </c>
      <c r="CK574" t="s">
        <v>3443</v>
      </c>
      <c r="CL574" t="s">
        <v>3444</v>
      </c>
      <c r="CM574" t="s">
        <v>297</v>
      </c>
      <c r="CN574" t="s">
        <v>297</v>
      </c>
      <c r="CO574" t="s">
        <v>297</v>
      </c>
      <c r="CP574" t="s">
        <v>297</v>
      </c>
      <c r="CQ574" t="s">
        <v>297</v>
      </c>
      <c r="CR574" t="s">
        <v>297</v>
      </c>
      <c r="CS574" t="s">
        <v>297</v>
      </c>
      <c r="CT574" t="s">
        <v>297</v>
      </c>
      <c r="CU574" t="s">
        <v>3445</v>
      </c>
      <c r="CV574" t="s">
        <v>297</v>
      </c>
      <c r="CW574" t="s">
        <v>297</v>
      </c>
      <c r="CX574" t="s">
        <v>297</v>
      </c>
      <c r="CY574" t="s">
        <v>926</v>
      </c>
      <c r="CZ574" t="s">
        <v>404</v>
      </c>
      <c r="DA574" t="s">
        <v>3439</v>
      </c>
      <c r="DB574" t="s">
        <v>297</v>
      </c>
      <c r="DC574" t="s">
        <v>297</v>
      </c>
    </row>
    <row r="575" spans="1:107" ht="17" hidden="1" customHeight="1" x14ac:dyDescent="0.2">
      <c r="A575" t="s">
        <v>3446</v>
      </c>
      <c r="B575" s="14" t="s">
        <v>3447</v>
      </c>
      <c r="C575" t="s">
        <v>6204</v>
      </c>
      <c r="D575" t="s">
        <v>297</v>
      </c>
      <c r="E575" t="s">
        <v>3448</v>
      </c>
      <c r="F575" t="s">
        <v>3449</v>
      </c>
      <c r="G575" t="s">
        <v>339</v>
      </c>
      <c r="H575" t="s">
        <v>340</v>
      </c>
      <c r="I575" t="s">
        <v>375</v>
      </c>
      <c r="J575" t="s">
        <v>342</v>
      </c>
      <c r="K575" t="s">
        <v>343</v>
      </c>
      <c r="L575" t="s">
        <v>303</v>
      </c>
      <c r="M575" t="s">
        <v>297</v>
      </c>
      <c r="N575" t="s">
        <v>297</v>
      </c>
      <c r="O575" t="s">
        <v>297</v>
      </c>
      <c r="Q575" t="s">
        <v>344</v>
      </c>
      <c r="R575" t="s">
        <v>297</v>
      </c>
      <c r="S575" t="s">
        <v>306</v>
      </c>
      <c r="T575" t="s">
        <v>297</v>
      </c>
      <c r="U575" t="s">
        <v>308</v>
      </c>
      <c r="V575" t="s">
        <v>309</v>
      </c>
      <c r="W575" t="s">
        <v>310</v>
      </c>
      <c r="X575" t="s">
        <v>310</v>
      </c>
      <c r="Y575" t="s">
        <v>311</v>
      </c>
      <c r="Z575" t="s">
        <v>297</v>
      </c>
      <c r="AA575" t="s">
        <v>297</v>
      </c>
      <c r="AB575" t="s">
        <v>297</v>
      </c>
      <c r="AC575" t="s">
        <v>297</v>
      </c>
      <c r="AD575" t="s">
        <v>297</v>
      </c>
      <c r="AE575" t="s">
        <v>297</v>
      </c>
      <c r="AF575" t="s">
        <v>297</v>
      </c>
      <c r="AG575" t="s">
        <v>297</v>
      </c>
      <c r="AH575" t="s">
        <v>297</v>
      </c>
      <c r="AI575" t="s">
        <v>297</v>
      </c>
      <c r="AJ575" t="s">
        <v>297</v>
      </c>
      <c r="AK575" t="s">
        <v>297</v>
      </c>
      <c r="AL575" t="s">
        <v>297</v>
      </c>
      <c r="AM575" t="s">
        <v>297</v>
      </c>
      <c r="AN575" t="s">
        <v>297</v>
      </c>
      <c r="AO575" t="s">
        <v>466</v>
      </c>
      <c r="AP575" t="s">
        <v>424</v>
      </c>
      <c r="AQ575">
        <v>1</v>
      </c>
      <c r="AR575" t="s">
        <v>297</v>
      </c>
      <c r="AS575" t="s">
        <v>297</v>
      </c>
      <c r="AT575" t="s">
        <v>297</v>
      </c>
      <c r="AU575" t="s">
        <v>297</v>
      </c>
      <c r="AV575" t="s">
        <v>297</v>
      </c>
      <c r="AW575" t="s">
        <v>297</v>
      </c>
      <c r="AX575" t="s">
        <v>297</v>
      </c>
      <c r="AY575" t="s">
        <v>297</v>
      </c>
      <c r="AZ575" t="s">
        <v>297</v>
      </c>
      <c r="BA575" t="s">
        <v>297</v>
      </c>
      <c r="BB575" t="s">
        <v>297</v>
      </c>
      <c r="BC575" t="s">
        <v>297</v>
      </c>
      <c r="BD575" t="s">
        <v>297</v>
      </c>
      <c r="BE575" t="s">
        <v>297</v>
      </c>
      <c r="BF575" t="s">
        <v>297</v>
      </c>
      <c r="BG575" t="s">
        <v>297</v>
      </c>
      <c r="BH575" t="s">
        <v>297</v>
      </c>
      <c r="BI575" t="s">
        <v>297</v>
      </c>
      <c r="BJ575" t="s">
        <v>297</v>
      </c>
      <c r="BK575" t="s">
        <v>297</v>
      </c>
      <c r="BL575" t="s">
        <v>297</v>
      </c>
      <c r="BM575" t="s">
        <v>297</v>
      </c>
      <c r="BN575" t="s">
        <v>297</v>
      </c>
      <c r="BO575" t="s">
        <v>297</v>
      </c>
      <c r="BP575" t="s">
        <v>297</v>
      </c>
      <c r="BQ575" t="s">
        <v>297</v>
      </c>
      <c r="BR575" t="s">
        <v>297</v>
      </c>
      <c r="BS575" t="s">
        <v>297</v>
      </c>
      <c r="BT575" t="s">
        <v>297</v>
      </c>
      <c r="BU575" t="s">
        <v>297</v>
      </c>
      <c r="BV575" t="s">
        <v>297</v>
      </c>
      <c r="BW575" t="s">
        <v>297</v>
      </c>
      <c r="BX575" t="s">
        <v>297</v>
      </c>
      <c r="BY575" t="s">
        <v>297</v>
      </c>
      <c r="BZ575" t="s">
        <v>297</v>
      </c>
      <c r="CA575" t="s">
        <v>297</v>
      </c>
      <c r="CB575" t="s">
        <v>297</v>
      </c>
      <c r="CC575" t="s">
        <v>297</v>
      </c>
      <c r="CD575" t="s">
        <v>297</v>
      </c>
      <c r="CE575" t="s">
        <v>297</v>
      </c>
      <c r="CF575" t="s">
        <v>347</v>
      </c>
      <c r="CG575" t="s">
        <v>297</v>
      </c>
      <c r="CH575" t="s">
        <v>297</v>
      </c>
      <c r="CI575">
        <v>0</v>
      </c>
      <c r="CJ575">
        <v>30</v>
      </c>
      <c r="CK575" t="s">
        <v>3450</v>
      </c>
      <c r="CL575" t="s">
        <v>3451</v>
      </c>
      <c r="CM575" t="s">
        <v>3452</v>
      </c>
      <c r="CN575" t="s">
        <v>297</v>
      </c>
      <c r="CO575" t="s">
        <v>297</v>
      </c>
      <c r="CP575" t="s">
        <v>297</v>
      </c>
      <c r="CQ575" t="s">
        <v>297</v>
      </c>
      <c r="CR575" t="s">
        <v>297</v>
      </c>
      <c r="CS575" t="s">
        <v>297</v>
      </c>
      <c r="CT575" t="s">
        <v>297</v>
      </c>
      <c r="CU575" t="s">
        <v>297</v>
      </c>
      <c r="CV575" t="s">
        <v>297</v>
      </c>
      <c r="CW575" t="s">
        <v>297</v>
      </c>
      <c r="CX575" t="s">
        <v>297</v>
      </c>
      <c r="CY575" t="s">
        <v>297</v>
      </c>
      <c r="CZ575" t="s">
        <v>297</v>
      </c>
      <c r="DA575" t="s">
        <v>297</v>
      </c>
      <c r="DB575" t="s">
        <v>297</v>
      </c>
      <c r="DC575" t="s">
        <v>297</v>
      </c>
    </row>
    <row r="576" spans="1:107" ht="17" hidden="1" customHeight="1" x14ac:dyDescent="0.2">
      <c r="A576" t="s">
        <v>193</v>
      </c>
      <c r="B576" s="196" t="s">
        <v>3453</v>
      </c>
      <c r="C576" t="s">
        <v>1745</v>
      </c>
      <c r="D576" t="s">
        <v>297</v>
      </c>
      <c r="E576" t="s">
        <v>3454</v>
      </c>
      <c r="F576" t="s">
        <v>3455</v>
      </c>
      <c r="G576" t="s">
        <v>339</v>
      </c>
      <c r="H576" t="s">
        <v>340</v>
      </c>
      <c r="I576" t="s">
        <v>375</v>
      </c>
      <c r="J576" t="s">
        <v>342</v>
      </c>
      <c r="K576" t="s">
        <v>343</v>
      </c>
      <c r="L576" t="s">
        <v>303</v>
      </c>
      <c r="M576" t="s">
        <v>297</v>
      </c>
      <c r="N576" t="s">
        <v>297</v>
      </c>
      <c r="O576" t="s">
        <v>297</v>
      </c>
      <c r="Q576" t="s">
        <v>344</v>
      </c>
      <c r="R576" t="s">
        <v>297</v>
      </c>
      <c r="S576" t="s">
        <v>306</v>
      </c>
      <c r="T576" t="s">
        <v>297</v>
      </c>
      <c r="U576" t="s">
        <v>297</v>
      </c>
      <c r="V576" t="s">
        <v>309</v>
      </c>
      <c r="W576" t="s">
        <v>310</v>
      </c>
      <c r="X576" t="s">
        <v>310</v>
      </c>
      <c r="Y576" t="s">
        <v>311</v>
      </c>
      <c r="Z576" t="s">
        <v>297</v>
      </c>
      <c r="AA576" t="s">
        <v>297</v>
      </c>
      <c r="AB576" t="s">
        <v>297</v>
      </c>
      <c r="AC576" t="s">
        <v>297</v>
      </c>
      <c r="AD576" t="s">
        <v>297</v>
      </c>
      <c r="AE576" t="s">
        <v>297</v>
      </c>
      <c r="AF576" t="s">
        <v>297</v>
      </c>
      <c r="AG576" t="s">
        <v>297</v>
      </c>
      <c r="AH576" t="s">
        <v>297</v>
      </c>
      <c r="AI576" t="s">
        <v>297</v>
      </c>
      <c r="AJ576" t="s">
        <v>297</v>
      </c>
      <c r="AK576" t="s">
        <v>297</v>
      </c>
      <c r="AL576" t="s">
        <v>297</v>
      </c>
      <c r="AM576" t="s">
        <v>297</v>
      </c>
      <c r="AN576" t="s">
        <v>297</v>
      </c>
      <c r="AO576" t="s">
        <v>297</v>
      </c>
      <c r="AP576" t="s">
        <v>297</v>
      </c>
      <c r="AQ576" t="s">
        <v>297</v>
      </c>
      <c r="AR576" t="s">
        <v>297</v>
      </c>
      <c r="AS576" t="s">
        <v>297</v>
      </c>
      <c r="AT576" t="s">
        <v>297</v>
      </c>
      <c r="AU576" t="s">
        <v>297</v>
      </c>
      <c r="AV576" t="s">
        <v>297</v>
      </c>
      <c r="AW576" t="s">
        <v>297</v>
      </c>
      <c r="AX576" t="s">
        <v>297</v>
      </c>
      <c r="AY576" t="s">
        <v>297</v>
      </c>
      <c r="AZ576" t="s">
        <v>297</v>
      </c>
      <c r="BA576" t="s">
        <v>297</v>
      </c>
      <c r="BB576" t="s">
        <v>297</v>
      </c>
      <c r="BC576" t="s">
        <v>297</v>
      </c>
      <c r="BD576" t="s">
        <v>297</v>
      </c>
      <c r="BE576" t="s">
        <v>297</v>
      </c>
      <c r="BF576" t="s">
        <v>297</v>
      </c>
      <c r="BG576" t="s">
        <v>297</v>
      </c>
      <c r="BH576" t="s">
        <v>297</v>
      </c>
      <c r="BI576" t="s">
        <v>297</v>
      </c>
      <c r="BJ576" t="s">
        <v>297</v>
      </c>
      <c r="BK576" t="s">
        <v>297</v>
      </c>
      <c r="BL576" t="s">
        <v>297</v>
      </c>
      <c r="BM576" t="s">
        <v>411</v>
      </c>
      <c r="BN576" t="s">
        <v>412</v>
      </c>
      <c r="BO576">
        <v>4</v>
      </c>
      <c r="BP576" t="s">
        <v>411</v>
      </c>
      <c r="BQ576" t="s">
        <v>412</v>
      </c>
      <c r="BR576">
        <v>5</v>
      </c>
      <c r="BS576" t="s">
        <v>297</v>
      </c>
      <c r="BT576" t="s">
        <v>297</v>
      </c>
      <c r="BU576" t="s">
        <v>297</v>
      </c>
      <c r="BV576" t="s">
        <v>297</v>
      </c>
      <c r="BW576" t="s">
        <v>297</v>
      </c>
      <c r="BX576" t="s">
        <v>297</v>
      </c>
      <c r="BY576" t="s">
        <v>297</v>
      </c>
      <c r="BZ576" t="s">
        <v>297</v>
      </c>
      <c r="CA576" t="s">
        <v>297</v>
      </c>
      <c r="CB576" t="s">
        <v>297</v>
      </c>
      <c r="CC576" t="s">
        <v>297</v>
      </c>
      <c r="CD576" t="s">
        <v>297</v>
      </c>
      <c r="CE576" t="s">
        <v>297</v>
      </c>
      <c r="CF576" t="s">
        <v>347</v>
      </c>
      <c r="CG576" t="s">
        <v>297</v>
      </c>
      <c r="CH576" t="s">
        <v>297</v>
      </c>
      <c r="CI576">
        <v>0</v>
      </c>
      <c r="CJ576">
        <v>30</v>
      </c>
      <c r="CK576" t="s">
        <v>3456</v>
      </c>
      <c r="CL576" t="s">
        <v>3457</v>
      </c>
      <c r="CM576" t="s">
        <v>3458</v>
      </c>
      <c r="CN576" t="s">
        <v>297</v>
      </c>
      <c r="CO576" t="s">
        <v>297</v>
      </c>
      <c r="CP576" t="s">
        <v>297</v>
      </c>
      <c r="CQ576" t="s">
        <v>297</v>
      </c>
      <c r="CR576" t="s">
        <v>297</v>
      </c>
      <c r="CS576" t="s">
        <v>297</v>
      </c>
      <c r="CT576" t="s">
        <v>297</v>
      </c>
      <c r="CU576" t="s">
        <v>297</v>
      </c>
      <c r="CV576" t="s">
        <v>297</v>
      </c>
      <c r="CW576" t="s">
        <v>297</v>
      </c>
      <c r="CX576" t="s">
        <v>297</v>
      </c>
      <c r="CY576" t="s">
        <v>297</v>
      </c>
      <c r="CZ576" t="s">
        <v>297</v>
      </c>
      <c r="DA576" t="s">
        <v>297</v>
      </c>
      <c r="DB576" t="s">
        <v>297</v>
      </c>
      <c r="DC576" t="s">
        <v>297</v>
      </c>
    </row>
    <row r="577" spans="1:107" ht="1" hidden="1" customHeight="1" x14ac:dyDescent="0.2">
      <c r="A577" t="s">
        <v>188</v>
      </c>
      <c r="B577" s="14" t="s">
        <v>3459</v>
      </c>
      <c r="C577" t="s">
        <v>1745</v>
      </c>
      <c r="D577" t="s">
        <v>297</v>
      </c>
      <c r="E577" t="s">
        <v>3460</v>
      </c>
      <c r="F577" t="s">
        <v>3461</v>
      </c>
      <c r="G577" t="s">
        <v>339</v>
      </c>
      <c r="H577" t="s">
        <v>340</v>
      </c>
      <c r="I577" t="s">
        <v>375</v>
      </c>
      <c r="J577" t="s">
        <v>342</v>
      </c>
      <c r="K577" t="s">
        <v>343</v>
      </c>
      <c r="L577" t="s">
        <v>303</v>
      </c>
      <c r="M577" t="s">
        <v>297</v>
      </c>
      <c r="N577" t="s">
        <v>297</v>
      </c>
      <c r="O577" t="s">
        <v>297</v>
      </c>
      <c r="Q577" t="s">
        <v>344</v>
      </c>
      <c r="R577" t="s">
        <v>297</v>
      </c>
      <c r="S577" t="s">
        <v>306</v>
      </c>
      <c r="T577" t="s">
        <v>297</v>
      </c>
      <c r="U577" t="s">
        <v>297</v>
      </c>
      <c r="V577" t="s">
        <v>309</v>
      </c>
      <c r="W577" t="s">
        <v>345</v>
      </c>
      <c r="X577" t="s">
        <v>310</v>
      </c>
      <c r="Y577" t="s">
        <v>297</v>
      </c>
      <c r="Z577" t="s">
        <v>297</v>
      </c>
      <c r="AA577" t="s">
        <v>297</v>
      </c>
      <c r="AB577" t="s">
        <v>297</v>
      </c>
      <c r="AC577" t="s">
        <v>297</v>
      </c>
      <c r="AD577" t="s">
        <v>297</v>
      </c>
      <c r="AE577" t="s">
        <v>297</v>
      </c>
      <c r="AF577" t="s">
        <v>297</v>
      </c>
      <c r="AG577" t="s">
        <v>297</v>
      </c>
      <c r="AH577" t="s">
        <v>297</v>
      </c>
      <c r="AI577" t="s">
        <v>297</v>
      </c>
      <c r="AJ577" t="s">
        <v>297</v>
      </c>
      <c r="AK577" t="s">
        <v>297</v>
      </c>
      <c r="AL577" t="s">
        <v>297</v>
      </c>
      <c r="AM577" t="s">
        <v>297</v>
      </c>
      <c r="AN577" t="s">
        <v>297</v>
      </c>
      <c r="AO577" t="s">
        <v>297</v>
      </c>
      <c r="AP577" t="s">
        <v>297</v>
      </c>
      <c r="AQ577" t="s">
        <v>297</v>
      </c>
      <c r="AR577" t="s">
        <v>297</v>
      </c>
      <c r="AS577" t="s">
        <v>297</v>
      </c>
      <c r="AT577" t="s">
        <v>297</v>
      </c>
      <c r="AU577" t="s">
        <v>297</v>
      </c>
      <c r="AV577" t="s">
        <v>297</v>
      </c>
      <c r="AW577" t="s">
        <v>297</v>
      </c>
      <c r="AX577" t="s">
        <v>297</v>
      </c>
      <c r="AY577" t="s">
        <v>297</v>
      </c>
      <c r="AZ577" t="s">
        <v>297</v>
      </c>
      <c r="BA577" t="s">
        <v>297</v>
      </c>
      <c r="BB577" t="s">
        <v>297</v>
      </c>
      <c r="BC577" t="s">
        <v>297</v>
      </c>
      <c r="BD577" t="s">
        <v>297</v>
      </c>
      <c r="BE577" t="s">
        <v>297</v>
      </c>
      <c r="BF577" t="s">
        <v>297</v>
      </c>
      <c r="BG577" t="s">
        <v>297</v>
      </c>
      <c r="BH577" t="s">
        <v>297</v>
      </c>
      <c r="BI577" t="s">
        <v>297</v>
      </c>
      <c r="BJ577" t="s">
        <v>297</v>
      </c>
      <c r="BK577" t="s">
        <v>297</v>
      </c>
      <c r="BL577" t="s">
        <v>297</v>
      </c>
      <c r="BM577" t="s">
        <v>466</v>
      </c>
      <c r="BN577" t="s">
        <v>412</v>
      </c>
      <c r="BO577">
        <v>2</v>
      </c>
      <c r="BP577" t="s">
        <v>467</v>
      </c>
      <c r="BQ577" t="s">
        <v>412</v>
      </c>
      <c r="BR577">
        <v>1</v>
      </c>
      <c r="BS577" t="s">
        <v>297</v>
      </c>
      <c r="BT577" t="s">
        <v>297</v>
      </c>
      <c r="BU577" t="s">
        <v>297</v>
      </c>
      <c r="BV577" t="s">
        <v>297</v>
      </c>
      <c r="BW577" t="s">
        <v>297</v>
      </c>
      <c r="BX577" t="s">
        <v>297</v>
      </c>
      <c r="BY577" t="s">
        <v>297</v>
      </c>
      <c r="BZ577" t="s">
        <v>297</v>
      </c>
      <c r="CA577" t="s">
        <v>297</v>
      </c>
      <c r="CB577" t="s">
        <v>297</v>
      </c>
      <c r="CC577" t="s">
        <v>297</v>
      </c>
      <c r="CD577" t="s">
        <v>297</v>
      </c>
      <c r="CE577" t="s">
        <v>297</v>
      </c>
      <c r="CF577" t="s">
        <v>347</v>
      </c>
      <c r="CG577" t="s">
        <v>297</v>
      </c>
      <c r="CH577" t="s">
        <v>297</v>
      </c>
      <c r="CI577">
        <v>0</v>
      </c>
      <c r="CJ577">
        <v>28</v>
      </c>
      <c r="CK577" t="s">
        <v>3462</v>
      </c>
      <c r="CL577" t="s">
        <v>3463</v>
      </c>
      <c r="CM577" t="s">
        <v>3464</v>
      </c>
      <c r="CN577" t="s">
        <v>297</v>
      </c>
      <c r="CO577" t="s">
        <v>297</v>
      </c>
      <c r="CP577" t="s">
        <v>297</v>
      </c>
      <c r="CQ577" t="s">
        <v>297</v>
      </c>
      <c r="CR577" t="s">
        <v>297</v>
      </c>
      <c r="CS577" t="s">
        <v>297</v>
      </c>
      <c r="CT577" t="s">
        <v>297</v>
      </c>
      <c r="CU577" t="s">
        <v>297</v>
      </c>
      <c r="CV577" t="s">
        <v>297</v>
      </c>
      <c r="CW577" t="s">
        <v>297</v>
      </c>
      <c r="CX577" t="s">
        <v>297</v>
      </c>
      <c r="CY577" t="s">
        <v>297</v>
      </c>
      <c r="CZ577" t="s">
        <v>297</v>
      </c>
      <c r="DA577" t="s">
        <v>297</v>
      </c>
      <c r="DB577" t="s">
        <v>297</v>
      </c>
      <c r="DC577" t="s">
        <v>1125</v>
      </c>
    </row>
    <row r="578" spans="1:107" ht="17" hidden="1" customHeight="1" x14ac:dyDescent="0.2">
      <c r="A578" t="s">
        <v>194</v>
      </c>
      <c r="B578" s="196" t="s">
        <v>3465</v>
      </c>
      <c r="C578" t="s">
        <v>1745</v>
      </c>
      <c r="D578" t="s">
        <v>297</v>
      </c>
      <c r="E578" t="s">
        <v>3466</v>
      </c>
      <c r="F578" t="s">
        <v>297</v>
      </c>
      <c r="G578" t="s">
        <v>339</v>
      </c>
      <c r="H578" t="s">
        <v>340</v>
      </c>
      <c r="I578" t="s">
        <v>375</v>
      </c>
      <c r="J578" t="s">
        <v>342</v>
      </c>
      <c r="K578" t="s">
        <v>343</v>
      </c>
      <c r="L578" t="s">
        <v>303</v>
      </c>
      <c r="M578" t="s">
        <v>297</v>
      </c>
      <c r="N578" t="s">
        <v>297</v>
      </c>
      <c r="O578" t="s">
        <v>297</v>
      </c>
      <c r="Q578" t="s">
        <v>344</v>
      </c>
      <c r="R578" t="s">
        <v>297</v>
      </c>
      <c r="S578" t="s">
        <v>306</v>
      </c>
      <c r="T578" t="s">
        <v>297</v>
      </c>
      <c r="U578" t="s">
        <v>297</v>
      </c>
      <c r="V578" t="s">
        <v>309</v>
      </c>
      <c r="W578" t="s">
        <v>310</v>
      </c>
      <c r="X578" t="s">
        <v>310</v>
      </c>
      <c r="Y578" t="s">
        <v>311</v>
      </c>
      <c r="Z578" t="s">
        <v>297</v>
      </c>
      <c r="AA578" t="s">
        <v>297</v>
      </c>
      <c r="AB578" t="s">
        <v>297</v>
      </c>
      <c r="AC578" t="s">
        <v>297</v>
      </c>
      <c r="AD578" t="s">
        <v>297</v>
      </c>
      <c r="AE578" t="s">
        <v>297</v>
      </c>
      <c r="AF578" t="s">
        <v>297</v>
      </c>
      <c r="AG578" t="s">
        <v>297</v>
      </c>
      <c r="AH578" t="s">
        <v>297</v>
      </c>
      <c r="AI578" t="s">
        <v>297</v>
      </c>
      <c r="AJ578" t="s">
        <v>297</v>
      </c>
      <c r="AK578" t="s">
        <v>297</v>
      </c>
      <c r="AL578" t="s">
        <v>297</v>
      </c>
      <c r="AM578" t="s">
        <v>297</v>
      </c>
      <c r="AN578" t="s">
        <v>297</v>
      </c>
      <c r="AO578" t="s">
        <v>297</v>
      </c>
      <c r="AP578" t="s">
        <v>297</v>
      </c>
      <c r="AQ578" t="s">
        <v>297</v>
      </c>
      <c r="AR578" t="s">
        <v>297</v>
      </c>
      <c r="AS578" t="s">
        <v>297</v>
      </c>
      <c r="AT578" t="s">
        <v>297</v>
      </c>
      <c r="AU578" t="s">
        <v>297</v>
      </c>
      <c r="AV578" t="s">
        <v>297</v>
      </c>
      <c r="AW578" t="s">
        <v>297</v>
      </c>
      <c r="AX578" t="s">
        <v>297</v>
      </c>
      <c r="AY578" t="s">
        <v>297</v>
      </c>
      <c r="AZ578" t="s">
        <v>297</v>
      </c>
      <c r="BA578" t="s">
        <v>297</v>
      </c>
      <c r="BB578" t="s">
        <v>297</v>
      </c>
      <c r="BC578" t="s">
        <v>297</v>
      </c>
      <c r="BD578" t="s">
        <v>297</v>
      </c>
      <c r="BE578" t="s">
        <v>297</v>
      </c>
      <c r="BF578" t="s">
        <v>297</v>
      </c>
      <c r="BG578" t="s">
        <v>297</v>
      </c>
      <c r="BH578" t="s">
        <v>297</v>
      </c>
      <c r="BI578" t="s">
        <v>297</v>
      </c>
      <c r="BJ578" t="s">
        <v>297</v>
      </c>
      <c r="BK578" t="s">
        <v>297</v>
      </c>
      <c r="BL578" t="s">
        <v>297</v>
      </c>
      <c r="BM578" t="s">
        <v>411</v>
      </c>
      <c r="BN578" t="s">
        <v>424</v>
      </c>
      <c r="BO578">
        <v>5</v>
      </c>
      <c r="BP578" t="s">
        <v>411</v>
      </c>
      <c r="BQ578" t="s">
        <v>412</v>
      </c>
      <c r="BR578">
        <v>6</v>
      </c>
      <c r="BS578" t="s">
        <v>411</v>
      </c>
      <c r="BT578" t="s">
        <v>412</v>
      </c>
      <c r="BU578">
        <v>5</v>
      </c>
      <c r="BV578" t="s">
        <v>297</v>
      </c>
      <c r="BW578" t="s">
        <v>297</v>
      </c>
      <c r="BX578" t="s">
        <v>297</v>
      </c>
      <c r="BY578" t="s">
        <v>297</v>
      </c>
      <c r="BZ578" t="s">
        <v>297</v>
      </c>
      <c r="CA578" t="s">
        <v>297</v>
      </c>
      <c r="CB578" t="s">
        <v>297</v>
      </c>
      <c r="CC578" t="s">
        <v>297</v>
      </c>
      <c r="CD578" t="s">
        <v>297</v>
      </c>
      <c r="CE578" t="s">
        <v>297</v>
      </c>
      <c r="CF578" t="s">
        <v>347</v>
      </c>
      <c r="CG578" t="s">
        <v>297</v>
      </c>
      <c r="CH578" t="s">
        <v>297</v>
      </c>
      <c r="CI578">
        <v>0</v>
      </c>
      <c r="CJ578">
        <v>200</v>
      </c>
      <c r="CK578" t="s">
        <v>3467</v>
      </c>
      <c r="CL578" t="s">
        <v>3468</v>
      </c>
      <c r="CM578" t="s">
        <v>297</v>
      </c>
      <c r="CN578" t="s">
        <v>297</v>
      </c>
      <c r="CO578" t="s">
        <v>297</v>
      </c>
      <c r="CP578" t="s">
        <v>297</v>
      </c>
      <c r="CQ578" t="s">
        <v>297</v>
      </c>
      <c r="CR578" t="s">
        <v>297</v>
      </c>
      <c r="CS578" t="s">
        <v>297</v>
      </c>
      <c r="CT578" t="s">
        <v>297</v>
      </c>
      <c r="CU578" t="s">
        <v>297</v>
      </c>
      <c r="CV578" t="s">
        <v>297</v>
      </c>
      <c r="CW578" t="s">
        <v>297</v>
      </c>
      <c r="CX578" t="s">
        <v>297</v>
      </c>
      <c r="CY578" t="s">
        <v>297</v>
      </c>
      <c r="CZ578" t="s">
        <v>297</v>
      </c>
      <c r="DA578" t="s">
        <v>297</v>
      </c>
      <c r="DB578" t="s">
        <v>297</v>
      </c>
      <c r="DC578" t="s">
        <v>297</v>
      </c>
    </row>
    <row r="579" spans="1:107" ht="17" hidden="1" customHeight="1" x14ac:dyDescent="0.2">
      <c r="A579" t="s">
        <v>190</v>
      </c>
      <c r="B579" s="14" t="s">
        <v>3469</v>
      </c>
      <c r="C579" t="s">
        <v>1745</v>
      </c>
      <c r="D579" t="s">
        <v>297</v>
      </c>
      <c r="E579" t="s">
        <v>3470</v>
      </c>
      <c r="F579" t="s">
        <v>3471</v>
      </c>
      <c r="G579" t="s">
        <v>339</v>
      </c>
      <c r="H579" t="s">
        <v>340</v>
      </c>
      <c r="I579" t="s">
        <v>375</v>
      </c>
      <c r="J579" t="s">
        <v>342</v>
      </c>
      <c r="K579" t="s">
        <v>343</v>
      </c>
      <c r="L579" t="s">
        <v>303</v>
      </c>
      <c r="M579" t="s">
        <v>297</v>
      </c>
      <c r="N579" t="s">
        <v>297</v>
      </c>
      <c r="O579" t="s">
        <v>297</v>
      </c>
      <c r="Q579" t="s">
        <v>344</v>
      </c>
      <c r="R579" t="s">
        <v>297</v>
      </c>
      <c r="S579" t="s">
        <v>306</v>
      </c>
      <c r="T579" t="s">
        <v>297</v>
      </c>
      <c r="U579" t="s">
        <v>297</v>
      </c>
      <c r="V579" t="s">
        <v>309</v>
      </c>
      <c r="W579" t="s">
        <v>310</v>
      </c>
      <c r="X579" t="s">
        <v>310</v>
      </c>
      <c r="Y579" t="s">
        <v>311</v>
      </c>
      <c r="Z579" t="s">
        <v>297</v>
      </c>
      <c r="AA579" t="s">
        <v>297</v>
      </c>
      <c r="AB579" t="s">
        <v>297</v>
      </c>
      <c r="AC579" t="s">
        <v>297</v>
      </c>
      <c r="AD579" t="s">
        <v>297</v>
      </c>
      <c r="AE579" t="s">
        <v>297</v>
      </c>
      <c r="AF579" t="s">
        <v>297</v>
      </c>
      <c r="AG579" t="s">
        <v>297</v>
      </c>
      <c r="AH579" t="s">
        <v>297</v>
      </c>
      <c r="AI579" t="s">
        <v>297</v>
      </c>
      <c r="AJ579" t="s">
        <v>297</v>
      </c>
      <c r="AK579" t="s">
        <v>297</v>
      </c>
      <c r="AL579" t="s">
        <v>297</v>
      </c>
      <c r="AM579" t="s">
        <v>297</v>
      </c>
      <c r="AN579" t="s">
        <v>297</v>
      </c>
      <c r="AO579" t="s">
        <v>297</v>
      </c>
      <c r="AP579" t="s">
        <v>297</v>
      </c>
      <c r="AQ579" t="s">
        <v>297</v>
      </c>
      <c r="AR579" t="s">
        <v>297</v>
      </c>
      <c r="AS579" t="s">
        <v>297</v>
      </c>
      <c r="AT579" t="s">
        <v>297</v>
      </c>
      <c r="AU579" t="s">
        <v>297</v>
      </c>
      <c r="AV579" t="s">
        <v>297</v>
      </c>
      <c r="AW579" t="s">
        <v>297</v>
      </c>
      <c r="AX579" t="s">
        <v>297</v>
      </c>
      <c r="AY579" t="s">
        <v>297</v>
      </c>
      <c r="AZ579" t="s">
        <v>297</v>
      </c>
      <c r="BA579" t="s">
        <v>297</v>
      </c>
      <c r="BB579" t="s">
        <v>297</v>
      </c>
      <c r="BC579" t="s">
        <v>297</v>
      </c>
      <c r="BD579" t="s">
        <v>297</v>
      </c>
      <c r="BE579" t="s">
        <v>297</v>
      </c>
      <c r="BF579" t="s">
        <v>297</v>
      </c>
      <c r="BG579" t="s">
        <v>297</v>
      </c>
      <c r="BH579" t="s">
        <v>297</v>
      </c>
      <c r="BI579" t="s">
        <v>297</v>
      </c>
      <c r="BJ579" t="s">
        <v>297</v>
      </c>
      <c r="BK579" t="s">
        <v>297</v>
      </c>
      <c r="BL579" t="s">
        <v>297</v>
      </c>
      <c r="BM579" t="s">
        <v>411</v>
      </c>
      <c r="BN579" t="s">
        <v>412</v>
      </c>
      <c r="BO579">
        <v>3</v>
      </c>
      <c r="BP579" t="s">
        <v>411</v>
      </c>
      <c r="BQ579" t="s">
        <v>412</v>
      </c>
      <c r="BR579">
        <v>2</v>
      </c>
      <c r="BS579" t="s">
        <v>411</v>
      </c>
      <c r="BT579" t="s">
        <v>412</v>
      </c>
      <c r="BU579">
        <v>4</v>
      </c>
      <c r="BV579" t="s">
        <v>297</v>
      </c>
      <c r="BW579" t="s">
        <v>297</v>
      </c>
      <c r="BX579" t="s">
        <v>297</v>
      </c>
      <c r="BY579" t="s">
        <v>297</v>
      </c>
      <c r="BZ579" t="s">
        <v>297</v>
      </c>
      <c r="CA579" t="s">
        <v>297</v>
      </c>
      <c r="CB579" t="s">
        <v>297</v>
      </c>
      <c r="CC579" t="s">
        <v>297</v>
      </c>
      <c r="CD579" t="s">
        <v>297</v>
      </c>
      <c r="CE579" t="s">
        <v>297</v>
      </c>
      <c r="CF579" t="s">
        <v>347</v>
      </c>
      <c r="CG579" t="s">
        <v>297</v>
      </c>
      <c r="CH579" t="s">
        <v>297</v>
      </c>
      <c r="CI579">
        <v>0</v>
      </c>
      <c r="CJ579">
        <v>30</v>
      </c>
      <c r="CK579" t="s">
        <v>3472</v>
      </c>
      <c r="CL579" t="s">
        <v>3473</v>
      </c>
      <c r="CM579" t="s">
        <v>3474</v>
      </c>
      <c r="CN579" t="s">
        <v>297</v>
      </c>
      <c r="CO579" t="s">
        <v>297</v>
      </c>
      <c r="CP579" t="s">
        <v>297</v>
      </c>
      <c r="CQ579" t="s">
        <v>297</v>
      </c>
      <c r="CR579" t="s">
        <v>297</v>
      </c>
      <c r="CS579" t="s">
        <v>297</v>
      </c>
      <c r="CT579" t="s">
        <v>297</v>
      </c>
      <c r="CU579" t="s">
        <v>297</v>
      </c>
      <c r="CV579" t="s">
        <v>297</v>
      </c>
      <c r="CW579" t="s">
        <v>297</v>
      </c>
      <c r="CX579" t="s">
        <v>297</v>
      </c>
      <c r="CY579" t="s">
        <v>297</v>
      </c>
      <c r="CZ579" t="s">
        <v>297</v>
      </c>
      <c r="DA579" t="s">
        <v>297</v>
      </c>
      <c r="DB579" t="s">
        <v>297</v>
      </c>
      <c r="DC579" t="s">
        <v>297</v>
      </c>
    </row>
    <row r="580" spans="1:107" ht="17" hidden="1" customHeight="1" x14ac:dyDescent="0.2">
      <c r="A580" t="s">
        <v>254</v>
      </c>
      <c r="B580" s="196" t="s">
        <v>3475</v>
      </c>
      <c r="C580" t="s">
        <v>6292</v>
      </c>
      <c r="D580" t="s">
        <v>3476</v>
      </c>
      <c r="E580" t="s">
        <v>3477</v>
      </c>
      <c r="F580" t="s">
        <v>3478</v>
      </c>
      <c r="G580" t="s">
        <v>339</v>
      </c>
      <c r="H580" t="s">
        <v>340</v>
      </c>
      <c r="I580" t="s">
        <v>375</v>
      </c>
      <c r="J580" t="s">
        <v>342</v>
      </c>
      <c r="K580" t="s">
        <v>2413</v>
      </c>
      <c r="L580" t="s">
        <v>303</v>
      </c>
      <c r="M580" t="s">
        <v>297</v>
      </c>
      <c r="N580" t="s">
        <v>297</v>
      </c>
      <c r="O580" t="s">
        <v>297</v>
      </c>
      <c r="Q580" t="s">
        <v>344</v>
      </c>
      <c r="R580" t="s">
        <v>297</v>
      </c>
      <c r="S580" t="s">
        <v>306</v>
      </c>
      <c r="T580" t="s">
        <v>297</v>
      </c>
      <c r="U580" t="s">
        <v>297</v>
      </c>
      <c r="V580" t="s">
        <v>309</v>
      </c>
      <c r="W580" t="s">
        <v>310</v>
      </c>
      <c r="X580" t="s">
        <v>310</v>
      </c>
      <c r="Y580" t="s">
        <v>311</v>
      </c>
      <c r="Z580" t="s">
        <v>297</v>
      </c>
      <c r="AA580" t="s">
        <v>297</v>
      </c>
      <c r="AB580" t="s">
        <v>297</v>
      </c>
      <c r="AC580" t="s">
        <v>297</v>
      </c>
      <c r="AD580" t="s">
        <v>297</v>
      </c>
      <c r="AE580" t="s">
        <v>297</v>
      </c>
      <c r="AF580" t="s">
        <v>297</v>
      </c>
      <c r="AG580" t="s">
        <v>297</v>
      </c>
      <c r="AH580" t="s">
        <v>297</v>
      </c>
      <c r="AI580" t="s">
        <v>297</v>
      </c>
      <c r="AJ580" t="s">
        <v>297</v>
      </c>
      <c r="AK580" t="s">
        <v>297</v>
      </c>
      <c r="AL580" t="s">
        <v>297</v>
      </c>
      <c r="AM580" t="s">
        <v>297</v>
      </c>
      <c r="AN580" t="s">
        <v>297</v>
      </c>
      <c r="AO580" t="s">
        <v>297</v>
      </c>
      <c r="AP580" t="s">
        <v>297</v>
      </c>
      <c r="AQ580" t="s">
        <v>297</v>
      </c>
      <c r="AR580" t="s">
        <v>297</v>
      </c>
      <c r="AS580" t="s">
        <v>297</v>
      </c>
      <c r="AT580" t="s">
        <v>297</v>
      </c>
      <c r="AU580" t="s">
        <v>297</v>
      </c>
      <c r="AV580" t="s">
        <v>297</v>
      </c>
      <c r="AW580" t="s">
        <v>297</v>
      </c>
      <c r="AX580" t="s">
        <v>297</v>
      </c>
      <c r="AY580" t="s">
        <v>297</v>
      </c>
      <c r="AZ580" t="s">
        <v>297</v>
      </c>
      <c r="BA580" t="s">
        <v>297</v>
      </c>
      <c r="BB580" t="s">
        <v>297</v>
      </c>
      <c r="BC580" t="s">
        <v>297</v>
      </c>
      <c r="BD580" t="s">
        <v>297</v>
      </c>
      <c r="BE580" t="s">
        <v>297</v>
      </c>
      <c r="BF580" t="s">
        <v>297</v>
      </c>
      <c r="BG580" t="s">
        <v>297</v>
      </c>
      <c r="BH580" t="s">
        <v>297</v>
      </c>
      <c r="BI580" t="s">
        <v>297</v>
      </c>
      <c r="BJ580" t="s">
        <v>297</v>
      </c>
      <c r="BK580" t="s">
        <v>297</v>
      </c>
      <c r="BL580" t="s">
        <v>297</v>
      </c>
      <c r="BM580" t="s">
        <v>297</v>
      </c>
      <c r="BO580" t="s">
        <v>297</v>
      </c>
      <c r="BP580" t="s">
        <v>411</v>
      </c>
      <c r="BQ580" t="s">
        <v>412</v>
      </c>
      <c r="BR580">
        <v>65</v>
      </c>
      <c r="BS580" t="s">
        <v>297</v>
      </c>
      <c r="BT580" t="s">
        <v>297</v>
      </c>
      <c r="BU580" t="s">
        <v>297</v>
      </c>
      <c r="BV580" t="s">
        <v>297</v>
      </c>
      <c r="BW580" t="s">
        <v>297</v>
      </c>
      <c r="BX580" t="s">
        <v>297</v>
      </c>
      <c r="BY580" t="s">
        <v>297</v>
      </c>
      <c r="BZ580" t="s">
        <v>297</v>
      </c>
      <c r="CA580" t="s">
        <v>297</v>
      </c>
      <c r="CB580" t="s">
        <v>297</v>
      </c>
      <c r="CC580" t="s">
        <v>297</v>
      </c>
      <c r="CD580" t="s">
        <v>297</v>
      </c>
      <c r="CE580" t="s">
        <v>297</v>
      </c>
      <c r="CF580" t="s">
        <v>347</v>
      </c>
      <c r="CG580" t="s">
        <v>297</v>
      </c>
      <c r="CH580" t="s">
        <v>297</v>
      </c>
      <c r="CI580">
        <v>0</v>
      </c>
      <c r="CJ580">
        <v>30</v>
      </c>
      <c r="CK580" t="s">
        <v>3479</v>
      </c>
      <c r="CL580" t="s">
        <v>3480</v>
      </c>
      <c r="CM580" t="s">
        <v>3481</v>
      </c>
      <c r="CN580" t="s">
        <v>297</v>
      </c>
      <c r="CO580" t="s">
        <v>297</v>
      </c>
      <c r="CP580" t="s">
        <v>297</v>
      </c>
      <c r="CQ580" t="s">
        <v>297</v>
      </c>
      <c r="CR580" t="s">
        <v>297</v>
      </c>
      <c r="CS580" t="s">
        <v>297</v>
      </c>
      <c r="CT580" t="s">
        <v>297</v>
      </c>
      <c r="CU580" t="s">
        <v>297</v>
      </c>
      <c r="CV580" t="s">
        <v>297</v>
      </c>
      <c r="CW580" t="s">
        <v>297</v>
      </c>
      <c r="CX580" t="s">
        <v>297</v>
      </c>
      <c r="CY580" t="s">
        <v>297</v>
      </c>
      <c r="CZ580" t="s">
        <v>297</v>
      </c>
      <c r="DA580" t="s">
        <v>297</v>
      </c>
      <c r="DB580" t="s">
        <v>297</v>
      </c>
      <c r="DC580" t="s">
        <v>297</v>
      </c>
    </row>
    <row r="581" spans="1:107" ht="17" hidden="1" customHeight="1" x14ac:dyDescent="0.2">
      <c r="A581" s="70" t="s">
        <v>256</v>
      </c>
      <c r="B581" s="198" t="s">
        <v>3482</v>
      </c>
      <c r="C581" t="s">
        <v>456</v>
      </c>
      <c r="D581" t="s">
        <v>297</v>
      </c>
      <c r="E581" s="70" t="s">
        <v>3483</v>
      </c>
      <c r="F581" t="s">
        <v>297</v>
      </c>
      <c r="G581" t="s">
        <v>339</v>
      </c>
      <c r="H581" t="s">
        <v>340</v>
      </c>
      <c r="I581" t="s">
        <v>375</v>
      </c>
      <c r="J581" t="s">
        <v>342</v>
      </c>
      <c r="K581" t="s">
        <v>343</v>
      </c>
      <c r="L581" t="s">
        <v>303</v>
      </c>
      <c r="M581" t="s">
        <v>297</v>
      </c>
      <c r="N581" t="s">
        <v>297</v>
      </c>
      <c r="O581" t="s">
        <v>297</v>
      </c>
      <c r="Q581" t="s">
        <v>344</v>
      </c>
      <c r="R581" t="s">
        <v>297</v>
      </c>
      <c r="S581" t="s">
        <v>306</v>
      </c>
      <c r="T581" t="s">
        <v>297</v>
      </c>
      <c r="U581" t="s">
        <v>297</v>
      </c>
      <c r="V581" t="s">
        <v>309</v>
      </c>
      <c r="W581" t="s">
        <v>310</v>
      </c>
      <c r="X581" t="s">
        <v>310</v>
      </c>
      <c r="Y581" t="s">
        <v>311</v>
      </c>
      <c r="Z581" t="s">
        <v>297</v>
      </c>
      <c r="AA581" t="s">
        <v>297</v>
      </c>
      <c r="AB581" t="s">
        <v>297</v>
      </c>
      <c r="AC581" t="s">
        <v>297</v>
      </c>
      <c r="AD581" t="s">
        <v>297</v>
      </c>
      <c r="AE581" t="s">
        <v>297</v>
      </c>
      <c r="AF581" t="s">
        <v>297</v>
      </c>
      <c r="AG581" t="s">
        <v>297</v>
      </c>
      <c r="AH581" t="s">
        <v>297</v>
      </c>
      <c r="AI581" t="s">
        <v>297</v>
      </c>
      <c r="AJ581" t="s">
        <v>297</v>
      </c>
      <c r="AK581" t="s">
        <v>297</v>
      </c>
      <c r="AL581" t="s">
        <v>297</v>
      </c>
      <c r="AM581" t="s">
        <v>297</v>
      </c>
      <c r="AN581" t="s">
        <v>297</v>
      </c>
      <c r="AO581" t="s">
        <v>297</v>
      </c>
      <c r="AP581" t="s">
        <v>297</v>
      </c>
      <c r="AQ581" t="s">
        <v>297</v>
      </c>
      <c r="AR581" t="s">
        <v>297</v>
      </c>
      <c r="AS581" t="s">
        <v>297</v>
      </c>
      <c r="AT581" t="s">
        <v>297</v>
      </c>
      <c r="AU581" t="s">
        <v>297</v>
      </c>
      <c r="AV581" t="s">
        <v>297</v>
      </c>
      <c r="AW581" t="s">
        <v>297</v>
      </c>
      <c r="AX581" t="s">
        <v>297</v>
      </c>
      <c r="AY581" t="s">
        <v>297</v>
      </c>
      <c r="AZ581" t="s">
        <v>297</v>
      </c>
      <c r="BA581" t="s">
        <v>297</v>
      </c>
      <c r="BB581" t="s">
        <v>297</v>
      </c>
      <c r="BC581" t="s">
        <v>297</v>
      </c>
      <c r="BD581" t="s">
        <v>297</v>
      </c>
      <c r="BE581" t="s">
        <v>297</v>
      </c>
      <c r="BF581" t="s">
        <v>297</v>
      </c>
      <c r="BG581" t="s">
        <v>297</v>
      </c>
      <c r="BH581" t="s">
        <v>297</v>
      </c>
      <c r="BI581" t="s">
        <v>297</v>
      </c>
      <c r="BJ581" t="s">
        <v>297</v>
      </c>
      <c r="BK581" t="s">
        <v>297</v>
      </c>
      <c r="BL581" t="s">
        <v>297</v>
      </c>
      <c r="BM581" t="s">
        <v>297</v>
      </c>
      <c r="BO581" t="s">
        <v>297</v>
      </c>
      <c r="BP581" t="s">
        <v>411</v>
      </c>
      <c r="BQ581" t="s">
        <v>412</v>
      </c>
      <c r="BR581">
        <v>66</v>
      </c>
      <c r="BS581" t="s">
        <v>297</v>
      </c>
      <c r="BT581" t="s">
        <v>297</v>
      </c>
      <c r="BU581" t="s">
        <v>297</v>
      </c>
      <c r="BV581" t="s">
        <v>297</v>
      </c>
      <c r="BW581" t="s">
        <v>297</v>
      </c>
      <c r="BX581" t="s">
        <v>297</v>
      </c>
      <c r="BY581" t="s">
        <v>297</v>
      </c>
      <c r="BZ581" t="s">
        <v>297</v>
      </c>
      <c r="CA581" t="s">
        <v>297</v>
      </c>
      <c r="CB581" t="s">
        <v>297</v>
      </c>
      <c r="CC581" t="s">
        <v>297</v>
      </c>
      <c r="CD581" t="s">
        <v>297</v>
      </c>
      <c r="CE581" t="s">
        <v>297</v>
      </c>
      <c r="CF581" t="s">
        <v>347</v>
      </c>
      <c r="CG581" t="s">
        <v>297</v>
      </c>
      <c r="CH581" t="s">
        <v>297</v>
      </c>
      <c r="CI581">
        <v>0</v>
      </c>
      <c r="CJ581">
        <v>30</v>
      </c>
      <c r="CM581" t="s">
        <v>297</v>
      </c>
      <c r="CN581" t="s">
        <v>297</v>
      </c>
      <c r="CO581" t="s">
        <v>297</v>
      </c>
      <c r="CP581" t="s">
        <v>297</v>
      </c>
      <c r="CQ581" t="s">
        <v>297</v>
      </c>
      <c r="CR581" t="s">
        <v>297</v>
      </c>
      <c r="CS581" t="s">
        <v>297</v>
      </c>
      <c r="CT581" t="s">
        <v>297</v>
      </c>
      <c r="CU581" t="s">
        <v>297</v>
      </c>
      <c r="CV581" t="s">
        <v>297</v>
      </c>
      <c r="CW581" t="s">
        <v>297</v>
      </c>
      <c r="CX581" t="s">
        <v>297</v>
      </c>
      <c r="CY581" t="s">
        <v>297</v>
      </c>
      <c r="CZ581" t="s">
        <v>297</v>
      </c>
      <c r="DA581" s="11" t="s">
        <v>297</v>
      </c>
      <c r="DB581" s="11" t="s">
        <v>297</v>
      </c>
      <c r="DC581" s="11" t="s">
        <v>297</v>
      </c>
    </row>
    <row r="582" spans="1:107" ht="17" hidden="1" customHeight="1" x14ac:dyDescent="0.2">
      <c r="A582" s="70" t="s">
        <v>255</v>
      </c>
      <c r="B582" s="196" t="s">
        <v>6306</v>
      </c>
      <c r="C582" t="s">
        <v>456</v>
      </c>
      <c r="D582" t="s">
        <v>297</v>
      </c>
      <c r="E582" s="70" t="s">
        <v>3484</v>
      </c>
      <c r="F582" t="s">
        <v>297</v>
      </c>
      <c r="G582" t="s">
        <v>339</v>
      </c>
      <c r="H582" t="s">
        <v>340</v>
      </c>
      <c r="I582" t="s">
        <v>375</v>
      </c>
      <c r="J582" t="s">
        <v>342</v>
      </c>
      <c r="K582" t="s">
        <v>343</v>
      </c>
      <c r="L582" t="s">
        <v>303</v>
      </c>
      <c r="M582" t="s">
        <v>297</v>
      </c>
      <c r="N582" t="s">
        <v>297</v>
      </c>
      <c r="O582" t="s">
        <v>297</v>
      </c>
      <c r="Q582" t="s">
        <v>344</v>
      </c>
      <c r="R582" t="s">
        <v>297</v>
      </c>
      <c r="S582" t="s">
        <v>306</v>
      </c>
      <c r="T582" t="s">
        <v>297</v>
      </c>
      <c r="U582" t="s">
        <v>297</v>
      </c>
      <c r="V582" t="s">
        <v>309</v>
      </c>
      <c r="W582" t="s">
        <v>310</v>
      </c>
      <c r="X582" t="s">
        <v>310</v>
      </c>
      <c r="Y582" t="s">
        <v>311</v>
      </c>
      <c r="Z582" t="s">
        <v>297</v>
      </c>
      <c r="AA582" t="s">
        <v>297</v>
      </c>
      <c r="AB582" t="s">
        <v>297</v>
      </c>
      <c r="AC582" t="s">
        <v>297</v>
      </c>
      <c r="AD582" t="s">
        <v>297</v>
      </c>
      <c r="AE582" t="s">
        <v>297</v>
      </c>
      <c r="AF582" t="s">
        <v>297</v>
      </c>
      <c r="AG582" t="s">
        <v>297</v>
      </c>
      <c r="AH582" t="s">
        <v>297</v>
      </c>
      <c r="AI582" t="s">
        <v>297</v>
      </c>
      <c r="AJ582" t="s">
        <v>297</v>
      </c>
      <c r="AK582" t="s">
        <v>297</v>
      </c>
      <c r="AL582" t="s">
        <v>297</v>
      </c>
      <c r="AM582" t="s">
        <v>297</v>
      </c>
      <c r="AN582" t="s">
        <v>297</v>
      </c>
      <c r="AO582" t="s">
        <v>297</v>
      </c>
      <c r="AP582" t="s">
        <v>297</v>
      </c>
      <c r="AQ582" t="s">
        <v>297</v>
      </c>
      <c r="AR582" t="s">
        <v>297</v>
      </c>
      <c r="AS582" t="s">
        <v>297</v>
      </c>
      <c r="AT582" t="s">
        <v>297</v>
      </c>
      <c r="AU582" t="s">
        <v>297</v>
      </c>
      <c r="AV582" t="s">
        <v>297</v>
      </c>
      <c r="AW582" t="s">
        <v>297</v>
      </c>
      <c r="AX582" t="s">
        <v>297</v>
      </c>
      <c r="AY582" t="s">
        <v>297</v>
      </c>
      <c r="AZ582" t="s">
        <v>297</v>
      </c>
      <c r="BA582" t="s">
        <v>297</v>
      </c>
      <c r="BB582" t="s">
        <v>297</v>
      </c>
      <c r="BC582" t="s">
        <v>297</v>
      </c>
      <c r="BD582" t="s">
        <v>297</v>
      </c>
      <c r="BE582" t="s">
        <v>297</v>
      </c>
      <c r="BF582" t="s">
        <v>297</v>
      </c>
      <c r="BG582" t="s">
        <v>297</v>
      </c>
      <c r="BH582" t="s">
        <v>297</v>
      </c>
      <c r="BI582" t="s">
        <v>297</v>
      </c>
      <c r="BJ582" t="s">
        <v>297</v>
      </c>
      <c r="BK582" t="s">
        <v>297</v>
      </c>
      <c r="BL582" t="s">
        <v>297</v>
      </c>
      <c r="BM582" t="s">
        <v>297</v>
      </c>
      <c r="BO582" t="s">
        <v>297</v>
      </c>
      <c r="BP582" t="s">
        <v>411</v>
      </c>
      <c r="BQ582" t="s">
        <v>412</v>
      </c>
      <c r="BR582">
        <v>67</v>
      </c>
      <c r="BS582" t="s">
        <v>297</v>
      </c>
      <c r="BT582" t="s">
        <v>297</v>
      </c>
      <c r="BU582" t="s">
        <v>297</v>
      </c>
      <c r="BV582" t="s">
        <v>297</v>
      </c>
      <c r="BW582" t="s">
        <v>297</v>
      </c>
      <c r="BX582" t="s">
        <v>297</v>
      </c>
      <c r="BY582" t="s">
        <v>297</v>
      </c>
      <c r="BZ582" t="s">
        <v>297</v>
      </c>
      <c r="CA582" t="s">
        <v>297</v>
      </c>
      <c r="CB582" t="s">
        <v>297</v>
      </c>
      <c r="CC582" t="s">
        <v>297</v>
      </c>
      <c r="CD582" t="s">
        <v>297</v>
      </c>
      <c r="CE582" t="s">
        <v>297</v>
      </c>
      <c r="CF582" t="s">
        <v>347</v>
      </c>
      <c r="CG582" t="s">
        <v>297</v>
      </c>
      <c r="CH582" t="s">
        <v>297</v>
      </c>
      <c r="CI582">
        <v>0</v>
      </c>
      <c r="CJ582">
        <v>30</v>
      </c>
      <c r="CM582" t="s">
        <v>297</v>
      </c>
      <c r="CN582" t="s">
        <v>297</v>
      </c>
      <c r="CO582" t="s">
        <v>297</v>
      </c>
      <c r="CP582" t="s">
        <v>297</v>
      </c>
      <c r="CQ582" t="s">
        <v>297</v>
      </c>
      <c r="CR582" t="s">
        <v>297</v>
      </c>
      <c r="CS582" t="s">
        <v>297</v>
      </c>
      <c r="CT582" t="s">
        <v>297</v>
      </c>
      <c r="CU582" t="s">
        <v>297</v>
      </c>
      <c r="CV582" t="s">
        <v>297</v>
      </c>
      <c r="CW582" t="s">
        <v>297</v>
      </c>
      <c r="CX582" t="s">
        <v>297</v>
      </c>
      <c r="CY582" t="s">
        <v>297</v>
      </c>
      <c r="CZ582" t="s">
        <v>297</v>
      </c>
      <c r="DA582" s="11" t="s">
        <v>297</v>
      </c>
      <c r="DB582" s="11" t="s">
        <v>297</v>
      </c>
      <c r="DC582" s="11" t="s">
        <v>297</v>
      </c>
    </row>
    <row r="583" spans="1:107" ht="17" hidden="1" customHeight="1" x14ac:dyDescent="0.2">
      <c r="A583" t="s">
        <v>191</v>
      </c>
      <c r="B583" s="14" t="s">
        <v>3485</v>
      </c>
      <c r="C583" t="s">
        <v>191</v>
      </c>
      <c r="D583" t="s">
        <v>297</v>
      </c>
      <c r="E583" t="s">
        <v>3486</v>
      </c>
      <c r="F583" t="s">
        <v>3487</v>
      </c>
      <c r="G583" t="s">
        <v>339</v>
      </c>
      <c r="H583" t="s">
        <v>340</v>
      </c>
      <c r="I583" t="s">
        <v>375</v>
      </c>
      <c r="J583" t="s">
        <v>342</v>
      </c>
      <c r="K583" t="s">
        <v>343</v>
      </c>
      <c r="L583" t="s">
        <v>303</v>
      </c>
      <c r="M583" t="s">
        <v>297</v>
      </c>
      <c r="N583" t="s">
        <v>297</v>
      </c>
      <c r="O583" t="s">
        <v>297</v>
      </c>
      <c r="Q583" t="s">
        <v>344</v>
      </c>
      <c r="R583" t="s">
        <v>297</v>
      </c>
      <c r="S583" t="s">
        <v>306</v>
      </c>
      <c r="T583" t="s">
        <v>297</v>
      </c>
      <c r="U583" t="s">
        <v>297</v>
      </c>
      <c r="V583" t="s">
        <v>309</v>
      </c>
      <c r="W583" t="s">
        <v>310</v>
      </c>
      <c r="X583" t="s">
        <v>310</v>
      </c>
      <c r="Y583" t="s">
        <v>311</v>
      </c>
      <c r="Z583" t="s">
        <v>297</v>
      </c>
      <c r="AA583" t="s">
        <v>297</v>
      </c>
      <c r="AB583" t="s">
        <v>297</v>
      </c>
      <c r="AC583" t="s">
        <v>297</v>
      </c>
      <c r="AD583" t="s">
        <v>297</v>
      </c>
      <c r="AE583" t="s">
        <v>297</v>
      </c>
      <c r="AF583" t="s">
        <v>297</v>
      </c>
      <c r="AG583" t="s">
        <v>297</v>
      </c>
      <c r="AH583" t="s">
        <v>297</v>
      </c>
      <c r="AI583" t="s">
        <v>297</v>
      </c>
      <c r="AJ583" t="s">
        <v>297</v>
      </c>
      <c r="AK583" t="s">
        <v>297</v>
      </c>
      <c r="AL583" t="s">
        <v>297</v>
      </c>
      <c r="AM583" t="s">
        <v>297</v>
      </c>
      <c r="AN583" t="s">
        <v>297</v>
      </c>
      <c r="AO583" t="s">
        <v>297</v>
      </c>
      <c r="AP583" t="s">
        <v>297</v>
      </c>
      <c r="AQ583" t="s">
        <v>297</v>
      </c>
      <c r="AR583" t="s">
        <v>297</v>
      </c>
      <c r="AS583" t="s">
        <v>297</v>
      </c>
      <c r="AT583" t="s">
        <v>297</v>
      </c>
      <c r="AU583" t="s">
        <v>297</v>
      </c>
      <c r="AV583" t="s">
        <v>297</v>
      </c>
      <c r="AW583" t="s">
        <v>297</v>
      </c>
      <c r="AX583" t="s">
        <v>297</v>
      </c>
      <c r="AY583" t="s">
        <v>297</v>
      </c>
      <c r="AZ583" t="s">
        <v>297</v>
      </c>
      <c r="BA583" t="s">
        <v>297</v>
      </c>
      <c r="BB583" t="s">
        <v>297</v>
      </c>
      <c r="BC583" t="s">
        <v>297</v>
      </c>
      <c r="BD583" t="s">
        <v>297</v>
      </c>
      <c r="BE583" t="s">
        <v>297</v>
      </c>
      <c r="BF583" t="s">
        <v>297</v>
      </c>
      <c r="BG583" t="s">
        <v>297</v>
      </c>
      <c r="BH583" t="s">
        <v>297</v>
      </c>
      <c r="BI583" t="s">
        <v>297</v>
      </c>
      <c r="BJ583" t="s">
        <v>297</v>
      </c>
      <c r="BK583" t="s">
        <v>297</v>
      </c>
      <c r="BL583" t="s">
        <v>297</v>
      </c>
      <c r="BM583" t="s">
        <v>297</v>
      </c>
      <c r="BO583" t="s">
        <v>297</v>
      </c>
      <c r="BP583" t="s">
        <v>411</v>
      </c>
      <c r="BQ583" t="s">
        <v>412</v>
      </c>
      <c r="BR583">
        <v>3</v>
      </c>
      <c r="BS583" t="s">
        <v>297</v>
      </c>
      <c r="BT583" t="s">
        <v>297</v>
      </c>
      <c r="BU583" t="s">
        <v>297</v>
      </c>
      <c r="BV583" t="s">
        <v>297</v>
      </c>
      <c r="BW583" t="s">
        <v>297</v>
      </c>
      <c r="BX583" t="s">
        <v>297</v>
      </c>
      <c r="BY583" t="s">
        <v>297</v>
      </c>
      <c r="BZ583" t="s">
        <v>297</v>
      </c>
      <c r="CA583" t="s">
        <v>297</v>
      </c>
      <c r="CB583" t="s">
        <v>297</v>
      </c>
      <c r="CC583" t="s">
        <v>297</v>
      </c>
      <c r="CD583" t="s">
        <v>297</v>
      </c>
      <c r="CE583" t="s">
        <v>297</v>
      </c>
      <c r="CF583" t="s">
        <v>347</v>
      </c>
      <c r="CG583" t="s">
        <v>297</v>
      </c>
      <c r="CH583" t="s">
        <v>297</v>
      </c>
      <c r="CI583">
        <v>0</v>
      </c>
      <c r="CJ583">
        <v>15</v>
      </c>
      <c r="CK583" t="s">
        <v>3488</v>
      </c>
      <c r="CL583" t="s">
        <v>3489</v>
      </c>
      <c r="CM583" t="s">
        <v>3490</v>
      </c>
      <c r="CN583" t="s">
        <v>297</v>
      </c>
      <c r="CO583" t="s">
        <v>297</v>
      </c>
      <c r="CP583" t="s">
        <v>297</v>
      </c>
      <c r="CQ583" t="s">
        <v>297</v>
      </c>
      <c r="CR583" t="s">
        <v>297</v>
      </c>
      <c r="CS583" t="s">
        <v>297</v>
      </c>
      <c r="CT583" t="s">
        <v>297</v>
      </c>
      <c r="CU583" t="s">
        <v>297</v>
      </c>
      <c r="CV583" t="s">
        <v>297</v>
      </c>
      <c r="CW583" t="s">
        <v>297</v>
      </c>
      <c r="CX583" t="s">
        <v>297</v>
      </c>
      <c r="CY583" t="s">
        <v>297</v>
      </c>
      <c r="CZ583" t="s">
        <v>297</v>
      </c>
      <c r="DA583" t="s">
        <v>297</v>
      </c>
      <c r="DB583" t="s">
        <v>297</v>
      </c>
      <c r="DC583" t="s">
        <v>1125</v>
      </c>
    </row>
    <row r="584" spans="1:107" ht="17" hidden="1" customHeight="1" x14ac:dyDescent="0.2">
      <c r="A584" t="s">
        <v>3491</v>
      </c>
      <c r="B584" s="196" t="s">
        <v>3492</v>
      </c>
      <c r="C584" t="s">
        <v>6285</v>
      </c>
      <c r="D584" t="s">
        <v>297</v>
      </c>
      <c r="E584" t="s">
        <v>3493</v>
      </c>
      <c r="F584" t="s">
        <v>2164</v>
      </c>
      <c r="G584" t="s">
        <v>339</v>
      </c>
      <c r="H584" t="s">
        <v>340</v>
      </c>
      <c r="I584" t="s">
        <v>341</v>
      </c>
      <c r="J584" t="s">
        <v>479</v>
      </c>
      <c r="K584" t="s">
        <v>343</v>
      </c>
      <c r="L584" t="s">
        <v>303</v>
      </c>
      <c r="M584" t="s">
        <v>297</v>
      </c>
      <c r="N584" t="s">
        <v>297</v>
      </c>
      <c r="O584" t="s">
        <v>297</v>
      </c>
      <c r="Q584" t="s">
        <v>344</v>
      </c>
      <c r="R584" t="s">
        <v>297</v>
      </c>
      <c r="S584" t="s">
        <v>306</v>
      </c>
      <c r="T584" t="s">
        <v>297</v>
      </c>
      <c r="U584" t="s">
        <v>297</v>
      </c>
      <c r="V584" t="s">
        <v>568</v>
      </c>
      <c r="W584" t="s">
        <v>345</v>
      </c>
      <c r="X584" t="s">
        <v>310</v>
      </c>
      <c r="Y584" t="s">
        <v>3494</v>
      </c>
      <c r="Z584" t="s">
        <v>297</v>
      </c>
      <c r="AA584" t="s">
        <v>297</v>
      </c>
      <c r="AB584" t="s">
        <v>297</v>
      </c>
      <c r="AC584" t="s">
        <v>297</v>
      </c>
      <c r="AD584" t="s">
        <v>297</v>
      </c>
      <c r="AE584" t="s">
        <v>297</v>
      </c>
      <c r="AF584" t="s">
        <v>297</v>
      </c>
      <c r="AG584" t="s">
        <v>297</v>
      </c>
      <c r="AH584" t="s">
        <v>297</v>
      </c>
      <c r="AI584" t="s">
        <v>297</v>
      </c>
      <c r="AJ584" t="s">
        <v>297</v>
      </c>
      <c r="AK584" t="s">
        <v>297</v>
      </c>
      <c r="AL584" t="s">
        <v>297</v>
      </c>
      <c r="AM584" t="s">
        <v>297</v>
      </c>
      <c r="AN584" t="s">
        <v>297</v>
      </c>
      <c r="AO584" t="s">
        <v>297</v>
      </c>
      <c r="AP584" t="s">
        <v>297</v>
      </c>
      <c r="AQ584" t="s">
        <v>297</v>
      </c>
      <c r="AR584" t="s">
        <v>297</v>
      </c>
      <c r="AS584" t="s">
        <v>297</v>
      </c>
      <c r="AT584" t="s">
        <v>297</v>
      </c>
      <c r="AU584" t="s">
        <v>297</v>
      </c>
      <c r="AV584" t="s">
        <v>297</v>
      </c>
      <c r="AW584" t="s">
        <v>297</v>
      </c>
      <c r="AX584" t="s">
        <v>297</v>
      </c>
      <c r="AY584" t="s">
        <v>297</v>
      </c>
      <c r="AZ584" t="s">
        <v>297</v>
      </c>
      <c r="BA584" t="s">
        <v>297</v>
      </c>
      <c r="BB584" t="s">
        <v>297</v>
      </c>
      <c r="BC584" t="s">
        <v>297</v>
      </c>
      <c r="BD584" t="s">
        <v>297</v>
      </c>
      <c r="BE584" t="s">
        <v>297</v>
      </c>
      <c r="BF584" t="s">
        <v>297</v>
      </c>
      <c r="BG584" t="s">
        <v>297</v>
      </c>
      <c r="BH584" t="s">
        <v>297</v>
      </c>
      <c r="BI584" t="s">
        <v>297</v>
      </c>
      <c r="BJ584" t="s">
        <v>297</v>
      </c>
      <c r="BK584" t="s">
        <v>297</v>
      </c>
      <c r="BL584" t="s">
        <v>297</v>
      </c>
      <c r="BM584" t="s">
        <v>297</v>
      </c>
      <c r="BN584" t="s">
        <v>297</v>
      </c>
      <c r="BO584" t="s">
        <v>297</v>
      </c>
      <c r="BP584" t="s">
        <v>297</v>
      </c>
      <c r="BQ584" t="s">
        <v>297</v>
      </c>
      <c r="BR584" t="s">
        <v>297</v>
      </c>
      <c r="BS584" t="s">
        <v>297</v>
      </c>
      <c r="BT584" t="s">
        <v>297</v>
      </c>
      <c r="BU584" t="s">
        <v>297</v>
      </c>
      <c r="BV584" t="s">
        <v>297</v>
      </c>
      <c r="BW584" t="s">
        <v>297</v>
      </c>
      <c r="BX584" t="s">
        <v>297</v>
      </c>
      <c r="BY584" t="s">
        <v>297</v>
      </c>
      <c r="BZ584" t="s">
        <v>297</v>
      </c>
      <c r="CA584" t="s">
        <v>297</v>
      </c>
      <c r="CB584" t="s">
        <v>297</v>
      </c>
      <c r="CC584" t="s">
        <v>297</v>
      </c>
      <c r="CD584" t="s">
        <v>297</v>
      </c>
      <c r="CE584" t="s">
        <v>297</v>
      </c>
      <c r="CF584" t="s">
        <v>297</v>
      </c>
      <c r="CG584" t="s">
        <v>297</v>
      </c>
      <c r="CH584" t="s">
        <v>297</v>
      </c>
      <c r="CI584">
        <v>0</v>
      </c>
      <c r="CJ584">
        <v>30</v>
      </c>
      <c r="CK584" t="s">
        <v>3495</v>
      </c>
      <c r="CL584" t="s">
        <v>3496</v>
      </c>
      <c r="CM584" t="s">
        <v>297</v>
      </c>
      <c r="CN584" t="s">
        <v>297</v>
      </c>
      <c r="CO584" t="s">
        <v>297</v>
      </c>
      <c r="CP584" t="s">
        <v>297</v>
      </c>
      <c r="CQ584" t="s">
        <v>297</v>
      </c>
      <c r="CR584" t="s">
        <v>297</v>
      </c>
      <c r="CS584" t="s">
        <v>3497</v>
      </c>
      <c r="CT584" t="s">
        <v>297</v>
      </c>
      <c r="CU584" t="s">
        <v>297</v>
      </c>
      <c r="CV584" t="s">
        <v>297</v>
      </c>
      <c r="CW584" t="s">
        <v>297</v>
      </c>
      <c r="CX584" t="s">
        <v>297</v>
      </c>
      <c r="CY584" t="s">
        <v>534</v>
      </c>
      <c r="CZ584" t="s">
        <v>351</v>
      </c>
      <c r="DA584" t="s">
        <v>3367</v>
      </c>
      <c r="DB584" t="s">
        <v>3498</v>
      </c>
      <c r="DC584" t="s">
        <v>297</v>
      </c>
    </row>
    <row r="585" spans="1:107" ht="17" hidden="1" customHeight="1" x14ac:dyDescent="0.2">
      <c r="A585" t="s">
        <v>3499</v>
      </c>
      <c r="B585" s="14" t="s">
        <v>3500</v>
      </c>
      <c r="C585" t="s">
        <v>6204</v>
      </c>
      <c r="D585" t="s">
        <v>297</v>
      </c>
      <c r="E585" t="s">
        <v>3501</v>
      </c>
      <c r="F585" t="s">
        <v>297</v>
      </c>
      <c r="G585" t="s">
        <v>339</v>
      </c>
      <c r="H585" t="s">
        <v>340</v>
      </c>
      <c r="I585" t="s">
        <v>375</v>
      </c>
      <c r="J585" t="s">
        <v>342</v>
      </c>
      <c r="K585" t="s">
        <v>343</v>
      </c>
      <c r="L585" t="s">
        <v>303</v>
      </c>
      <c r="M585" t="s">
        <v>297</v>
      </c>
      <c r="N585" t="s">
        <v>297</v>
      </c>
      <c r="O585" t="s">
        <v>297</v>
      </c>
      <c r="Q585" t="s">
        <v>344</v>
      </c>
      <c r="R585" t="s">
        <v>297</v>
      </c>
      <c r="S585" t="s">
        <v>306</v>
      </c>
      <c r="T585" t="s">
        <v>297</v>
      </c>
      <c r="U585" t="s">
        <v>308</v>
      </c>
      <c r="V585" t="s">
        <v>309</v>
      </c>
      <c r="W585" t="s">
        <v>310</v>
      </c>
      <c r="X585" t="s">
        <v>310</v>
      </c>
      <c r="Y585" t="s">
        <v>311</v>
      </c>
      <c r="Z585" t="s">
        <v>297</v>
      </c>
      <c r="AA585" t="s">
        <v>297</v>
      </c>
      <c r="AB585" t="s">
        <v>297</v>
      </c>
      <c r="AC585" t="s">
        <v>297</v>
      </c>
      <c r="AD585" t="s">
        <v>297</v>
      </c>
      <c r="AE585" t="s">
        <v>297</v>
      </c>
      <c r="AF585" t="s">
        <v>297</v>
      </c>
      <c r="AG585" t="s">
        <v>297</v>
      </c>
      <c r="AH585" t="s">
        <v>297</v>
      </c>
      <c r="AI585" t="s">
        <v>297</v>
      </c>
      <c r="AJ585" t="s">
        <v>297</v>
      </c>
      <c r="AK585" t="s">
        <v>297</v>
      </c>
      <c r="AL585" t="s">
        <v>297</v>
      </c>
      <c r="AM585" t="s">
        <v>297</v>
      </c>
      <c r="AN585" t="s">
        <v>297</v>
      </c>
      <c r="AO585" t="s">
        <v>297</v>
      </c>
      <c r="AP585" t="s">
        <v>297</v>
      </c>
      <c r="AQ585" t="s">
        <v>297</v>
      </c>
      <c r="AR585" t="s">
        <v>297</v>
      </c>
      <c r="AS585" t="s">
        <v>297</v>
      </c>
      <c r="AT585" t="s">
        <v>297</v>
      </c>
      <c r="AU585" t="s">
        <v>411</v>
      </c>
      <c r="AV585" t="s">
        <v>424</v>
      </c>
      <c r="AW585">
        <v>7</v>
      </c>
      <c r="AX585" t="s">
        <v>297</v>
      </c>
      <c r="AY585" t="s">
        <v>297</v>
      </c>
      <c r="AZ585" t="s">
        <v>297</v>
      </c>
      <c r="BA585" t="s">
        <v>297</v>
      </c>
      <c r="BB585" t="s">
        <v>297</v>
      </c>
      <c r="BC585" t="s">
        <v>297</v>
      </c>
      <c r="BD585" t="s">
        <v>297</v>
      </c>
      <c r="BE585" t="s">
        <v>297</v>
      </c>
      <c r="BF585" t="s">
        <v>297</v>
      </c>
      <c r="BG585" t="s">
        <v>297</v>
      </c>
      <c r="BH585" t="s">
        <v>297</v>
      </c>
      <c r="BI585" t="s">
        <v>297</v>
      </c>
      <c r="BJ585" t="s">
        <v>297</v>
      </c>
      <c r="BK585" t="s">
        <v>297</v>
      </c>
      <c r="BL585" t="s">
        <v>297</v>
      </c>
      <c r="BM585" t="s">
        <v>297</v>
      </c>
      <c r="BN585" t="s">
        <v>297</v>
      </c>
      <c r="BO585" t="s">
        <v>297</v>
      </c>
      <c r="BP585" t="s">
        <v>297</v>
      </c>
      <c r="BQ585" t="s">
        <v>297</v>
      </c>
      <c r="BR585" t="s">
        <v>297</v>
      </c>
      <c r="BS585" t="s">
        <v>297</v>
      </c>
      <c r="BT585" t="s">
        <v>297</v>
      </c>
      <c r="BU585" t="s">
        <v>297</v>
      </c>
      <c r="BV585" t="s">
        <v>297</v>
      </c>
      <c r="BW585" t="s">
        <v>297</v>
      </c>
      <c r="BX585" t="s">
        <v>297</v>
      </c>
      <c r="BY585" t="s">
        <v>297</v>
      </c>
      <c r="BZ585" t="s">
        <v>297</v>
      </c>
      <c r="CA585" t="s">
        <v>297</v>
      </c>
      <c r="CB585" t="s">
        <v>297</v>
      </c>
      <c r="CC585" t="s">
        <v>297</v>
      </c>
      <c r="CD585" t="s">
        <v>297</v>
      </c>
      <c r="CE585" t="s">
        <v>297</v>
      </c>
      <c r="CF585" t="s">
        <v>347</v>
      </c>
      <c r="CG585" t="s">
        <v>297</v>
      </c>
      <c r="CH585" t="s">
        <v>297</v>
      </c>
      <c r="CI585">
        <v>0</v>
      </c>
      <c r="CJ585">
        <v>30</v>
      </c>
      <c r="CK585" t="s">
        <v>3502</v>
      </c>
      <c r="CL585" t="s">
        <v>3503</v>
      </c>
      <c r="CM585" t="s">
        <v>297</v>
      </c>
      <c r="CN585" t="s">
        <v>297</v>
      </c>
      <c r="CO585" t="s">
        <v>297</v>
      </c>
      <c r="CP585" t="s">
        <v>297</v>
      </c>
      <c r="CQ585" t="s">
        <v>297</v>
      </c>
      <c r="CR585" t="s">
        <v>297</v>
      </c>
      <c r="CS585" t="s">
        <v>297</v>
      </c>
      <c r="CT585" t="s">
        <v>297</v>
      </c>
      <c r="CU585" t="s">
        <v>297</v>
      </c>
      <c r="CV585" t="s">
        <v>297</v>
      </c>
      <c r="CW585" t="s">
        <v>438</v>
      </c>
      <c r="CX585" t="s">
        <v>297</v>
      </c>
      <c r="CY585" t="s">
        <v>297</v>
      </c>
      <c r="CZ585" t="s">
        <v>297</v>
      </c>
      <c r="DA585" t="s">
        <v>297</v>
      </c>
      <c r="DB585" t="s">
        <v>297</v>
      </c>
      <c r="DC585" t="s">
        <v>297</v>
      </c>
    </row>
    <row r="586" spans="1:107" ht="17" hidden="1" customHeight="1" x14ac:dyDescent="0.2">
      <c r="A586" t="s">
        <v>3504</v>
      </c>
      <c r="B586" s="196" t="s">
        <v>3505</v>
      </c>
      <c r="C586" t="s">
        <v>6202</v>
      </c>
      <c r="D586" t="s">
        <v>297</v>
      </c>
      <c r="E586" t="s">
        <v>3506</v>
      </c>
      <c r="F586" t="s">
        <v>3507</v>
      </c>
      <c r="G586" t="s">
        <v>298</v>
      </c>
      <c r="H586" t="s">
        <v>299</v>
      </c>
      <c r="I586" t="s">
        <v>300</v>
      </c>
      <c r="J586" t="s">
        <v>2234</v>
      </c>
      <c r="K586" t="s">
        <v>1640</v>
      </c>
      <c r="L586" t="s">
        <v>303</v>
      </c>
      <c r="M586" t="s">
        <v>297</v>
      </c>
      <c r="N586" t="s">
        <v>297</v>
      </c>
      <c r="O586" t="s">
        <v>3508</v>
      </c>
      <c r="Q586" t="s">
        <v>344</v>
      </c>
      <c r="R586" t="s">
        <v>297</v>
      </c>
      <c r="S586" t="s">
        <v>306</v>
      </c>
      <c r="T586" t="s">
        <v>297</v>
      </c>
      <c r="U586" t="s">
        <v>308</v>
      </c>
      <c r="V586" t="s">
        <v>309</v>
      </c>
      <c r="W586" t="s">
        <v>345</v>
      </c>
      <c r="X586" t="s">
        <v>310</v>
      </c>
      <c r="Y586" t="s">
        <v>1032</v>
      </c>
      <c r="Z586" t="s">
        <v>312</v>
      </c>
      <c r="AA586" t="s">
        <v>297</v>
      </c>
      <c r="AB586" t="s">
        <v>297</v>
      </c>
      <c r="AC586" t="s">
        <v>297</v>
      </c>
      <c r="AD586" t="s">
        <v>297</v>
      </c>
      <c r="AE586" t="s">
        <v>297</v>
      </c>
      <c r="AF586" t="s">
        <v>297</v>
      </c>
      <c r="AG586" t="s">
        <v>297</v>
      </c>
      <c r="AH586" t="s">
        <v>297</v>
      </c>
      <c r="AI586" t="s">
        <v>297</v>
      </c>
      <c r="AJ586" t="s">
        <v>297</v>
      </c>
      <c r="AK586" t="s">
        <v>297</v>
      </c>
      <c r="AL586" t="s">
        <v>297</v>
      </c>
      <c r="AM586" t="s">
        <v>297</v>
      </c>
      <c r="AN586" t="s">
        <v>297</v>
      </c>
      <c r="AO586" t="s">
        <v>297</v>
      </c>
      <c r="AP586" t="s">
        <v>297</v>
      </c>
      <c r="AQ586" t="s">
        <v>297</v>
      </c>
      <c r="AR586" t="s">
        <v>297</v>
      </c>
      <c r="AS586" t="s">
        <v>297</v>
      </c>
      <c r="AT586" t="s">
        <v>297</v>
      </c>
      <c r="AU586" t="s">
        <v>297</v>
      </c>
      <c r="AV586" t="s">
        <v>297</v>
      </c>
      <c r="AW586" t="s">
        <v>297</v>
      </c>
      <c r="AX586" t="s">
        <v>297</v>
      </c>
      <c r="AY586" t="s">
        <v>297</v>
      </c>
      <c r="AZ586" t="s">
        <v>297</v>
      </c>
      <c r="BA586" t="s">
        <v>297</v>
      </c>
      <c r="BB586" t="s">
        <v>297</v>
      </c>
      <c r="BC586" t="s">
        <v>297</v>
      </c>
      <c r="BD586" t="s">
        <v>297</v>
      </c>
      <c r="BE586" t="s">
        <v>297</v>
      </c>
      <c r="BF586" t="s">
        <v>297</v>
      </c>
      <c r="BG586" t="s">
        <v>297</v>
      </c>
      <c r="BH586" t="s">
        <v>297</v>
      </c>
      <c r="BI586" t="s">
        <v>297</v>
      </c>
      <c r="BJ586" t="s">
        <v>297</v>
      </c>
      <c r="BK586" t="s">
        <v>297</v>
      </c>
      <c r="BL586" t="s">
        <v>297</v>
      </c>
      <c r="BM586" t="s">
        <v>297</v>
      </c>
      <c r="BN586" t="s">
        <v>297</v>
      </c>
      <c r="BO586" t="s">
        <v>297</v>
      </c>
      <c r="BP586" t="s">
        <v>297</v>
      </c>
      <c r="BQ586" t="s">
        <v>297</v>
      </c>
      <c r="BR586" t="s">
        <v>297</v>
      </c>
      <c r="BS586" t="s">
        <v>297</v>
      </c>
      <c r="BT586" t="s">
        <v>297</v>
      </c>
      <c r="BU586" t="s">
        <v>297</v>
      </c>
      <c r="BV586" t="s">
        <v>297</v>
      </c>
      <c r="BW586" t="s">
        <v>297</v>
      </c>
      <c r="BX586" t="s">
        <v>297</v>
      </c>
      <c r="BY586" t="s">
        <v>297</v>
      </c>
      <c r="BZ586" t="s">
        <v>297</v>
      </c>
      <c r="CA586" t="s">
        <v>297</v>
      </c>
      <c r="CB586" t="s">
        <v>297</v>
      </c>
      <c r="CC586" t="s">
        <v>297</v>
      </c>
      <c r="CD586" t="s">
        <v>297</v>
      </c>
      <c r="CE586" t="s">
        <v>297</v>
      </c>
      <c r="CF586" t="s">
        <v>369</v>
      </c>
      <c r="CG586" t="s">
        <v>297</v>
      </c>
      <c r="CH586" t="s">
        <v>297</v>
      </c>
      <c r="CI586">
        <v>0</v>
      </c>
      <c r="CJ586">
        <v>100</v>
      </c>
      <c r="CK586" t="s">
        <v>3509</v>
      </c>
      <c r="CL586" t="s">
        <v>3510</v>
      </c>
      <c r="CM586" t="s">
        <v>3511</v>
      </c>
      <c r="CN586" t="s">
        <v>3512</v>
      </c>
      <c r="CO586" t="s">
        <v>297</v>
      </c>
      <c r="CP586" t="s">
        <v>297</v>
      </c>
      <c r="CQ586" t="s">
        <v>297</v>
      </c>
      <c r="CR586" t="s">
        <v>297</v>
      </c>
      <c r="CS586" t="s">
        <v>297</v>
      </c>
      <c r="CT586" t="s">
        <v>297</v>
      </c>
      <c r="CU586" t="s">
        <v>3513</v>
      </c>
      <c r="CV586" t="s">
        <v>1677</v>
      </c>
      <c r="CW586" t="s">
        <v>297</v>
      </c>
      <c r="CX586" t="s">
        <v>297</v>
      </c>
      <c r="CY586" t="s">
        <v>579</v>
      </c>
      <c r="CZ586" t="s">
        <v>404</v>
      </c>
      <c r="DA586" t="s">
        <v>3514</v>
      </c>
      <c r="DB586" t="s">
        <v>297</v>
      </c>
      <c r="DC586" t="s">
        <v>1679</v>
      </c>
    </row>
    <row r="587" spans="1:107" ht="17" hidden="1" customHeight="1" x14ac:dyDescent="0.2">
      <c r="A587" t="s">
        <v>6259</v>
      </c>
      <c r="B587" s="14" t="s">
        <v>3515</v>
      </c>
      <c r="C587" t="s">
        <v>6286</v>
      </c>
      <c r="D587" t="s">
        <v>297</v>
      </c>
      <c r="E587" t="s">
        <v>3516</v>
      </c>
      <c r="F587" t="s">
        <v>297</v>
      </c>
      <c r="G587" t="s">
        <v>298</v>
      </c>
      <c r="H587" t="s">
        <v>299</v>
      </c>
      <c r="I587" t="s">
        <v>300</v>
      </c>
      <c r="J587" t="s">
        <v>342</v>
      </c>
      <c r="K587" t="s">
        <v>343</v>
      </c>
      <c r="L587" t="s">
        <v>303</v>
      </c>
      <c r="M587" t="s">
        <v>297</v>
      </c>
      <c r="N587" t="s">
        <v>297</v>
      </c>
      <c r="O587" t="s">
        <v>3508</v>
      </c>
      <c r="Q587" t="s">
        <v>344</v>
      </c>
      <c r="R587" t="s">
        <v>297</v>
      </c>
      <c r="S587" t="s">
        <v>306</v>
      </c>
      <c r="T587" t="s">
        <v>297</v>
      </c>
      <c r="U587" t="s">
        <v>297</v>
      </c>
      <c r="V587" t="s">
        <v>309</v>
      </c>
      <c r="W587" t="s">
        <v>310</v>
      </c>
      <c r="X587" t="s">
        <v>310</v>
      </c>
      <c r="Y587" t="s">
        <v>311</v>
      </c>
      <c r="Z587" t="s">
        <v>297</v>
      </c>
      <c r="AA587" t="s">
        <v>297</v>
      </c>
      <c r="AB587" t="s">
        <v>297</v>
      </c>
      <c r="AC587" t="s">
        <v>297</v>
      </c>
      <c r="AD587" t="s">
        <v>297</v>
      </c>
      <c r="AE587" t="s">
        <v>297</v>
      </c>
      <c r="AF587" t="s">
        <v>297</v>
      </c>
      <c r="AG587" t="s">
        <v>297</v>
      </c>
      <c r="AH587" t="s">
        <v>297</v>
      </c>
      <c r="AI587" t="s">
        <v>297</v>
      </c>
      <c r="AJ587" t="s">
        <v>297</v>
      </c>
      <c r="AK587" t="s">
        <v>297</v>
      </c>
      <c r="AL587" t="s">
        <v>297</v>
      </c>
      <c r="AM587" t="s">
        <v>297</v>
      </c>
      <c r="AN587" t="s">
        <v>297</v>
      </c>
      <c r="AO587" t="s">
        <v>297</v>
      </c>
      <c r="AP587" t="s">
        <v>297</v>
      </c>
      <c r="AQ587" t="s">
        <v>297</v>
      </c>
      <c r="AR587" t="s">
        <v>297</v>
      </c>
      <c r="AS587" t="s">
        <v>297</v>
      </c>
      <c r="AT587" t="s">
        <v>297</v>
      </c>
      <c r="AU587" t="s">
        <v>297</v>
      </c>
      <c r="AV587" t="s">
        <v>297</v>
      </c>
      <c r="AW587" t="s">
        <v>297</v>
      </c>
      <c r="AX587" t="s">
        <v>297</v>
      </c>
      <c r="AY587" t="s">
        <v>297</v>
      </c>
      <c r="AZ587" t="s">
        <v>297</v>
      </c>
      <c r="BA587" t="s">
        <v>297</v>
      </c>
      <c r="BB587" t="s">
        <v>297</v>
      </c>
      <c r="BC587" t="s">
        <v>297</v>
      </c>
      <c r="BD587" t="s">
        <v>297</v>
      </c>
      <c r="BE587" t="s">
        <v>297</v>
      </c>
      <c r="BF587" t="s">
        <v>297</v>
      </c>
      <c r="BG587" t="s">
        <v>297</v>
      </c>
      <c r="BH587" t="s">
        <v>297</v>
      </c>
      <c r="BI587" t="s">
        <v>297</v>
      </c>
      <c r="BJ587" t="s">
        <v>297</v>
      </c>
      <c r="BK587" t="s">
        <v>297</v>
      </c>
      <c r="BL587" t="s">
        <v>297</v>
      </c>
      <c r="BM587" t="s">
        <v>297</v>
      </c>
      <c r="BN587" t="s">
        <v>297</v>
      </c>
      <c r="BO587" t="s">
        <v>297</v>
      </c>
      <c r="BP587" t="s">
        <v>312</v>
      </c>
      <c r="BQ587" t="s">
        <v>297</v>
      </c>
      <c r="BR587" t="s">
        <v>297</v>
      </c>
      <c r="BS587" t="s">
        <v>297</v>
      </c>
      <c r="BT587" t="s">
        <v>297</v>
      </c>
      <c r="BU587" t="s">
        <v>297</v>
      </c>
      <c r="BV587" t="s">
        <v>297</v>
      </c>
      <c r="BW587" t="s">
        <v>297</v>
      </c>
      <c r="BX587" t="s">
        <v>297</v>
      </c>
      <c r="BY587" t="s">
        <v>297</v>
      </c>
      <c r="BZ587" t="s">
        <v>297</v>
      </c>
      <c r="CA587" t="s">
        <v>297</v>
      </c>
      <c r="CB587" t="s">
        <v>297</v>
      </c>
      <c r="CC587" t="s">
        <v>297</v>
      </c>
      <c r="CD587" t="s">
        <v>297</v>
      </c>
      <c r="CE587" t="s">
        <v>297</v>
      </c>
      <c r="CF587" t="s">
        <v>369</v>
      </c>
      <c r="CG587" t="s">
        <v>297</v>
      </c>
      <c r="CH587" t="s">
        <v>297</v>
      </c>
      <c r="CI587">
        <v>0</v>
      </c>
      <c r="CJ587">
        <v>30</v>
      </c>
      <c r="CK587" t="s">
        <v>3517</v>
      </c>
      <c r="CL587" t="s">
        <v>3518</v>
      </c>
      <c r="CM587" t="s">
        <v>297</v>
      </c>
      <c r="CN587" t="s">
        <v>297</v>
      </c>
      <c r="CO587" t="s">
        <v>297</v>
      </c>
      <c r="CP587" t="s">
        <v>297</v>
      </c>
      <c r="CQ587" t="s">
        <v>297</v>
      </c>
      <c r="CR587" t="s">
        <v>297</v>
      </c>
      <c r="CS587" t="s">
        <v>297</v>
      </c>
      <c r="CT587" t="s">
        <v>297</v>
      </c>
      <c r="CU587" t="s">
        <v>297</v>
      </c>
      <c r="CV587" t="s">
        <v>297</v>
      </c>
      <c r="CW587" t="s">
        <v>297</v>
      </c>
      <c r="CX587" t="s">
        <v>297</v>
      </c>
      <c r="CY587" t="s">
        <v>297</v>
      </c>
      <c r="CZ587" t="s">
        <v>297</v>
      </c>
      <c r="DA587" t="s">
        <v>297</v>
      </c>
      <c r="DB587" t="s">
        <v>297</v>
      </c>
      <c r="DC587" t="s">
        <v>297</v>
      </c>
    </row>
    <row r="588" spans="1:107" ht="17" hidden="1" customHeight="1" x14ac:dyDescent="0.2">
      <c r="A588" t="s">
        <v>307</v>
      </c>
      <c r="B588" s="196" t="s">
        <v>3519</v>
      </c>
      <c r="C588" t="s">
        <v>6245</v>
      </c>
      <c r="D588" t="s">
        <v>297</v>
      </c>
      <c r="E588" t="s">
        <v>3520</v>
      </c>
      <c r="F588" t="s">
        <v>297</v>
      </c>
      <c r="G588" t="s">
        <v>339</v>
      </c>
      <c r="H588" t="s">
        <v>299</v>
      </c>
      <c r="I588" t="s">
        <v>300</v>
      </c>
      <c r="J588" t="s">
        <v>342</v>
      </c>
      <c r="K588" t="s">
        <v>343</v>
      </c>
      <c r="L588" t="s">
        <v>303</v>
      </c>
      <c r="M588" t="s">
        <v>297</v>
      </c>
      <c r="N588" t="s">
        <v>297</v>
      </c>
      <c r="O588" t="s">
        <v>297</v>
      </c>
      <c r="Q588" t="s">
        <v>344</v>
      </c>
      <c r="R588" t="s">
        <v>297</v>
      </c>
      <c r="S588" t="s">
        <v>306</v>
      </c>
      <c r="T588" t="s">
        <v>307</v>
      </c>
      <c r="U588" t="s">
        <v>297</v>
      </c>
      <c r="V588" t="s">
        <v>309</v>
      </c>
      <c r="W588" t="s">
        <v>310</v>
      </c>
      <c r="X588" t="s">
        <v>310</v>
      </c>
      <c r="Y588" t="s">
        <v>311</v>
      </c>
      <c r="Z588" t="s">
        <v>297</v>
      </c>
      <c r="AA588" t="s">
        <v>297</v>
      </c>
      <c r="AB588" t="s">
        <v>297</v>
      </c>
      <c r="AC588" t="s">
        <v>297</v>
      </c>
      <c r="AD588" t="s">
        <v>297</v>
      </c>
      <c r="AE588" t="s">
        <v>297</v>
      </c>
      <c r="AF588" t="s">
        <v>297</v>
      </c>
      <c r="AG588" t="s">
        <v>297</v>
      </c>
      <c r="AH588" t="s">
        <v>297</v>
      </c>
      <c r="AI588" t="s">
        <v>297</v>
      </c>
      <c r="AJ588" t="s">
        <v>297</v>
      </c>
      <c r="AK588" t="s">
        <v>297</v>
      </c>
      <c r="AL588" t="s">
        <v>297</v>
      </c>
      <c r="AM588" t="s">
        <v>297</v>
      </c>
      <c r="AN588" t="s">
        <v>297</v>
      </c>
      <c r="AO588" t="s">
        <v>297</v>
      </c>
      <c r="AP588" t="s">
        <v>297</v>
      </c>
      <c r="AQ588" t="s">
        <v>297</v>
      </c>
      <c r="AR588" t="s">
        <v>297</v>
      </c>
      <c r="AS588" t="s">
        <v>297</v>
      </c>
      <c r="AT588" t="s">
        <v>297</v>
      </c>
      <c r="AU588" t="s">
        <v>297</v>
      </c>
      <c r="AV588" t="s">
        <v>297</v>
      </c>
      <c r="AW588" t="s">
        <v>297</v>
      </c>
      <c r="AX588" t="s">
        <v>297</v>
      </c>
      <c r="AY588" t="s">
        <v>297</v>
      </c>
      <c r="AZ588" t="s">
        <v>297</v>
      </c>
      <c r="BA588" t="s">
        <v>297</v>
      </c>
      <c r="BB588" t="s">
        <v>297</v>
      </c>
      <c r="BC588" t="s">
        <v>297</v>
      </c>
      <c r="BD588" t="s">
        <v>297</v>
      </c>
      <c r="BE588" t="s">
        <v>297</v>
      </c>
      <c r="BF588" t="s">
        <v>297</v>
      </c>
      <c r="BG588" t="s">
        <v>297</v>
      </c>
      <c r="BH588" t="s">
        <v>297</v>
      </c>
      <c r="BI588" t="s">
        <v>297</v>
      </c>
      <c r="BJ588" t="s">
        <v>297</v>
      </c>
      <c r="BK588" t="s">
        <v>297</v>
      </c>
      <c r="BL588" t="s">
        <v>297</v>
      </c>
      <c r="BM588" t="s">
        <v>297</v>
      </c>
      <c r="BN588" t="s">
        <v>297</v>
      </c>
      <c r="BO588" t="s">
        <v>297</v>
      </c>
      <c r="BP588" t="s">
        <v>312</v>
      </c>
      <c r="BQ588" t="s">
        <v>297</v>
      </c>
      <c r="BR588" t="s">
        <v>297</v>
      </c>
      <c r="BS588" t="s">
        <v>297</v>
      </c>
      <c r="BT588" t="s">
        <v>297</v>
      </c>
      <c r="BU588" t="s">
        <v>297</v>
      </c>
      <c r="BV588" t="s">
        <v>297</v>
      </c>
      <c r="BW588" t="s">
        <v>297</v>
      </c>
      <c r="BX588" t="s">
        <v>297</v>
      </c>
      <c r="BY588" t="s">
        <v>297</v>
      </c>
      <c r="BZ588" t="s">
        <v>297</v>
      </c>
      <c r="CA588" t="s">
        <v>297</v>
      </c>
      <c r="CB588" t="s">
        <v>297</v>
      </c>
      <c r="CC588" t="s">
        <v>297</v>
      </c>
      <c r="CD588" t="s">
        <v>297</v>
      </c>
      <c r="CE588" t="s">
        <v>297</v>
      </c>
      <c r="CF588" t="s">
        <v>369</v>
      </c>
      <c r="CG588" t="s">
        <v>297</v>
      </c>
      <c r="CH588" t="s">
        <v>297</v>
      </c>
      <c r="CI588">
        <v>0</v>
      </c>
      <c r="CJ588">
        <v>30</v>
      </c>
      <c r="CK588" t="s">
        <v>3521</v>
      </c>
      <c r="CL588" t="s">
        <v>3522</v>
      </c>
      <c r="CM588" t="s">
        <v>297</v>
      </c>
      <c r="CN588" t="s">
        <v>297</v>
      </c>
      <c r="CO588" t="s">
        <v>297</v>
      </c>
      <c r="CP588" t="s">
        <v>297</v>
      </c>
      <c r="CQ588" t="s">
        <v>297</v>
      </c>
      <c r="CR588" t="s">
        <v>297</v>
      </c>
      <c r="CS588" t="s">
        <v>297</v>
      </c>
      <c r="CT588" t="s">
        <v>297</v>
      </c>
      <c r="CU588" t="s">
        <v>297</v>
      </c>
      <c r="CV588" t="s">
        <v>297</v>
      </c>
      <c r="CW588" t="s">
        <v>297</v>
      </c>
      <c r="CX588" t="s">
        <v>297</v>
      </c>
      <c r="CY588" t="s">
        <v>297</v>
      </c>
      <c r="CZ588" t="s">
        <v>297</v>
      </c>
      <c r="DA588" t="s">
        <v>297</v>
      </c>
      <c r="DB588" t="s">
        <v>297</v>
      </c>
      <c r="DC588" t="s">
        <v>297</v>
      </c>
    </row>
    <row r="589" spans="1:107" ht="17" hidden="1" customHeight="1" x14ac:dyDescent="0.2">
      <c r="A589" s="70" t="s">
        <v>3523</v>
      </c>
      <c r="B589" s="198" t="s">
        <v>3524</v>
      </c>
      <c r="C589" t="s">
        <v>6285</v>
      </c>
      <c r="D589" t="s">
        <v>297</v>
      </c>
      <c r="E589" s="70" t="s">
        <v>3525</v>
      </c>
      <c r="F589" t="s">
        <v>3526</v>
      </c>
      <c r="G589" t="s">
        <v>298</v>
      </c>
      <c r="H589" t="s">
        <v>299</v>
      </c>
      <c r="I589" t="s">
        <v>300</v>
      </c>
      <c r="J589" t="s">
        <v>342</v>
      </c>
      <c r="K589" t="s">
        <v>343</v>
      </c>
      <c r="L589" t="s">
        <v>303</v>
      </c>
      <c r="M589" t="s">
        <v>297</v>
      </c>
      <c r="N589" t="s">
        <v>297</v>
      </c>
      <c r="O589" t="s">
        <v>297</v>
      </c>
      <c r="Q589" t="s">
        <v>344</v>
      </c>
      <c r="R589" t="s">
        <v>297</v>
      </c>
      <c r="S589" t="s">
        <v>306</v>
      </c>
      <c r="T589" t="s">
        <v>297</v>
      </c>
      <c r="U589" t="s">
        <v>297</v>
      </c>
      <c r="V589" t="s">
        <v>309</v>
      </c>
      <c r="W589" t="s">
        <v>310</v>
      </c>
      <c r="X589" t="s">
        <v>310</v>
      </c>
      <c r="Y589" t="s">
        <v>311</v>
      </c>
      <c r="Z589" t="s">
        <v>312</v>
      </c>
      <c r="AA589" t="s">
        <v>297</v>
      </c>
      <c r="AB589" t="s">
        <v>297</v>
      </c>
      <c r="AC589" t="s">
        <v>297</v>
      </c>
      <c r="AD589" t="s">
        <v>297</v>
      </c>
      <c r="AE589" t="s">
        <v>297</v>
      </c>
      <c r="AF589" t="s">
        <v>312</v>
      </c>
      <c r="AG589" t="s">
        <v>297</v>
      </c>
      <c r="AH589" t="s">
        <v>297</v>
      </c>
      <c r="AI589" t="s">
        <v>297</v>
      </c>
      <c r="AJ589" t="s">
        <v>297</v>
      </c>
      <c r="AK589" t="s">
        <v>297</v>
      </c>
      <c r="AL589" t="s">
        <v>297</v>
      </c>
      <c r="AM589" t="s">
        <v>297</v>
      </c>
      <c r="AN589" t="s">
        <v>297</v>
      </c>
      <c r="AO589" t="s">
        <v>297</v>
      </c>
      <c r="AP589" t="s">
        <v>297</v>
      </c>
      <c r="AQ589" t="s">
        <v>297</v>
      </c>
      <c r="AR589" t="s">
        <v>297</v>
      </c>
      <c r="AS589" t="s">
        <v>297</v>
      </c>
      <c r="AT589" t="s">
        <v>297</v>
      </c>
      <c r="AU589" t="s">
        <v>297</v>
      </c>
      <c r="AV589" t="s">
        <v>297</v>
      </c>
      <c r="AW589" t="s">
        <v>297</v>
      </c>
      <c r="AX589" t="s">
        <v>297</v>
      </c>
      <c r="AY589" t="s">
        <v>297</v>
      </c>
      <c r="AZ589" t="s">
        <v>297</v>
      </c>
      <c r="BA589" t="s">
        <v>297</v>
      </c>
      <c r="BB589" t="s">
        <v>297</v>
      </c>
      <c r="BC589" t="s">
        <v>297</v>
      </c>
      <c r="BD589" t="s">
        <v>297</v>
      </c>
      <c r="BE589" t="s">
        <v>297</v>
      </c>
      <c r="BF589" t="s">
        <v>297</v>
      </c>
      <c r="BG589" t="s">
        <v>297</v>
      </c>
      <c r="BH589" t="s">
        <v>297</v>
      </c>
      <c r="BI589" t="s">
        <v>297</v>
      </c>
      <c r="BJ589" t="s">
        <v>297</v>
      </c>
      <c r="BK589" t="s">
        <v>297</v>
      </c>
      <c r="BL589" t="s">
        <v>297</v>
      </c>
      <c r="BM589" t="s">
        <v>297</v>
      </c>
      <c r="BN589" t="s">
        <v>297</v>
      </c>
      <c r="BO589" t="s">
        <v>297</v>
      </c>
      <c r="BP589" t="s">
        <v>297</v>
      </c>
      <c r="BQ589" t="s">
        <v>297</v>
      </c>
      <c r="BR589" t="s">
        <v>297</v>
      </c>
      <c r="BS589" t="s">
        <v>297</v>
      </c>
      <c r="BT589" t="s">
        <v>297</v>
      </c>
      <c r="BU589" t="s">
        <v>297</v>
      </c>
      <c r="BV589" t="s">
        <v>297</v>
      </c>
      <c r="BW589" t="s">
        <v>297</v>
      </c>
      <c r="BX589" t="s">
        <v>297</v>
      </c>
      <c r="BY589" t="s">
        <v>297</v>
      </c>
      <c r="BZ589" t="s">
        <v>297</v>
      </c>
      <c r="CA589" t="s">
        <v>297</v>
      </c>
      <c r="CB589" t="s">
        <v>297</v>
      </c>
      <c r="CC589" t="s">
        <v>297</v>
      </c>
      <c r="CD589" t="s">
        <v>297</v>
      </c>
      <c r="CE589" t="s">
        <v>297</v>
      </c>
      <c r="CF589" t="s">
        <v>313</v>
      </c>
      <c r="CG589" t="s">
        <v>314</v>
      </c>
      <c r="CH589" t="s">
        <v>314</v>
      </c>
      <c r="CI589" t="s">
        <v>297</v>
      </c>
      <c r="CJ589" t="s">
        <v>297</v>
      </c>
      <c r="CK589" s="70" t="s">
        <v>3527</v>
      </c>
      <c r="CL589" s="70" t="s">
        <v>3528</v>
      </c>
      <c r="CM589" t="s">
        <v>3529</v>
      </c>
      <c r="CN589" t="s">
        <v>297</v>
      </c>
      <c r="CO589" t="s">
        <v>297</v>
      </c>
      <c r="CP589" t="s">
        <v>297</v>
      </c>
      <c r="CQ589" t="s">
        <v>297</v>
      </c>
      <c r="CR589" t="s">
        <v>297</v>
      </c>
      <c r="CS589" t="s">
        <v>297</v>
      </c>
      <c r="CT589" t="s">
        <v>297</v>
      </c>
      <c r="CU589" t="s">
        <v>297</v>
      </c>
      <c r="CV589" t="s">
        <v>297</v>
      </c>
      <c r="CW589" t="s">
        <v>297</v>
      </c>
      <c r="CX589" t="s">
        <v>297</v>
      </c>
      <c r="CY589" t="s">
        <v>297</v>
      </c>
      <c r="CZ589" t="s">
        <v>297</v>
      </c>
      <c r="DA589" t="s">
        <v>297</v>
      </c>
      <c r="DB589" t="s">
        <v>297</v>
      </c>
      <c r="DC589" t="s">
        <v>297</v>
      </c>
    </row>
    <row r="590" spans="1:107" ht="17" hidden="1" customHeight="1" x14ac:dyDescent="0.2">
      <c r="A590" t="s">
        <v>3530</v>
      </c>
      <c r="B590" s="196" t="s">
        <v>3531</v>
      </c>
      <c r="C590" t="s">
        <v>6285</v>
      </c>
      <c r="D590" t="s">
        <v>297</v>
      </c>
      <c r="E590" t="s">
        <v>3532</v>
      </c>
      <c r="F590" t="s">
        <v>297</v>
      </c>
      <c r="G590" t="s">
        <v>339</v>
      </c>
      <c r="H590" t="s">
        <v>340</v>
      </c>
      <c r="I590" t="s">
        <v>341</v>
      </c>
      <c r="J590" t="s">
        <v>479</v>
      </c>
      <c r="K590" t="s">
        <v>343</v>
      </c>
      <c r="L590" t="s">
        <v>303</v>
      </c>
      <c r="M590" t="s">
        <v>297</v>
      </c>
      <c r="N590" t="s">
        <v>297</v>
      </c>
      <c r="O590" t="s">
        <v>297</v>
      </c>
      <c r="Q590" t="s">
        <v>344</v>
      </c>
      <c r="R590" t="s">
        <v>297</v>
      </c>
      <c r="S590" t="s">
        <v>306</v>
      </c>
      <c r="T590" t="s">
        <v>297</v>
      </c>
      <c r="U590" t="s">
        <v>297</v>
      </c>
      <c r="V590" t="s">
        <v>568</v>
      </c>
      <c r="W590" t="s">
        <v>345</v>
      </c>
      <c r="X590" t="s">
        <v>310</v>
      </c>
      <c r="Y590" t="s">
        <v>3494</v>
      </c>
      <c r="Z590" t="s">
        <v>297</v>
      </c>
      <c r="AA590" t="s">
        <v>297</v>
      </c>
      <c r="AB590" t="s">
        <v>297</v>
      </c>
      <c r="AC590" t="s">
        <v>297</v>
      </c>
      <c r="AD590" t="s">
        <v>297</v>
      </c>
      <c r="AE590" t="s">
        <v>297</v>
      </c>
      <c r="AF590" t="s">
        <v>297</v>
      </c>
      <c r="AG590" t="s">
        <v>297</v>
      </c>
      <c r="AH590" t="s">
        <v>297</v>
      </c>
      <c r="AI590" t="s">
        <v>297</v>
      </c>
      <c r="AJ590" t="s">
        <v>297</v>
      </c>
      <c r="AK590" t="s">
        <v>297</v>
      </c>
      <c r="AL590" t="s">
        <v>297</v>
      </c>
      <c r="AM590" t="s">
        <v>297</v>
      </c>
      <c r="AN590" t="s">
        <v>297</v>
      </c>
      <c r="AO590" t="s">
        <v>297</v>
      </c>
      <c r="AP590" t="s">
        <v>297</v>
      </c>
      <c r="AQ590" t="s">
        <v>297</v>
      </c>
      <c r="AR590" t="s">
        <v>297</v>
      </c>
      <c r="AS590" t="s">
        <v>297</v>
      </c>
      <c r="AT590" t="s">
        <v>297</v>
      </c>
      <c r="AU590" t="s">
        <v>297</v>
      </c>
      <c r="AV590" t="s">
        <v>297</v>
      </c>
      <c r="AW590" t="s">
        <v>297</v>
      </c>
      <c r="AX590" t="s">
        <v>297</v>
      </c>
      <c r="AY590" t="s">
        <v>297</v>
      </c>
      <c r="AZ590" t="s">
        <v>297</v>
      </c>
      <c r="BA590" t="s">
        <v>297</v>
      </c>
      <c r="BB590" t="s">
        <v>297</v>
      </c>
      <c r="BC590" t="s">
        <v>297</v>
      </c>
      <c r="BD590" t="s">
        <v>297</v>
      </c>
      <c r="BE590" t="s">
        <v>297</v>
      </c>
      <c r="BF590" t="s">
        <v>297</v>
      </c>
      <c r="BG590" t="s">
        <v>297</v>
      </c>
      <c r="BH590" t="s">
        <v>297</v>
      </c>
      <c r="BI590" t="s">
        <v>297</v>
      </c>
      <c r="BJ590" t="s">
        <v>297</v>
      </c>
      <c r="BK590" t="s">
        <v>297</v>
      </c>
      <c r="BL590" t="s">
        <v>297</v>
      </c>
      <c r="BM590" t="s">
        <v>297</v>
      </c>
      <c r="BN590" t="s">
        <v>297</v>
      </c>
      <c r="BO590" t="s">
        <v>297</v>
      </c>
      <c r="BP590" t="s">
        <v>297</v>
      </c>
      <c r="BQ590" t="s">
        <v>297</v>
      </c>
      <c r="BR590" t="s">
        <v>297</v>
      </c>
      <c r="BS590" t="s">
        <v>297</v>
      </c>
      <c r="BT590" t="s">
        <v>297</v>
      </c>
      <c r="BU590" t="s">
        <v>297</v>
      </c>
      <c r="BV590" t="s">
        <v>297</v>
      </c>
      <c r="BW590" t="s">
        <v>297</v>
      </c>
      <c r="BX590" t="s">
        <v>297</v>
      </c>
      <c r="BY590" t="s">
        <v>297</v>
      </c>
      <c r="BZ590" t="s">
        <v>297</v>
      </c>
      <c r="CA590" t="s">
        <v>297</v>
      </c>
      <c r="CB590" t="s">
        <v>297</v>
      </c>
      <c r="CC590" t="s">
        <v>297</v>
      </c>
      <c r="CD590" t="s">
        <v>297</v>
      </c>
      <c r="CE590" t="s">
        <v>297</v>
      </c>
      <c r="CF590" t="s">
        <v>297</v>
      </c>
      <c r="CG590" t="s">
        <v>297</v>
      </c>
      <c r="CH590" t="s">
        <v>297</v>
      </c>
      <c r="CI590">
        <v>0</v>
      </c>
      <c r="CJ590">
        <v>30</v>
      </c>
      <c r="CK590" t="s">
        <v>3533</v>
      </c>
      <c r="CL590" t="s">
        <v>3534</v>
      </c>
      <c r="CM590" t="s">
        <v>297</v>
      </c>
      <c r="CN590" t="s">
        <v>297</v>
      </c>
      <c r="CO590" t="s">
        <v>297</v>
      </c>
      <c r="CP590" t="s">
        <v>297</v>
      </c>
      <c r="CQ590" t="s">
        <v>297</v>
      </c>
      <c r="CR590" t="s">
        <v>297</v>
      </c>
      <c r="CS590" t="s">
        <v>297</v>
      </c>
      <c r="CT590" t="s">
        <v>297</v>
      </c>
      <c r="CU590" t="s">
        <v>297</v>
      </c>
      <c r="CV590" t="s">
        <v>297</v>
      </c>
      <c r="CW590" t="s">
        <v>297</v>
      </c>
      <c r="CX590" t="s">
        <v>297</v>
      </c>
      <c r="CY590" t="s">
        <v>534</v>
      </c>
      <c r="CZ590" t="s">
        <v>351</v>
      </c>
      <c r="DA590" t="s">
        <v>3367</v>
      </c>
      <c r="DB590" t="s">
        <v>3535</v>
      </c>
      <c r="DC590" t="s">
        <v>297</v>
      </c>
    </row>
    <row r="591" spans="1:107" ht="17" hidden="1" customHeight="1" x14ac:dyDescent="0.2">
      <c r="A591" t="s">
        <v>3498</v>
      </c>
      <c r="B591" s="14" t="s">
        <v>3536</v>
      </c>
      <c r="C591" t="s">
        <v>6285</v>
      </c>
      <c r="D591" t="s">
        <v>297</v>
      </c>
      <c r="E591" t="s">
        <v>3537</v>
      </c>
      <c r="F591" t="s">
        <v>297</v>
      </c>
      <c r="G591" t="s">
        <v>339</v>
      </c>
      <c r="H591" t="s">
        <v>340</v>
      </c>
      <c r="I591" t="s">
        <v>341</v>
      </c>
      <c r="J591" t="s">
        <v>479</v>
      </c>
      <c r="K591" t="s">
        <v>343</v>
      </c>
      <c r="L591" t="s">
        <v>303</v>
      </c>
      <c r="M591" t="s">
        <v>297</v>
      </c>
      <c r="N591" t="s">
        <v>297</v>
      </c>
      <c r="O591" t="s">
        <v>297</v>
      </c>
      <c r="Q591" t="s">
        <v>344</v>
      </c>
      <c r="R591" t="s">
        <v>297</v>
      </c>
      <c r="S591" t="s">
        <v>306</v>
      </c>
      <c r="T591" t="s">
        <v>297</v>
      </c>
      <c r="U591" t="s">
        <v>297</v>
      </c>
      <c r="V591" t="s">
        <v>309</v>
      </c>
      <c r="W591" t="s">
        <v>345</v>
      </c>
      <c r="X591" t="s">
        <v>310</v>
      </c>
      <c r="Y591" t="s">
        <v>297</v>
      </c>
      <c r="Z591" t="s">
        <v>297</v>
      </c>
      <c r="AA591" t="s">
        <v>297</v>
      </c>
      <c r="AB591" t="s">
        <v>297</v>
      </c>
      <c r="AC591" t="s">
        <v>297</v>
      </c>
      <c r="AD591" t="s">
        <v>297</v>
      </c>
      <c r="AE591" t="s">
        <v>297</v>
      </c>
      <c r="AF591" t="s">
        <v>312</v>
      </c>
      <c r="AG591" t="s">
        <v>297</v>
      </c>
      <c r="AH591" t="s">
        <v>297</v>
      </c>
      <c r="AI591" t="s">
        <v>297</v>
      </c>
      <c r="AJ591" t="s">
        <v>297</v>
      </c>
      <c r="AK591" t="s">
        <v>297</v>
      </c>
      <c r="AL591" t="s">
        <v>297</v>
      </c>
      <c r="AM591" t="s">
        <v>297</v>
      </c>
      <c r="AN591" t="s">
        <v>297</v>
      </c>
      <c r="AO591" t="s">
        <v>297</v>
      </c>
      <c r="AP591" t="s">
        <v>297</v>
      </c>
      <c r="AQ591" t="s">
        <v>297</v>
      </c>
      <c r="AR591" t="s">
        <v>312</v>
      </c>
      <c r="AS591" t="s">
        <v>297</v>
      </c>
      <c r="AT591" t="s">
        <v>297</v>
      </c>
      <c r="AU591" t="s">
        <v>297</v>
      </c>
      <c r="AV591" t="s">
        <v>297</v>
      </c>
      <c r="AW591" t="s">
        <v>297</v>
      </c>
      <c r="AX591" t="s">
        <v>297</v>
      </c>
      <c r="AY591" t="s">
        <v>297</v>
      </c>
      <c r="AZ591" t="s">
        <v>297</v>
      </c>
      <c r="BA591" t="s">
        <v>297</v>
      </c>
      <c r="BB591" t="s">
        <v>297</v>
      </c>
      <c r="BC591" t="s">
        <v>297</v>
      </c>
      <c r="BD591" t="s">
        <v>297</v>
      </c>
      <c r="BE591" t="s">
        <v>297</v>
      </c>
      <c r="BF591" t="s">
        <v>297</v>
      </c>
      <c r="BG591" t="s">
        <v>297</v>
      </c>
      <c r="BH591" t="s">
        <v>297</v>
      </c>
      <c r="BI591" t="s">
        <v>297</v>
      </c>
      <c r="BJ591" t="s">
        <v>297</v>
      </c>
      <c r="BK591" t="s">
        <v>297</v>
      </c>
      <c r="BL591" t="s">
        <v>297</v>
      </c>
      <c r="BM591" t="s">
        <v>297</v>
      </c>
      <c r="BN591" t="s">
        <v>297</v>
      </c>
      <c r="BO591" t="s">
        <v>297</v>
      </c>
      <c r="BP591" t="s">
        <v>297</v>
      </c>
      <c r="BQ591" t="s">
        <v>297</v>
      </c>
      <c r="BR591" t="s">
        <v>297</v>
      </c>
      <c r="BS591" t="s">
        <v>297</v>
      </c>
      <c r="BT591" t="s">
        <v>297</v>
      </c>
      <c r="BU591" t="s">
        <v>297</v>
      </c>
      <c r="BV591" t="s">
        <v>297</v>
      </c>
      <c r="BW591" t="s">
        <v>297</v>
      </c>
      <c r="BX591" t="s">
        <v>297</v>
      </c>
      <c r="BY591" t="s">
        <v>297</v>
      </c>
      <c r="BZ591" t="s">
        <v>297</v>
      </c>
      <c r="CA591" t="s">
        <v>297</v>
      </c>
      <c r="CB591" t="s">
        <v>297</v>
      </c>
      <c r="CC591" t="s">
        <v>297</v>
      </c>
      <c r="CD591" t="s">
        <v>297</v>
      </c>
      <c r="CE591" t="s">
        <v>297</v>
      </c>
      <c r="CF591" t="s">
        <v>347</v>
      </c>
      <c r="CG591" t="s">
        <v>297</v>
      </c>
      <c r="CH591" t="s">
        <v>297</v>
      </c>
      <c r="CI591">
        <v>0</v>
      </c>
      <c r="CJ591">
        <v>30</v>
      </c>
      <c r="CK591" t="s">
        <v>3538</v>
      </c>
      <c r="CL591" t="s">
        <v>3496</v>
      </c>
      <c r="CM591" t="s">
        <v>297</v>
      </c>
      <c r="CN591" t="s">
        <v>3539</v>
      </c>
      <c r="CO591" t="s">
        <v>297</v>
      </c>
      <c r="CP591" t="s">
        <v>1701</v>
      </c>
      <c r="CQ591" t="s">
        <v>297</v>
      </c>
      <c r="CR591" t="s">
        <v>297</v>
      </c>
      <c r="CS591" t="s">
        <v>297</v>
      </c>
      <c r="CT591" t="s">
        <v>297</v>
      </c>
      <c r="CU591" t="s">
        <v>297</v>
      </c>
      <c r="CV591" t="s">
        <v>297</v>
      </c>
      <c r="CW591" t="s">
        <v>297</v>
      </c>
      <c r="CX591" t="s">
        <v>297</v>
      </c>
      <c r="CY591" t="s">
        <v>926</v>
      </c>
      <c r="CZ591" t="s">
        <v>351</v>
      </c>
      <c r="DA591" t="s">
        <v>352</v>
      </c>
      <c r="DB591" t="s">
        <v>3498</v>
      </c>
      <c r="DC591" t="s">
        <v>297</v>
      </c>
    </row>
    <row r="592" spans="1:107" ht="17" hidden="1" customHeight="1" x14ac:dyDescent="0.2">
      <c r="A592" t="s">
        <v>3540</v>
      </c>
      <c r="B592" s="196" t="s">
        <v>3541</v>
      </c>
      <c r="C592" t="s">
        <v>6285</v>
      </c>
      <c r="D592" t="s">
        <v>297</v>
      </c>
      <c r="E592" t="s">
        <v>3542</v>
      </c>
      <c r="F592" t="s">
        <v>297</v>
      </c>
      <c r="G592" t="s">
        <v>610</v>
      </c>
      <c r="H592" t="s">
        <v>340</v>
      </c>
      <c r="I592" t="s">
        <v>341</v>
      </c>
      <c r="J592" t="s">
        <v>611</v>
      </c>
      <c r="K592" t="s">
        <v>343</v>
      </c>
      <c r="L592" t="s">
        <v>303</v>
      </c>
      <c r="M592" t="s">
        <v>297</v>
      </c>
      <c r="N592" t="s">
        <v>297</v>
      </c>
      <c r="O592" t="s">
        <v>297</v>
      </c>
      <c r="Q592" t="s">
        <v>344</v>
      </c>
      <c r="R592" t="s">
        <v>297</v>
      </c>
      <c r="S592" t="s">
        <v>306</v>
      </c>
      <c r="T592" t="s">
        <v>362</v>
      </c>
      <c r="U592" t="s">
        <v>297</v>
      </c>
      <c r="V592" t="s">
        <v>309</v>
      </c>
      <c r="W592" t="s">
        <v>310</v>
      </c>
      <c r="X592" t="s">
        <v>310</v>
      </c>
      <c r="Y592" t="s">
        <v>612</v>
      </c>
      <c r="Z592" t="s">
        <v>297</v>
      </c>
      <c r="AA592" t="s">
        <v>297</v>
      </c>
      <c r="AB592" t="s">
        <v>297</v>
      </c>
      <c r="AC592" t="s">
        <v>297</v>
      </c>
      <c r="AD592" t="s">
        <v>297</v>
      </c>
      <c r="AE592" t="s">
        <v>297</v>
      </c>
      <c r="AF592" t="s">
        <v>312</v>
      </c>
      <c r="AG592" t="s">
        <v>297</v>
      </c>
      <c r="AH592" t="s">
        <v>297</v>
      </c>
      <c r="AI592" t="s">
        <v>297</v>
      </c>
      <c r="AJ592" t="s">
        <v>297</v>
      </c>
      <c r="AK592" t="s">
        <v>297</v>
      </c>
      <c r="AL592" t="s">
        <v>297</v>
      </c>
      <c r="AM592" t="s">
        <v>297</v>
      </c>
      <c r="AN592" t="s">
        <v>297</v>
      </c>
      <c r="AO592" t="s">
        <v>297</v>
      </c>
      <c r="AP592" t="s">
        <v>297</v>
      </c>
      <c r="AQ592" t="s">
        <v>297</v>
      </c>
      <c r="AR592" t="s">
        <v>297</v>
      </c>
      <c r="AS592" t="s">
        <v>297</v>
      </c>
      <c r="AT592" t="s">
        <v>297</v>
      </c>
      <c r="AU592" t="s">
        <v>297</v>
      </c>
      <c r="AV592" t="s">
        <v>297</v>
      </c>
      <c r="AW592" t="s">
        <v>297</v>
      </c>
      <c r="AX592" t="s">
        <v>297</v>
      </c>
      <c r="AY592" t="s">
        <v>297</v>
      </c>
      <c r="AZ592" t="s">
        <v>297</v>
      </c>
      <c r="BA592" t="s">
        <v>297</v>
      </c>
      <c r="BB592" t="s">
        <v>297</v>
      </c>
      <c r="BC592" t="s">
        <v>297</v>
      </c>
      <c r="BD592" t="s">
        <v>297</v>
      </c>
      <c r="BE592" t="s">
        <v>297</v>
      </c>
      <c r="BF592" t="s">
        <v>297</v>
      </c>
      <c r="BG592" t="s">
        <v>297</v>
      </c>
      <c r="BH592" t="s">
        <v>297</v>
      </c>
      <c r="BI592" t="s">
        <v>297</v>
      </c>
      <c r="BJ592" t="s">
        <v>297</v>
      </c>
      <c r="BK592" t="s">
        <v>297</v>
      </c>
      <c r="BL592" t="s">
        <v>297</v>
      </c>
      <c r="BM592" t="s">
        <v>297</v>
      </c>
      <c r="BN592" t="s">
        <v>297</v>
      </c>
      <c r="BO592" t="s">
        <v>297</v>
      </c>
      <c r="BP592" t="s">
        <v>297</v>
      </c>
      <c r="BQ592" t="s">
        <v>297</v>
      </c>
      <c r="BR592" t="s">
        <v>297</v>
      </c>
      <c r="BS592" t="s">
        <v>297</v>
      </c>
      <c r="BT592" t="s">
        <v>297</v>
      </c>
      <c r="BU592" t="s">
        <v>297</v>
      </c>
      <c r="BV592" t="s">
        <v>297</v>
      </c>
      <c r="BW592" t="s">
        <v>297</v>
      </c>
      <c r="BX592" t="s">
        <v>297</v>
      </c>
      <c r="BY592" t="s">
        <v>297</v>
      </c>
      <c r="BZ592" t="s">
        <v>297</v>
      </c>
      <c r="CA592" t="s">
        <v>297</v>
      </c>
      <c r="CB592" t="s">
        <v>297</v>
      </c>
      <c r="CC592" t="s">
        <v>297</v>
      </c>
      <c r="CD592" t="s">
        <v>297</v>
      </c>
      <c r="CE592" t="s">
        <v>297</v>
      </c>
      <c r="CF592" t="s">
        <v>347</v>
      </c>
      <c r="CG592" t="s">
        <v>297</v>
      </c>
      <c r="CH592" t="s">
        <v>297</v>
      </c>
      <c r="CI592">
        <v>0</v>
      </c>
      <c r="CJ592">
        <v>30</v>
      </c>
      <c r="CK592" t="s">
        <v>3543</v>
      </c>
      <c r="CL592" t="s">
        <v>3543</v>
      </c>
      <c r="CM592" t="s">
        <v>297</v>
      </c>
      <c r="CN592" t="s">
        <v>297</v>
      </c>
      <c r="CO592" t="s">
        <v>615</v>
      </c>
      <c r="CP592" t="s">
        <v>297</v>
      </c>
      <c r="CQ592" t="s">
        <v>297</v>
      </c>
      <c r="CR592" t="s">
        <v>297</v>
      </c>
      <c r="CS592" t="s">
        <v>297</v>
      </c>
      <c r="CT592" t="s">
        <v>297</v>
      </c>
      <c r="CU592" t="s">
        <v>297</v>
      </c>
      <c r="CV592" t="s">
        <v>297</v>
      </c>
      <c r="CW592" t="s">
        <v>297</v>
      </c>
      <c r="CX592" t="s">
        <v>297</v>
      </c>
      <c r="CY592" t="s">
        <v>297</v>
      </c>
      <c r="CZ592" t="s">
        <v>297</v>
      </c>
      <c r="DA592" t="s">
        <v>297</v>
      </c>
      <c r="DB592" t="s">
        <v>297</v>
      </c>
      <c r="DC592" t="s">
        <v>297</v>
      </c>
    </row>
    <row r="593" spans="1:107" ht="17" hidden="1" customHeight="1" x14ac:dyDescent="0.2">
      <c r="A593" t="s">
        <v>3544</v>
      </c>
      <c r="B593" s="14" t="s">
        <v>3545</v>
      </c>
      <c r="C593" t="s">
        <v>6293</v>
      </c>
      <c r="D593" t="s">
        <v>297</v>
      </c>
      <c r="E593" t="s">
        <v>3546</v>
      </c>
      <c r="F593" t="s">
        <v>297</v>
      </c>
      <c r="G593" t="s">
        <v>519</v>
      </c>
      <c r="H593" t="s">
        <v>520</v>
      </c>
      <c r="I593" t="s">
        <v>300</v>
      </c>
      <c r="J593" t="s">
        <v>342</v>
      </c>
      <c r="K593" t="s">
        <v>343</v>
      </c>
      <c r="L593" t="s">
        <v>303</v>
      </c>
      <c r="M593" t="s">
        <v>297</v>
      </c>
      <c r="N593" t="s">
        <v>3547</v>
      </c>
      <c r="O593" t="s">
        <v>297</v>
      </c>
      <c r="Q593" t="s">
        <v>344</v>
      </c>
      <c r="R593" t="s">
        <v>368</v>
      </c>
      <c r="S593" t="s">
        <v>384</v>
      </c>
      <c r="T593" t="s">
        <v>362</v>
      </c>
      <c r="U593" t="s">
        <v>297</v>
      </c>
      <c r="V593" t="s">
        <v>309</v>
      </c>
      <c r="W593" t="s">
        <v>310</v>
      </c>
      <c r="X593" t="s">
        <v>310</v>
      </c>
      <c r="Y593" t="s">
        <v>311</v>
      </c>
      <c r="Z593" t="s">
        <v>312</v>
      </c>
      <c r="AA593" t="s">
        <v>297</v>
      </c>
      <c r="AB593" t="s">
        <v>297</v>
      </c>
      <c r="AC593" t="s">
        <v>297</v>
      </c>
      <c r="AD593" t="s">
        <v>297</v>
      </c>
      <c r="AE593" t="s">
        <v>297</v>
      </c>
      <c r="AF593" t="s">
        <v>312</v>
      </c>
      <c r="AG593" t="s">
        <v>297</v>
      </c>
      <c r="AH593" t="s">
        <v>297</v>
      </c>
      <c r="AI593" t="s">
        <v>297</v>
      </c>
      <c r="AJ593" t="s">
        <v>297</v>
      </c>
      <c r="AK593" t="s">
        <v>297</v>
      </c>
      <c r="AL593" t="s">
        <v>297</v>
      </c>
      <c r="AM593" t="s">
        <v>297</v>
      </c>
      <c r="AN593" t="s">
        <v>297</v>
      </c>
      <c r="AO593" t="s">
        <v>297</v>
      </c>
      <c r="AP593" t="s">
        <v>297</v>
      </c>
      <c r="AQ593" t="s">
        <v>297</v>
      </c>
      <c r="AR593" t="s">
        <v>297</v>
      </c>
      <c r="AS593" t="s">
        <v>297</v>
      </c>
      <c r="AT593" t="s">
        <v>297</v>
      </c>
      <c r="AU593" t="s">
        <v>297</v>
      </c>
      <c r="AV593" t="s">
        <v>297</v>
      </c>
      <c r="AW593" t="s">
        <v>297</v>
      </c>
      <c r="AX593" t="s">
        <v>297</v>
      </c>
      <c r="AY593" t="s">
        <v>297</v>
      </c>
      <c r="AZ593" t="s">
        <v>297</v>
      </c>
      <c r="BA593" t="s">
        <v>297</v>
      </c>
      <c r="BB593" t="s">
        <v>297</v>
      </c>
      <c r="BC593" t="s">
        <v>297</v>
      </c>
      <c r="BD593" t="s">
        <v>297</v>
      </c>
      <c r="BE593" t="s">
        <v>297</v>
      </c>
      <c r="BF593" t="s">
        <v>297</v>
      </c>
      <c r="BG593" t="s">
        <v>297</v>
      </c>
      <c r="BH593" t="s">
        <v>297</v>
      </c>
      <c r="BI593" t="s">
        <v>297</v>
      </c>
      <c r="BJ593" t="s">
        <v>297</v>
      </c>
      <c r="BK593" t="s">
        <v>297</v>
      </c>
      <c r="BL593" t="s">
        <v>297</v>
      </c>
      <c r="BM593" t="s">
        <v>297</v>
      </c>
      <c r="BN593" t="s">
        <v>297</v>
      </c>
      <c r="BO593" t="s">
        <v>297</v>
      </c>
      <c r="BP593" t="s">
        <v>297</v>
      </c>
      <c r="BQ593" t="s">
        <v>297</v>
      </c>
      <c r="BR593" t="s">
        <v>297</v>
      </c>
      <c r="BS593" t="s">
        <v>297</v>
      </c>
      <c r="BT593" t="s">
        <v>297</v>
      </c>
      <c r="BU593" t="s">
        <v>297</v>
      </c>
      <c r="BV593" t="s">
        <v>297</v>
      </c>
      <c r="BW593" t="s">
        <v>297</v>
      </c>
      <c r="BX593" t="s">
        <v>297</v>
      </c>
      <c r="BY593" t="s">
        <v>297</v>
      </c>
      <c r="BZ593" t="s">
        <v>297</v>
      </c>
      <c r="CA593" t="s">
        <v>297</v>
      </c>
      <c r="CB593" t="s">
        <v>297</v>
      </c>
      <c r="CC593" t="s">
        <v>297</v>
      </c>
      <c r="CD593" t="s">
        <v>297</v>
      </c>
      <c r="CE593" t="s">
        <v>297</v>
      </c>
      <c r="CF593" t="s">
        <v>553</v>
      </c>
      <c r="CG593">
        <v>0</v>
      </c>
      <c r="CH593" t="s">
        <v>297</v>
      </c>
      <c r="CI593" t="s">
        <v>297</v>
      </c>
      <c r="CJ593" t="s">
        <v>297</v>
      </c>
      <c r="CK593" t="s">
        <v>3548</v>
      </c>
      <c r="CL593" t="s">
        <v>3549</v>
      </c>
      <c r="CM593" t="s">
        <v>297</v>
      </c>
      <c r="CN593" t="s">
        <v>297</v>
      </c>
      <c r="CO593" t="s">
        <v>297</v>
      </c>
      <c r="CP593" t="s">
        <v>297</v>
      </c>
      <c r="CQ593" t="s">
        <v>297</v>
      </c>
      <c r="CR593" t="s">
        <v>297</v>
      </c>
      <c r="CS593" t="s">
        <v>297</v>
      </c>
      <c r="CT593" t="s">
        <v>297</v>
      </c>
      <c r="CU593" t="s">
        <v>297</v>
      </c>
      <c r="CV593" t="s">
        <v>297</v>
      </c>
      <c r="CW593" t="s">
        <v>297</v>
      </c>
      <c r="CX593" t="s">
        <v>297</v>
      </c>
      <c r="CY593" t="s">
        <v>297</v>
      </c>
      <c r="CZ593" t="s">
        <v>297</v>
      </c>
      <c r="DA593" t="s">
        <v>297</v>
      </c>
      <c r="DB593" t="s">
        <v>297</v>
      </c>
      <c r="DC593" t="s">
        <v>297</v>
      </c>
    </row>
    <row r="594" spans="1:107" ht="17" hidden="1" customHeight="1" x14ac:dyDescent="0.2">
      <c r="A594" t="s">
        <v>3550</v>
      </c>
      <c r="B594" s="196" t="s">
        <v>3551</v>
      </c>
      <c r="C594" t="s">
        <v>6293</v>
      </c>
      <c r="D594" t="s">
        <v>297</v>
      </c>
      <c r="E594" t="s">
        <v>3552</v>
      </c>
      <c r="F594" t="s">
        <v>3553</v>
      </c>
      <c r="G594" t="s">
        <v>339</v>
      </c>
      <c r="H594" t="s">
        <v>299</v>
      </c>
      <c r="I594" t="s">
        <v>300</v>
      </c>
      <c r="J594" t="s">
        <v>342</v>
      </c>
      <c r="K594" t="s">
        <v>343</v>
      </c>
      <c r="L594" t="s">
        <v>303</v>
      </c>
      <c r="M594" t="s">
        <v>297</v>
      </c>
      <c r="N594" t="s">
        <v>3547</v>
      </c>
      <c r="O594" t="s">
        <v>297</v>
      </c>
      <c r="Q594" t="s">
        <v>344</v>
      </c>
      <c r="R594" t="s">
        <v>297</v>
      </c>
      <c r="S594" t="s">
        <v>384</v>
      </c>
      <c r="T594" t="s">
        <v>297</v>
      </c>
      <c r="U594" t="s">
        <v>297</v>
      </c>
      <c r="V594" t="s">
        <v>309</v>
      </c>
      <c r="W594" t="s">
        <v>345</v>
      </c>
      <c r="X594" t="s">
        <v>310</v>
      </c>
      <c r="Y594" t="s">
        <v>346</v>
      </c>
      <c r="Z594" t="s">
        <v>312</v>
      </c>
      <c r="AA594" t="s">
        <v>297</v>
      </c>
      <c r="AB594" t="s">
        <v>297</v>
      </c>
      <c r="AC594" t="s">
        <v>297</v>
      </c>
      <c r="AD594" t="s">
        <v>297</v>
      </c>
      <c r="AE594" t="s">
        <v>297</v>
      </c>
      <c r="AF594" t="s">
        <v>312</v>
      </c>
      <c r="AG594" t="s">
        <v>297</v>
      </c>
      <c r="AH594" t="s">
        <v>297</v>
      </c>
      <c r="AI594" t="s">
        <v>297</v>
      </c>
      <c r="AJ594" t="s">
        <v>297</v>
      </c>
      <c r="AK594" t="s">
        <v>297</v>
      </c>
      <c r="AL594" t="s">
        <v>297</v>
      </c>
      <c r="AM594" t="s">
        <v>297</v>
      </c>
      <c r="AN594" t="s">
        <v>297</v>
      </c>
      <c r="AO594" t="s">
        <v>297</v>
      </c>
      <c r="AP594" t="s">
        <v>297</v>
      </c>
      <c r="AQ594" t="s">
        <v>297</v>
      </c>
      <c r="AR594" t="s">
        <v>297</v>
      </c>
      <c r="AS594" t="s">
        <v>297</v>
      </c>
      <c r="AT594" t="s">
        <v>297</v>
      </c>
      <c r="AU594" t="s">
        <v>297</v>
      </c>
      <c r="AV594" t="s">
        <v>297</v>
      </c>
      <c r="AW594" t="s">
        <v>297</v>
      </c>
      <c r="AX594" t="s">
        <v>297</v>
      </c>
      <c r="AY594" t="s">
        <v>297</v>
      </c>
      <c r="AZ594" t="s">
        <v>297</v>
      </c>
      <c r="BA594" t="s">
        <v>297</v>
      </c>
      <c r="BB594" t="s">
        <v>297</v>
      </c>
      <c r="BC594" t="s">
        <v>297</v>
      </c>
      <c r="BD594" t="s">
        <v>297</v>
      </c>
      <c r="BE594" t="s">
        <v>297</v>
      </c>
      <c r="BF594" t="s">
        <v>297</v>
      </c>
      <c r="BG594" t="s">
        <v>297</v>
      </c>
      <c r="BH594" t="s">
        <v>297</v>
      </c>
      <c r="BI594" t="s">
        <v>297</v>
      </c>
      <c r="BJ594" t="s">
        <v>297</v>
      </c>
      <c r="BK594" t="s">
        <v>297</v>
      </c>
      <c r="BL594" t="s">
        <v>297</v>
      </c>
      <c r="BM594" t="s">
        <v>297</v>
      </c>
      <c r="BN594" t="s">
        <v>297</v>
      </c>
      <c r="BO594" t="s">
        <v>297</v>
      </c>
      <c r="BP594" t="s">
        <v>297</v>
      </c>
      <c r="BQ594" t="s">
        <v>297</v>
      </c>
      <c r="BR594" t="s">
        <v>297</v>
      </c>
      <c r="BS594" t="s">
        <v>297</v>
      </c>
      <c r="BT594" t="s">
        <v>297</v>
      </c>
      <c r="BU594" t="s">
        <v>297</v>
      </c>
      <c r="BV594" t="s">
        <v>297</v>
      </c>
      <c r="BW594" t="s">
        <v>297</v>
      </c>
      <c r="BX594" t="s">
        <v>297</v>
      </c>
      <c r="BY594" t="s">
        <v>297</v>
      </c>
      <c r="BZ594" t="s">
        <v>297</v>
      </c>
      <c r="CA594" t="s">
        <v>297</v>
      </c>
      <c r="CB594" t="s">
        <v>297</v>
      </c>
      <c r="CC594" t="s">
        <v>297</v>
      </c>
      <c r="CD594" t="s">
        <v>297</v>
      </c>
      <c r="CE594" t="s">
        <v>297</v>
      </c>
      <c r="CF594" t="s">
        <v>386</v>
      </c>
      <c r="CG594" t="s">
        <v>297</v>
      </c>
      <c r="CH594" t="s">
        <v>297</v>
      </c>
      <c r="CI594">
        <v>0</v>
      </c>
      <c r="CJ594">
        <v>100</v>
      </c>
      <c r="CK594" t="s">
        <v>3554</v>
      </c>
      <c r="CL594" t="s">
        <v>3555</v>
      </c>
      <c r="CM594" t="s">
        <v>3556</v>
      </c>
      <c r="CN594" t="s">
        <v>297</v>
      </c>
      <c r="CO594" t="s">
        <v>297</v>
      </c>
      <c r="CP594" t="s">
        <v>297</v>
      </c>
      <c r="CQ594" t="s">
        <v>297</v>
      </c>
      <c r="CR594" t="s">
        <v>297</v>
      </c>
      <c r="CS594" t="s">
        <v>297</v>
      </c>
      <c r="CT594" t="s">
        <v>297</v>
      </c>
      <c r="CU594" t="s">
        <v>297</v>
      </c>
      <c r="CV594" t="s">
        <v>297</v>
      </c>
      <c r="CW594" t="s">
        <v>297</v>
      </c>
      <c r="CX594" t="s">
        <v>297</v>
      </c>
      <c r="CY594" t="s">
        <v>579</v>
      </c>
      <c r="CZ594" t="s">
        <v>404</v>
      </c>
      <c r="DA594" t="s">
        <v>3557</v>
      </c>
      <c r="DB594" t="s">
        <v>297</v>
      </c>
      <c r="DC594" t="s">
        <v>297</v>
      </c>
    </row>
    <row r="595" spans="1:107" ht="17" hidden="1" customHeight="1" x14ac:dyDescent="0.2">
      <c r="A595" t="s">
        <v>3558</v>
      </c>
      <c r="B595" s="14" t="s">
        <v>3559</v>
      </c>
      <c r="C595" t="s">
        <v>6289</v>
      </c>
      <c r="D595" t="s">
        <v>297</v>
      </c>
      <c r="E595" t="s">
        <v>3560</v>
      </c>
      <c r="F595" t="s">
        <v>297</v>
      </c>
      <c r="G595" t="s">
        <v>357</v>
      </c>
      <c r="H595" t="s">
        <v>665</v>
      </c>
      <c r="I595" t="s">
        <v>300</v>
      </c>
      <c r="J595" t="s">
        <v>666</v>
      </c>
      <c r="K595" t="s">
        <v>3561</v>
      </c>
      <c r="L595" t="s">
        <v>303</v>
      </c>
      <c r="M595" t="s">
        <v>297</v>
      </c>
      <c r="N595" t="s">
        <v>297</v>
      </c>
      <c r="O595" t="s">
        <v>297</v>
      </c>
      <c r="Q595" t="s">
        <v>1849</v>
      </c>
      <c r="R595" t="s">
        <v>319</v>
      </c>
      <c r="S595" t="s">
        <v>3562</v>
      </c>
      <c r="T595" t="s">
        <v>362</v>
      </c>
      <c r="U595" t="s">
        <v>308</v>
      </c>
      <c r="V595" t="s">
        <v>309</v>
      </c>
      <c r="W595" t="s">
        <v>777</v>
      </c>
      <c r="X595" t="s">
        <v>310</v>
      </c>
      <c r="Y595" t="s">
        <v>346</v>
      </c>
      <c r="Z595" t="s">
        <v>312</v>
      </c>
      <c r="AA595" t="s">
        <v>297</v>
      </c>
      <c r="AB595" t="s">
        <v>297</v>
      </c>
      <c r="AC595" t="s">
        <v>297</v>
      </c>
      <c r="AD595" t="s">
        <v>297</v>
      </c>
      <c r="AE595" t="s">
        <v>297</v>
      </c>
      <c r="AF595" t="s">
        <v>312</v>
      </c>
      <c r="AG595" t="s">
        <v>297</v>
      </c>
      <c r="AH595" t="s">
        <v>297</v>
      </c>
      <c r="AI595" t="s">
        <v>297</v>
      </c>
      <c r="AJ595" t="s">
        <v>297</v>
      </c>
      <c r="AK595" t="s">
        <v>297</v>
      </c>
      <c r="AL595" t="s">
        <v>297</v>
      </c>
      <c r="AM595" t="s">
        <v>297</v>
      </c>
      <c r="AN595" t="s">
        <v>297</v>
      </c>
      <c r="AO595" t="s">
        <v>297</v>
      </c>
      <c r="AP595" t="s">
        <v>297</v>
      </c>
      <c r="AQ595" t="s">
        <v>297</v>
      </c>
      <c r="AR595" t="s">
        <v>297</v>
      </c>
      <c r="AS595" t="s">
        <v>297</v>
      </c>
      <c r="AT595" t="s">
        <v>297</v>
      </c>
      <c r="AU595" t="s">
        <v>297</v>
      </c>
      <c r="AV595" t="s">
        <v>297</v>
      </c>
      <c r="AW595" t="s">
        <v>297</v>
      </c>
      <c r="AX595" t="s">
        <v>297</v>
      </c>
      <c r="AY595" t="s">
        <v>297</v>
      </c>
      <c r="AZ595" t="s">
        <v>297</v>
      </c>
      <c r="BA595" t="s">
        <v>297</v>
      </c>
      <c r="BB595" t="s">
        <v>297</v>
      </c>
      <c r="BC595" t="s">
        <v>297</v>
      </c>
      <c r="BD595" t="s">
        <v>297</v>
      </c>
      <c r="BE595" t="s">
        <v>297</v>
      </c>
      <c r="BF595" t="s">
        <v>297</v>
      </c>
      <c r="BG595" t="s">
        <v>297</v>
      </c>
      <c r="BH595" t="s">
        <v>297</v>
      </c>
      <c r="BI595" t="s">
        <v>297</v>
      </c>
      <c r="BJ595" t="s">
        <v>297</v>
      </c>
      <c r="BK595" t="s">
        <v>297</v>
      </c>
      <c r="BL595" t="s">
        <v>297</v>
      </c>
      <c r="BM595" t="s">
        <v>297</v>
      </c>
      <c r="BN595" t="s">
        <v>297</v>
      </c>
      <c r="BO595" t="s">
        <v>297</v>
      </c>
      <c r="BP595" t="s">
        <v>297</v>
      </c>
      <c r="BQ595" t="s">
        <v>297</v>
      </c>
      <c r="BR595" t="s">
        <v>297</v>
      </c>
      <c r="BS595" t="s">
        <v>297</v>
      </c>
      <c r="BT595" t="s">
        <v>297</v>
      </c>
      <c r="BU595" t="s">
        <v>297</v>
      </c>
      <c r="BV595" t="s">
        <v>297</v>
      </c>
      <c r="BW595" t="s">
        <v>297</v>
      </c>
      <c r="BX595" t="s">
        <v>297</v>
      </c>
      <c r="BY595" t="s">
        <v>297</v>
      </c>
      <c r="BZ595" t="s">
        <v>297</v>
      </c>
      <c r="CA595" t="s">
        <v>297</v>
      </c>
      <c r="CB595" t="s">
        <v>297</v>
      </c>
      <c r="CC595" t="s">
        <v>297</v>
      </c>
      <c r="CD595" t="s">
        <v>297</v>
      </c>
      <c r="CE595" t="s">
        <v>297</v>
      </c>
      <c r="CF595" t="s">
        <v>553</v>
      </c>
      <c r="CG595">
        <v>1</v>
      </c>
      <c r="CH595">
        <v>14</v>
      </c>
      <c r="CI595" t="s">
        <v>297</v>
      </c>
      <c r="CJ595" t="s">
        <v>297</v>
      </c>
      <c r="CK595" t="s">
        <v>3559</v>
      </c>
      <c r="CL595" t="s">
        <v>3559</v>
      </c>
      <c r="CM595" t="s">
        <v>297</v>
      </c>
      <c r="CN595" t="s">
        <v>297</v>
      </c>
      <c r="CO595" t="s">
        <v>297</v>
      </c>
      <c r="CP595" t="s">
        <v>297</v>
      </c>
      <c r="CQ595" t="s">
        <v>3559</v>
      </c>
      <c r="CR595" t="s">
        <v>297</v>
      </c>
      <c r="CS595" t="s">
        <v>297</v>
      </c>
      <c r="CT595" t="s">
        <v>297</v>
      </c>
      <c r="CU595" t="s">
        <v>3559</v>
      </c>
      <c r="CV595" t="s">
        <v>419</v>
      </c>
      <c r="CW595" t="s">
        <v>3563</v>
      </c>
      <c r="CX595" t="s">
        <v>297</v>
      </c>
      <c r="CY595" t="s">
        <v>403</v>
      </c>
      <c r="CZ595" t="s">
        <v>351</v>
      </c>
      <c r="DA595" t="s">
        <v>352</v>
      </c>
      <c r="DB595" t="s">
        <v>3564</v>
      </c>
      <c r="DC595" t="s">
        <v>297</v>
      </c>
    </row>
    <row r="596" spans="1:107" ht="17" hidden="1" customHeight="1" x14ac:dyDescent="0.2">
      <c r="A596" s="3" t="s">
        <v>3565</v>
      </c>
      <c r="B596" s="200" t="s">
        <v>3566</v>
      </c>
      <c r="C596" t="s">
        <v>6204</v>
      </c>
      <c r="D596" s="3" t="s">
        <v>297</v>
      </c>
      <c r="E596" s="3" t="s">
        <v>3567</v>
      </c>
      <c r="F596" s="3" t="s">
        <v>297</v>
      </c>
      <c r="G596" s="3" t="s">
        <v>339</v>
      </c>
      <c r="H596" s="3" t="s">
        <v>340</v>
      </c>
      <c r="I596" s="3" t="s">
        <v>375</v>
      </c>
      <c r="J596" s="3" t="s">
        <v>342</v>
      </c>
      <c r="K596" s="3" t="s">
        <v>343</v>
      </c>
      <c r="L596" s="3" t="s">
        <v>303</v>
      </c>
      <c r="M596" s="3" t="s">
        <v>297</v>
      </c>
      <c r="N596" s="3" t="s">
        <v>297</v>
      </c>
      <c r="O596" s="3" t="s">
        <v>804</v>
      </c>
      <c r="P596" s="3"/>
      <c r="Q596" s="3" t="s">
        <v>344</v>
      </c>
      <c r="R596" s="3" t="s">
        <v>297</v>
      </c>
      <c r="S596" s="3" t="s">
        <v>306</v>
      </c>
      <c r="T596" s="3" t="s">
        <v>297</v>
      </c>
      <c r="U596" t="s">
        <v>308</v>
      </c>
      <c r="V596" s="3" t="s">
        <v>568</v>
      </c>
      <c r="W596" t="s">
        <v>345</v>
      </c>
      <c r="X596" t="s">
        <v>310</v>
      </c>
      <c r="Y596" s="3" t="s">
        <v>1506</v>
      </c>
      <c r="Z596" s="3" t="s">
        <v>297</v>
      </c>
      <c r="AA596" s="3" t="s">
        <v>297</v>
      </c>
      <c r="AB596" s="3" t="s">
        <v>297</v>
      </c>
      <c r="AC596" s="3" t="s">
        <v>297</v>
      </c>
      <c r="AD596" s="3" t="s">
        <v>297</v>
      </c>
      <c r="AE596" s="3" t="s">
        <v>297</v>
      </c>
      <c r="AF596" s="3" t="s">
        <v>297</v>
      </c>
      <c r="AG596" s="3" t="s">
        <v>297</v>
      </c>
      <c r="AH596" s="3" t="s">
        <v>297</v>
      </c>
      <c r="AI596" s="3" t="s">
        <v>297</v>
      </c>
      <c r="AJ596" s="3" t="s">
        <v>297</v>
      </c>
      <c r="AK596" s="3" t="s">
        <v>297</v>
      </c>
      <c r="AL596" s="3" t="s">
        <v>297</v>
      </c>
      <c r="AM596" s="3" t="s">
        <v>297</v>
      </c>
      <c r="AN596" s="3" t="s">
        <v>297</v>
      </c>
      <c r="AO596" s="3" t="s">
        <v>297</v>
      </c>
      <c r="AP596" s="3" t="s">
        <v>297</v>
      </c>
      <c r="AQ596" s="3" t="s">
        <v>297</v>
      </c>
      <c r="AR596" s="3" t="s">
        <v>297</v>
      </c>
      <c r="AS596" s="3" t="s">
        <v>297</v>
      </c>
      <c r="AT596" s="3" t="s">
        <v>297</v>
      </c>
      <c r="AU596" s="3" t="s">
        <v>297</v>
      </c>
      <c r="AV596" s="3" t="s">
        <v>297</v>
      </c>
      <c r="AW596" s="3" t="s">
        <v>297</v>
      </c>
      <c r="AX596" s="3" t="s">
        <v>297</v>
      </c>
      <c r="AY596" s="3" t="s">
        <v>297</v>
      </c>
      <c r="AZ596" s="3" t="s">
        <v>297</v>
      </c>
      <c r="BA596" s="3" t="s">
        <v>297</v>
      </c>
      <c r="BB596" s="3" t="s">
        <v>297</v>
      </c>
      <c r="BC596" s="3" t="s">
        <v>297</v>
      </c>
      <c r="BD596" s="3" t="s">
        <v>297</v>
      </c>
      <c r="BE596" s="3" t="s">
        <v>297</v>
      </c>
      <c r="BF596" s="3" t="s">
        <v>297</v>
      </c>
      <c r="BG596" s="3" t="s">
        <v>297</v>
      </c>
      <c r="BH596" s="3" t="s">
        <v>297</v>
      </c>
      <c r="BI596" s="3" t="s">
        <v>297</v>
      </c>
      <c r="BJ596" s="3" t="s">
        <v>297</v>
      </c>
      <c r="BK596" s="3" t="s">
        <v>297</v>
      </c>
      <c r="BL596" s="3" t="s">
        <v>297</v>
      </c>
      <c r="BM596" s="3" t="s">
        <v>297</v>
      </c>
      <c r="BN596" s="3" t="s">
        <v>297</v>
      </c>
      <c r="BO596" s="3" t="s">
        <v>297</v>
      </c>
      <c r="BP596" s="3" t="s">
        <v>297</v>
      </c>
      <c r="BQ596" s="3" t="s">
        <v>297</v>
      </c>
      <c r="BR596" s="3" t="s">
        <v>297</v>
      </c>
      <c r="BS596" s="3" t="s">
        <v>297</v>
      </c>
      <c r="BT596" s="3" t="s">
        <v>297</v>
      </c>
      <c r="BU596" s="3" t="s">
        <v>297</v>
      </c>
      <c r="BV596" s="3" t="s">
        <v>297</v>
      </c>
      <c r="BW596" s="3" t="s">
        <v>297</v>
      </c>
      <c r="BX596" s="3" t="s">
        <v>297</v>
      </c>
      <c r="BY596" s="3" t="s">
        <v>297</v>
      </c>
      <c r="BZ596" s="3" t="s">
        <v>297</v>
      </c>
      <c r="CA596" s="3" t="s">
        <v>297</v>
      </c>
      <c r="CB596" s="3" t="s">
        <v>297</v>
      </c>
      <c r="CC596" s="3" t="s">
        <v>297</v>
      </c>
      <c r="CD596" s="3" t="s">
        <v>297</v>
      </c>
      <c r="CE596" s="3" t="s">
        <v>297</v>
      </c>
      <c r="CF596" s="3" t="s">
        <v>601</v>
      </c>
      <c r="CG596" s="3" t="s">
        <v>297</v>
      </c>
      <c r="CH596" s="3" t="s">
        <v>297</v>
      </c>
      <c r="CI596" s="3">
        <v>0</v>
      </c>
      <c r="CJ596" s="3">
        <v>1</v>
      </c>
      <c r="CK596" s="3" t="s">
        <v>3568</v>
      </c>
      <c r="CL596" s="3" t="s">
        <v>3569</v>
      </c>
      <c r="CM596" s="3" t="s">
        <v>297</v>
      </c>
      <c r="CN596" s="3" t="s">
        <v>297</v>
      </c>
      <c r="CO596" s="3" t="s">
        <v>297</v>
      </c>
      <c r="CP596" s="3" t="s">
        <v>297</v>
      </c>
      <c r="CQ596" s="3" t="s">
        <v>297</v>
      </c>
      <c r="CR596" s="3" t="s">
        <v>297</v>
      </c>
      <c r="CS596" s="3" t="s">
        <v>297</v>
      </c>
      <c r="CT596" s="3" t="s">
        <v>297</v>
      </c>
      <c r="CU596" s="3" t="s">
        <v>604</v>
      </c>
      <c r="CV596" s="3" t="s">
        <v>605</v>
      </c>
      <c r="CW596" s="3" t="s">
        <v>297</v>
      </c>
      <c r="CX596" s="3" t="s">
        <v>297</v>
      </c>
      <c r="CY596" s="3" t="s">
        <v>491</v>
      </c>
      <c r="CZ596" s="3" t="s">
        <v>404</v>
      </c>
      <c r="DA596" s="3" t="s">
        <v>3570</v>
      </c>
      <c r="DB596" s="3" t="s">
        <v>297</v>
      </c>
      <c r="DC596" s="3" t="s">
        <v>607</v>
      </c>
    </row>
    <row r="597" spans="1:107" ht="17" hidden="1" customHeight="1" x14ac:dyDescent="0.2">
      <c r="A597" s="169" t="s">
        <v>288</v>
      </c>
      <c r="B597" s="198" t="s">
        <v>3571</v>
      </c>
      <c r="C597" t="s">
        <v>1311</v>
      </c>
      <c r="D597" s="70" t="s">
        <v>297</v>
      </c>
      <c r="E597" s="70" t="s">
        <v>3572</v>
      </c>
      <c r="F597" s="160" t="s">
        <v>297</v>
      </c>
      <c r="G597" t="s">
        <v>339</v>
      </c>
      <c r="H597" t="s">
        <v>340</v>
      </c>
      <c r="I597" t="s">
        <v>375</v>
      </c>
      <c r="J597" t="s">
        <v>342</v>
      </c>
      <c r="K597" t="s">
        <v>343</v>
      </c>
      <c r="L597" t="s">
        <v>303</v>
      </c>
      <c r="M597" t="s">
        <v>297</v>
      </c>
      <c r="N597" t="s">
        <v>297</v>
      </c>
      <c r="O597" t="s">
        <v>297</v>
      </c>
      <c r="Q597" t="s">
        <v>344</v>
      </c>
      <c r="R597" t="s">
        <v>297</v>
      </c>
      <c r="S597" t="s">
        <v>306</v>
      </c>
      <c r="T597" t="s">
        <v>297</v>
      </c>
      <c r="U597" t="s">
        <v>297</v>
      </c>
      <c r="V597" s="70" t="s">
        <v>309</v>
      </c>
      <c r="W597" t="s">
        <v>310</v>
      </c>
      <c r="X597" t="s">
        <v>310</v>
      </c>
      <c r="Y597" t="s">
        <v>311</v>
      </c>
      <c r="Z597" t="s">
        <v>297</v>
      </c>
      <c r="AA597" t="s">
        <v>297</v>
      </c>
      <c r="AB597" t="s">
        <v>297</v>
      </c>
      <c r="AC597" t="s">
        <v>297</v>
      </c>
      <c r="AD597" t="s">
        <v>297</v>
      </c>
      <c r="AE597" t="s">
        <v>297</v>
      </c>
      <c r="AF597" t="s">
        <v>297</v>
      </c>
      <c r="AG597" t="s">
        <v>297</v>
      </c>
      <c r="AH597" t="s">
        <v>297</v>
      </c>
      <c r="AI597" t="s">
        <v>297</v>
      </c>
      <c r="AJ597" t="s">
        <v>297</v>
      </c>
      <c r="AK597" t="s">
        <v>297</v>
      </c>
      <c r="AL597" t="s">
        <v>297</v>
      </c>
      <c r="AM597" t="s">
        <v>297</v>
      </c>
      <c r="AN597" t="s">
        <v>297</v>
      </c>
      <c r="AO597" t="s">
        <v>297</v>
      </c>
      <c r="AP597" t="s">
        <v>297</v>
      </c>
      <c r="AQ597" t="s">
        <v>297</v>
      </c>
      <c r="AR597" t="s">
        <v>297</v>
      </c>
      <c r="AS597" t="s">
        <v>297</v>
      </c>
      <c r="AT597" t="s">
        <v>297</v>
      </c>
      <c r="AU597" t="s">
        <v>297</v>
      </c>
      <c r="AV597" t="s">
        <v>297</v>
      </c>
      <c r="AW597" t="s">
        <v>297</v>
      </c>
      <c r="AX597" t="s">
        <v>297</v>
      </c>
      <c r="AY597" t="s">
        <v>297</v>
      </c>
      <c r="AZ597" t="s">
        <v>297</v>
      </c>
      <c r="BA597" t="s">
        <v>297</v>
      </c>
      <c r="BB597" t="s">
        <v>297</v>
      </c>
      <c r="BC597" t="s">
        <v>297</v>
      </c>
      <c r="BD597" t="s">
        <v>297</v>
      </c>
      <c r="BE597" t="s">
        <v>297</v>
      </c>
      <c r="BF597" t="s">
        <v>297</v>
      </c>
      <c r="BG597" t="s">
        <v>297</v>
      </c>
      <c r="BH597" t="s">
        <v>297</v>
      </c>
      <c r="BI597" t="s">
        <v>297</v>
      </c>
      <c r="BJ597" t="s">
        <v>297</v>
      </c>
      <c r="BK597" t="s">
        <v>297</v>
      </c>
      <c r="BL597" t="s">
        <v>297</v>
      </c>
      <c r="BM597" t="s">
        <v>297</v>
      </c>
      <c r="BN597" t="s">
        <v>297</v>
      </c>
      <c r="BO597" t="s">
        <v>297</v>
      </c>
      <c r="BP597" t="s">
        <v>312</v>
      </c>
      <c r="BQ597" t="s">
        <v>297</v>
      </c>
      <c r="BR597" t="s">
        <v>297</v>
      </c>
      <c r="BS597" t="s">
        <v>297</v>
      </c>
      <c r="BT597" t="s">
        <v>297</v>
      </c>
      <c r="BU597" t="s">
        <v>297</v>
      </c>
      <c r="BV597" t="s">
        <v>297</v>
      </c>
      <c r="BW597" t="s">
        <v>297</v>
      </c>
      <c r="BX597" t="s">
        <v>297</v>
      </c>
      <c r="BY597" t="s">
        <v>297</v>
      </c>
      <c r="BZ597" t="s">
        <v>297</v>
      </c>
      <c r="CA597" t="s">
        <v>297</v>
      </c>
      <c r="CB597" t="s">
        <v>297</v>
      </c>
      <c r="CC597" t="s">
        <v>297</v>
      </c>
      <c r="CD597" t="s">
        <v>297</v>
      </c>
      <c r="CE597" t="s">
        <v>297</v>
      </c>
      <c r="CF597" t="s">
        <v>347</v>
      </c>
      <c r="CG597" t="s">
        <v>297</v>
      </c>
      <c r="CH597" t="s">
        <v>297</v>
      </c>
      <c r="CI597">
        <v>0</v>
      </c>
      <c r="CJ597">
        <v>30</v>
      </c>
      <c r="CM597" t="s">
        <v>297</v>
      </c>
      <c r="CN597" t="s">
        <v>297</v>
      </c>
      <c r="CO597" t="s">
        <v>297</v>
      </c>
      <c r="CP597" t="s">
        <v>297</v>
      </c>
      <c r="CQ597" t="s">
        <v>297</v>
      </c>
      <c r="CR597" t="s">
        <v>297</v>
      </c>
      <c r="CS597" t="s">
        <v>297</v>
      </c>
      <c r="CT597" t="s">
        <v>297</v>
      </c>
      <c r="CU597" t="s">
        <v>297</v>
      </c>
      <c r="CV597" t="s">
        <v>297</v>
      </c>
      <c r="CW597" t="s">
        <v>297</v>
      </c>
      <c r="CX597" t="s">
        <v>297</v>
      </c>
      <c r="CY597" t="s">
        <v>297</v>
      </c>
      <c r="CZ597" t="s">
        <v>297</v>
      </c>
      <c r="DA597" t="s">
        <v>297</v>
      </c>
      <c r="DB597" t="s">
        <v>297</v>
      </c>
      <c r="DC597" t="s">
        <v>297</v>
      </c>
    </row>
    <row r="598" spans="1:107" ht="17" hidden="1" customHeight="1" x14ac:dyDescent="0.2">
      <c r="A598" s="169" t="s">
        <v>3573</v>
      </c>
      <c r="B598" s="199" t="s">
        <v>3574</v>
      </c>
      <c r="C598" t="s">
        <v>1311</v>
      </c>
      <c r="D598" s="70" t="s">
        <v>297</v>
      </c>
      <c r="E598" s="70" t="s">
        <v>3575</v>
      </c>
      <c r="F598" s="160" t="s">
        <v>297</v>
      </c>
      <c r="G598" t="s">
        <v>339</v>
      </c>
      <c r="H598" t="s">
        <v>340</v>
      </c>
      <c r="I598" t="s">
        <v>375</v>
      </c>
      <c r="J598" t="s">
        <v>342</v>
      </c>
      <c r="K598" t="s">
        <v>343</v>
      </c>
      <c r="L598" t="s">
        <v>303</v>
      </c>
      <c r="M598" t="s">
        <v>297</v>
      </c>
      <c r="N598" t="s">
        <v>297</v>
      </c>
      <c r="O598" t="s">
        <v>297</v>
      </c>
      <c r="Q598" t="s">
        <v>344</v>
      </c>
      <c r="R598" t="s">
        <v>297</v>
      </c>
      <c r="S598" t="s">
        <v>306</v>
      </c>
      <c r="T598" t="s">
        <v>297</v>
      </c>
      <c r="U598" t="s">
        <v>297</v>
      </c>
      <c r="V598" s="70" t="s">
        <v>309</v>
      </c>
      <c r="W598" t="s">
        <v>310</v>
      </c>
      <c r="X598" t="s">
        <v>310</v>
      </c>
      <c r="Y598" t="s">
        <v>311</v>
      </c>
      <c r="Z598" t="s">
        <v>297</v>
      </c>
      <c r="AA598" t="s">
        <v>297</v>
      </c>
      <c r="AB598" t="s">
        <v>297</v>
      </c>
      <c r="AC598" t="s">
        <v>297</v>
      </c>
      <c r="AD598" t="s">
        <v>297</v>
      </c>
      <c r="AE598" t="s">
        <v>297</v>
      </c>
      <c r="AF598" t="s">
        <v>297</v>
      </c>
      <c r="AG598" t="s">
        <v>297</v>
      </c>
      <c r="AH598" t="s">
        <v>297</v>
      </c>
      <c r="AI598" t="s">
        <v>297</v>
      </c>
      <c r="AJ598" t="s">
        <v>297</v>
      </c>
      <c r="AK598" t="s">
        <v>297</v>
      </c>
      <c r="AL598" t="s">
        <v>297</v>
      </c>
      <c r="AM598" t="s">
        <v>297</v>
      </c>
      <c r="AN598" t="s">
        <v>297</v>
      </c>
      <c r="AO598" t="s">
        <v>297</v>
      </c>
      <c r="AP598" t="s">
        <v>297</v>
      </c>
      <c r="AQ598" t="s">
        <v>297</v>
      </c>
      <c r="AR598" t="s">
        <v>297</v>
      </c>
      <c r="AS598" t="s">
        <v>297</v>
      </c>
      <c r="AT598" t="s">
        <v>297</v>
      </c>
      <c r="AU598" t="s">
        <v>297</v>
      </c>
      <c r="AV598" t="s">
        <v>297</v>
      </c>
      <c r="AW598" t="s">
        <v>297</v>
      </c>
      <c r="AX598" t="s">
        <v>297</v>
      </c>
      <c r="AY598" t="s">
        <v>297</v>
      </c>
      <c r="AZ598" t="s">
        <v>297</v>
      </c>
      <c r="BA598" t="s">
        <v>297</v>
      </c>
      <c r="BB598" t="s">
        <v>297</v>
      </c>
      <c r="BC598" t="s">
        <v>297</v>
      </c>
      <c r="BD598" t="s">
        <v>297</v>
      </c>
      <c r="BE598" t="s">
        <v>297</v>
      </c>
      <c r="BF598" t="s">
        <v>297</v>
      </c>
      <c r="BG598" t="s">
        <v>297</v>
      </c>
      <c r="BH598" t="s">
        <v>297</v>
      </c>
      <c r="BI598" t="s">
        <v>297</v>
      </c>
      <c r="BJ598" t="s">
        <v>297</v>
      </c>
      <c r="BK598" t="s">
        <v>297</v>
      </c>
      <c r="BL598" t="s">
        <v>297</v>
      </c>
      <c r="BM598" t="s">
        <v>297</v>
      </c>
      <c r="BN598" t="s">
        <v>297</v>
      </c>
      <c r="BO598" t="s">
        <v>297</v>
      </c>
      <c r="BP598" t="s">
        <v>312</v>
      </c>
      <c r="BQ598" t="s">
        <v>297</v>
      </c>
      <c r="BR598" t="s">
        <v>297</v>
      </c>
      <c r="BS598" t="s">
        <v>297</v>
      </c>
      <c r="BT598" t="s">
        <v>297</v>
      </c>
      <c r="BU598" t="s">
        <v>297</v>
      </c>
      <c r="BV598" t="s">
        <v>297</v>
      </c>
      <c r="BW598" t="s">
        <v>297</v>
      </c>
      <c r="BX598" t="s">
        <v>297</v>
      </c>
      <c r="BY598" t="s">
        <v>297</v>
      </c>
      <c r="BZ598" t="s">
        <v>297</v>
      </c>
      <c r="CA598" t="s">
        <v>297</v>
      </c>
      <c r="CB598" t="s">
        <v>297</v>
      </c>
      <c r="CC598" t="s">
        <v>297</v>
      </c>
      <c r="CD598" t="s">
        <v>297</v>
      </c>
      <c r="CE598" t="s">
        <v>297</v>
      </c>
      <c r="CF598" t="s">
        <v>347</v>
      </c>
      <c r="CG598" t="s">
        <v>297</v>
      </c>
      <c r="CH598" t="s">
        <v>297</v>
      </c>
      <c r="CI598">
        <v>0</v>
      </c>
      <c r="CJ598">
        <v>30</v>
      </c>
      <c r="CM598" t="s">
        <v>297</v>
      </c>
      <c r="CN598" t="s">
        <v>297</v>
      </c>
      <c r="CO598" t="s">
        <v>297</v>
      </c>
      <c r="CP598" t="s">
        <v>297</v>
      </c>
      <c r="CQ598" t="s">
        <v>297</v>
      </c>
      <c r="CR598" t="s">
        <v>297</v>
      </c>
      <c r="CS598" t="s">
        <v>297</v>
      </c>
      <c r="CT598" t="s">
        <v>297</v>
      </c>
      <c r="CU598" t="s">
        <v>297</v>
      </c>
      <c r="CV598" t="s">
        <v>297</v>
      </c>
      <c r="CW598" t="s">
        <v>297</v>
      </c>
      <c r="CX598" t="s">
        <v>297</v>
      </c>
      <c r="CY598" t="s">
        <v>297</v>
      </c>
      <c r="CZ598" t="s">
        <v>297</v>
      </c>
      <c r="DA598" t="s">
        <v>297</v>
      </c>
      <c r="DB598" t="s">
        <v>297</v>
      </c>
      <c r="DC598" t="s">
        <v>297</v>
      </c>
    </row>
    <row r="599" spans="1:107" ht="17" hidden="1" customHeight="1" x14ac:dyDescent="0.2">
      <c r="A599" t="s">
        <v>3576</v>
      </c>
      <c r="B599" s="14" t="s">
        <v>3577</v>
      </c>
      <c r="C599" t="s">
        <v>6285</v>
      </c>
      <c r="D599" t="s">
        <v>297</v>
      </c>
      <c r="E599" t="s">
        <v>3578</v>
      </c>
      <c r="F599" t="s">
        <v>297</v>
      </c>
      <c r="G599" t="s">
        <v>298</v>
      </c>
      <c r="H599" t="s">
        <v>299</v>
      </c>
      <c r="I599" t="s">
        <v>300</v>
      </c>
      <c r="J599" t="s">
        <v>611</v>
      </c>
      <c r="K599" t="s">
        <v>343</v>
      </c>
      <c r="L599" t="s">
        <v>303</v>
      </c>
      <c r="M599" t="s">
        <v>297</v>
      </c>
      <c r="N599" t="s">
        <v>297</v>
      </c>
      <c r="O599" t="s">
        <v>297</v>
      </c>
      <c r="Q599" t="s">
        <v>344</v>
      </c>
      <c r="R599" t="s">
        <v>297</v>
      </c>
      <c r="S599" t="s">
        <v>306</v>
      </c>
      <c r="T599" t="s">
        <v>297</v>
      </c>
      <c r="U599" t="s">
        <v>297</v>
      </c>
      <c r="V599" t="s">
        <v>309</v>
      </c>
      <c r="W599" t="s">
        <v>310</v>
      </c>
      <c r="X599" t="s">
        <v>310</v>
      </c>
      <c r="Y599" t="s">
        <v>612</v>
      </c>
      <c r="Z599" t="s">
        <v>297</v>
      </c>
      <c r="AA599" t="s">
        <v>297</v>
      </c>
      <c r="AB599" t="s">
        <v>297</v>
      </c>
      <c r="AC599" t="s">
        <v>297</v>
      </c>
      <c r="AD599" t="s">
        <v>297</v>
      </c>
      <c r="AE599" t="s">
        <v>297</v>
      </c>
      <c r="AF599" t="s">
        <v>312</v>
      </c>
      <c r="AG599" t="s">
        <v>297</v>
      </c>
      <c r="AH599" t="s">
        <v>297</v>
      </c>
      <c r="AI599" t="s">
        <v>297</v>
      </c>
      <c r="AJ599" t="s">
        <v>297</v>
      </c>
      <c r="AK599" t="s">
        <v>297</v>
      </c>
      <c r="AL599" t="s">
        <v>297</v>
      </c>
      <c r="AM599" t="s">
        <v>297</v>
      </c>
      <c r="AN599" t="s">
        <v>297</v>
      </c>
      <c r="AO599" t="s">
        <v>297</v>
      </c>
      <c r="AP599" t="s">
        <v>297</v>
      </c>
      <c r="AQ599" t="s">
        <v>297</v>
      </c>
      <c r="AR599" t="s">
        <v>297</v>
      </c>
      <c r="AS599" t="s">
        <v>297</v>
      </c>
      <c r="AT599" t="s">
        <v>297</v>
      </c>
      <c r="AU599" t="s">
        <v>297</v>
      </c>
      <c r="AV599" t="s">
        <v>297</v>
      </c>
      <c r="AW599" t="s">
        <v>297</v>
      </c>
      <c r="AX599" t="s">
        <v>297</v>
      </c>
      <c r="AY599" t="s">
        <v>297</v>
      </c>
      <c r="AZ599" t="s">
        <v>297</v>
      </c>
      <c r="BA599" t="s">
        <v>297</v>
      </c>
      <c r="BB599" t="s">
        <v>297</v>
      </c>
      <c r="BC599" t="s">
        <v>297</v>
      </c>
      <c r="BD599" t="s">
        <v>297</v>
      </c>
      <c r="BE599" t="s">
        <v>297</v>
      </c>
      <c r="BF599" t="s">
        <v>297</v>
      </c>
      <c r="BG599" t="s">
        <v>297</v>
      </c>
      <c r="BH599" t="s">
        <v>297</v>
      </c>
      <c r="BI599" t="s">
        <v>297</v>
      </c>
      <c r="BJ599" t="s">
        <v>297</v>
      </c>
      <c r="BK599" t="s">
        <v>297</v>
      </c>
      <c r="BL599" t="s">
        <v>297</v>
      </c>
      <c r="BM599" t="s">
        <v>297</v>
      </c>
      <c r="BN599" t="s">
        <v>297</v>
      </c>
      <c r="BO599" t="s">
        <v>297</v>
      </c>
      <c r="BP599" t="s">
        <v>297</v>
      </c>
      <c r="BQ599" t="s">
        <v>297</v>
      </c>
      <c r="BR599" t="s">
        <v>297</v>
      </c>
      <c r="BS599" t="s">
        <v>297</v>
      </c>
      <c r="BT599" t="s">
        <v>297</v>
      </c>
      <c r="BU599" t="s">
        <v>297</v>
      </c>
      <c r="BV599" t="s">
        <v>297</v>
      </c>
      <c r="BW599" t="s">
        <v>297</v>
      </c>
      <c r="BX599" t="s">
        <v>297</v>
      </c>
      <c r="BY599" t="s">
        <v>297</v>
      </c>
      <c r="BZ599" t="s">
        <v>297</v>
      </c>
      <c r="CA599" t="s">
        <v>297</v>
      </c>
      <c r="CB599" t="s">
        <v>297</v>
      </c>
      <c r="CC599" t="s">
        <v>297</v>
      </c>
      <c r="CD599" t="s">
        <v>297</v>
      </c>
      <c r="CE599" t="s">
        <v>297</v>
      </c>
      <c r="CF599" t="s">
        <v>347</v>
      </c>
      <c r="CG599" t="s">
        <v>297</v>
      </c>
      <c r="CH599" t="s">
        <v>297</v>
      </c>
      <c r="CI599">
        <v>0</v>
      </c>
      <c r="CJ599">
        <v>30</v>
      </c>
      <c r="CK599" t="s">
        <v>3579</v>
      </c>
      <c r="CL599" t="s">
        <v>3580</v>
      </c>
      <c r="CM599" t="s">
        <v>297</v>
      </c>
      <c r="CN599" t="s">
        <v>297</v>
      </c>
      <c r="CO599" t="s">
        <v>297</v>
      </c>
      <c r="CP599" t="s">
        <v>297</v>
      </c>
      <c r="CQ599" t="s">
        <v>297</v>
      </c>
      <c r="CR599" t="s">
        <v>297</v>
      </c>
      <c r="CS599" t="s">
        <v>297</v>
      </c>
      <c r="CT599" t="s">
        <v>297</v>
      </c>
      <c r="CU599" t="s">
        <v>297</v>
      </c>
      <c r="CV599" t="s">
        <v>297</v>
      </c>
      <c r="CW599" t="s">
        <v>297</v>
      </c>
      <c r="CX599" t="s">
        <v>297</v>
      </c>
      <c r="CY599" t="s">
        <v>297</v>
      </c>
      <c r="CZ599" t="s">
        <v>297</v>
      </c>
      <c r="DA599" t="s">
        <v>297</v>
      </c>
      <c r="DB599" t="s">
        <v>297</v>
      </c>
      <c r="DC599" t="s">
        <v>297</v>
      </c>
    </row>
    <row r="600" spans="1:107" ht="17" hidden="1" customHeight="1" x14ac:dyDescent="0.2">
      <c r="A600" t="s">
        <v>3581</v>
      </c>
      <c r="B600" s="196" t="s">
        <v>3582</v>
      </c>
      <c r="C600" t="s">
        <v>6289</v>
      </c>
      <c r="D600" t="s">
        <v>297</v>
      </c>
      <c r="E600" t="s">
        <v>3583</v>
      </c>
      <c r="F600" t="s">
        <v>297</v>
      </c>
      <c r="G600" t="s">
        <v>298</v>
      </c>
      <c r="H600" t="s">
        <v>299</v>
      </c>
      <c r="I600" t="s">
        <v>300</v>
      </c>
      <c r="J600" t="s">
        <v>809</v>
      </c>
      <c r="K600" t="s">
        <v>587</v>
      </c>
      <c r="L600" t="s">
        <v>303</v>
      </c>
      <c r="M600" t="s">
        <v>297</v>
      </c>
      <c r="N600" t="s">
        <v>297</v>
      </c>
      <c r="O600" t="s">
        <v>297</v>
      </c>
      <c r="Q600" t="s">
        <v>304</v>
      </c>
      <c r="R600" t="s">
        <v>319</v>
      </c>
      <c r="S600" t="s">
        <v>306</v>
      </c>
      <c r="T600" t="s">
        <v>362</v>
      </c>
      <c r="U600" t="s">
        <v>308</v>
      </c>
      <c r="V600" t="s">
        <v>309</v>
      </c>
      <c r="W600" t="s">
        <v>310</v>
      </c>
      <c r="X600" t="s">
        <v>310</v>
      </c>
      <c r="Y600" t="s">
        <v>311</v>
      </c>
      <c r="Z600" t="s">
        <v>297</v>
      </c>
      <c r="AA600" t="s">
        <v>297</v>
      </c>
      <c r="AB600" t="s">
        <v>297</v>
      </c>
      <c r="AC600" t="s">
        <v>297</v>
      </c>
      <c r="AD600" t="s">
        <v>297</v>
      </c>
      <c r="AE600" t="s">
        <v>297</v>
      </c>
      <c r="AF600" t="s">
        <v>312</v>
      </c>
      <c r="AG600" t="s">
        <v>297</v>
      </c>
      <c r="AH600" t="s">
        <v>297</v>
      </c>
      <c r="AI600" t="s">
        <v>297</v>
      </c>
      <c r="AJ600" t="s">
        <v>297</v>
      </c>
      <c r="AK600" t="s">
        <v>297</v>
      </c>
      <c r="AL600" t="s">
        <v>297</v>
      </c>
      <c r="AM600" t="s">
        <v>297</v>
      </c>
      <c r="AN600" t="s">
        <v>297</v>
      </c>
      <c r="AO600" t="s">
        <v>297</v>
      </c>
      <c r="AP600" t="s">
        <v>297</v>
      </c>
      <c r="AQ600" t="s">
        <v>297</v>
      </c>
      <c r="AR600" t="s">
        <v>297</v>
      </c>
      <c r="AS600" t="s">
        <v>297</v>
      </c>
      <c r="AT600" t="s">
        <v>297</v>
      </c>
      <c r="AU600" t="s">
        <v>297</v>
      </c>
      <c r="AV600" t="s">
        <v>297</v>
      </c>
      <c r="AW600" t="s">
        <v>297</v>
      </c>
      <c r="AX600" t="s">
        <v>297</v>
      </c>
      <c r="AY600" t="s">
        <v>297</v>
      </c>
      <c r="AZ600" t="s">
        <v>297</v>
      </c>
      <c r="BA600" t="s">
        <v>297</v>
      </c>
      <c r="BB600" t="s">
        <v>297</v>
      </c>
      <c r="BC600" t="s">
        <v>297</v>
      </c>
      <c r="BD600" t="s">
        <v>297</v>
      </c>
      <c r="BE600" t="s">
        <v>297</v>
      </c>
      <c r="BF600" t="s">
        <v>297</v>
      </c>
      <c r="BG600" t="s">
        <v>297</v>
      </c>
      <c r="BH600" t="s">
        <v>297</v>
      </c>
      <c r="BI600" t="s">
        <v>297</v>
      </c>
      <c r="BJ600" t="s">
        <v>297</v>
      </c>
      <c r="BK600" t="s">
        <v>297</v>
      </c>
      <c r="BL600" t="s">
        <v>297</v>
      </c>
      <c r="BM600" t="s">
        <v>297</v>
      </c>
      <c r="BN600" t="s">
        <v>297</v>
      </c>
      <c r="BO600" t="s">
        <v>297</v>
      </c>
      <c r="BP600" t="s">
        <v>297</v>
      </c>
      <c r="BQ600" t="s">
        <v>297</v>
      </c>
      <c r="BR600" t="s">
        <v>297</v>
      </c>
      <c r="BS600" t="s">
        <v>297</v>
      </c>
      <c r="BT600" t="s">
        <v>297</v>
      </c>
      <c r="BU600" t="s">
        <v>297</v>
      </c>
      <c r="BV600" t="s">
        <v>297</v>
      </c>
      <c r="BW600" t="s">
        <v>297</v>
      </c>
      <c r="BX600" t="s">
        <v>297</v>
      </c>
      <c r="BY600" t="s">
        <v>297</v>
      </c>
      <c r="BZ600" t="s">
        <v>297</v>
      </c>
      <c r="CA600" t="s">
        <v>297</v>
      </c>
      <c r="CB600" t="s">
        <v>297</v>
      </c>
      <c r="CC600" t="s">
        <v>297</v>
      </c>
      <c r="CD600" t="s">
        <v>297</v>
      </c>
      <c r="CE600" t="s">
        <v>297</v>
      </c>
      <c r="CF600" t="s">
        <v>313</v>
      </c>
      <c r="CG600" t="s">
        <v>314</v>
      </c>
      <c r="CH600" t="s">
        <v>314</v>
      </c>
      <c r="CI600" t="s">
        <v>297</v>
      </c>
      <c r="CJ600" t="s">
        <v>297</v>
      </c>
      <c r="CK600" t="s">
        <v>3584</v>
      </c>
      <c r="CL600" t="s">
        <v>3585</v>
      </c>
      <c r="CM600" t="s">
        <v>297</v>
      </c>
      <c r="CN600" t="s">
        <v>297</v>
      </c>
      <c r="CO600" t="s">
        <v>297</v>
      </c>
      <c r="CP600" t="s">
        <v>297</v>
      </c>
      <c r="CQ600" t="s">
        <v>297</v>
      </c>
      <c r="CR600" t="s">
        <v>297</v>
      </c>
      <c r="CS600" t="s">
        <v>297</v>
      </c>
      <c r="CT600" t="s">
        <v>297</v>
      </c>
      <c r="CU600" t="s">
        <v>297</v>
      </c>
      <c r="CV600" t="s">
        <v>297</v>
      </c>
      <c r="CW600" t="s">
        <v>297</v>
      </c>
      <c r="CX600" t="s">
        <v>297</v>
      </c>
      <c r="CY600" t="s">
        <v>297</v>
      </c>
      <c r="CZ600" t="s">
        <v>297</v>
      </c>
      <c r="DA600" t="s">
        <v>297</v>
      </c>
      <c r="DB600" t="s">
        <v>297</v>
      </c>
      <c r="DC600" t="s">
        <v>297</v>
      </c>
    </row>
    <row r="601" spans="1:107" ht="17" hidden="1" customHeight="1" x14ac:dyDescent="0.2">
      <c r="A601" t="s">
        <v>3586</v>
      </c>
      <c r="B601" s="14" t="s">
        <v>3587</v>
      </c>
      <c r="C601" t="s">
        <v>6285</v>
      </c>
      <c r="D601" t="s">
        <v>297</v>
      </c>
      <c r="E601" t="s">
        <v>3588</v>
      </c>
      <c r="F601" t="s">
        <v>297</v>
      </c>
      <c r="G601" t="s">
        <v>298</v>
      </c>
      <c r="H601" t="s">
        <v>299</v>
      </c>
      <c r="I601" t="s">
        <v>300</v>
      </c>
      <c r="J601" t="s">
        <v>611</v>
      </c>
      <c r="K601" t="s">
        <v>343</v>
      </c>
      <c r="L601" t="s">
        <v>303</v>
      </c>
      <c r="M601" t="s">
        <v>297</v>
      </c>
      <c r="N601" t="s">
        <v>297</v>
      </c>
      <c r="O601" t="s">
        <v>297</v>
      </c>
      <c r="Q601" t="s">
        <v>344</v>
      </c>
      <c r="R601" t="s">
        <v>297</v>
      </c>
      <c r="S601" t="s">
        <v>306</v>
      </c>
      <c r="T601" t="s">
        <v>297</v>
      </c>
      <c r="U601" t="s">
        <v>297</v>
      </c>
      <c r="V601" t="s">
        <v>309</v>
      </c>
      <c r="W601" t="s">
        <v>310</v>
      </c>
      <c r="X601" t="s">
        <v>310</v>
      </c>
      <c r="Y601" t="s">
        <v>311</v>
      </c>
      <c r="Z601" t="s">
        <v>297</v>
      </c>
      <c r="AA601" t="s">
        <v>297</v>
      </c>
      <c r="AB601" t="s">
        <v>297</v>
      </c>
      <c r="AC601" t="s">
        <v>297</v>
      </c>
      <c r="AD601" t="s">
        <v>297</v>
      </c>
      <c r="AE601" t="s">
        <v>297</v>
      </c>
      <c r="AF601" t="s">
        <v>312</v>
      </c>
      <c r="AG601" t="s">
        <v>297</v>
      </c>
      <c r="AH601" t="s">
        <v>297</v>
      </c>
      <c r="AI601" t="s">
        <v>297</v>
      </c>
      <c r="AJ601" t="s">
        <v>297</v>
      </c>
      <c r="AK601" t="s">
        <v>297</v>
      </c>
      <c r="AL601" t="s">
        <v>297</v>
      </c>
      <c r="AM601" t="s">
        <v>297</v>
      </c>
      <c r="AN601" t="s">
        <v>297</v>
      </c>
      <c r="AO601" t="s">
        <v>297</v>
      </c>
      <c r="AP601" t="s">
        <v>297</v>
      </c>
      <c r="AQ601" t="s">
        <v>297</v>
      </c>
      <c r="AR601" t="s">
        <v>297</v>
      </c>
      <c r="AS601" t="s">
        <v>297</v>
      </c>
      <c r="AT601" t="s">
        <v>297</v>
      </c>
      <c r="AU601" t="s">
        <v>297</v>
      </c>
      <c r="AV601" t="s">
        <v>297</v>
      </c>
      <c r="AW601" t="s">
        <v>297</v>
      </c>
      <c r="AX601" t="s">
        <v>297</v>
      </c>
      <c r="AY601" t="s">
        <v>297</v>
      </c>
      <c r="AZ601" t="s">
        <v>297</v>
      </c>
      <c r="BA601" t="s">
        <v>297</v>
      </c>
      <c r="BB601" t="s">
        <v>297</v>
      </c>
      <c r="BC601" t="s">
        <v>297</v>
      </c>
      <c r="BD601" t="s">
        <v>297</v>
      </c>
      <c r="BE601" t="s">
        <v>297</v>
      </c>
      <c r="BF601" t="s">
        <v>297</v>
      </c>
      <c r="BG601" t="s">
        <v>297</v>
      </c>
      <c r="BH601" t="s">
        <v>297</v>
      </c>
      <c r="BI601" t="s">
        <v>297</v>
      </c>
      <c r="BJ601" t="s">
        <v>297</v>
      </c>
      <c r="BK601" t="s">
        <v>297</v>
      </c>
      <c r="BL601" t="s">
        <v>297</v>
      </c>
      <c r="BM601" t="s">
        <v>297</v>
      </c>
      <c r="BN601" t="s">
        <v>297</v>
      </c>
      <c r="BO601" t="s">
        <v>297</v>
      </c>
      <c r="BP601" t="s">
        <v>297</v>
      </c>
      <c r="BQ601" t="s">
        <v>297</v>
      </c>
      <c r="BR601" t="s">
        <v>297</v>
      </c>
      <c r="BS601" t="s">
        <v>297</v>
      </c>
      <c r="BT601" t="s">
        <v>297</v>
      </c>
      <c r="BU601" t="s">
        <v>297</v>
      </c>
      <c r="BV601" t="s">
        <v>297</v>
      </c>
      <c r="BW601" t="s">
        <v>297</v>
      </c>
      <c r="BX601" t="s">
        <v>297</v>
      </c>
      <c r="BY601" t="s">
        <v>297</v>
      </c>
      <c r="BZ601" t="s">
        <v>297</v>
      </c>
      <c r="CA601" t="s">
        <v>297</v>
      </c>
      <c r="CB601" t="s">
        <v>297</v>
      </c>
      <c r="CC601" t="s">
        <v>297</v>
      </c>
      <c r="CD601" t="s">
        <v>297</v>
      </c>
      <c r="CE601" t="s">
        <v>297</v>
      </c>
      <c r="CF601" t="s">
        <v>347</v>
      </c>
      <c r="CG601" t="s">
        <v>297</v>
      </c>
      <c r="CH601" t="s">
        <v>297</v>
      </c>
      <c r="CI601">
        <v>0</v>
      </c>
      <c r="CJ601">
        <v>30</v>
      </c>
      <c r="CK601" t="s">
        <v>3589</v>
      </c>
      <c r="CL601" t="s">
        <v>3590</v>
      </c>
      <c r="CM601" t="s">
        <v>297</v>
      </c>
      <c r="CN601" t="s">
        <v>297</v>
      </c>
      <c r="CO601" t="s">
        <v>297</v>
      </c>
      <c r="CP601" t="s">
        <v>297</v>
      </c>
      <c r="CQ601" t="s">
        <v>297</v>
      </c>
      <c r="CR601" t="s">
        <v>297</v>
      </c>
      <c r="CS601" t="s">
        <v>297</v>
      </c>
      <c r="CT601" t="s">
        <v>297</v>
      </c>
      <c r="CU601" t="s">
        <v>297</v>
      </c>
      <c r="CV601" t="s">
        <v>297</v>
      </c>
      <c r="CW601" t="s">
        <v>297</v>
      </c>
      <c r="CX601" t="s">
        <v>297</v>
      </c>
      <c r="CY601" t="s">
        <v>297</v>
      </c>
      <c r="CZ601" t="s">
        <v>297</v>
      </c>
      <c r="DA601" t="s">
        <v>297</v>
      </c>
      <c r="DB601" t="s">
        <v>297</v>
      </c>
      <c r="DC601" t="s">
        <v>297</v>
      </c>
    </row>
    <row r="602" spans="1:107" ht="17" hidden="1" customHeight="1" x14ac:dyDescent="0.2">
      <c r="A602" t="s">
        <v>3591</v>
      </c>
      <c r="B602" s="196" t="s">
        <v>3592</v>
      </c>
      <c r="C602" t="s">
        <v>6204</v>
      </c>
      <c r="D602" t="s">
        <v>297</v>
      </c>
      <c r="E602" t="s">
        <v>3593</v>
      </c>
      <c r="F602" t="s">
        <v>297</v>
      </c>
      <c r="G602" t="s">
        <v>339</v>
      </c>
      <c r="H602" t="s">
        <v>340</v>
      </c>
      <c r="I602" t="s">
        <v>375</v>
      </c>
      <c r="J602" t="s">
        <v>342</v>
      </c>
      <c r="K602" t="s">
        <v>343</v>
      </c>
      <c r="L602" t="s">
        <v>303</v>
      </c>
      <c r="M602" t="s">
        <v>297</v>
      </c>
      <c r="N602" t="s">
        <v>297</v>
      </c>
      <c r="O602" t="s">
        <v>297</v>
      </c>
      <c r="Q602" t="s">
        <v>344</v>
      </c>
      <c r="R602" t="s">
        <v>297</v>
      </c>
      <c r="S602" t="s">
        <v>306</v>
      </c>
      <c r="T602" t="s">
        <v>297</v>
      </c>
      <c r="U602" t="s">
        <v>308</v>
      </c>
      <c r="V602" t="s">
        <v>309</v>
      </c>
      <c r="W602" t="s">
        <v>345</v>
      </c>
      <c r="X602" t="s">
        <v>310</v>
      </c>
      <c r="Y602" t="s">
        <v>346</v>
      </c>
      <c r="Z602" t="s">
        <v>297</v>
      </c>
      <c r="AA602" t="s">
        <v>297</v>
      </c>
      <c r="AB602" t="s">
        <v>297</v>
      </c>
      <c r="AC602" t="s">
        <v>297</v>
      </c>
      <c r="AD602" t="s">
        <v>297</v>
      </c>
      <c r="AE602" t="s">
        <v>297</v>
      </c>
      <c r="AF602" t="s">
        <v>297</v>
      </c>
      <c r="AG602" t="s">
        <v>297</v>
      </c>
      <c r="AH602" t="s">
        <v>297</v>
      </c>
      <c r="AI602" t="s">
        <v>297</v>
      </c>
      <c r="AJ602" t="s">
        <v>297</v>
      </c>
      <c r="AK602" t="s">
        <v>297</v>
      </c>
      <c r="AL602" t="s">
        <v>297</v>
      </c>
      <c r="AM602" t="s">
        <v>297</v>
      </c>
      <c r="AN602" t="s">
        <v>297</v>
      </c>
      <c r="AO602" t="s">
        <v>297</v>
      </c>
      <c r="AP602" t="s">
        <v>297</v>
      </c>
      <c r="AQ602" t="s">
        <v>297</v>
      </c>
      <c r="AR602" t="s">
        <v>297</v>
      </c>
      <c r="AS602" t="s">
        <v>297</v>
      </c>
      <c r="AT602" t="s">
        <v>297</v>
      </c>
      <c r="AU602" t="s">
        <v>297</v>
      </c>
      <c r="AV602" t="s">
        <v>297</v>
      </c>
      <c r="AW602" t="s">
        <v>297</v>
      </c>
      <c r="AX602" t="s">
        <v>411</v>
      </c>
      <c r="AY602" t="s">
        <v>424</v>
      </c>
      <c r="AZ602">
        <v>7</v>
      </c>
      <c r="BA602" t="s">
        <v>297</v>
      </c>
      <c r="BB602" t="s">
        <v>297</v>
      </c>
      <c r="BC602" t="s">
        <v>297</v>
      </c>
      <c r="BD602" t="s">
        <v>297</v>
      </c>
      <c r="BE602" t="s">
        <v>297</v>
      </c>
      <c r="BF602" t="s">
        <v>297</v>
      </c>
      <c r="BG602" t="s">
        <v>297</v>
      </c>
      <c r="BH602" t="s">
        <v>297</v>
      </c>
      <c r="BI602" t="s">
        <v>297</v>
      </c>
      <c r="BJ602" t="s">
        <v>297</v>
      </c>
      <c r="BK602" t="s">
        <v>297</v>
      </c>
      <c r="BL602" t="s">
        <v>297</v>
      </c>
      <c r="BM602" t="s">
        <v>297</v>
      </c>
      <c r="BN602" t="s">
        <v>297</v>
      </c>
      <c r="BO602" t="s">
        <v>297</v>
      </c>
      <c r="BP602" t="s">
        <v>297</v>
      </c>
      <c r="BQ602" t="s">
        <v>297</v>
      </c>
      <c r="BR602" t="s">
        <v>297</v>
      </c>
      <c r="BS602" t="s">
        <v>297</v>
      </c>
      <c r="BT602" t="s">
        <v>297</v>
      </c>
      <c r="BU602" t="s">
        <v>297</v>
      </c>
      <c r="BV602" t="s">
        <v>297</v>
      </c>
      <c r="BW602" t="s">
        <v>297</v>
      </c>
      <c r="BX602" t="s">
        <v>297</v>
      </c>
      <c r="BY602" t="s">
        <v>297</v>
      </c>
      <c r="BZ602" t="s">
        <v>297</v>
      </c>
      <c r="CA602" t="s">
        <v>297</v>
      </c>
      <c r="CB602" t="s">
        <v>297</v>
      </c>
      <c r="CC602" t="s">
        <v>297</v>
      </c>
      <c r="CD602" t="s">
        <v>297</v>
      </c>
      <c r="CE602" t="s">
        <v>297</v>
      </c>
      <c r="CF602" t="s">
        <v>347</v>
      </c>
      <c r="CG602" t="s">
        <v>297</v>
      </c>
      <c r="CH602" t="s">
        <v>297</v>
      </c>
      <c r="CI602">
        <v>10</v>
      </c>
      <c r="CJ602">
        <v>12</v>
      </c>
      <c r="CK602" t="s">
        <v>3594</v>
      </c>
      <c r="CL602" t="s">
        <v>3595</v>
      </c>
      <c r="CM602" t="s">
        <v>297</v>
      </c>
      <c r="CN602" t="s">
        <v>297</v>
      </c>
      <c r="CO602" t="s">
        <v>297</v>
      </c>
      <c r="CP602" t="s">
        <v>297</v>
      </c>
      <c r="CQ602" t="s">
        <v>297</v>
      </c>
      <c r="CR602" t="s">
        <v>297</v>
      </c>
      <c r="CS602" t="s">
        <v>297</v>
      </c>
      <c r="CT602" t="s">
        <v>297</v>
      </c>
      <c r="CU602" t="s">
        <v>3596</v>
      </c>
      <c r="CV602" t="s">
        <v>297</v>
      </c>
      <c r="CW602" t="s">
        <v>297</v>
      </c>
      <c r="CX602" t="s">
        <v>297</v>
      </c>
      <c r="CY602" t="s">
        <v>622</v>
      </c>
      <c r="CZ602" t="s">
        <v>404</v>
      </c>
      <c r="DA602" t="s">
        <v>3597</v>
      </c>
      <c r="DB602" t="s">
        <v>297</v>
      </c>
      <c r="DC602" t="s">
        <v>1184</v>
      </c>
    </row>
    <row r="603" spans="1:107" ht="17" hidden="1" customHeight="1" x14ac:dyDescent="0.2">
      <c r="A603" t="s">
        <v>3598</v>
      </c>
      <c r="B603" s="14" t="s">
        <v>3599</v>
      </c>
      <c r="C603" t="s">
        <v>6289</v>
      </c>
      <c r="D603" t="s">
        <v>297</v>
      </c>
      <c r="E603" t="s">
        <v>3599</v>
      </c>
      <c r="F603" t="s">
        <v>297</v>
      </c>
      <c r="G603" t="s">
        <v>357</v>
      </c>
      <c r="H603" t="s">
        <v>665</v>
      </c>
      <c r="I603" t="s">
        <v>341</v>
      </c>
      <c r="J603" t="s">
        <v>666</v>
      </c>
      <c r="K603" t="s">
        <v>715</v>
      </c>
      <c r="L603" t="s">
        <v>303</v>
      </c>
      <c r="M603" t="s">
        <v>297</v>
      </c>
      <c r="N603" t="s">
        <v>297</v>
      </c>
      <c r="O603" t="s">
        <v>297</v>
      </c>
      <c r="Q603" t="s">
        <v>716</v>
      </c>
      <c r="R603" t="s">
        <v>319</v>
      </c>
      <c r="S603" t="s">
        <v>306</v>
      </c>
      <c r="T603" t="s">
        <v>362</v>
      </c>
      <c r="U603" t="s">
        <v>308</v>
      </c>
      <c r="V603" t="s">
        <v>309</v>
      </c>
      <c r="W603" t="s">
        <v>777</v>
      </c>
      <c r="X603" t="s">
        <v>310</v>
      </c>
      <c r="Y603" t="s">
        <v>346</v>
      </c>
      <c r="Z603" t="s">
        <v>297</v>
      </c>
      <c r="AA603" t="s">
        <v>297</v>
      </c>
      <c r="AB603" t="s">
        <v>297</v>
      </c>
      <c r="AC603" t="s">
        <v>297</v>
      </c>
      <c r="AD603" t="s">
        <v>297</v>
      </c>
      <c r="AE603" t="s">
        <v>297</v>
      </c>
      <c r="AF603" t="s">
        <v>312</v>
      </c>
      <c r="AG603" t="s">
        <v>297</v>
      </c>
      <c r="AH603" t="s">
        <v>297</v>
      </c>
      <c r="AI603" t="s">
        <v>297</v>
      </c>
      <c r="AJ603" t="s">
        <v>297</v>
      </c>
      <c r="AK603" t="s">
        <v>297</v>
      </c>
      <c r="AL603" t="s">
        <v>297</v>
      </c>
      <c r="AM603" t="s">
        <v>297</v>
      </c>
      <c r="AN603" t="s">
        <v>297</v>
      </c>
      <c r="AO603" t="s">
        <v>297</v>
      </c>
      <c r="AP603" t="s">
        <v>297</v>
      </c>
      <c r="AQ603" t="s">
        <v>297</v>
      </c>
      <c r="AR603" t="s">
        <v>297</v>
      </c>
      <c r="AS603" t="s">
        <v>297</v>
      </c>
      <c r="AT603" t="s">
        <v>297</v>
      </c>
      <c r="AU603" t="s">
        <v>297</v>
      </c>
      <c r="AV603" t="s">
        <v>297</v>
      </c>
      <c r="AW603" t="s">
        <v>297</v>
      </c>
      <c r="AX603" t="s">
        <v>297</v>
      </c>
      <c r="AY603" t="s">
        <v>297</v>
      </c>
      <c r="AZ603" t="s">
        <v>297</v>
      </c>
      <c r="BA603" t="s">
        <v>297</v>
      </c>
      <c r="BB603" t="s">
        <v>297</v>
      </c>
      <c r="BC603" t="s">
        <v>297</v>
      </c>
      <c r="BD603" t="s">
        <v>297</v>
      </c>
      <c r="BE603" t="s">
        <v>297</v>
      </c>
      <c r="BF603" t="s">
        <v>297</v>
      </c>
      <c r="BG603" t="s">
        <v>297</v>
      </c>
      <c r="BH603" t="s">
        <v>297</v>
      </c>
      <c r="BI603" t="s">
        <v>297</v>
      </c>
      <c r="BJ603" t="s">
        <v>297</v>
      </c>
      <c r="BK603" t="s">
        <v>297</v>
      </c>
      <c r="BL603" t="s">
        <v>297</v>
      </c>
      <c r="BM603" t="s">
        <v>297</v>
      </c>
      <c r="BN603" t="s">
        <v>297</v>
      </c>
      <c r="BO603" t="s">
        <v>297</v>
      </c>
      <c r="BP603" t="s">
        <v>297</v>
      </c>
      <c r="BQ603" t="s">
        <v>297</v>
      </c>
      <c r="BR603" t="s">
        <v>297</v>
      </c>
      <c r="BS603" t="s">
        <v>297</v>
      </c>
      <c r="BT603" t="s">
        <v>297</v>
      </c>
      <c r="BU603" t="s">
        <v>297</v>
      </c>
      <c r="BV603" t="s">
        <v>297</v>
      </c>
      <c r="BW603" t="s">
        <v>297</v>
      </c>
      <c r="BX603" t="s">
        <v>297</v>
      </c>
      <c r="BY603" t="s">
        <v>297</v>
      </c>
      <c r="BZ603" t="s">
        <v>297</v>
      </c>
      <c r="CA603" t="s">
        <v>297</v>
      </c>
      <c r="CB603" t="s">
        <v>297</v>
      </c>
      <c r="CC603" t="s">
        <v>297</v>
      </c>
      <c r="CD603" t="s">
        <v>297</v>
      </c>
      <c r="CE603" t="s">
        <v>297</v>
      </c>
      <c r="CF603" t="s">
        <v>313</v>
      </c>
      <c r="CG603" t="s">
        <v>314</v>
      </c>
      <c r="CH603" t="s">
        <v>314</v>
      </c>
      <c r="CI603" t="s">
        <v>297</v>
      </c>
      <c r="CJ603" t="s">
        <v>297</v>
      </c>
      <c r="CK603" t="s">
        <v>3600</v>
      </c>
      <c r="CL603" t="s">
        <v>3600</v>
      </c>
      <c r="CM603" t="s">
        <v>297</v>
      </c>
      <c r="CN603" t="s">
        <v>297</v>
      </c>
      <c r="CO603" t="s">
        <v>297</v>
      </c>
      <c r="CP603" t="s">
        <v>297</v>
      </c>
      <c r="CQ603" t="s">
        <v>297</v>
      </c>
      <c r="CR603" t="s">
        <v>297</v>
      </c>
      <c r="CS603" t="s">
        <v>297</v>
      </c>
      <c r="CT603" t="s">
        <v>297</v>
      </c>
      <c r="CU603" t="s">
        <v>297</v>
      </c>
      <c r="CV603" t="s">
        <v>297</v>
      </c>
      <c r="CW603" t="s">
        <v>297</v>
      </c>
      <c r="CX603" t="s">
        <v>297</v>
      </c>
      <c r="CY603" t="s">
        <v>430</v>
      </c>
      <c r="CZ603" t="s">
        <v>351</v>
      </c>
      <c r="DA603" t="s">
        <v>352</v>
      </c>
      <c r="DB603" t="s">
        <v>3601</v>
      </c>
      <c r="DC603" t="s">
        <v>297</v>
      </c>
    </row>
    <row r="604" spans="1:107" ht="17" hidden="1" customHeight="1" x14ac:dyDescent="0.2">
      <c r="A604" t="s">
        <v>3602</v>
      </c>
      <c r="B604" s="196" t="s">
        <v>3603</v>
      </c>
      <c r="C604" t="s">
        <v>6289</v>
      </c>
      <c r="D604" t="s">
        <v>297</v>
      </c>
      <c r="E604" t="s">
        <v>3604</v>
      </c>
      <c r="F604" t="s">
        <v>297</v>
      </c>
      <c r="G604" t="s">
        <v>357</v>
      </c>
      <c r="H604" t="s">
        <v>665</v>
      </c>
      <c r="I604" t="s">
        <v>341</v>
      </c>
      <c r="J604" t="s">
        <v>666</v>
      </c>
      <c r="K604" t="s">
        <v>715</v>
      </c>
      <c r="L604" t="s">
        <v>303</v>
      </c>
      <c r="M604" t="s">
        <v>297</v>
      </c>
      <c r="N604" t="s">
        <v>297</v>
      </c>
      <c r="O604" t="s">
        <v>297</v>
      </c>
      <c r="Q604" t="s">
        <v>716</v>
      </c>
      <c r="R604" t="s">
        <v>319</v>
      </c>
      <c r="S604" t="s">
        <v>306</v>
      </c>
      <c r="T604" t="s">
        <v>362</v>
      </c>
      <c r="U604" t="s">
        <v>308</v>
      </c>
      <c r="V604" t="s">
        <v>309</v>
      </c>
      <c r="W604" t="s">
        <v>777</v>
      </c>
      <c r="X604" t="s">
        <v>310</v>
      </c>
      <c r="Y604" t="s">
        <v>346</v>
      </c>
      <c r="Z604" t="s">
        <v>297</v>
      </c>
      <c r="AA604" t="s">
        <v>297</v>
      </c>
      <c r="AB604" t="s">
        <v>297</v>
      </c>
      <c r="AC604" t="s">
        <v>297</v>
      </c>
      <c r="AD604" t="s">
        <v>297</v>
      </c>
      <c r="AE604" t="s">
        <v>297</v>
      </c>
      <c r="AF604" t="s">
        <v>312</v>
      </c>
      <c r="AG604" t="s">
        <v>297</v>
      </c>
      <c r="AH604" t="s">
        <v>297</v>
      </c>
      <c r="AI604" t="s">
        <v>297</v>
      </c>
      <c r="AJ604" t="s">
        <v>297</v>
      </c>
      <c r="AK604" t="s">
        <v>297</v>
      </c>
      <c r="AL604" t="s">
        <v>297</v>
      </c>
      <c r="AM604" t="s">
        <v>297</v>
      </c>
      <c r="AN604" t="s">
        <v>297</v>
      </c>
      <c r="AO604" t="s">
        <v>297</v>
      </c>
      <c r="AP604" t="s">
        <v>297</v>
      </c>
      <c r="AQ604" t="s">
        <v>297</v>
      </c>
      <c r="AR604" t="s">
        <v>297</v>
      </c>
      <c r="AS604" t="s">
        <v>297</v>
      </c>
      <c r="AT604" t="s">
        <v>297</v>
      </c>
      <c r="AU604" t="s">
        <v>297</v>
      </c>
      <c r="AV604" t="s">
        <v>297</v>
      </c>
      <c r="AW604" t="s">
        <v>297</v>
      </c>
      <c r="AX604" t="s">
        <v>297</v>
      </c>
      <c r="AY604" t="s">
        <v>297</v>
      </c>
      <c r="AZ604" t="s">
        <v>297</v>
      </c>
      <c r="BA604" t="s">
        <v>297</v>
      </c>
      <c r="BB604" t="s">
        <v>297</v>
      </c>
      <c r="BC604" t="s">
        <v>297</v>
      </c>
      <c r="BD604" t="s">
        <v>297</v>
      </c>
      <c r="BE604" t="s">
        <v>297</v>
      </c>
      <c r="BF604" t="s">
        <v>297</v>
      </c>
      <c r="BG604" t="s">
        <v>297</v>
      </c>
      <c r="BH604" t="s">
        <v>297</v>
      </c>
      <c r="BI604" t="s">
        <v>297</v>
      </c>
      <c r="BJ604" t="s">
        <v>297</v>
      </c>
      <c r="BK604" t="s">
        <v>297</v>
      </c>
      <c r="BL604" t="s">
        <v>297</v>
      </c>
      <c r="BM604" t="s">
        <v>297</v>
      </c>
      <c r="BN604" t="s">
        <v>297</v>
      </c>
      <c r="BO604" t="s">
        <v>297</v>
      </c>
      <c r="BP604" t="s">
        <v>297</v>
      </c>
      <c r="BQ604" t="s">
        <v>297</v>
      </c>
      <c r="BR604" t="s">
        <v>297</v>
      </c>
      <c r="BS604" t="s">
        <v>297</v>
      </c>
      <c r="BT604" t="s">
        <v>297</v>
      </c>
      <c r="BU604" t="s">
        <v>297</v>
      </c>
      <c r="BV604" t="s">
        <v>297</v>
      </c>
      <c r="BW604" t="s">
        <v>297</v>
      </c>
      <c r="BX604" t="s">
        <v>297</v>
      </c>
      <c r="BY604" t="s">
        <v>297</v>
      </c>
      <c r="BZ604" t="s">
        <v>297</v>
      </c>
      <c r="CA604" t="s">
        <v>297</v>
      </c>
      <c r="CB604" t="s">
        <v>297</v>
      </c>
      <c r="CC604" t="s">
        <v>297</v>
      </c>
      <c r="CD604" t="s">
        <v>297</v>
      </c>
      <c r="CE604" t="s">
        <v>297</v>
      </c>
      <c r="CF604" t="s">
        <v>313</v>
      </c>
      <c r="CG604" t="s">
        <v>314</v>
      </c>
      <c r="CH604" t="s">
        <v>314</v>
      </c>
      <c r="CI604" t="s">
        <v>297</v>
      </c>
      <c r="CJ604" t="s">
        <v>297</v>
      </c>
      <c r="CK604" t="s">
        <v>3605</v>
      </c>
      <c r="CL604" t="s">
        <v>3606</v>
      </c>
      <c r="CM604" t="s">
        <v>297</v>
      </c>
      <c r="CN604" t="s">
        <v>297</v>
      </c>
      <c r="CO604" t="s">
        <v>297</v>
      </c>
      <c r="CP604" t="s">
        <v>297</v>
      </c>
      <c r="CQ604" t="s">
        <v>3607</v>
      </c>
      <c r="CR604" t="s">
        <v>297</v>
      </c>
      <c r="CS604" t="s">
        <v>297</v>
      </c>
      <c r="CT604" t="s">
        <v>297</v>
      </c>
      <c r="CU604" t="s">
        <v>297</v>
      </c>
      <c r="CV604" t="s">
        <v>297</v>
      </c>
      <c r="CW604" t="s">
        <v>297</v>
      </c>
      <c r="CX604" t="s">
        <v>297</v>
      </c>
      <c r="CY604" t="s">
        <v>430</v>
      </c>
      <c r="CZ604" t="s">
        <v>351</v>
      </c>
      <c r="DA604" t="s">
        <v>352</v>
      </c>
      <c r="DB604" t="s">
        <v>3608</v>
      </c>
      <c r="DC604" t="s">
        <v>297</v>
      </c>
    </row>
    <row r="605" spans="1:107" ht="17" hidden="1" customHeight="1" x14ac:dyDescent="0.2">
      <c r="A605" s="70" t="s">
        <v>3609</v>
      </c>
      <c r="B605" s="198" t="s">
        <v>3610</v>
      </c>
      <c r="C605" t="s">
        <v>6289</v>
      </c>
      <c r="D605" t="s">
        <v>297</v>
      </c>
      <c r="E605" s="70" t="s">
        <v>3611</v>
      </c>
      <c r="F605" t="s">
        <v>297</v>
      </c>
      <c r="G605" t="s">
        <v>298</v>
      </c>
      <c r="H605" t="s">
        <v>299</v>
      </c>
      <c r="I605" t="s">
        <v>300</v>
      </c>
      <c r="J605" t="s">
        <v>1639</v>
      </c>
      <c r="K605" t="s">
        <v>1640</v>
      </c>
      <c r="L605" t="s">
        <v>303</v>
      </c>
      <c r="M605" t="s">
        <v>297</v>
      </c>
      <c r="N605" t="s">
        <v>297</v>
      </c>
      <c r="O605" t="s">
        <v>297</v>
      </c>
      <c r="Q605" t="s">
        <v>304</v>
      </c>
      <c r="R605" t="s">
        <v>319</v>
      </c>
      <c r="S605" t="s">
        <v>306</v>
      </c>
      <c r="T605" t="s">
        <v>747</v>
      </c>
      <c r="U605" t="s">
        <v>308</v>
      </c>
      <c r="V605" t="s">
        <v>309</v>
      </c>
      <c r="W605" t="s">
        <v>310</v>
      </c>
      <c r="X605" t="s">
        <v>310</v>
      </c>
      <c r="Y605" t="s">
        <v>311</v>
      </c>
      <c r="Z605" t="s">
        <v>312</v>
      </c>
      <c r="AA605" t="s">
        <v>297</v>
      </c>
      <c r="AB605" t="s">
        <v>297</v>
      </c>
      <c r="AC605" t="s">
        <v>297</v>
      </c>
      <c r="AD605" t="s">
        <v>297</v>
      </c>
      <c r="AE605" t="s">
        <v>297</v>
      </c>
      <c r="AF605" t="s">
        <v>312</v>
      </c>
      <c r="AG605" t="s">
        <v>297</v>
      </c>
      <c r="AH605" t="s">
        <v>297</v>
      </c>
      <c r="AI605" t="s">
        <v>297</v>
      </c>
      <c r="AJ605" t="s">
        <v>297</v>
      </c>
      <c r="AK605" t="s">
        <v>297</v>
      </c>
      <c r="AL605" t="s">
        <v>297</v>
      </c>
      <c r="AM605" t="s">
        <v>297</v>
      </c>
      <c r="AN605" t="s">
        <v>297</v>
      </c>
      <c r="AO605" t="s">
        <v>297</v>
      </c>
      <c r="AP605" t="s">
        <v>297</v>
      </c>
      <c r="AQ605" t="s">
        <v>297</v>
      </c>
      <c r="AR605" t="s">
        <v>297</v>
      </c>
      <c r="AS605" t="s">
        <v>297</v>
      </c>
      <c r="AT605" t="s">
        <v>297</v>
      </c>
      <c r="AU605" t="s">
        <v>297</v>
      </c>
      <c r="AV605" t="s">
        <v>297</v>
      </c>
      <c r="AW605" t="s">
        <v>297</v>
      </c>
      <c r="AX605" t="s">
        <v>297</v>
      </c>
      <c r="AY605" t="s">
        <v>297</v>
      </c>
      <c r="AZ605" t="s">
        <v>297</v>
      </c>
      <c r="BA605" t="s">
        <v>297</v>
      </c>
      <c r="BB605" t="s">
        <v>297</v>
      </c>
      <c r="BC605" t="s">
        <v>297</v>
      </c>
      <c r="BD605" t="s">
        <v>297</v>
      </c>
      <c r="BE605" t="s">
        <v>297</v>
      </c>
      <c r="BF605" t="s">
        <v>297</v>
      </c>
      <c r="BG605" t="s">
        <v>297</v>
      </c>
      <c r="BH605" t="s">
        <v>297</v>
      </c>
      <c r="BI605" t="s">
        <v>297</v>
      </c>
      <c r="BJ605" t="s">
        <v>297</v>
      </c>
      <c r="BK605" t="s">
        <v>297</v>
      </c>
      <c r="BL605" t="s">
        <v>297</v>
      </c>
      <c r="BM605" t="s">
        <v>297</v>
      </c>
      <c r="BN605" t="s">
        <v>297</v>
      </c>
      <c r="BO605" t="s">
        <v>297</v>
      </c>
      <c r="BP605" t="s">
        <v>297</v>
      </c>
      <c r="BQ605" t="s">
        <v>297</v>
      </c>
      <c r="BR605" t="s">
        <v>297</v>
      </c>
      <c r="BS605" t="s">
        <v>297</v>
      </c>
      <c r="BT605" t="s">
        <v>297</v>
      </c>
      <c r="BU605" t="s">
        <v>297</v>
      </c>
      <c r="BV605" t="s">
        <v>297</v>
      </c>
      <c r="BW605" t="s">
        <v>297</v>
      </c>
      <c r="BX605" t="s">
        <v>297</v>
      </c>
      <c r="BY605" t="s">
        <v>297</v>
      </c>
      <c r="BZ605" t="s">
        <v>297</v>
      </c>
      <c r="CA605" t="s">
        <v>297</v>
      </c>
      <c r="CB605" t="s">
        <v>297</v>
      </c>
      <c r="CC605" t="s">
        <v>297</v>
      </c>
      <c r="CD605" t="s">
        <v>297</v>
      </c>
      <c r="CE605" t="s">
        <v>297</v>
      </c>
      <c r="CF605" t="s">
        <v>313</v>
      </c>
      <c r="CG605" t="s">
        <v>314</v>
      </c>
      <c r="CH605" t="s">
        <v>314</v>
      </c>
      <c r="CI605" t="s">
        <v>297</v>
      </c>
      <c r="CJ605" t="s">
        <v>297</v>
      </c>
      <c r="CK605" s="70" t="s">
        <v>3612</v>
      </c>
      <c r="CL605" s="70" t="s">
        <v>3613</v>
      </c>
      <c r="CM605" t="s">
        <v>297</v>
      </c>
      <c r="CN605" t="s">
        <v>297</v>
      </c>
      <c r="CO605" t="s">
        <v>297</v>
      </c>
      <c r="CP605" t="s">
        <v>297</v>
      </c>
      <c r="CQ605" t="s">
        <v>297</v>
      </c>
      <c r="CR605" t="s">
        <v>297</v>
      </c>
      <c r="CS605" t="s">
        <v>297</v>
      </c>
      <c r="CT605" t="s">
        <v>297</v>
      </c>
      <c r="CU605" t="s">
        <v>297</v>
      </c>
      <c r="CV605" t="s">
        <v>297</v>
      </c>
      <c r="CW605" t="s">
        <v>297</v>
      </c>
      <c r="CX605" t="s">
        <v>297</v>
      </c>
      <c r="CY605" t="s">
        <v>297</v>
      </c>
      <c r="CZ605" t="s">
        <v>297</v>
      </c>
      <c r="DA605" t="s">
        <v>297</v>
      </c>
      <c r="DB605" t="s">
        <v>297</v>
      </c>
      <c r="DC605" t="s">
        <v>297</v>
      </c>
    </row>
    <row r="606" spans="1:107" ht="17" hidden="1" customHeight="1" x14ac:dyDescent="0.2">
      <c r="A606" t="s">
        <v>3614</v>
      </c>
      <c r="B606" s="196" t="s">
        <v>3615</v>
      </c>
      <c r="C606" t="s">
        <v>583</v>
      </c>
      <c r="D606" t="s">
        <v>297</v>
      </c>
      <c r="E606" t="s">
        <v>3616</v>
      </c>
      <c r="F606" t="s">
        <v>297</v>
      </c>
      <c r="G606" t="s">
        <v>357</v>
      </c>
      <c r="H606" t="s">
        <v>520</v>
      </c>
      <c r="I606" t="s">
        <v>375</v>
      </c>
      <c r="J606" t="s">
        <v>342</v>
      </c>
      <c r="K606" t="s">
        <v>343</v>
      </c>
      <c r="L606" t="s">
        <v>303</v>
      </c>
      <c r="M606" t="s">
        <v>297</v>
      </c>
      <c r="N606" t="s">
        <v>297</v>
      </c>
      <c r="O606" t="s">
        <v>297</v>
      </c>
      <c r="Q606" t="s">
        <v>344</v>
      </c>
      <c r="R606" t="s">
        <v>297</v>
      </c>
      <c r="S606" t="s">
        <v>306</v>
      </c>
      <c r="T606" t="s">
        <v>297</v>
      </c>
      <c r="U606" t="s">
        <v>297</v>
      </c>
      <c r="V606" t="s">
        <v>309</v>
      </c>
      <c r="W606" t="s">
        <v>310</v>
      </c>
      <c r="X606" t="s">
        <v>310</v>
      </c>
      <c r="Y606" t="s">
        <v>311</v>
      </c>
      <c r="Z606" t="s">
        <v>297</v>
      </c>
      <c r="AA606" t="s">
        <v>297</v>
      </c>
      <c r="AB606" t="s">
        <v>297</v>
      </c>
      <c r="AC606" t="s">
        <v>297</v>
      </c>
      <c r="AD606" t="s">
        <v>297</v>
      </c>
      <c r="AE606" t="s">
        <v>297</v>
      </c>
      <c r="AF606" t="s">
        <v>297</v>
      </c>
      <c r="AG606" t="s">
        <v>297</v>
      </c>
      <c r="AH606" t="s">
        <v>297</v>
      </c>
      <c r="AI606" t="s">
        <v>297</v>
      </c>
      <c r="AJ606" t="s">
        <v>297</v>
      </c>
      <c r="AK606" t="s">
        <v>297</v>
      </c>
      <c r="AL606" t="s">
        <v>297</v>
      </c>
      <c r="AM606" t="s">
        <v>297</v>
      </c>
      <c r="AN606" t="s">
        <v>297</v>
      </c>
      <c r="AO606" t="s">
        <v>297</v>
      </c>
      <c r="AP606" t="s">
        <v>297</v>
      </c>
      <c r="AQ606" t="s">
        <v>297</v>
      </c>
      <c r="AR606" t="s">
        <v>297</v>
      </c>
      <c r="AS606" t="s">
        <v>297</v>
      </c>
      <c r="AT606" t="s">
        <v>297</v>
      </c>
      <c r="AU606" t="s">
        <v>297</v>
      </c>
      <c r="AV606" t="s">
        <v>297</v>
      </c>
      <c r="AW606" t="s">
        <v>297</v>
      </c>
      <c r="AX606" t="s">
        <v>297</v>
      </c>
      <c r="AY606" t="s">
        <v>297</v>
      </c>
      <c r="AZ606" t="s">
        <v>297</v>
      </c>
      <c r="BA606" t="s">
        <v>297</v>
      </c>
      <c r="BB606" t="s">
        <v>297</v>
      </c>
      <c r="BC606" t="s">
        <v>297</v>
      </c>
      <c r="BD606" t="s">
        <v>297</v>
      </c>
      <c r="BE606" t="s">
        <v>297</v>
      </c>
      <c r="BF606" t="s">
        <v>297</v>
      </c>
      <c r="BG606" t="s">
        <v>297</v>
      </c>
      <c r="BH606" t="s">
        <v>297</v>
      </c>
      <c r="BI606" t="s">
        <v>297</v>
      </c>
      <c r="BJ606" t="s">
        <v>297</v>
      </c>
      <c r="BK606" t="s">
        <v>297</v>
      </c>
      <c r="BL606" t="s">
        <v>297</v>
      </c>
      <c r="BM606" t="s">
        <v>297</v>
      </c>
      <c r="BN606" t="s">
        <v>297</v>
      </c>
      <c r="BO606" t="s">
        <v>297</v>
      </c>
      <c r="BP606" t="s">
        <v>312</v>
      </c>
      <c r="BQ606" t="s">
        <v>297</v>
      </c>
      <c r="BR606" t="s">
        <v>297</v>
      </c>
      <c r="BS606" t="s">
        <v>297</v>
      </c>
      <c r="BT606" t="s">
        <v>297</v>
      </c>
      <c r="BU606" t="s">
        <v>297</v>
      </c>
      <c r="BV606" t="s">
        <v>297</v>
      </c>
      <c r="BW606" t="s">
        <v>297</v>
      </c>
      <c r="BX606" t="s">
        <v>297</v>
      </c>
      <c r="BY606" t="s">
        <v>297</v>
      </c>
      <c r="BZ606" t="s">
        <v>297</v>
      </c>
      <c r="CA606" t="s">
        <v>297</v>
      </c>
      <c r="CB606" t="s">
        <v>297</v>
      </c>
      <c r="CC606" t="s">
        <v>297</v>
      </c>
      <c r="CD606" t="s">
        <v>297</v>
      </c>
      <c r="CE606" t="s">
        <v>297</v>
      </c>
      <c r="CF606" t="s">
        <v>347</v>
      </c>
      <c r="CG606" t="s">
        <v>297</v>
      </c>
      <c r="CH606" t="s">
        <v>297</v>
      </c>
      <c r="CI606">
        <v>0</v>
      </c>
      <c r="CJ606">
        <v>30</v>
      </c>
      <c r="CK606" t="s">
        <v>3617</v>
      </c>
      <c r="CL606" t="s">
        <v>3618</v>
      </c>
      <c r="CM606" t="s">
        <v>297</v>
      </c>
      <c r="CN606" t="s">
        <v>297</v>
      </c>
      <c r="CO606" t="s">
        <v>297</v>
      </c>
      <c r="CP606" t="s">
        <v>297</v>
      </c>
      <c r="CQ606" t="s">
        <v>297</v>
      </c>
      <c r="CR606" t="s">
        <v>297</v>
      </c>
      <c r="CS606" t="s">
        <v>297</v>
      </c>
      <c r="CT606" t="s">
        <v>297</v>
      </c>
      <c r="CU606" t="s">
        <v>297</v>
      </c>
      <c r="CV606" t="s">
        <v>297</v>
      </c>
      <c r="CW606" t="s">
        <v>297</v>
      </c>
      <c r="CX606" t="s">
        <v>297</v>
      </c>
      <c r="CY606" t="s">
        <v>297</v>
      </c>
      <c r="CZ606" t="s">
        <v>297</v>
      </c>
      <c r="DA606" t="s">
        <v>297</v>
      </c>
      <c r="DB606" t="s">
        <v>297</v>
      </c>
      <c r="DC606" t="s">
        <v>1125</v>
      </c>
    </row>
    <row r="607" spans="1:107" ht="17" hidden="1" customHeight="1" x14ac:dyDescent="0.2">
      <c r="A607" t="s">
        <v>1684</v>
      </c>
      <c r="B607" s="14" t="s">
        <v>3619</v>
      </c>
      <c r="C607" t="s">
        <v>941</v>
      </c>
      <c r="D607" t="s">
        <v>297</v>
      </c>
      <c r="E607" t="s">
        <v>3620</v>
      </c>
      <c r="F607" t="s">
        <v>297</v>
      </c>
      <c r="G607" t="s">
        <v>357</v>
      </c>
      <c r="H607" t="s">
        <v>299</v>
      </c>
      <c r="I607" t="s">
        <v>300</v>
      </c>
      <c r="J607" t="s">
        <v>342</v>
      </c>
      <c r="K607" t="s">
        <v>1684</v>
      </c>
      <c r="L607" t="s">
        <v>303</v>
      </c>
      <c r="M607" t="s">
        <v>297</v>
      </c>
      <c r="N607" t="s">
        <v>297</v>
      </c>
      <c r="O607" t="s">
        <v>297</v>
      </c>
      <c r="Q607" t="s">
        <v>344</v>
      </c>
      <c r="R607" t="s">
        <v>319</v>
      </c>
      <c r="S607" t="s">
        <v>306</v>
      </c>
      <c r="T607" t="s">
        <v>297</v>
      </c>
      <c r="U607" t="s">
        <v>297</v>
      </c>
      <c r="V607" t="s">
        <v>309</v>
      </c>
      <c r="W607" t="s">
        <v>310</v>
      </c>
      <c r="X607" t="s">
        <v>310</v>
      </c>
      <c r="Y607" t="s">
        <v>311</v>
      </c>
      <c r="Z607" t="s">
        <v>297</v>
      </c>
      <c r="AA607" t="s">
        <v>297</v>
      </c>
      <c r="AB607" t="s">
        <v>297</v>
      </c>
      <c r="AC607" t="s">
        <v>297</v>
      </c>
      <c r="AD607" t="s">
        <v>297</v>
      </c>
      <c r="AE607" t="s">
        <v>297</v>
      </c>
      <c r="AF607" t="s">
        <v>312</v>
      </c>
      <c r="AG607" t="s">
        <v>297</v>
      </c>
      <c r="AH607" t="s">
        <v>297</v>
      </c>
      <c r="AI607" t="s">
        <v>297</v>
      </c>
      <c r="AJ607" t="s">
        <v>297</v>
      </c>
      <c r="AK607" t="s">
        <v>297</v>
      </c>
      <c r="AL607" t="s">
        <v>297</v>
      </c>
      <c r="AM607" t="s">
        <v>297</v>
      </c>
      <c r="AN607" t="s">
        <v>297</v>
      </c>
      <c r="AO607" t="s">
        <v>297</v>
      </c>
      <c r="AP607" t="s">
        <v>297</v>
      </c>
      <c r="AQ607" t="s">
        <v>297</v>
      </c>
      <c r="AR607" t="s">
        <v>297</v>
      </c>
      <c r="AS607" t="s">
        <v>297</v>
      </c>
      <c r="AT607" t="s">
        <v>297</v>
      </c>
      <c r="AU607" t="s">
        <v>297</v>
      </c>
      <c r="AV607" t="s">
        <v>297</v>
      </c>
      <c r="AW607" t="s">
        <v>297</v>
      </c>
      <c r="AX607" t="s">
        <v>297</v>
      </c>
      <c r="AY607" t="s">
        <v>297</v>
      </c>
      <c r="AZ607" t="s">
        <v>297</v>
      </c>
      <c r="BA607" t="s">
        <v>297</v>
      </c>
      <c r="BB607" t="s">
        <v>297</v>
      </c>
      <c r="BC607" t="s">
        <v>297</v>
      </c>
      <c r="BD607" t="s">
        <v>297</v>
      </c>
      <c r="BE607" t="s">
        <v>297</v>
      </c>
      <c r="BF607" t="s">
        <v>297</v>
      </c>
      <c r="BG607" t="s">
        <v>297</v>
      </c>
      <c r="BH607" t="s">
        <v>297</v>
      </c>
      <c r="BI607" t="s">
        <v>297</v>
      </c>
      <c r="BJ607" t="s">
        <v>297</v>
      </c>
      <c r="BK607" t="s">
        <v>297</v>
      </c>
      <c r="BL607" t="s">
        <v>297</v>
      </c>
      <c r="BM607" t="s">
        <v>297</v>
      </c>
      <c r="BN607" t="s">
        <v>297</v>
      </c>
      <c r="BO607" t="s">
        <v>297</v>
      </c>
      <c r="BP607" t="s">
        <v>312</v>
      </c>
      <c r="BQ607" t="s">
        <v>297</v>
      </c>
      <c r="BR607" t="s">
        <v>297</v>
      </c>
      <c r="BS607" t="s">
        <v>297</v>
      </c>
      <c r="BT607" t="s">
        <v>297</v>
      </c>
      <c r="BU607" t="s">
        <v>297</v>
      </c>
      <c r="BV607" t="s">
        <v>297</v>
      </c>
      <c r="BW607" t="s">
        <v>297</v>
      </c>
      <c r="BX607" t="s">
        <v>297</v>
      </c>
      <c r="BY607" t="s">
        <v>297</v>
      </c>
      <c r="BZ607" t="s">
        <v>297</v>
      </c>
      <c r="CA607" t="s">
        <v>297</v>
      </c>
      <c r="CB607" t="s">
        <v>297</v>
      </c>
      <c r="CC607" t="s">
        <v>297</v>
      </c>
      <c r="CD607" t="s">
        <v>297</v>
      </c>
      <c r="CE607" t="s">
        <v>297</v>
      </c>
      <c r="CF607" t="s">
        <v>347</v>
      </c>
      <c r="CG607" t="s">
        <v>297</v>
      </c>
      <c r="CH607" t="s">
        <v>297</v>
      </c>
      <c r="CI607">
        <v>0</v>
      </c>
      <c r="CJ607">
        <v>30</v>
      </c>
      <c r="CK607" t="s">
        <v>3621</v>
      </c>
      <c r="CL607" t="s">
        <v>3622</v>
      </c>
      <c r="CM607" t="s">
        <v>297</v>
      </c>
      <c r="CN607" t="s">
        <v>297</v>
      </c>
      <c r="CO607" t="s">
        <v>297</v>
      </c>
      <c r="CP607" t="s">
        <v>297</v>
      </c>
      <c r="CQ607" t="s">
        <v>297</v>
      </c>
      <c r="CR607" t="s">
        <v>297</v>
      </c>
      <c r="CS607" t="s">
        <v>297</v>
      </c>
      <c r="CT607" t="s">
        <v>297</v>
      </c>
      <c r="CU607" t="s">
        <v>297</v>
      </c>
      <c r="CV607" t="s">
        <v>297</v>
      </c>
      <c r="CW607" t="s">
        <v>297</v>
      </c>
      <c r="CX607" t="s">
        <v>297</v>
      </c>
      <c r="CY607" t="s">
        <v>297</v>
      </c>
      <c r="CZ607" t="s">
        <v>297</v>
      </c>
      <c r="DA607" t="s">
        <v>297</v>
      </c>
      <c r="DB607" t="s">
        <v>297</v>
      </c>
      <c r="DC607" t="s">
        <v>297</v>
      </c>
    </row>
    <row r="608" spans="1:107" ht="17" hidden="1" customHeight="1" x14ac:dyDescent="0.2">
      <c r="A608" t="s">
        <v>467</v>
      </c>
      <c r="B608" s="196" t="s">
        <v>3623</v>
      </c>
      <c r="C608" t="s">
        <v>6285</v>
      </c>
      <c r="D608" t="s">
        <v>297</v>
      </c>
      <c r="E608" t="s">
        <v>3624</v>
      </c>
      <c r="F608" t="s">
        <v>3625</v>
      </c>
      <c r="G608" t="s">
        <v>339</v>
      </c>
      <c r="H608" t="s">
        <v>340</v>
      </c>
      <c r="I608" t="s">
        <v>375</v>
      </c>
      <c r="J608" t="s">
        <v>342</v>
      </c>
      <c r="K608" t="s">
        <v>343</v>
      </c>
      <c r="L608" t="s">
        <v>303</v>
      </c>
      <c r="M608" t="s">
        <v>297</v>
      </c>
      <c r="N608" t="s">
        <v>297</v>
      </c>
      <c r="O608" t="s">
        <v>297</v>
      </c>
      <c r="Q608" t="s">
        <v>344</v>
      </c>
      <c r="R608" t="s">
        <v>297</v>
      </c>
      <c r="S608" t="s">
        <v>306</v>
      </c>
      <c r="T608" t="s">
        <v>297</v>
      </c>
      <c r="U608" t="s">
        <v>297</v>
      </c>
      <c r="V608" t="s">
        <v>309</v>
      </c>
      <c r="W608" t="s">
        <v>310</v>
      </c>
      <c r="X608" t="s">
        <v>310</v>
      </c>
      <c r="Y608" t="s">
        <v>311</v>
      </c>
      <c r="Z608" t="s">
        <v>297</v>
      </c>
      <c r="AA608" t="s">
        <v>297</v>
      </c>
      <c r="AB608" t="s">
        <v>297</v>
      </c>
      <c r="AC608" t="s">
        <v>297</v>
      </c>
      <c r="AD608" t="s">
        <v>297</v>
      </c>
      <c r="AE608" t="s">
        <v>297</v>
      </c>
      <c r="AF608" t="s">
        <v>297</v>
      </c>
      <c r="AG608" t="s">
        <v>297</v>
      </c>
      <c r="AH608" t="s">
        <v>297</v>
      </c>
      <c r="AI608" t="s">
        <v>297</v>
      </c>
      <c r="AJ608" t="s">
        <v>297</v>
      </c>
      <c r="AK608" t="s">
        <v>297</v>
      </c>
      <c r="AL608" t="s">
        <v>297</v>
      </c>
      <c r="AM608" t="s">
        <v>297</v>
      </c>
      <c r="AN608" t="s">
        <v>297</v>
      </c>
      <c r="AO608" t="s">
        <v>297</v>
      </c>
      <c r="AP608" t="s">
        <v>297</v>
      </c>
      <c r="AQ608" t="s">
        <v>297</v>
      </c>
      <c r="AR608" t="s">
        <v>297</v>
      </c>
      <c r="AS608" t="s">
        <v>297</v>
      </c>
      <c r="AT608" t="s">
        <v>297</v>
      </c>
      <c r="AU608" t="s">
        <v>297</v>
      </c>
      <c r="AV608" t="s">
        <v>297</v>
      </c>
      <c r="AW608" t="s">
        <v>297</v>
      </c>
      <c r="AX608" t="s">
        <v>297</v>
      </c>
      <c r="AY608" t="s">
        <v>297</v>
      </c>
      <c r="AZ608" t="s">
        <v>297</v>
      </c>
      <c r="BA608" t="s">
        <v>297</v>
      </c>
      <c r="BB608" t="s">
        <v>297</v>
      </c>
      <c r="BC608" t="s">
        <v>297</v>
      </c>
      <c r="BD608" t="s">
        <v>297</v>
      </c>
      <c r="BE608" t="s">
        <v>297</v>
      </c>
      <c r="BF608" t="s">
        <v>297</v>
      </c>
      <c r="BG608" t="s">
        <v>297</v>
      </c>
      <c r="BH608" t="s">
        <v>297</v>
      </c>
      <c r="BI608" t="s">
        <v>297</v>
      </c>
      <c r="BJ608" t="s">
        <v>297</v>
      </c>
      <c r="BK608" t="s">
        <v>297</v>
      </c>
      <c r="BL608" t="s">
        <v>297</v>
      </c>
      <c r="BM608" t="s">
        <v>297</v>
      </c>
      <c r="BN608" t="s">
        <v>297</v>
      </c>
      <c r="BO608" t="s">
        <v>297</v>
      </c>
      <c r="BP608" t="s">
        <v>297</v>
      </c>
      <c r="BQ608" t="s">
        <v>297</v>
      </c>
      <c r="BR608" t="s">
        <v>297</v>
      </c>
      <c r="BS608" t="s">
        <v>297</v>
      </c>
      <c r="BT608" t="s">
        <v>297</v>
      </c>
      <c r="BU608" t="s">
        <v>297</v>
      </c>
      <c r="BV608" t="s">
        <v>297</v>
      </c>
      <c r="BW608" t="s">
        <v>297</v>
      </c>
      <c r="BX608" t="s">
        <v>297</v>
      </c>
      <c r="BY608" t="s">
        <v>297</v>
      </c>
      <c r="BZ608" t="s">
        <v>297</v>
      </c>
      <c r="CA608" t="s">
        <v>297</v>
      </c>
      <c r="CB608" t="s">
        <v>297</v>
      </c>
      <c r="CC608" t="s">
        <v>297</v>
      </c>
      <c r="CD608" t="s">
        <v>297</v>
      </c>
      <c r="CE608" t="s">
        <v>297</v>
      </c>
      <c r="CF608" t="s">
        <v>347</v>
      </c>
      <c r="CG608" t="s">
        <v>297</v>
      </c>
      <c r="CH608" t="s">
        <v>297</v>
      </c>
      <c r="CI608">
        <v>0</v>
      </c>
      <c r="CJ608">
        <v>30</v>
      </c>
      <c r="CK608" t="s">
        <v>3626</v>
      </c>
      <c r="CL608" t="s">
        <v>3627</v>
      </c>
      <c r="CM608" t="s">
        <v>297</v>
      </c>
      <c r="CN608" t="s">
        <v>297</v>
      </c>
      <c r="CO608" t="s">
        <v>297</v>
      </c>
      <c r="CP608" t="s">
        <v>297</v>
      </c>
      <c r="CQ608" t="s">
        <v>297</v>
      </c>
      <c r="CR608" t="s">
        <v>297</v>
      </c>
      <c r="CS608" t="s">
        <v>297</v>
      </c>
      <c r="CT608" t="s">
        <v>297</v>
      </c>
      <c r="CU608" t="s">
        <v>297</v>
      </c>
      <c r="CV608" t="s">
        <v>297</v>
      </c>
      <c r="CW608" t="s">
        <v>297</v>
      </c>
      <c r="CX608" t="s">
        <v>297</v>
      </c>
      <c r="CY608" t="s">
        <v>297</v>
      </c>
      <c r="CZ608" t="s">
        <v>297</v>
      </c>
      <c r="DA608" t="s">
        <v>297</v>
      </c>
      <c r="DB608" t="s">
        <v>297</v>
      </c>
      <c r="DC608" t="s">
        <v>297</v>
      </c>
    </row>
    <row r="609" spans="1:107" ht="17" hidden="1" customHeight="1" x14ac:dyDescent="0.2">
      <c r="A609" t="s">
        <v>3628</v>
      </c>
      <c r="B609" s="14" t="s">
        <v>3629</v>
      </c>
      <c r="C609" t="s">
        <v>6180</v>
      </c>
      <c r="D609" t="s">
        <v>297</v>
      </c>
      <c r="E609" t="s">
        <v>3630</v>
      </c>
      <c r="F609" t="s">
        <v>1797</v>
      </c>
      <c r="G609" t="s">
        <v>339</v>
      </c>
      <c r="H609" t="s">
        <v>340</v>
      </c>
      <c r="I609" t="s">
        <v>375</v>
      </c>
      <c r="J609" t="s">
        <v>342</v>
      </c>
      <c r="K609" t="s">
        <v>343</v>
      </c>
      <c r="L609" t="s">
        <v>303</v>
      </c>
      <c r="M609" t="s">
        <v>297</v>
      </c>
      <c r="N609" t="s">
        <v>297</v>
      </c>
      <c r="O609" t="s">
        <v>297</v>
      </c>
      <c r="Q609" t="s">
        <v>344</v>
      </c>
      <c r="R609" t="s">
        <v>368</v>
      </c>
      <c r="S609" t="s">
        <v>306</v>
      </c>
      <c r="T609" t="s">
        <v>307</v>
      </c>
      <c r="U609" t="s">
        <v>297</v>
      </c>
      <c r="V609" t="s">
        <v>309</v>
      </c>
      <c r="W609" t="s">
        <v>310</v>
      </c>
      <c r="X609" t="s">
        <v>310</v>
      </c>
      <c r="Y609" t="s">
        <v>311</v>
      </c>
      <c r="Z609" t="s">
        <v>312</v>
      </c>
      <c r="AA609" t="s">
        <v>297</v>
      </c>
      <c r="AB609" t="s">
        <v>297</v>
      </c>
      <c r="AC609" t="s">
        <v>297</v>
      </c>
      <c r="AD609" t="s">
        <v>297</v>
      </c>
      <c r="AE609" t="s">
        <v>297</v>
      </c>
      <c r="AF609" t="s">
        <v>312</v>
      </c>
      <c r="AG609" t="s">
        <v>297</v>
      </c>
      <c r="AH609" t="s">
        <v>297</v>
      </c>
      <c r="AI609" t="s">
        <v>297</v>
      </c>
      <c r="AJ609" t="s">
        <v>297</v>
      </c>
      <c r="AK609" t="s">
        <v>297</v>
      </c>
      <c r="AL609" t="s">
        <v>297</v>
      </c>
      <c r="AM609" t="s">
        <v>297</v>
      </c>
      <c r="AN609" t="s">
        <v>297</v>
      </c>
      <c r="AO609" t="s">
        <v>297</v>
      </c>
      <c r="AP609" t="s">
        <v>297</v>
      </c>
      <c r="AQ609" t="s">
        <v>297</v>
      </c>
      <c r="AR609" t="s">
        <v>297</v>
      </c>
      <c r="AS609" t="s">
        <v>297</v>
      </c>
      <c r="AT609" t="s">
        <v>297</v>
      </c>
      <c r="AU609" t="s">
        <v>297</v>
      </c>
      <c r="AV609" t="s">
        <v>297</v>
      </c>
      <c r="AW609" t="s">
        <v>297</v>
      </c>
      <c r="AX609" t="s">
        <v>297</v>
      </c>
      <c r="AY609" t="s">
        <v>297</v>
      </c>
      <c r="AZ609" t="s">
        <v>297</v>
      </c>
      <c r="BA609" t="s">
        <v>297</v>
      </c>
      <c r="BB609" t="s">
        <v>297</v>
      </c>
      <c r="BC609" t="s">
        <v>297</v>
      </c>
      <c r="BD609" t="s">
        <v>297</v>
      </c>
      <c r="BE609" t="s">
        <v>297</v>
      </c>
      <c r="BF609" t="s">
        <v>297</v>
      </c>
      <c r="BG609" t="s">
        <v>297</v>
      </c>
      <c r="BH609" t="s">
        <v>297</v>
      </c>
      <c r="BI609" t="s">
        <v>297</v>
      </c>
      <c r="BJ609" t="s">
        <v>297</v>
      </c>
      <c r="BK609" t="s">
        <v>297</v>
      </c>
      <c r="BL609" t="s">
        <v>297</v>
      </c>
      <c r="BM609" t="s">
        <v>297</v>
      </c>
      <c r="BN609" t="s">
        <v>297</v>
      </c>
      <c r="BO609" t="s">
        <v>297</v>
      </c>
      <c r="BP609" t="s">
        <v>297</v>
      </c>
      <c r="BQ609" t="s">
        <v>297</v>
      </c>
      <c r="BR609" t="s">
        <v>297</v>
      </c>
      <c r="BS609" t="s">
        <v>297</v>
      </c>
      <c r="BT609" t="s">
        <v>297</v>
      </c>
      <c r="BU609" t="s">
        <v>297</v>
      </c>
      <c r="BV609" t="s">
        <v>297</v>
      </c>
      <c r="BW609" t="s">
        <v>297</v>
      </c>
      <c r="BX609" t="s">
        <v>297</v>
      </c>
      <c r="BY609" t="s">
        <v>297</v>
      </c>
      <c r="BZ609" t="s">
        <v>297</v>
      </c>
      <c r="CA609" t="s">
        <v>297</v>
      </c>
      <c r="CB609" t="s">
        <v>297</v>
      </c>
      <c r="CC609" t="s">
        <v>297</v>
      </c>
      <c r="CD609" t="s">
        <v>297</v>
      </c>
      <c r="CE609" t="s">
        <v>297</v>
      </c>
      <c r="CF609" t="s">
        <v>347</v>
      </c>
      <c r="CG609" t="s">
        <v>314</v>
      </c>
      <c r="CH609" t="s">
        <v>314</v>
      </c>
      <c r="CI609" t="s">
        <v>297</v>
      </c>
      <c r="CJ609" t="s">
        <v>297</v>
      </c>
      <c r="CK609" t="s">
        <v>3631</v>
      </c>
      <c r="CL609" t="s">
        <v>3632</v>
      </c>
      <c r="CM609" t="s">
        <v>3633</v>
      </c>
      <c r="CN609" t="s">
        <v>297</v>
      </c>
      <c r="CO609" t="s">
        <v>297</v>
      </c>
      <c r="CP609" t="s">
        <v>297</v>
      </c>
      <c r="CQ609" t="s">
        <v>297</v>
      </c>
      <c r="CR609" t="s">
        <v>297</v>
      </c>
      <c r="CS609" t="s">
        <v>297</v>
      </c>
      <c r="CT609" t="s">
        <v>297</v>
      </c>
      <c r="CU609" t="s">
        <v>297</v>
      </c>
      <c r="CV609" t="s">
        <v>297</v>
      </c>
      <c r="CW609" t="s">
        <v>297</v>
      </c>
      <c r="CX609" t="s">
        <v>297</v>
      </c>
      <c r="CY609" t="s">
        <v>297</v>
      </c>
      <c r="CZ609" t="s">
        <v>297</v>
      </c>
      <c r="DA609" t="s">
        <v>297</v>
      </c>
      <c r="DB609" t="s">
        <v>297</v>
      </c>
      <c r="DC609" t="s">
        <v>297</v>
      </c>
    </row>
    <row r="610" spans="1:107" ht="17" hidden="1" customHeight="1" x14ac:dyDescent="0.2">
      <c r="A610" t="s">
        <v>3634</v>
      </c>
      <c r="B610" s="196" t="s">
        <v>3635</v>
      </c>
      <c r="C610" t="s">
        <v>6180</v>
      </c>
      <c r="D610" t="s">
        <v>297</v>
      </c>
      <c r="E610" t="s">
        <v>3636</v>
      </c>
      <c r="F610" t="s">
        <v>1797</v>
      </c>
      <c r="G610" t="s">
        <v>339</v>
      </c>
      <c r="H610" t="s">
        <v>340</v>
      </c>
      <c r="I610" t="s">
        <v>375</v>
      </c>
      <c r="J610" t="s">
        <v>342</v>
      </c>
      <c r="K610" t="s">
        <v>343</v>
      </c>
      <c r="L610" t="s">
        <v>303</v>
      </c>
      <c r="M610" t="s">
        <v>297</v>
      </c>
      <c r="N610" t="s">
        <v>297</v>
      </c>
      <c r="O610" t="s">
        <v>297</v>
      </c>
      <c r="Q610" t="s">
        <v>344</v>
      </c>
      <c r="R610" t="s">
        <v>368</v>
      </c>
      <c r="S610" t="s">
        <v>306</v>
      </c>
      <c r="T610" t="s">
        <v>307</v>
      </c>
      <c r="U610" t="s">
        <v>297</v>
      </c>
      <c r="V610" t="s">
        <v>309</v>
      </c>
      <c r="W610" t="s">
        <v>310</v>
      </c>
      <c r="X610" t="s">
        <v>310</v>
      </c>
      <c r="Y610" t="s">
        <v>311</v>
      </c>
      <c r="Z610" t="s">
        <v>312</v>
      </c>
      <c r="AA610" t="s">
        <v>297</v>
      </c>
      <c r="AB610" t="s">
        <v>297</v>
      </c>
      <c r="AC610" t="s">
        <v>297</v>
      </c>
      <c r="AD610" t="s">
        <v>297</v>
      </c>
      <c r="AE610" t="s">
        <v>297</v>
      </c>
      <c r="AF610" t="s">
        <v>312</v>
      </c>
      <c r="AG610" t="s">
        <v>297</v>
      </c>
      <c r="AH610" t="s">
        <v>297</v>
      </c>
      <c r="AI610" t="s">
        <v>297</v>
      </c>
      <c r="AJ610" t="s">
        <v>297</v>
      </c>
      <c r="AK610" t="s">
        <v>297</v>
      </c>
      <c r="AL610" t="s">
        <v>297</v>
      </c>
      <c r="AM610" t="s">
        <v>297</v>
      </c>
      <c r="AN610" t="s">
        <v>297</v>
      </c>
      <c r="AO610" t="s">
        <v>297</v>
      </c>
      <c r="AP610" t="s">
        <v>297</v>
      </c>
      <c r="AQ610" t="s">
        <v>297</v>
      </c>
      <c r="AR610" t="s">
        <v>297</v>
      </c>
      <c r="AS610" t="s">
        <v>297</v>
      </c>
      <c r="AT610" t="s">
        <v>297</v>
      </c>
      <c r="AU610" t="s">
        <v>297</v>
      </c>
      <c r="AV610" t="s">
        <v>297</v>
      </c>
      <c r="AW610" t="s">
        <v>297</v>
      </c>
      <c r="AX610" t="s">
        <v>297</v>
      </c>
      <c r="AY610" t="s">
        <v>297</v>
      </c>
      <c r="AZ610" t="s">
        <v>297</v>
      </c>
      <c r="BA610" t="s">
        <v>297</v>
      </c>
      <c r="BB610" t="s">
        <v>297</v>
      </c>
      <c r="BC610" t="s">
        <v>297</v>
      </c>
      <c r="BD610" t="s">
        <v>297</v>
      </c>
      <c r="BE610" t="s">
        <v>297</v>
      </c>
      <c r="BF610" t="s">
        <v>297</v>
      </c>
      <c r="BG610" t="s">
        <v>297</v>
      </c>
      <c r="BH610" t="s">
        <v>297</v>
      </c>
      <c r="BI610" t="s">
        <v>297</v>
      </c>
      <c r="BJ610" t="s">
        <v>297</v>
      </c>
      <c r="BK610" t="s">
        <v>297</v>
      </c>
      <c r="BL610" t="s">
        <v>297</v>
      </c>
      <c r="BM610" t="s">
        <v>297</v>
      </c>
      <c r="BN610" t="s">
        <v>297</v>
      </c>
      <c r="BO610" t="s">
        <v>297</v>
      </c>
      <c r="BP610" t="s">
        <v>297</v>
      </c>
      <c r="BQ610" t="s">
        <v>297</v>
      </c>
      <c r="BR610" t="s">
        <v>297</v>
      </c>
      <c r="BS610" t="s">
        <v>297</v>
      </c>
      <c r="BT610" t="s">
        <v>297</v>
      </c>
      <c r="BU610" t="s">
        <v>297</v>
      </c>
      <c r="BV610" t="s">
        <v>297</v>
      </c>
      <c r="BW610" t="s">
        <v>297</v>
      </c>
      <c r="BX610" t="s">
        <v>297</v>
      </c>
      <c r="BY610" t="s">
        <v>297</v>
      </c>
      <c r="BZ610" t="s">
        <v>297</v>
      </c>
      <c r="CA610" t="s">
        <v>297</v>
      </c>
      <c r="CB610" t="s">
        <v>297</v>
      </c>
      <c r="CC610" t="s">
        <v>297</v>
      </c>
      <c r="CD610" t="s">
        <v>297</v>
      </c>
      <c r="CE610" t="s">
        <v>297</v>
      </c>
      <c r="CF610" t="s">
        <v>347</v>
      </c>
      <c r="CG610" t="s">
        <v>314</v>
      </c>
      <c r="CH610" t="s">
        <v>314</v>
      </c>
      <c r="CI610" t="s">
        <v>297</v>
      </c>
      <c r="CJ610" t="s">
        <v>297</v>
      </c>
      <c r="CK610" t="s">
        <v>3637</v>
      </c>
      <c r="CL610" t="s">
        <v>3638</v>
      </c>
      <c r="CM610" t="s">
        <v>3639</v>
      </c>
      <c r="CN610" t="s">
        <v>297</v>
      </c>
      <c r="CO610" t="s">
        <v>297</v>
      </c>
      <c r="CP610" t="s">
        <v>297</v>
      </c>
      <c r="CQ610" t="s">
        <v>297</v>
      </c>
      <c r="CR610" t="s">
        <v>297</v>
      </c>
      <c r="CS610" t="s">
        <v>297</v>
      </c>
      <c r="CT610" t="s">
        <v>297</v>
      </c>
      <c r="CU610" t="s">
        <v>297</v>
      </c>
      <c r="CV610" t="s">
        <v>297</v>
      </c>
      <c r="CW610" t="s">
        <v>297</v>
      </c>
      <c r="CX610" t="s">
        <v>297</v>
      </c>
      <c r="CY610" t="s">
        <v>297</v>
      </c>
      <c r="CZ610" t="s">
        <v>297</v>
      </c>
      <c r="DA610" t="s">
        <v>297</v>
      </c>
      <c r="DB610" t="s">
        <v>297</v>
      </c>
      <c r="DC610" t="s">
        <v>297</v>
      </c>
    </row>
    <row r="611" spans="1:107" ht="17" hidden="1" customHeight="1" x14ac:dyDescent="0.2">
      <c r="A611" t="s">
        <v>3640</v>
      </c>
      <c r="B611" s="14" t="s">
        <v>3641</v>
      </c>
      <c r="C611" t="s">
        <v>6161</v>
      </c>
      <c r="D611" t="s">
        <v>297</v>
      </c>
      <c r="E611" t="s">
        <v>3642</v>
      </c>
      <c r="F611" t="s">
        <v>3643</v>
      </c>
      <c r="G611" t="s">
        <v>339</v>
      </c>
      <c r="H611" t="s">
        <v>340</v>
      </c>
      <c r="I611" t="s">
        <v>375</v>
      </c>
      <c r="J611" t="s">
        <v>342</v>
      </c>
      <c r="K611" t="s">
        <v>343</v>
      </c>
      <c r="L611" t="s">
        <v>303</v>
      </c>
      <c r="M611" t="s">
        <v>297</v>
      </c>
      <c r="N611" t="s">
        <v>297</v>
      </c>
      <c r="O611" t="s">
        <v>297</v>
      </c>
      <c r="Q611" t="s">
        <v>344</v>
      </c>
      <c r="R611" t="s">
        <v>297</v>
      </c>
      <c r="S611" t="s">
        <v>306</v>
      </c>
      <c r="T611" t="s">
        <v>297</v>
      </c>
      <c r="U611" t="s">
        <v>297</v>
      </c>
      <c r="V611" t="s">
        <v>309</v>
      </c>
      <c r="W611" t="s">
        <v>345</v>
      </c>
      <c r="X611" t="s">
        <v>310</v>
      </c>
      <c r="Y611" t="s">
        <v>311</v>
      </c>
      <c r="Z611" t="s">
        <v>297</v>
      </c>
      <c r="AA611" t="s">
        <v>297</v>
      </c>
      <c r="AB611" t="s">
        <v>297</v>
      </c>
      <c r="AC611" t="s">
        <v>297</v>
      </c>
      <c r="AD611" t="s">
        <v>297</v>
      </c>
      <c r="AE611" t="s">
        <v>297</v>
      </c>
      <c r="AF611" t="s">
        <v>297</v>
      </c>
      <c r="AG611" t="s">
        <v>297</v>
      </c>
      <c r="AH611" t="s">
        <v>297</v>
      </c>
      <c r="AI611" t="s">
        <v>297</v>
      </c>
      <c r="AJ611" t="s">
        <v>297</v>
      </c>
      <c r="AK611" t="s">
        <v>297</v>
      </c>
      <c r="AL611" t="s">
        <v>297</v>
      </c>
      <c r="AM611" t="s">
        <v>297</v>
      </c>
      <c r="AN611" t="s">
        <v>297</v>
      </c>
      <c r="AO611" t="s">
        <v>297</v>
      </c>
      <c r="AP611" t="s">
        <v>297</v>
      </c>
      <c r="AQ611" t="s">
        <v>297</v>
      </c>
      <c r="AR611" t="s">
        <v>297</v>
      </c>
      <c r="AS611" t="s">
        <v>297</v>
      </c>
      <c r="AT611" t="s">
        <v>297</v>
      </c>
      <c r="AU611" t="s">
        <v>297</v>
      </c>
      <c r="AV611" t="s">
        <v>297</v>
      </c>
      <c r="AW611" t="s">
        <v>297</v>
      </c>
      <c r="AX611" t="s">
        <v>297</v>
      </c>
      <c r="AY611" t="s">
        <v>297</v>
      </c>
      <c r="AZ611" t="s">
        <v>297</v>
      </c>
      <c r="BA611" t="s">
        <v>297</v>
      </c>
      <c r="BB611" t="s">
        <v>297</v>
      </c>
      <c r="BC611" t="s">
        <v>297</v>
      </c>
      <c r="BD611" t="s">
        <v>297</v>
      </c>
      <c r="BE611" t="s">
        <v>297</v>
      </c>
      <c r="BF611" t="s">
        <v>297</v>
      </c>
      <c r="BG611" t="s">
        <v>297</v>
      </c>
      <c r="BH611" t="s">
        <v>297</v>
      </c>
      <c r="BI611" t="s">
        <v>297</v>
      </c>
      <c r="BJ611" t="s">
        <v>297</v>
      </c>
      <c r="BK611" t="s">
        <v>297</v>
      </c>
      <c r="BL611" t="s">
        <v>297</v>
      </c>
      <c r="BM611" t="s">
        <v>297</v>
      </c>
      <c r="BN611" t="s">
        <v>297</v>
      </c>
      <c r="BO611" t="s">
        <v>297</v>
      </c>
      <c r="BP611" t="s">
        <v>297</v>
      </c>
      <c r="BQ611" t="s">
        <v>297</v>
      </c>
      <c r="BR611" t="s">
        <v>297</v>
      </c>
      <c r="BS611" t="s">
        <v>297</v>
      </c>
      <c r="BT611" t="s">
        <v>297</v>
      </c>
      <c r="BU611" t="s">
        <v>297</v>
      </c>
      <c r="BV611" t="s">
        <v>297</v>
      </c>
      <c r="BW611" t="s">
        <v>297</v>
      </c>
      <c r="BX611" t="s">
        <v>297</v>
      </c>
      <c r="BY611" t="s">
        <v>297</v>
      </c>
      <c r="BZ611" t="s">
        <v>297</v>
      </c>
      <c r="CA611" t="s">
        <v>297</v>
      </c>
      <c r="CB611" t="s">
        <v>297</v>
      </c>
      <c r="CC611" t="s">
        <v>297</v>
      </c>
      <c r="CD611" t="s">
        <v>297</v>
      </c>
      <c r="CE611" t="s">
        <v>297</v>
      </c>
      <c r="CF611" t="s">
        <v>347</v>
      </c>
      <c r="CG611" t="s">
        <v>297</v>
      </c>
      <c r="CH611" t="s">
        <v>297</v>
      </c>
      <c r="CI611">
        <v>0</v>
      </c>
      <c r="CJ611">
        <v>30</v>
      </c>
      <c r="CK611" t="s">
        <v>3641</v>
      </c>
      <c r="CL611" t="s">
        <v>3644</v>
      </c>
      <c r="CM611" t="s">
        <v>297</v>
      </c>
      <c r="CN611" t="s">
        <v>297</v>
      </c>
      <c r="CO611" t="s">
        <v>297</v>
      </c>
      <c r="CP611" t="s">
        <v>297</v>
      </c>
      <c r="CQ611" t="s">
        <v>297</v>
      </c>
      <c r="CR611" t="s">
        <v>297</v>
      </c>
      <c r="CS611" t="s">
        <v>3645</v>
      </c>
      <c r="CT611" t="s">
        <v>934</v>
      </c>
      <c r="CU611" t="s">
        <v>389</v>
      </c>
      <c r="CV611" t="s">
        <v>227</v>
      </c>
      <c r="CW611" t="s">
        <v>297</v>
      </c>
      <c r="CX611" t="s">
        <v>297</v>
      </c>
      <c r="CY611" t="s">
        <v>1726</v>
      </c>
      <c r="CZ611" t="s">
        <v>404</v>
      </c>
      <c r="DA611" t="s">
        <v>3646</v>
      </c>
      <c r="DB611" t="s">
        <v>297</v>
      </c>
      <c r="DC611" t="s">
        <v>1647</v>
      </c>
    </row>
    <row r="612" spans="1:107" ht="17" hidden="1" customHeight="1" x14ac:dyDescent="0.2">
      <c r="A612" t="s">
        <v>3647</v>
      </c>
      <c r="B612" s="196" t="s">
        <v>3648</v>
      </c>
      <c r="C612" t="s">
        <v>6285</v>
      </c>
      <c r="D612" t="s">
        <v>297</v>
      </c>
      <c r="E612" t="s">
        <v>3649</v>
      </c>
      <c r="F612" t="s">
        <v>297</v>
      </c>
      <c r="G612" t="s">
        <v>339</v>
      </c>
      <c r="H612" t="s">
        <v>340</v>
      </c>
      <c r="I612" t="s">
        <v>341</v>
      </c>
      <c r="J612" t="s">
        <v>479</v>
      </c>
      <c r="K612" t="s">
        <v>343</v>
      </c>
      <c r="L612" t="s">
        <v>303</v>
      </c>
      <c r="M612" t="s">
        <v>297</v>
      </c>
      <c r="N612" t="s">
        <v>297</v>
      </c>
      <c r="O612" t="s">
        <v>297</v>
      </c>
      <c r="Q612" t="s">
        <v>344</v>
      </c>
      <c r="R612" t="s">
        <v>297</v>
      </c>
      <c r="S612" t="s">
        <v>306</v>
      </c>
      <c r="T612" t="s">
        <v>297</v>
      </c>
      <c r="U612" t="s">
        <v>297</v>
      </c>
      <c r="V612" t="s">
        <v>568</v>
      </c>
      <c r="W612" t="s">
        <v>345</v>
      </c>
      <c r="X612" t="s">
        <v>310</v>
      </c>
      <c r="Y612" t="s">
        <v>3494</v>
      </c>
      <c r="Z612" t="s">
        <v>297</v>
      </c>
      <c r="AA612" t="s">
        <v>297</v>
      </c>
      <c r="AB612" t="s">
        <v>297</v>
      </c>
      <c r="AC612" t="s">
        <v>297</v>
      </c>
      <c r="AD612" t="s">
        <v>297</v>
      </c>
      <c r="AE612" t="s">
        <v>297</v>
      </c>
      <c r="AF612" t="s">
        <v>297</v>
      </c>
      <c r="AG612" t="s">
        <v>297</v>
      </c>
      <c r="AH612" t="s">
        <v>297</v>
      </c>
      <c r="AI612" t="s">
        <v>297</v>
      </c>
      <c r="AJ612" t="s">
        <v>297</v>
      </c>
      <c r="AK612" t="s">
        <v>297</v>
      </c>
      <c r="AL612" t="s">
        <v>297</v>
      </c>
      <c r="AM612" t="s">
        <v>297</v>
      </c>
      <c r="AN612" t="s">
        <v>297</v>
      </c>
      <c r="AO612" t="s">
        <v>297</v>
      </c>
      <c r="AP612" t="s">
        <v>297</v>
      </c>
      <c r="AQ612" t="s">
        <v>297</v>
      </c>
      <c r="AR612" t="s">
        <v>297</v>
      </c>
      <c r="AS612" t="s">
        <v>297</v>
      </c>
      <c r="AT612" t="s">
        <v>297</v>
      </c>
      <c r="AU612" t="s">
        <v>297</v>
      </c>
      <c r="AV612" t="s">
        <v>297</v>
      </c>
      <c r="AW612" t="s">
        <v>297</v>
      </c>
      <c r="AX612" t="s">
        <v>297</v>
      </c>
      <c r="AY612" t="s">
        <v>297</v>
      </c>
      <c r="AZ612" t="s">
        <v>297</v>
      </c>
      <c r="BA612" t="s">
        <v>297</v>
      </c>
      <c r="BB612" t="s">
        <v>297</v>
      </c>
      <c r="BC612" t="s">
        <v>297</v>
      </c>
      <c r="BD612" t="s">
        <v>297</v>
      </c>
      <c r="BE612" t="s">
        <v>297</v>
      </c>
      <c r="BF612" t="s">
        <v>297</v>
      </c>
      <c r="BG612" t="s">
        <v>297</v>
      </c>
      <c r="BH612" t="s">
        <v>297</v>
      </c>
      <c r="BI612" t="s">
        <v>297</v>
      </c>
      <c r="BJ612" t="s">
        <v>297</v>
      </c>
      <c r="BK612" t="s">
        <v>297</v>
      </c>
      <c r="BL612" t="s">
        <v>297</v>
      </c>
      <c r="BM612" t="s">
        <v>297</v>
      </c>
      <c r="BN612" t="s">
        <v>297</v>
      </c>
      <c r="BO612" t="s">
        <v>297</v>
      </c>
      <c r="BP612" t="s">
        <v>297</v>
      </c>
      <c r="BQ612" t="s">
        <v>297</v>
      </c>
      <c r="BR612" t="s">
        <v>297</v>
      </c>
      <c r="BS612" t="s">
        <v>297</v>
      </c>
      <c r="BT612" t="s">
        <v>297</v>
      </c>
      <c r="BU612" t="s">
        <v>297</v>
      </c>
      <c r="BV612" t="s">
        <v>297</v>
      </c>
      <c r="BW612" t="s">
        <v>297</v>
      </c>
      <c r="BX612" t="s">
        <v>297</v>
      </c>
      <c r="BY612" t="s">
        <v>297</v>
      </c>
      <c r="BZ612" t="s">
        <v>297</v>
      </c>
      <c r="CA612" t="s">
        <v>297</v>
      </c>
      <c r="CB612" t="s">
        <v>297</v>
      </c>
      <c r="CC612" t="s">
        <v>297</v>
      </c>
      <c r="CD612" t="s">
        <v>297</v>
      </c>
      <c r="CE612" t="s">
        <v>297</v>
      </c>
      <c r="CF612" t="s">
        <v>297</v>
      </c>
      <c r="CG612" t="s">
        <v>297</v>
      </c>
      <c r="CH612" t="s">
        <v>297</v>
      </c>
      <c r="CI612">
        <v>0</v>
      </c>
      <c r="CJ612">
        <v>30</v>
      </c>
      <c r="CK612" t="s">
        <v>3650</v>
      </c>
      <c r="CL612" t="s">
        <v>3651</v>
      </c>
      <c r="CM612" t="s">
        <v>297</v>
      </c>
      <c r="CN612" t="s">
        <v>3652</v>
      </c>
      <c r="CO612" t="s">
        <v>297</v>
      </c>
      <c r="CP612" t="s">
        <v>297</v>
      </c>
      <c r="CQ612" t="s">
        <v>297</v>
      </c>
      <c r="CR612" t="s">
        <v>297</v>
      </c>
      <c r="CS612" t="s">
        <v>297</v>
      </c>
      <c r="CT612" t="s">
        <v>297</v>
      </c>
      <c r="CU612" t="s">
        <v>297</v>
      </c>
      <c r="CV612" t="s">
        <v>297</v>
      </c>
      <c r="CW612" t="s">
        <v>297</v>
      </c>
      <c r="CX612" t="s">
        <v>297</v>
      </c>
      <c r="CY612" t="s">
        <v>534</v>
      </c>
      <c r="CZ612" t="s">
        <v>351</v>
      </c>
      <c r="DA612" t="s">
        <v>3367</v>
      </c>
      <c r="DB612" t="s">
        <v>3653</v>
      </c>
      <c r="DC612" t="s">
        <v>297</v>
      </c>
    </row>
    <row r="613" spans="1:107" ht="17" hidden="1" customHeight="1" x14ac:dyDescent="0.2">
      <c r="A613" t="s">
        <v>3654</v>
      </c>
      <c r="B613" s="14" t="s">
        <v>3655</v>
      </c>
      <c r="C613" t="s">
        <v>6204</v>
      </c>
      <c r="D613" t="s">
        <v>297</v>
      </c>
      <c r="E613" t="s">
        <v>3656</v>
      </c>
      <c r="F613" t="s">
        <v>3657</v>
      </c>
      <c r="G613" t="s">
        <v>339</v>
      </c>
      <c r="H613" t="s">
        <v>340</v>
      </c>
      <c r="I613" t="s">
        <v>375</v>
      </c>
      <c r="J613" t="s">
        <v>342</v>
      </c>
      <c r="K613" t="s">
        <v>343</v>
      </c>
      <c r="L613" t="s">
        <v>303</v>
      </c>
      <c r="M613" t="s">
        <v>297</v>
      </c>
      <c r="N613" t="s">
        <v>297</v>
      </c>
      <c r="O613" t="s">
        <v>297</v>
      </c>
      <c r="Q613" t="s">
        <v>344</v>
      </c>
      <c r="R613" t="s">
        <v>297</v>
      </c>
      <c r="S613" t="s">
        <v>306</v>
      </c>
      <c r="T613" t="s">
        <v>297</v>
      </c>
      <c r="U613" t="s">
        <v>308</v>
      </c>
      <c r="V613" t="s">
        <v>309</v>
      </c>
      <c r="W613" t="s">
        <v>345</v>
      </c>
      <c r="X613" t="s">
        <v>310</v>
      </c>
      <c r="Y613" t="s">
        <v>346</v>
      </c>
      <c r="Z613" t="s">
        <v>297</v>
      </c>
      <c r="AA613" t="s">
        <v>297</v>
      </c>
      <c r="AB613" t="s">
        <v>297</v>
      </c>
      <c r="AC613" t="s">
        <v>297</v>
      </c>
      <c r="AD613" t="s">
        <v>297</v>
      </c>
      <c r="AE613" t="s">
        <v>297</v>
      </c>
      <c r="AF613" t="s">
        <v>466</v>
      </c>
      <c r="AG613" t="s">
        <v>424</v>
      </c>
      <c r="AH613">
        <v>5</v>
      </c>
      <c r="AI613" t="s">
        <v>297</v>
      </c>
      <c r="AJ613" t="s">
        <v>297</v>
      </c>
      <c r="AK613" t="s">
        <v>297</v>
      </c>
      <c r="AL613" t="s">
        <v>297</v>
      </c>
      <c r="AM613" t="s">
        <v>297</v>
      </c>
      <c r="AN613" t="s">
        <v>297</v>
      </c>
      <c r="AO613" t="s">
        <v>466</v>
      </c>
      <c r="AP613" t="s">
        <v>424</v>
      </c>
      <c r="AQ613">
        <v>4</v>
      </c>
      <c r="AR613" t="s">
        <v>297</v>
      </c>
      <c r="AS613" t="s">
        <v>297</v>
      </c>
      <c r="AT613" t="s">
        <v>297</v>
      </c>
      <c r="AU613" t="s">
        <v>297</v>
      </c>
      <c r="AV613" t="s">
        <v>297</v>
      </c>
      <c r="AW613" t="s">
        <v>297</v>
      </c>
      <c r="AX613" t="s">
        <v>297</v>
      </c>
      <c r="AY613" t="s">
        <v>297</v>
      </c>
      <c r="AZ613" t="s">
        <v>297</v>
      </c>
      <c r="BA613" t="s">
        <v>297</v>
      </c>
      <c r="BB613" t="s">
        <v>297</v>
      </c>
      <c r="BC613" t="s">
        <v>297</v>
      </c>
      <c r="BD613" t="s">
        <v>297</v>
      </c>
      <c r="BE613" t="s">
        <v>297</v>
      </c>
      <c r="BF613" t="s">
        <v>297</v>
      </c>
      <c r="BG613" t="s">
        <v>467</v>
      </c>
      <c r="BH613" t="s">
        <v>412</v>
      </c>
      <c r="BI613">
        <v>1</v>
      </c>
      <c r="BJ613" t="s">
        <v>297</v>
      </c>
      <c r="BK613" t="s">
        <v>297</v>
      </c>
      <c r="BL613" t="s">
        <v>297</v>
      </c>
      <c r="BM613" t="s">
        <v>297</v>
      </c>
      <c r="BN613" t="s">
        <v>297</v>
      </c>
      <c r="BO613" t="s">
        <v>297</v>
      </c>
      <c r="BP613" t="s">
        <v>297</v>
      </c>
      <c r="BQ613" t="s">
        <v>297</v>
      </c>
      <c r="BR613" t="s">
        <v>297</v>
      </c>
      <c r="BS613" t="s">
        <v>297</v>
      </c>
      <c r="BT613" t="s">
        <v>297</v>
      </c>
      <c r="BU613" t="s">
        <v>297</v>
      </c>
      <c r="BV613" t="s">
        <v>297</v>
      </c>
      <c r="BW613" t="s">
        <v>297</v>
      </c>
      <c r="BX613" t="s">
        <v>297</v>
      </c>
      <c r="BY613" t="s">
        <v>297</v>
      </c>
      <c r="BZ613" t="s">
        <v>297</v>
      </c>
      <c r="CA613" t="s">
        <v>297</v>
      </c>
      <c r="CB613" t="s">
        <v>297</v>
      </c>
      <c r="CC613" t="s">
        <v>297</v>
      </c>
      <c r="CD613" t="s">
        <v>297</v>
      </c>
      <c r="CE613" t="s">
        <v>297</v>
      </c>
      <c r="CF613" t="s">
        <v>347</v>
      </c>
      <c r="CG613" t="s">
        <v>297</v>
      </c>
      <c r="CH613" t="s">
        <v>297</v>
      </c>
      <c r="CI613">
        <v>0</v>
      </c>
      <c r="CJ613">
        <v>10</v>
      </c>
      <c r="CK613" t="s">
        <v>3658</v>
      </c>
      <c r="CL613" t="s">
        <v>3659</v>
      </c>
      <c r="CM613" t="s">
        <v>297</v>
      </c>
      <c r="CN613" t="s">
        <v>297</v>
      </c>
      <c r="CO613" t="s">
        <v>297</v>
      </c>
      <c r="CP613" t="s">
        <v>297</v>
      </c>
      <c r="CQ613" t="s">
        <v>297</v>
      </c>
      <c r="CR613" t="s">
        <v>297</v>
      </c>
      <c r="CS613" t="s">
        <v>297</v>
      </c>
      <c r="CT613" t="s">
        <v>297</v>
      </c>
      <c r="CU613" t="s">
        <v>297</v>
      </c>
      <c r="CV613" t="s">
        <v>297</v>
      </c>
      <c r="CW613" t="s">
        <v>297</v>
      </c>
      <c r="CX613" t="s">
        <v>297</v>
      </c>
      <c r="CY613" t="s">
        <v>1726</v>
      </c>
      <c r="CZ613" t="s">
        <v>404</v>
      </c>
      <c r="DA613" t="s">
        <v>3654</v>
      </c>
      <c r="DB613" t="s">
        <v>297</v>
      </c>
      <c r="DC613" t="s">
        <v>297</v>
      </c>
    </row>
    <row r="614" spans="1:107" ht="17" hidden="1" customHeight="1" x14ac:dyDescent="0.2">
      <c r="A614" t="s">
        <v>245</v>
      </c>
      <c r="B614" s="196" t="s">
        <v>3660</v>
      </c>
      <c r="C614" t="s">
        <v>6292</v>
      </c>
      <c r="D614" t="s">
        <v>3640</v>
      </c>
      <c r="E614" t="s">
        <v>3661</v>
      </c>
      <c r="F614" t="s">
        <v>297</v>
      </c>
      <c r="G614" t="s">
        <v>339</v>
      </c>
      <c r="H614" t="s">
        <v>340</v>
      </c>
      <c r="I614" t="s">
        <v>375</v>
      </c>
      <c r="J614" t="s">
        <v>342</v>
      </c>
      <c r="K614" t="s">
        <v>449</v>
      </c>
      <c r="L614" t="s">
        <v>303</v>
      </c>
      <c r="M614" t="s">
        <v>297</v>
      </c>
      <c r="N614" t="s">
        <v>297</v>
      </c>
      <c r="O614" t="s">
        <v>297</v>
      </c>
      <c r="Q614" t="s">
        <v>344</v>
      </c>
      <c r="R614" t="s">
        <v>297</v>
      </c>
      <c r="S614" t="s">
        <v>306</v>
      </c>
      <c r="T614" t="s">
        <v>297</v>
      </c>
      <c r="U614" t="s">
        <v>297</v>
      </c>
      <c r="V614" t="s">
        <v>309</v>
      </c>
      <c r="W614" t="s">
        <v>345</v>
      </c>
      <c r="X614" t="s">
        <v>310</v>
      </c>
      <c r="Y614" t="s">
        <v>346</v>
      </c>
      <c r="Z614" t="s">
        <v>297</v>
      </c>
      <c r="AA614" t="s">
        <v>297</v>
      </c>
      <c r="AB614" t="s">
        <v>297</v>
      </c>
      <c r="AC614" t="s">
        <v>297</v>
      </c>
      <c r="AD614" t="s">
        <v>297</v>
      </c>
      <c r="AE614" t="s">
        <v>297</v>
      </c>
      <c r="AF614" t="s">
        <v>297</v>
      </c>
      <c r="AG614" t="s">
        <v>297</v>
      </c>
      <c r="AH614" t="s">
        <v>297</v>
      </c>
      <c r="AI614" t="s">
        <v>297</v>
      </c>
      <c r="AJ614" t="s">
        <v>297</v>
      </c>
      <c r="AK614" t="s">
        <v>297</v>
      </c>
      <c r="AL614" t="s">
        <v>297</v>
      </c>
      <c r="AM614" t="s">
        <v>297</v>
      </c>
      <c r="AN614" t="s">
        <v>297</v>
      </c>
      <c r="AO614" t="s">
        <v>297</v>
      </c>
      <c r="AP614" t="s">
        <v>297</v>
      </c>
      <c r="AQ614" t="s">
        <v>297</v>
      </c>
      <c r="AR614" t="s">
        <v>297</v>
      </c>
      <c r="AS614" t="s">
        <v>297</v>
      </c>
      <c r="AT614" t="s">
        <v>297</v>
      </c>
      <c r="AU614" t="s">
        <v>297</v>
      </c>
      <c r="AV614" t="s">
        <v>297</v>
      </c>
      <c r="AW614" t="s">
        <v>297</v>
      </c>
      <c r="AX614" t="s">
        <v>297</v>
      </c>
      <c r="AY614" t="s">
        <v>297</v>
      </c>
      <c r="AZ614" t="s">
        <v>297</v>
      </c>
      <c r="BA614" t="s">
        <v>297</v>
      </c>
      <c r="BB614" t="s">
        <v>297</v>
      </c>
      <c r="BC614" t="s">
        <v>297</v>
      </c>
      <c r="BD614" t="s">
        <v>297</v>
      </c>
      <c r="BE614" t="s">
        <v>297</v>
      </c>
      <c r="BF614" t="s">
        <v>297</v>
      </c>
      <c r="BG614" t="s">
        <v>297</v>
      </c>
      <c r="BH614" t="s">
        <v>297</v>
      </c>
      <c r="BI614" t="s">
        <v>297</v>
      </c>
      <c r="BJ614" t="s">
        <v>297</v>
      </c>
      <c r="BK614" t="s">
        <v>297</v>
      </c>
      <c r="BL614" t="s">
        <v>297</v>
      </c>
      <c r="BM614" t="s">
        <v>297</v>
      </c>
      <c r="BO614" t="s">
        <v>297</v>
      </c>
      <c r="BP614" t="s">
        <v>411</v>
      </c>
      <c r="BQ614" t="s">
        <v>412</v>
      </c>
      <c r="BR614">
        <v>57</v>
      </c>
      <c r="BS614" t="s">
        <v>297</v>
      </c>
      <c r="BT614" t="s">
        <v>297</v>
      </c>
      <c r="BU614" t="s">
        <v>297</v>
      </c>
      <c r="BV614" t="s">
        <v>297</v>
      </c>
      <c r="BW614" t="s">
        <v>297</v>
      </c>
      <c r="BX614" t="s">
        <v>297</v>
      </c>
      <c r="BY614" t="s">
        <v>297</v>
      </c>
      <c r="BZ614" t="s">
        <v>297</v>
      </c>
      <c r="CA614" t="s">
        <v>297</v>
      </c>
      <c r="CB614" t="s">
        <v>297</v>
      </c>
      <c r="CC614" t="s">
        <v>297</v>
      </c>
      <c r="CD614" t="s">
        <v>297</v>
      </c>
      <c r="CE614" t="s">
        <v>297</v>
      </c>
      <c r="CF614" t="s">
        <v>347</v>
      </c>
      <c r="CG614" t="s">
        <v>297</v>
      </c>
      <c r="CH614" t="s">
        <v>297</v>
      </c>
      <c r="CI614">
        <v>0</v>
      </c>
      <c r="CJ614">
        <v>30</v>
      </c>
      <c r="CK614" t="s">
        <v>3662</v>
      </c>
      <c r="CL614" t="s">
        <v>3663</v>
      </c>
      <c r="CM614" t="s">
        <v>297</v>
      </c>
      <c r="CN614" t="s">
        <v>297</v>
      </c>
      <c r="CO614" t="s">
        <v>297</v>
      </c>
      <c r="CP614" t="s">
        <v>297</v>
      </c>
      <c r="CQ614" t="s">
        <v>297</v>
      </c>
      <c r="CR614" t="s">
        <v>297</v>
      </c>
      <c r="CS614" t="s">
        <v>297</v>
      </c>
      <c r="CT614" t="s">
        <v>297</v>
      </c>
      <c r="CU614" t="s">
        <v>297</v>
      </c>
      <c r="CV614" t="s">
        <v>297</v>
      </c>
      <c r="CW614" t="s">
        <v>297</v>
      </c>
      <c r="CX614" t="s">
        <v>297</v>
      </c>
      <c r="CY614" t="s">
        <v>1726</v>
      </c>
      <c r="CZ614" t="s">
        <v>2257</v>
      </c>
      <c r="DA614" t="s">
        <v>297</v>
      </c>
      <c r="DB614" t="s">
        <v>297</v>
      </c>
      <c r="DC614" t="s">
        <v>297</v>
      </c>
    </row>
    <row r="615" spans="1:107" ht="17" hidden="1" customHeight="1" x14ac:dyDescent="0.2">
      <c r="A615" t="s">
        <v>247</v>
      </c>
      <c r="B615" s="14" t="s">
        <v>3664</v>
      </c>
      <c r="C615" t="s">
        <v>456</v>
      </c>
      <c r="D615" t="s">
        <v>297</v>
      </c>
      <c r="E615" t="s">
        <v>3665</v>
      </c>
      <c r="F615" t="s">
        <v>297</v>
      </c>
      <c r="G615" t="s">
        <v>339</v>
      </c>
      <c r="H615" t="s">
        <v>340</v>
      </c>
      <c r="I615" t="s">
        <v>375</v>
      </c>
      <c r="J615" t="s">
        <v>342</v>
      </c>
      <c r="K615" t="s">
        <v>343</v>
      </c>
      <c r="L615" t="s">
        <v>303</v>
      </c>
      <c r="M615" t="s">
        <v>297</v>
      </c>
      <c r="N615" t="s">
        <v>297</v>
      </c>
      <c r="O615" t="s">
        <v>297</v>
      </c>
      <c r="Q615" t="s">
        <v>344</v>
      </c>
      <c r="R615" t="s">
        <v>297</v>
      </c>
      <c r="S615" t="s">
        <v>306</v>
      </c>
      <c r="T615" t="s">
        <v>297</v>
      </c>
      <c r="U615" t="s">
        <v>297</v>
      </c>
      <c r="V615" t="s">
        <v>309</v>
      </c>
      <c r="W615" t="s">
        <v>310</v>
      </c>
      <c r="X615" t="s">
        <v>310</v>
      </c>
      <c r="Y615" t="s">
        <v>311</v>
      </c>
      <c r="Z615" t="s">
        <v>297</v>
      </c>
      <c r="AA615" t="s">
        <v>297</v>
      </c>
      <c r="AB615" t="s">
        <v>297</v>
      </c>
      <c r="AC615" t="s">
        <v>297</v>
      </c>
      <c r="AD615" t="s">
        <v>297</v>
      </c>
      <c r="AE615" t="s">
        <v>297</v>
      </c>
      <c r="AF615" t="s">
        <v>297</v>
      </c>
      <c r="AG615" t="s">
        <v>297</v>
      </c>
      <c r="AH615" t="s">
        <v>297</v>
      </c>
      <c r="AI615" t="s">
        <v>297</v>
      </c>
      <c r="AJ615" t="s">
        <v>297</v>
      </c>
      <c r="AK615" t="s">
        <v>297</v>
      </c>
      <c r="AL615" t="s">
        <v>297</v>
      </c>
      <c r="AM615" t="s">
        <v>297</v>
      </c>
      <c r="AN615" t="s">
        <v>297</v>
      </c>
      <c r="AO615" t="s">
        <v>297</v>
      </c>
      <c r="AP615" t="s">
        <v>297</v>
      </c>
      <c r="AQ615" t="s">
        <v>297</v>
      </c>
      <c r="AR615" t="s">
        <v>297</v>
      </c>
      <c r="AS615" t="s">
        <v>297</v>
      </c>
      <c r="AT615" t="s">
        <v>297</v>
      </c>
      <c r="AU615" t="s">
        <v>297</v>
      </c>
      <c r="AV615" t="s">
        <v>297</v>
      </c>
      <c r="AW615" t="s">
        <v>297</v>
      </c>
      <c r="AX615" t="s">
        <v>297</v>
      </c>
      <c r="AY615" t="s">
        <v>297</v>
      </c>
      <c r="AZ615" t="s">
        <v>297</v>
      </c>
      <c r="BA615" t="s">
        <v>297</v>
      </c>
      <c r="BB615" t="s">
        <v>297</v>
      </c>
      <c r="BC615" t="s">
        <v>297</v>
      </c>
      <c r="BD615" t="s">
        <v>297</v>
      </c>
      <c r="BE615" t="s">
        <v>297</v>
      </c>
      <c r="BF615" t="s">
        <v>297</v>
      </c>
      <c r="BG615" t="s">
        <v>297</v>
      </c>
      <c r="BH615" t="s">
        <v>297</v>
      </c>
      <c r="BI615" t="s">
        <v>297</v>
      </c>
      <c r="BJ615" t="s">
        <v>297</v>
      </c>
      <c r="BK615" t="s">
        <v>297</v>
      </c>
      <c r="BL615" t="s">
        <v>297</v>
      </c>
      <c r="BM615" t="s">
        <v>297</v>
      </c>
      <c r="BO615" t="s">
        <v>297</v>
      </c>
      <c r="BP615" t="s">
        <v>411</v>
      </c>
      <c r="BQ615" t="s">
        <v>412</v>
      </c>
      <c r="BR615">
        <v>59</v>
      </c>
      <c r="BS615" t="s">
        <v>297</v>
      </c>
      <c r="BT615" t="s">
        <v>297</v>
      </c>
      <c r="BU615" t="s">
        <v>297</v>
      </c>
      <c r="BV615" t="s">
        <v>297</v>
      </c>
      <c r="BW615" t="s">
        <v>297</v>
      </c>
      <c r="BX615" t="s">
        <v>297</v>
      </c>
      <c r="BY615" t="s">
        <v>297</v>
      </c>
      <c r="BZ615" t="s">
        <v>297</v>
      </c>
      <c r="CA615" t="s">
        <v>297</v>
      </c>
      <c r="CB615" t="s">
        <v>297</v>
      </c>
      <c r="CC615" t="s">
        <v>297</v>
      </c>
      <c r="CD615" t="s">
        <v>297</v>
      </c>
      <c r="CE615" t="s">
        <v>297</v>
      </c>
      <c r="CF615" t="s">
        <v>386</v>
      </c>
      <c r="CG615">
        <v>1</v>
      </c>
      <c r="CH615" t="s">
        <v>297</v>
      </c>
      <c r="CI615" t="s">
        <v>297</v>
      </c>
      <c r="CJ615" t="s">
        <v>297</v>
      </c>
      <c r="CK615" t="s">
        <v>3666</v>
      </c>
      <c r="CL615" t="s">
        <v>3667</v>
      </c>
      <c r="CM615" t="s">
        <v>297</v>
      </c>
      <c r="CN615" t="s">
        <v>297</v>
      </c>
      <c r="CO615" t="s">
        <v>297</v>
      </c>
      <c r="CP615" t="s">
        <v>297</v>
      </c>
      <c r="CQ615" t="s">
        <v>297</v>
      </c>
      <c r="CR615" t="s">
        <v>297</v>
      </c>
      <c r="CS615" t="s">
        <v>297</v>
      </c>
      <c r="CT615" t="s">
        <v>297</v>
      </c>
      <c r="CU615" t="s">
        <v>297</v>
      </c>
      <c r="CV615" t="s">
        <v>297</v>
      </c>
      <c r="CW615" t="s">
        <v>297</v>
      </c>
      <c r="CX615" t="s">
        <v>297</v>
      </c>
      <c r="CY615" t="s">
        <v>297</v>
      </c>
      <c r="CZ615" t="s">
        <v>297</v>
      </c>
      <c r="DA615" t="s">
        <v>297</v>
      </c>
      <c r="DB615" t="s">
        <v>297</v>
      </c>
      <c r="DC615" t="s">
        <v>297</v>
      </c>
    </row>
    <row r="616" spans="1:107" ht="17" hidden="1" customHeight="1" x14ac:dyDescent="0.2">
      <c r="A616" t="s">
        <v>246</v>
      </c>
      <c r="B616" s="196" t="s">
        <v>6307</v>
      </c>
      <c r="C616" t="s">
        <v>456</v>
      </c>
      <c r="D616" t="s">
        <v>297</v>
      </c>
      <c r="E616" t="s">
        <v>3668</v>
      </c>
      <c r="F616" t="s">
        <v>297</v>
      </c>
      <c r="G616" t="s">
        <v>339</v>
      </c>
      <c r="H616" t="s">
        <v>340</v>
      </c>
      <c r="I616" t="s">
        <v>375</v>
      </c>
      <c r="J616" t="s">
        <v>342</v>
      </c>
      <c r="K616" t="s">
        <v>343</v>
      </c>
      <c r="L616" t="s">
        <v>303</v>
      </c>
      <c r="M616" t="s">
        <v>297</v>
      </c>
      <c r="N616" t="s">
        <v>297</v>
      </c>
      <c r="O616" t="s">
        <v>297</v>
      </c>
      <c r="Q616" t="s">
        <v>344</v>
      </c>
      <c r="R616" t="s">
        <v>297</v>
      </c>
      <c r="S616" t="s">
        <v>306</v>
      </c>
      <c r="T616" t="s">
        <v>297</v>
      </c>
      <c r="U616" t="s">
        <v>297</v>
      </c>
      <c r="V616" t="s">
        <v>309</v>
      </c>
      <c r="W616" t="s">
        <v>310</v>
      </c>
      <c r="X616" t="s">
        <v>310</v>
      </c>
      <c r="Y616" t="s">
        <v>311</v>
      </c>
      <c r="Z616" t="s">
        <v>297</v>
      </c>
      <c r="AA616" t="s">
        <v>297</v>
      </c>
      <c r="AB616" t="s">
        <v>297</v>
      </c>
      <c r="AC616" t="s">
        <v>297</v>
      </c>
      <c r="AD616" t="s">
        <v>297</v>
      </c>
      <c r="AE616" t="s">
        <v>297</v>
      </c>
      <c r="AF616" t="s">
        <v>297</v>
      </c>
      <c r="AG616" t="s">
        <v>297</v>
      </c>
      <c r="AH616" t="s">
        <v>297</v>
      </c>
      <c r="AI616" t="s">
        <v>297</v>
      </c>
      <c r="AJ616" t="s">
        <v>297</v>
      </c>
      <c r="AK616" t="s">
        <v>297</v>
      </c>
      <c r="AL616" t="s">
        <v>297</v>
      </c>
      <c r="AM616" t="s">
        <v>297</v>
      </c>
      <c r="AN616" t="s">
        <v>297</v>
      </c>
      <c r="AO616" t="s">
        <v>297</v>
      </c>
      <c r="AP616" t="s">
        <v>297</v>
      </c>
      <c r="AQ616" t="s">
        <v>297</v>
      </c>
      <c r="AR616" t="s">
        <v>297</v>
      </c>
      <c r="AS616" t="s">
        <v>297</v>
      </c>
      <c r="AT616" t="s">
        <v>297</v>
      </c>
      <c r="AU616" t="s">
        <v>297</v>
      </c>
      <c r="AV616" t="s">
        <v>297</v>
      </c>
      <c r="AW616" t="s">
        <v>297</v>
      </c>
      <c r="AX616" t="s">
        <v>297</v>
      </c>
      <c r="AY616" t="s">
        <v>297</v>
      </c>
      <c r="AZ616" t="s">
        <v>297</v>
      </c>
      <c r="BA616" t="s">
        <v>297</v>
      </c>
      <c r="BB616" t="s">
        <v>297</v>
      </c>
      <c r="BC616" t="s">
        <v>297</v>
      </c>
      <c r="BD616" t="s">
        <v>297</v>
      </c>
      <c r="BE616" t="s">
        <v>297</v>
      </c>
      <c r="BF616" t="s">
        <v>297</v>
      </c>
      <c r="BG616" t="s">
        <v>297</v>
      </c>
      <c r="BH616" t="s">
        <v>297</v>
      </c>
      <c r="BI616" t="s">
        <v>297</v>
      </c>
      <c r="BJ616" t="s">
        <v>297</v>
      </c>
      <c r="BK616" t="s">
        <v>297</v>
      </c>
      <c r="BL616" t="s">
        <v>297</v>
      </c>
      <c r="BM616" t="s">
        <v>297</v>
      </c>
      <c r="BO616" t="s">
        <v>297</v>
      </c>
      <c r="BP616" t="s">
        <v>411</v>
      </c>
      <c r="BQ616" t="s">
        <v>412</v>
      </c>
      <c r="BR616">
        <v>58</v>
      </c>
      <c r="BS616" t="s">
        <v>297</v>
      </c>
      <c r="BT616" t="s">
        <v>297</v>
      </c>
      <c r="BU616" t="s">
        <v>297</v>
      </c>
      <c r="BV616" t="s">
        <v>297</v>
      </c>
      <c r="BW616" t="s">
        <v>297</v>
      </c>
      <c r="BX616" t="s">
        <v>297</v>
      </c>
      <c r="BY616" t="s">
        <v>297</v>
      </c>
      <c r="BZ616" t="s">
        <v>297</v>
      </c>
      <c r="CA616" t="s">
        <v>297</v>
      </c>
      <c r="CB616" t="s">
        <v>297</v>
      </c>
      <c r="CC616" t="s">
        <v>297</v>
      </c>
      <c r="CD616" t="s">
        <v>297</v>
      </c>
      <c r="CE616" t="s">
        <v>297</v>
      </c>
      <c r="CF616" t="s">
        <v>347</v>
      </c>
      <c r="CG616" t="s">
        <v>297</v>
      </c>
      <c r="CH616" t="s">
        <v>297</v>
      </c>
      <c r="CI616">
        <v>0</v>
      </c>
      <c r="CJ616">
        <v>30</v>
      </c>
      <c r="CK616" t="s">
        <v>3669</v>
      </c>
      <c r="CL616" t="s">
        <v>3670</v>
      </c>
      <c r="CM616" t="s">
        <v>297</v>
      </c>
      <c r="CN616" t="s">
        <v>297</v>
      </c>
      <c r="CO616" t="s">
        <v>297</v>
      </c>
      <c r="CP616" t="s">
        <v>297</v>
      </c>
      <c r="CQ616" t="s">
        <v>297</v>
      </c>
      <c r="CR616" t="s">
        <v>297</v>
      </c>
      <c r="CS616" t="s">
        <v>297</v>
      </c>
      <c r="CT616" t="s">
        <v>297</v>
      </c>
      <c r="CU616" t="s">
        <v>297</v>
      </c>
      <c r="CV616" t="s">
        <v>297</v>
      </c>
      <c r="CW616" t="s">
        <v>297</v>
      </c>
      <c r="CX616" t="s">
        <v>297</v>
      </c>
      <c r="CY616" t="s">
        <v>297</v>
      </c>
      <c r="CZ616" t="s">
        <v>297</v>
      </c>
      <c r="DA616" t="s">
        <v>297</v>
      </c>
      <c r="DB616" t="s">
        <v>297</v>
      </c>
      <c r="DC616" t="s">
        <v>297</v>
      </c>
    </row>
    <row r="617" spans="1:107" ht="17" hidden="1" customHeight="1" x14ac:dyDescent="0.2">
      <c r="A617" t="s">
        <v>3671</v>
      </c>
      <c r="B617" s="14" t="s">
        <v>3672</v>
      </c>
      <c r="C617" t="s">
        <v>6204</v>
      </c>
      <c r="D617" t="s">
        <v>297</v>
      </c>
      <c r="E617" t="s">
        <v>3673</v>
      </c>
      <c r="F617" t="s">
        <v>297</v>
      </c>
      <c r="G617" t="s">
        <v>339</v>
      </c>
      <c r="H617" t="s">
        <v>340</v>
      </c>
      <c r="I617" t="s">
        <v>375</v>
      </c>
      <c r="J617" t="s">
        <v>342</v>
      </c>
      <c r="K617" t="s">
        <v>343</v>
      </c>
      <c r="L617" t="s">
        <v>303</v>
      </c>
      <c r="M617" t="s">
        <v>297</v>
      </c>
      <c r="N617" t="s">
        <v>297</v>
      </c>
      <c r="O617" t="s">
        <v>297</v>
      </c>
      <c r="Q617" t="s">
        <v>344</v>
      </c>
      <c r="R617" t="s">
        <v>297</v>
      </c>
      <c r="S617" t="s">
        <v>306</v>
      </c>
      <c r="T617" t="s">
        <v>297</v>
      </c>
      <c r="U617" t="s">
        <v>308</v>
      </c>
      <c r="V617" t="s">
        <v>309</v>
      </c>
      <c r="W617" t="s">
        <v>310</v>
      </c>
      <c r="X617" t="s">
        <v>310</v>
      </c>
      <c r="Y617" t="s">
        <v>311</v>
      </c>
      <c r="Z617" t="s">
        <v>297</v>
      </c>
      <c r="AA617" t="s">
        <v>297</v>
      </c>
      <c r="AB617" t="s">
        <v>297</v>
      </c>
      <c r="AC617" t="s">
        <v>297</v>
      </c>
      <c r="AD617" t="s">
        <v>297</v>
      </c>
      <c r="AE617" t="s">
        <v>297</v>
      </c>
      <c r="AF617" t="s">
        <v>297</v>
      </c>
      <c r="AG617" t="s">
        <v>297</v>
      </c>
      <c r="AH617" t="s">
        <v>297</v>
      </c>
      <c r="AI617" t="s">
        <v>297</v>
      </c>
      <c r="AJ617" t="s">
        <v>297</v>
      </c>
      <c r="AK617" t="s">
        <v>297</v>
      </c>
      <c r="AL617" t="s">
        <v>297</v>
      </c>
      <c r="AM617" t="s">
        <v>297</v>
      </c>
      <c r="AN617" t="s">
        <v>297</v>
      </c>
      <c r="AO617" t="s">
        <v>297</v>
      </c>
      <c r="AP617" t="s">
        <v>297</v>
      </c>
      <c r="AQ617" t="s">
        <v>297</v>
      </c>
      <c r="AR617" t="s">
        <v>297</v>
      </c>
      <c r="AS617" t="s">
        <v>297</v>
      </c>
      <c r="AT617" t="s">
        <v>297</v>
      </c>
      <c r="AU617" t="s">
        <v>297</v>
      </c>
      <c r="AV617" t="s">
        <v>297</v>
      </c>
      <c r="AW617" t="s">
        <v>297</v>
      </c>
      <c r="AX617" t="s">
        <v>297</v>
      </c>
      <c r="AY617" t="s">
        <v>297</v>
      </c>
      <c r="AZ617" t="s">
        <v>297</v>
      </c>
      <c r="BA617" t="s">
        <v>297</v>
      </c>
      <c r="BB617" t="s">
        <v>297</v>
      </c>
      <c r="BC617" t="s">
        <v>297</v>
      </c>
      <c r="BD617" t="s">
        <v>297</v>
      </c>
      <c r="BE617" t="s">
        <v>297</v>
      </c>
      <c r="BF617" t="s">
        <v>297</v>
      </c>
      <c r="BG617" t="s">
        <v>411</v>
      </c>
      <c r="BH617" t="s">
        <v>424</v>
      </c>
      <c r="BI617">
        <v>5</v>
      </c>
      <c r="BJ617" t="s">
        <v>297</v>
      </c>
      <c r="BK617" t="s">
        <v>297</v>
      </c>
      <c r="BL617" t="s">
        <v>297</v>
      </c>
      <c r="BM617" t="s">
        <v>297</v>
      </c>
      <c r="BN617" t="s">
        <v>297</v>
      </c>
      <c r="BO617" t="s">
        <v>297</v>
      </c>
      <c r="BP617" t="s">
        <v>297</v>
      </c>
      <c r="BQ617" t="s">
        <v>297</v>
      </c>
      <c r="BR617" t="s">
        <v>297</v>
      </c>
      <c r="BS617" t="s">
        <v>297</v>
      </c>
      <c r="BT617" t="s">
        <v>297</v>
      </c>
      <c r="BU617" t="s">
        <v>297</v>
      </c>
      <c r="BV617" t="s">
        <v>297</v>
      </c>
      <c r="BW617" t="s">
        <v>297</v>
      </c>
      <c r="BX617" t="s">
        <v>297</v>
      </c>
      <c r="BY617" t="s">
        <v>297</v>
      </c>
      <c r="BZ617" t="s">
        <v>297</v>
      </c>
      <c r="CA617" t="s">
        <v>297</v>
      </c>
      <c r="CB617" t="s">
        <v>297</v>
      </c>
      <c r="CC617" t="s">
        <v>297</v>
      </c>
      <c r="CD617" t="s">
        <v>297</v>
      </c>
      <c r="CE617" t="s">
        <v>297</v>
      </c>
      <c r="CF617" t="s">
        <v>386</v>
      </c>
      <c r="CG617">
        <v>0</v>
      </c>
      <c r="CH617" t="s">
        <v>297</v>
      </c>
      <c r="CI617" t="s">
        <v>297</v>
      </c>
      <c r="CJ617" t="s">
        <v>297</v>
      </c>
      <c r="CK617" t="s">
        <v>3674</v>
      </c>
      <c r="CL617" t="s">
        <v>3675</v>
      </c>
      <c r="CM617" t="s">
        <v>297</v>
      </c>
      <c r="CN617" t="s">
        <v>297</v>
      </c>
      <c r="CO617" t="s">
        <v>297</v>
      </c>
      <c r="CP617" t="s">
        <v>297</v>
      </c>
      <c r="CQ617" t="s">
        <v>297</v>
      </c>
      <c r="CR617" t="s">
        <v>297</v>
      </c>
      <c r="CS617" t="s">
        <v>297</v>
      </c>
      <c r="CT617" t="s">
        <v>297</v>
      </c>
      <c r="CU617" t="s">
        <v>297</v>
      </c>
      <c r="CV617" t="s">
        <v>297</v>
      </c>
      <c r="CW617" t="s">
        <v>297</v>
      </c>
      <c r="CX617" t="s">
        <v>297</v>
      </c>
      <c r="CY617" t="s">
        <v>297</v>
      </c>
      <c r="CZ617" t="s">
        <v>297</v>
      </c>
      <c r="DA617" t="s">
        <v>297</v>
      </c>
      <c r="DB617" t="s">
        <v>297</v>
      </c>
      <c r="DC617" t="s">
        <v>297</v>
      </c>
    </row>
    <row r="618" spans="1:107" ht="17" hidden="1" customHeight="1" x14ac:dyDescent="0.2">
      <c r="A618" t="s">
        <v>3676</v>
      </c>
      <c r="B618" s="196" t="s">
        <v>3677</v>
      </c>
      <c r="C618" t="s">
        <v>6204</v>
      </c>
      <c r="D618" t="s">
        <v>297</v>
      </c>
      <c r="E618" t="s">
        <v>3678</v>
      </c>
      <c r="F618" t="s">
        <v>297</v>
      </c>
      <c r="G618" t="s">
        <v>339</v>
      </c>
      <c r="H618" t="s">
        <v>340</v>
      </c>
      <c r="I618" t="s">
        <v>375</v>
      </c>
      <c r="J618" t="s">
        <v>342</v>
      </c>
      <c r="K618" t="s">
        <v>343</v>
      </c>
      <c r="L618" t="s">
        <v>303</v>
      </c>
      <c r="M618" t="s">
        <v>297</v>
      </c>
      <c r="N618" t="s">
        <v>297</v>
      </c>
      <c r="O618" t="s">
        <v>804</v>
      </c>
      <c r="Q618" t="s">
        <v>344</v>
      </c>
      <c r="R618" t="s">
        <v>297</v>
      </c>
      <c r="S618" t="s">
        <v>306</v>
      </c>
      <c r="T618" t="s">
        <v>297</v>
      </c>
      <c r="U618" t="s">
        <v>308</v>
      </c>
      <c r="V618" t="s">
        <v>309</v>
      </c>
      <c r="W618" t="s">
        <v>345</v>
      </c>
      <c r="X618" t="s">
        <v>310</v>
      </c>
      <c r="Y618" t="s">
        <v>311</v>
      </c>
      <c r="Z618" t="s">
        <v>297</v>
      </c>
      <c r="AA618" t="s">
        <v>297</v>
      </c>
      <c r="AB618" t="s">
        <v>297</v>
      </c>
      <c r="AC618" t="s">
        <v>297</v>
      </c>
      <c r="AD618" t="s">
        <v>297</v>
      </c>
      <c r="AE618" t="s">
        <v>297</v>
      </c>
      <c r="AF618" t="s">
        <v>297</v>
      </c>
      <c r="AG618" t="s">
        <v>297</v>
      </c>
      <c r="AH618" t="s">
        <v>297</v>
      </c>
      <c r="AI618" t="s">
        <v>297</v>
      </c>
      <c r="AJ618" t="s">
        <v>297</v>
      </c>
      <c r="AK618" t="s">
        <v>297</v>
      </c>
      <c r="AL618" t="s">
        <v>297</v>
      </c>
      <c r="AM618" t="s">
        <v>297</v>
      </c>
      <c r="AN618" t="s">
        <v>297</v>
      </c>
      <c r="AO618" t="s">
        <v>297</v>
      </c>
      <c r="AP618" t="s">
        <v>297</v>
      </c>
      <c r="AQ618" t="s">
        <v>297</v>
      </c>
      <c r="AR618" t="s">
        <v>411</v>
      </c>
      <c r="AS618" t="s">
        <v>424</v>
      </c>
      <c r="AT618">
        <v>14</v>
      </c>
      <c r="AU618" t="s">
        <v>297</v>
      </c>
      <c r="AV618" t="s">
        <v>297</v>
      </c>
      <c r="AW618" t="s">
        <v>297</v>
      </c>
      <c r="AX618" t="s">
        <v>297</v>
      </c>
      <c r="AY618" t="s">
        <v>297</v>
      </c>
      <c r="AZ618" t="s">
        <v>297</v>
      </c>
      <c r="BA618" t="s">
        <v>297</v>
      </c>
      <c r="BB618" t="s">
        <v>297</v>
      </c>
      <c r="BC618" t="s">
        <v>297</v>
      </c>
      <c r="BD618" t="s">
        <v>297</v>
      </c>
      <c r="BE618" t="s">
        <v>297</v>
      </c>
      <c r="BF618" t="s">
        <v>297</v>
      </c>
      <c r="BG618" t="s">
        <v>297</v>
      </c>
      <c r="BH618" t="s">
        <v>297</v>
      </c>
      <c r="BI618" t="s">
        <v>297</v>
      </c>
      <c r="BJ618" t="s">
        <v>297</v>
      </c>
      <c r="BK618" t="s">
        <v>297</v>
      </c>
      <c r="BL618" t="s">
        <v>297</v>
      </c>
      <c r="BM618" t="s">
        <v>297</v>
      </c>
      <c r="BN618" t="s">
        <v>297</v>
      </c>
      <c r="BO618" t="s">
        <v>297</v>
      </c>
      <c r="BP618" t="s">
        <v>297</v>
      </c>
      <c r="BQ618" t="s">
        <v>297</v>
      </c>
      <c r="BR618" t="s">
        <v>297</v>
      </c>
      <c r="BS618" t="s">
        <v>297</v>
      </c>
      <c r="BT618" t="s">
        <v>297</v>
      </c>
      <c r="BU618" t="s">
        <v>297</v>
      </c>
      <c r="BV618" t="s">
        <v>297</v>
      </c>
      <c r="BW618" t="s">
        <v>297</v>
      </c>
      <c r="BX618" t="s">
        <v>297</v>
      </c>
      <c r="BY618" t="s">
        <v>297</v>
      </c>
      <c r="BZ618" t="s">
        <v>297</v>
      </c>
      <c r="CA618" t="s">
        <v>297</v>
      </c>
      <c r="CB618" t="s">
        <v>297</v>
      </c>
      <c r="CC618" t="s">
        <v>297</v>
      </c>
      <c r="CD618" t="s">
        <v>297</v>
      </c>
      <c r="CE618" t="s">
        <v>297</v>
      </c>
      <c r="CF618" t="s">
        <v>601</v>
      </c>
      <c r="CG618" t="s">
        <v>297</v>
      </c>
      <c r="CH618" t="s">
        <v>297</v>
      </c>
      <c r="CI618">
        <v>0</v>
      </c>
      <c r="CJ618">
        <v>30</v>
      </c>
      <c r="CK618" t="s">
        <v>3679</v>
      </c>
      <c r="CL618" t="s">
        <v>3680</v>
      </c>
      <c r="CM618" t="s">
        <v>297</v>
      </c>
      <c r="CN618" t="s">
        <v>297</v>
      </c>
      <c r="CO618" t="s">
        <v>297</v>
      </c>
      <c r="CP618" t="s">
        <v>297</v>
      </c>
      <c r="CQ618" t="s">
        <v>297</v>
      </c>
      <c r="CR618" t="s">
        <v>297</v>
      </c>
      <c r="CS618" t="s">
        <v>297</v>
      </c>
      <c r="CT618" t="s">
        <v>297</v>
      </c>
      <c r="CU618" t="s">
        <v>297</v>
      </c>
      <c r="CV618" t="s">
        <v>297</v>
      </c>
      <c r="CW618" t="s">
        <v>297</v>
      </c>
      <c r="CX618" t="s">
        <v>297</v>
      </c>
      <c r="CY618" t="s">
        <v>926</v>
      </c>
      <c r="CZ618" t="s">
        <v>404</v>
      </c>
      <c r="DA618" t="s">
        <v>3676</v>
      </c>
      <c r="DB618" t="s">
        <v>297</v>
      </c>
      <c r="DC618" t="s">
        <v>432</v>
      </c>
    </row>
    <row r="619" spans="1:107" ht="17" hidden="1" customHeight="1" x14ac:dyDescent="0.2">
      <c r="A619" t="s">
        <v>6326</v>
      </c>
      <c r="B619" s="14" t="s">
        <v>3682</v>
      </c>
      <c r="C619" t="s">
        <v>6286</v>
      </c>
      <c r="D619" t="s">
        <v>297</v>
      </c>
      <c r="E619" t="s">
        <v>3683</v>
      </c>
      <c r="F619" t="s">
        <v>297</v>
      </c>
      <c r="G619" t="s">
        <v>339</v>
      </c>
      <c r="H619" t="s">
        <v>340</v>
      </c>
      <c r="I619" t="s">
        <v>375</v>
      </c>
      <c r="J619" t="s">
        <v>342</v>
      </c>
      <c r="K619" t="s">
        <v>343</v>
      </c>
      <c r="L619" t="s">
        <v>303</v>
      </c>
      <c r="M619" t="s">
        <v>297</v>
      </c>
      <c r="N619" t="s">
        <v>297</v>
      </c>
      <c r="O619" t="s">
        <v>3681</v>
      </c>
      <c r="Q619" t="s">
        <v>344</v>
      </c>
      <c r="R619" t="s">
        <v>297</v>
      </c>
      <c r="S619" t="s">
        <v>306</v>
      </c>
      <c r="T619" t="s">
        <v>297</v>
      </c>
      <c r="U619" t="s">
        <v>297</v>
      </c>
      <c r="V619" t="s">
        <v>568</v>
      </c>
      <c r="W619" t="s">
        <v>345</v>
      </c>
      <c r="X619" t="s">
        <v>310</v>
      </c>
      <c r="Y619" t="s">
        <v>3684</v>
      </c>
      <c r="Z619" t="s">
        <v>297</v>
      </c>
      <c r="AA619" t="s">
        <v>297</v>
      </c>
      <c r="AB619" t="s">
        <v>297</v>
      </c>
      <c r="AC619" t="s">
        <v>297</v>
      </c>
      <c r="AD619" t="s">
        <v>297</v>
      </c>
      <c r="AE619" t="s">
        <v>297</v>
      </c>
      <c r="AF619" t="s">
        <v>297</v>
      </c>
      <c r="AG619" t="s">
        <v>297</v>
      </c>
      <c r="AH619" t="s">
        <v>297</v>
      </c>
      <c r="AI619" t="s">
        <v>297</v>
      </c>
      <c r="AJ619" t="s">
        <v>297</v>
      </c>
      <c r="AK619" t="s">
        <v>297</v>
      </c>
      <c r="AL619" t="s">
        <v>297</v>
      </c>
      <c r="AM619" t="s">
        <v>297</v>
      </c>
      <c r="AN619" t="s">
        <v>297</v>
      </c>
      <c r="AO619" t="s">
        <v>297</v>
      </c>
      <c r="AP619" t="s">
        <v>297</v>
      </c>
      <c r="AQ619" t="s">
        <v>297</v>
      </c>
      <c r="AR619" t="s">
        <v>297</v>
      </c>
      <c r="AS619" t="s">
        <v>297</v>
      </c>
      <c r="AT619" t="s">
        <v>297</v>
      </c>
      <c r="AU619" t="s">
        <v>297</v>
      </c>
      <c r="AV619" t="s">
        <v>297</v>
      </c>
      <c r="AW619" t="s">
        <v>297</v>
      </c>
      <c r="AX619" t="s">
        <v>297</v>
      </c>
      <c r="AY619" t="s">
        <v>297</v>
      </c>
      <c r="AZ619" t="s">
        <v>297</v>
      </c>
      <c r="BA619" t="s">
        <v>297</v>
      </c>
      <c r="BB619" t="s">
        <v>297</v>
      </c>
      <c r="BC619" t="s">
        <v>297</v>
      </c>
      <c r="BD619" t="s">
        <v>297</v>
      </c>
      <c r="BE619" t="s">
        <v>297</v>
      </c>
      <c r="BF619" t="s">
        <v>297</v>
      </c>
      <c r="BG619" t="s">
        <v>297</v>
      </c>
      <c r="BH619" t="s">
        <v>297</v>
      </c>
      <c r="BI619" t="s">
        <v>297</v>
      </c>
      <c r="BJ619" t="s">
        <v>297</v>
      </c>
      <c r="BK619" t="s">
        <v>297</v>
      </c>
      <c r="BL619" t="s">
        <v>297</v>
      </c>
      <c r="BM619" t="s">
        <v>297</v>
      </c>
      <c r="BN619" t="s">
        <v>297</v>
      </c>
      <c r="BO619" t="s">
        <v>297</v>
      </c>
      <c r="BP619" t="s">
        <v>297</v>
      </c>
      <c r="BQ619" t="s">
        <v>297</v>
      </c>
      <c r="BR619" t="s">
        <v>297</v>
      </c>
      <c r="BS619" t="s">
        <v>297</v>
      </c>
      <c r="BT619" t="s">
        <v>297</v>
      </c>
      <c r="BU619" t="s">
        <v>297</v>
      </c>
      <c r="BV619" t="s">
        <v>297</v>
      </c>
      <c r="BW619" t="s">
        <v>297</v>
      </c>
      <c r="BX619" t="s">
        <v>297</v>
      </c>
      <c r="BY619" t="s">
        <v>297</v>
      </c>
      <c r="BZ619" t="s">
        <v>297</v>
      </c>
      <c r="CA619" t="s">
        <v>297</v>
      </c>
      <c r="CB619" t="s">
        <v>297</v>
      </c>
      <c r="CC619" t="s">
        <v>297</v>
      </c>
      <c r="CD619" t="s">
        <v>297</v>
      </c>
      <c r="CE619" t="s">
        <v>297</v>
      </c>
      <c r="CF619" t="s">
        <v>369</v>
      </c>
      <c r="CG619" t="s">
        <v>297</v>
      </c>
      <c r="CH619" t="s">
        <v>297</v>
      </c>
      <c r="CI619">
        <v>0</v>
      </c>
      <c r="CJ619">
        <v>30</v>
      </c>
      <c r="CK619" t="s">
        <v>3685</v>
      </c>
      <c r="CL619" t="s">
        <v>3686</v>
      </c>
      <c r="CM619" t="s">
        <v>297</v>
      </c>
      <c r="CN619" t="s">
        <v>297</v>
      </c>
      <c r="CO619" t="s">
        <v>297</v>
      </c>
      <c r="CP619" t="s">
        <v>297</v>
      </c>
      <c r="CQ619" t="s">
        <v>297</v>
      </c>
      <c r="CR619" t="s">
        <v>297</v>
      </c>
      <c r="CS619" t="s">
        <v>297</v>
      </c>
      <c r="CT619" t="s">
        <v>297</v>
      </c>
      <c r="CU619" t="s">
        <v>297</v>
      </c>
      <c r="CV619" t="s">
        <v>297</v>
      </c>
      <c r="CW619" t="s">
        <v>297</v>
      </c>
      <c r="CX619" t="s">
        <v>297</v>
      </c>
      <c r="CY619" t="s">
        <v>297</v>
      </c>
      <c r="CZ619" t="s">
        <v>297</v>
      </c>
      <c r="DA619" t="s">
        <v>297</v>
      </c>
      <c r="DB619" t="s">
        <v>297</v>
      </c>
      <c r="DC619" t="s">
        <v>297</v>
      </c>
    </row>
    <row r="620" spans="1:107" ht="17" hidden="1" customHeight="1" x14ac:dyDescent="0.2">
      <c r="A620" t="s">
        <v>3687</v>
      </c>
      <c r="B620" s="196" t="s">
        <v>3688</v>
      </c>
      <c r="C620" t="s">
        <v>6204</v>
      </c>
      <c r="D620" t="s">
        <v>297</v>
      </c>
      <c r="E620" t="s">
        <v>3689</v>
      </c>
      <c r="F620" t="s">
        <v>297</v>
      </c>
      <c r="G620" t="s">
        <v>298</v>
      </c>
      <c r="H620" t="s">
        <v>382</v>
      </c>
      <c r="I620" t="s">
        <v>844</v>
      </c>
      <c r="J620" t="s">
        <v>342</v>
      </c>
      <c r="K620" t="s">
        <v>343</v>
      </c>
      <c r="L620" t="s">
        <v>303</v>
      </c>
      <c r="M620" t="s">
        <v>297</v>
      </c>
      <c r="N620" t="s">
        <v>297</v>
      </c>
      <c r="O620" t="s">
        <v>3681</v>
      </c>
      <c r="Q620" t="s">
        <v>344</v>
      </c>
      <c r="R620" t="s">
        <v>297</v>
      </c>
      <c r="S620" t="s">
        <v>306</v>
      </c>
      <c r="T620" t="s">
        <v>297</v>
      </c>
      <c r="U620" t="s">
        <v>308</v>
      </c>
      <c r="V620" t="s">
        <v>568</v>
      </c>
      <c r="W620" t="s">
        <v>345</v>
      </c>
      <c r="X620" t="s">
        <v>310</v>
      </c>
      <c r="Y620" t="s">
        <v>568</v>
      </c>
      <c r="Z620" t="s">
        <v>297</v>
      </c>
      <c r="AA620" t="s">
        <v>297</v>
      </c>
      <c r="AB620" t="s">
        <v>297</v>
      </c>
      <c r="AC620" t="s">
        <v>297</v>
      </c>
      <c r="AD620" t="s">
        <v>297</v>
      </c>
      <c r="AE620" t="s">
        <v>297</v>
      </c>
      <c r="AF620" t="s">
        <v>297</v>
      </c>
      <c r="AG620" t="s">
        <v>297</v>
      </c>
      <c r="AH620" t="s">
        <v>297</v>
      </c>
      <c r="AI620" t="s">
        <v>297</v>
      </c>
      <c r="AJ620" t="s">
        <v>297</v>
      </c>
      <c r="AK620" t="s">
        <v>297</v>
      </c>
      <c r="AL620" t="s">
        <v>297</v>
      </c>
      <c r="AM620" t="s">
        <v>297</v>
      </c>
      <c r="AN620" t="s">
        <v>297</v>
      </c>
      <c r="AO620" t="s">
        <v>297</v>
      </c>
      <c r="AP620" t="s">
        <v>297</v>
      </c>
      <c r="AQ620" t="s">
        <v>297</v>
      </c>
      <c r="AR620" t="s">
        <v>297</v>
      </c>
      <c r="AS620" t="s">
        <v>297</v>
      </c>
      <c r="AT620" t="s">
        <v>297</v>
      </c>
      <c r="AU620" t="s">
        <v>297</v>
      </c>
      <c r="AV620" t="s">
        <v>297</v>
      </c>
      <c r="AW620" t="s">
        <v>297</v>
      </c>
      <c r="AX620" t="s">
        <v>297</v>
      </c>
      <c r="AY620" t="s">
        <v>297</v>
      </c>
      <c r="AZ620" t="s">
        <v>297</v>
      </c>
      <c r="BA620" t="s">
        <v>297</v>
      </c>
      <c r="BB620" t="s">
        <v>297</v>
      </c>
      <c r="BC620" t="s">
        <v>297</v>
      </c>
      <c r="BD620" t="s">
        <v>297</v>
      </c>
      <c r="BE620" t="s">
        <v>297</v>
      </c>
      <c r="BF620" t="s">
        <v>297</v>
      </c>
      <c r="BG620" t="s">
        <v>297</v>
      </c>
      <c r="BH620" t="s">
        <v>297</v>
      </c>
      <c r="BI620" t="s">
        <v>297</v>
      </c>
      <c r="BJ620" t="s">
        <v>297</v>
      </c>
      <c r="BK620" t="s">
        <v>297</v>
      </c>
      <c r="BL620" t="s">
        <v>297</v>
      </c>
      <c r="BM620" t="s">
        <v>297</v>
      </c>
      <c r="BN620" t="s">
        <v>297</v>
      </c>
      <c r="BO620" t="s">
        <v>297</v>
      </c>
      <c r="BP620" t="s">
        <v>297</v>
      </c>
      <c r="BQ620" t="s">
        <v>297</v>
      </c>
      <c r="BR620" t="s">
        <v>297</v>
      </c>
      <c r="BS620" t="s">
        <v>297</v>
      </c>
      <c r="BT620" t="s">
        <v>297</v>
      </c>
      <c r="BU620" t="s">
        <v>297</v>
      </c>
      <c r="BV620" t="s">
        <v>297</v>
      </c>
      <c r="BW620" t="s">
        <v>297</v>
      </c>
      <c r="BX620" t="s">
        <v>297</v>
      </c>
      <c r="BY620" t="s">
        <v>297</v>
      </c>
      <c r="BZ620" t="s">
        <v>297</v>
      </c>
      <c r="CA620" t="s">
        <v>297</v>
      </c>
      <c r="CB620" t="s">
        <v>297</v>
      </c>
      <c r="CC620" t="s">
        <v>297</v>
      </c>
      <c r="CD620" t="s">
        <v>297</v>
      </c>
      <c r="CE620" t="s">
        <v>297</v>
      </c>
      <c r="CF620" t="s">
        <v>347</v>
      </c>
      <c r="CG620" t="s">
        <v>297</v>
      </c>
      <c r="CH620" t="s">
        <v>297</v>
      </c>
      <c r="CI620">
        <v>0</v>
      </c>
      <c r="CJ620">
        <v>30</v>
      </c>
      <c r="CK620" t="s">
        <v>3690</v>
      </c>
      <c r="CL620" t="s">
        <v>3690</v>
      </c>
      <c r="CM620" t="s">
        <v>297</v>
      </c>
      <c r="CN620" t="s">
        <v>415</v>
      </c>
      <c r="CO620" t="s">
        <v>416</v>
      </c>
      <c r="CP620" t="s">
        <v>297</v>
      </c>
      <c r="CQ620" t="s">
        <v>297</v>
      </c>
      <c r="CR620" t="s">
        <v>297</v>
      </c>
      <c r="CS620" t="s">
        <v>297</v>
      </c>
      <c r="CT620" t="s">
        <v>297</v>
      </c>
      <c r="CU620" t="s">
        <v>297</v>
      </c>
      <c r="CV620" t="s">
        <v>297</v>
      </c>
      <c r="CW620" t="s">
        <v>297</v>
      </c>
      <c r="CX620" t="s">
        <v>297</v>
      </c>
      <c r="CY620" t="s">
        <v>390</v>
      </c>
      <c r="CZ620" t="s">
        <v>404</v>
      </c>
      <c r="DA620" t="s">
        <v>847</v>
      </c>
      <c r="DB620" t="s">
        <v>297</v>
      </c>
      <c r="DC620" t="s">
        <v>297</v>
      </c>
    </row>
    <row r="621" spans="1:107" ht="17" hidden="1" customHeight="1" x14ac:dyDescent="0.2">
      <c r="A621" t="s">
        <v>3691</v>
      </c>
      <c r="B621" s="14" t="s">
        <v>3692</v>
      </c>
      <c r="C621" t="s">
        <v>6293</v>
      </c>
      <c r="D621" t="s">
        <v>297</v>
      </c>
      <c r="E621" t="s">
        <v>3693</v>
      </c>
      <c r="F621" t="s">
        <v>297</v>
      </c>
      <c r="G621" t="s">
        <v>357</v>
      </c>
      <c r="H621" t="s">
        <v>358</v>
      </c>
      <c r="I621" t="s">
        <v>341</v>
      </c>
      <c r="J621" t="s">
        <v>342</v>
      </c>
      <c r="K621" t="s">
        <v>343</v>
      </c>
      <c r="L621" t="s">
        <v>303</v>
      </c>
      <c r="M621" t="s">
        <v>297</v>
      </c>
      <c r="N621" t="s">
        <v>3694</v>
      </c>
      <c r="O621" t="s">
        <v>297</v>
      </c>
      <c r="Q621" t="s">
        <v>344</v>
      </c>
      <c r="R621" t="s">
        <v>368</v>
      </c>
      <c r="S621" t="s">
        <v>384</v>
      </c>
      <c r="T621" t="s">
        <v>362</v>
      </c>
      <c r="U621" t="s">
        <v>297</v>
      </c>
      <c r="V621" t="s">
        <v>309</v>
      </c>
      <c r="W621" t="s">
        <v>345</v>
      </c>
      <c r="X621" t="s">
        <v>310</v>
      </c>
      <c r="Y621" t="s">
        <v>3695</v>
      </c>
      <c r="Z621" t="s">
        <v>312</v>
      </c>
      <c r="AA621" t="s">
        <v>297</v>
      </c>
      <c r="AB621" t="s">
        <v>297</v>
      </c>
      <c r="AC621" t="s">
        <v>297</v>
      </c>
      <c r="AD621" t="s">
        <v>297</v>
      </c>
      <c r="AE621" t="s">
        <v>297</v>
      </c>
      <c r="AF621" t="s">
        <v>312</v>
      </c>
      <c r="AG621" t="s">
        <v>297</v>
      </c>
      <c r="AH621" t="s">
        <v>297</v>
      </c>
      <c r="AI621" t="s">
        <v>297</v>
      </c>
      <c r="AJ621" t="s">
        <v>297</v>
      </c>
      <c r="AK621" t="s">
        <v>297</v>
      </c>
      <c r="AL621" t="s">
        <v>297</v>
      </c>
      <c r="AM621" t="s">
        <v>297</v>
      </c>
      <c r="AN621" t="s">
        <v>297</v>
      </c>
      <c r="AO621" t="s">
        <v>297</v>
      </c>
      <c r="AP621" t="s">
        <v>297</v>
      </c>
      <c r="AQ621" t="s">
        <v>297</v>
      </c>
      <c r="AR621" t="s">
        <v>297</v>
      </c>
      <c r="AS621" t="s">
        <v>297</v>
      </c>
      <c r="AT621" t="s">
        <v>297</v>
      </c>
      <c r="AU621" t="s">
        <v>297</v>
      </c>
      <c r="AV621" t="s">
        <v>297</v>
      </c>
      <c r="AW621" t="s">
        <v>297</v>
      </c>
      <c r="AX621" t="s">
        <v>297</v>
      </c>
      <c r="AY621" t="s">
        <v>297</v>
      </c>
      <c r="AZ621" t="s">
        <v>297</v>
      </c>
      <c r="BA621" t="s">
        <v>297</v>
      </c>
      <c r="BB621" t="s">
        <v>297</v>
      </c>
      <c r="BC621" t="s">
        <v>297</v>
      </c>
      <c r="BD621" t="s">
        <v>297</v>
      </c>
      <c r="BE621" t="s">
        <v>297</v>
      </c>
      <c r="BF621" t="s">
        <v>297</v>
      </c>
      <c r="BG621" t="s">
        <v>297</v>
      </c>
      <c r="BH621" t="s">
        <v>297</v>
      </c>
      <c r="BI621" t="s">
        <v>297</v>
      </c>
      <c r="BJ621" t="s">
        <v>297</v>
      </c>
      <c r="BK621" t="s">
        <v>297</v>
      </c>
      <c r="BL621" t="s">
        <v>297</v>
      </c>
      <c r="BM621" t="s">
        <v>297</v>
      </c>
      <c r="BN621" t="s">
        <v>297</v>
      </c>
      <c r="BO621" t="s">
        <v>297</v>
      </c>
      <c r="BP621" t="s">
        <v>297</v>
      </c>
      <c r="BQ621" t="s">
        <v>297</v>
      </c>
      <c r="BR621" t="s">
        <v>297</v>
      </c>
      <c r="BS621" t="s">
        <v>297</v>
      </c>
      <c r="BT621" t="s">
        <v>297</v>
      </c>
      <c r="BU621" t="s">
        <v>297</v>
      </c>
      <c r="BV621" t="s">
        <v>297</v>
      </c>
      <c r="BW621" t="s">
        <v>297</v>
      </c>
      <c r="BX621" t="s">
        <v>297</v>
      </c>
      <c r="BY621" t="s">
        <v>297</v>
      </c>
      <c r="BZ621" t="s">
        <v>297</v>
      </c>
      <c r="CA621" t="s">
        <v>297</v>
      </c>
      <c r="CB621" t="s">
        <v>297</v>
      </c>
      <c r="CC621" t="s">
        <v>297</v>
      </c>
      <c r="CD621" t="s">
        <v>297</v>
      </c>
      <c r="CE621" t="s">
        <v>297</v>
      </c>
      <c r="CF621" t="s">
        <v>553</v>
      </c>
      <c r="CG621">
        <v>0</v>
      </c>
      <c r="CH621" t="s">
        <v>297</v>
      </c>
      <c r="CI621" t="s">
        <v>297</v>
      </c>
      <c r="CJ621" t="s">
        <v>297</v>
      </c>
      <c r="CK621" t="s">
        <v>3696</v>
      </c>
      <c r="CL621" t="s">
        <v>3697</v>
      </c>
      <c r="CM621" t="s">
        <v>297</v>
      </c>
      <c r="CN621" t="s">
        <v>297</v>
      </c>
      <c r="CO621" t="s">
        <v>297</v>
      </c>
      <c r="CP621" t="s">
        <v>297</v>
      </c>
      <c r="CQ621" t="s">
        <v>297</v>
      </c>
      <c r="CR621" t="s">
        <v>297</v>
      </c>
      <c r="CS621" t="s">
        <v>297</v>
      </c>
      <c r="CT621" t="s">
        <v>297</v>
      </c>
      <c r="CU621" t="s">
        <v>297</v>
      </c>
      <c r="CV621" t="s">
        <v>297</v>
      </c>
      <c r="CW621" t="s">
        <v>297</v>
      </c>
      <c r="CX621" t="s">
        <v>297</v>
      </c>
      <c r="CY621" t="s">
        <v>297</v>
      </c>
      <c r="CZ621" t="s">
        <v>297</v>
      </c>
      <c r="DA621" t="s">
        <v>297</v>
      </c>
      <c r="DB621" t="s">
        <v>297</v>
      </c>
      <c r="DC621" t="s">
        <v>297</v>
      </c>
    </row>
    <row r="622" spans="1:107" ht="17" hidden="1" customHeight="1" x14ac:dyDescent="0.2">
      <c r="A622" t="s">
        <v>3698</v>
      </c>
      <c r="B622" s="196" t="s">
        <v>3699</v>
      </c>
      <c r="C622" t="s">
        <v>701</v>
      </c>
      <c r="D622" t="s">
        <v>297</v>
      </c>
      <c r="E622" t="s">
        <v>3700</v>
      </c>
      <c r="F622" t="s">
        <v>3701</v>
      </c>
      <c r="G622" t="s">
        <v>519</v>
      </c>
      <c r="H622" t="s">
        <v>382</v>
      </c>
      <c r="I622" t="s">
        <v>300</v>
      </c>
      <c r="J622" t="s">
        <v>3698</v>
      </c>
      <c r="K622" t="s">
        <v>343</v>
      </c>
      <c r="L622" t="s">
        <v>303</v>
      </c>
      <c r="M622" t="s">
        <v>297</v>
      </c>
      <c r="N622" t="s">
        <v>297</v>
      </c>
      <c r="O622" t="s">
        <v>297</v>
      </c>
      <c r="Q622" t="s">
        <v>344</v>
      </c>
      <c r="R622" t="s">
        <v>319</v>
      </c>
      <c r="S622" t="s">
        <v>306</v>
      </c>
      <c r="T622" t="s">
        <v>297</v>
      </c>
      <c r="U622" t="s">
        <v>297</v>
      </c>
      <c r="V622" t="s">
        <v>309</v>
      </c>
      <c r="W622" t="s">
        <v>310</v>
      </c>
      <c r="X622" t="s">
        <v>310</v>
      </c>
      <c r="Y622" t="s">
        <v>311</v>
      </c>
      <c r="Z622" t="s">
        <v>297</v>
      </c>
      <c r="AA622" t="s">
        <v>297</v>
      </c>
      <c r="AB622" t="s">
        <v>297</v>
      </c>
      <c r="AC622" t="s">
        <v>297</v>
      </c>
      <c r="AD622" t="s">
        <v>297</v>
      </c>
      <c r="AE622" t="s">
        <v>297</v>
      </c>
      <c r="AF622" t="s">
        <v>312</v>
      </c>
      <c r="AG622" t="s">
        <v>297</v>
      </c>
      <c r="AH622" t="s">
        <v>297</v>
      </c>
      <c r="AI622" t="s">
        <v>297</v>
      </c>
      <c r="AJ622" t="s">
        <v>297</v>
      </c>
      <c r="AK622" t="s">
        <v>297</v>
      </c>
      <c r="AL622" t="s">
        <v>297</v>
      </c>
      <c r="AM622" t="s">
        <v>297</v>
      </c>
      <c r="AN622" t="s">
        <v>297</v>
      </c>
      <c r="AO622" t="s">
        <v>297</v>
      </c>
      <c r="AP622" t="s">
        <v>297</v>
      </c>
      <c r="AQ622" t="s">
        <v>297</v>
      </c>
      <c r="AR622" t="s">
        <v>297</v>
      </c>
      <c r="AS622" t="s">
        <v>297</v>
      </c>
      <c r="AT622" t="s">
        <v>297</v>
      </c>
      <c r="AU622" t="s">
        <v>297</v>
      </c>
      <c r="AV622" t="s">
        <v>297</v>
      </c>
      <c r="AW622" t="s">
        <v>297</v>
      </c>
      <c r="AX622" t="s">
        <v>297</v>
      </c>
      <c r="AY622" t="s">
        <v>297</v>
      </c>
      <c r="AZ622" t="s">
        <v>297</v>
      </c>
      <c r="BA622" t="s">
        <v>297</v>
      </c>
      <c r="BB622" t="s">
        <v>297</v>
      </c>
      <c r="BC622" t="s">
        <v>297</v>
      </c>
      <c r="BD622" t="s">
        <v>297</v>
      </c>
      <c r="BE622" t="s">
        <v>297</v>
      </c>
      <c r="BF622" t="s">
        <v>297</v>
      </c>
      <c r="BG622" t="s">
        <v>297</v>
      </c>
      <c r="BH622" t="s">
        <v>297</v>
      </c>
      <c r="BI622" t="s">
        <v>297</v>
      </c>
      <c r="BJ622" t="s">
        <v>297</v>
      </c>
      <c r="BK622" t="s">
        <v>297</v>
      </c>
      <c r="BL622" t="s">
        <v>297</v>
      </c>
      <c r="BM622" t="s">
        <v>297</v>
      </c>
      <c r="BN622" t="s">
        <v>297</v>
      </c>
      <c r="BO622" t="s">
        <v>297</v>
      </c>
      <c r="BP622" t="s">
        <v>312</v>
      </c>
      <c r="BQ622" t="s">
        <v>297</v>
      </c>
      <c r="BR622" t="s">
        <v>297</v>
      </c>
      <c r="BS622" t="s">
        <v>297</v>
      </c>
      <c r="BT622" t="s">
        <v>297</v>
      </c>
      <c r="BU622" t="s">
        <v>297</v>
      </c>
      <c r="BV622" t="s">
        <v>297</v>
      </c>
      <c r="BW622" t="s">
        <v>297</v>
      </c>
      <c r="BX622" t="s">
        <v>297</v>
      </c>
      <c r="BY622" t="s">
        <v>297</v>
      </c>
      <c r="BZ622" t="s">
        <v>297</v>
      </c>
      <c r="CA622" t="s">
        <v>297</v>
      </c>
      <c r="CB622" t="s">
        <v>297</v>
      </c>
      <c r="CC622" t="s">
        <v>297</v>
      </c>
      <c r="CD622" t="s">
        <v>297</v>
      </c>
      <c r="CE622" t="s">
        <v>297</v>
      </c>
      <c r="CF622" t="s">
        <v>347</v>
      </c>
      <c r="CG622" t="s">
        <v>297</v>
      </c>
      <c r="CH622" t="s">
        <v>297</v>
      </c>
      <c r="CI622">
        <v>0</v>
      </c>
      <c r="CJ622">
        <v>30</v>
      </c>
      <c r="CK622" t="s">
        <v>3702</v>
      </c>
      <c r="CL622" t="s">
        <v>3703</v>
      </c>
      <c r="CM622" t="s">
        <v>3704</v>
      </c>
      <c r="CN622" t="s">
        <v>297</v>
      </c>
      <c r="CO622" t="s">
        <v>297</v>
      </c>
      <c r="CP622" t="s">
        <v>297</v>
      </c>
      <c r="CQ622" t="s">
        <v>297</v>
      </c>
      <c r="CR622" t="s">
        <v>297</v>
      </c>
      <c r="CS622" t="s">
        <v>297</v>
      </c>
      <c r="CT622" t="s">
        <v>297</v>
      </c>
      <c r="CU622" t="s">
        <v>297</v>
      </c>
      <c r="CV622" t="s">
        <v>297</v>
      </c>
      <c r="CW622" t="s">
        <v>297</v>
      </c>
      <c r="CX622" t="s">
        <v>297</v>
      </c>
      <c r="CY622" t="s">
        <v>297</v>
      </c>
      <c r="CZ622" t="s">
        <v>297</v>
      </c>
      <c r="DA622" t="s">
        <v>297</v>
      </c>
      <c r="DB622" t="s">
        <v>297</v>
      </c>
      <c r="DC622" t="s">
        <v>297</v>
      </c>
    </row>
    <row r="623" spans="1:107" ht="17" hidden="1" customHeight="1" x14ac:dyDescent="0.2">
      <c r="A623" t="s">
        <v>3705</v>
      </c>
      <c r="B623" s="14" t="s">
        <v>389</v>
      </c>
      <c r="C623" t="s">
        <v>6204</v>
      </c>
      <c r="D623" t="s">
        <v>297</v>
      </c>
      <c r="E623" t="s">
        <v>3706</v>
      </c>
      <c r="F623" t="s">
        <v>297</v>
      </c>
      <c r="G623" t="s">
        <v>339</v>
      </c>
      <c r="H623" t="s">
        <v>340</v>
      </c>
      <c r="I623" t="s">
        <v>375</v>
      </c>
      <c r="J623" t="s">
        <v>342</v>
      </c>
      <c r="K623" t="s">
        <v>343</v>
      </c>
      <c r="L623" t="s">
        <v>303</v>
      </c>
      <c r="M623" t="s">
        <v>297</v>
      </c>
      <c r="N623" t="s">
        <v>297</v>
      </c>
      <c r="O623" t="s">
        <v>297</v>
      </c>
      <c r="Q623" t="s">
        <v>344</v>
      </c>
      <c r="R623" t="s">
        <v>297</v>
      </c>
      <c r="S623" t="s">
        <v>306</v>
      </c>
      <c r="T623" t="s">
        <v>297</v>
      </c>
      <c r="U623" t="s">
        <v>308</v>
      </c>
      <c r="V623" t="s">
        <v>309</v>
      </c>
      <c r="W623" t="s">
        <v>310</v>
      </c>
      <c r="X623" t="s">
        <v>310</v>
      </c>
      <c r="Y623" t="s">
        <v>311</v>
      </c>
      <c r="Z623" t="s">
        <v>297</v>
      </c>
      <c r="AA623" t="s">
        <v>297</v>
      </c>
      <c r="AB623" t="s">
        <v>297</v>
      </c>
      <c r="AC623" t="s">
        <v>297</v>
      </c>
      <c r="AD623" t="s">
        <v>297</v>
      </c>
      <c r="AE623" t="s">
        <v>297</v>
      </c>
      <c r="AF623" t="s">
        <v>297</v>
      </c>
      <c r="AG623" t="s">
        <v>297</v>
      </c>
      <c r="AH623" t="s">
        <v>297</v>
      </c>
      <c r="AI623" t="s">
        <v>297</v>
      </c>
      <c r="AJ623" t="s">
        <v>297</v>
      </c>
      <c r="AK623" t="s">
        <v>297</v>
      </c>
      <c r="AL623" t="s">
        <v>297</v>
      </c>
      <c r="AM623" t="s">
        <v>297</v>
      </c>
      <c r="AN623" t="s">
        <v>297</v>
      </c>
      <c r="AO623" t="s">
        <v>411</v>
      </c>
      <c r="AP623" t="s">
        <v>424</v>
      </c>
      <c r="AQ623">
        <v>14</v>
      </c>
      <c r="AR623" t="s">
        <v>297</v>
      </c>
      <c r="AS623" t="s">
        <v>297</v>
      </c>
      <c r="AT623" t="s">
        <v>297</v>
      </c>
      <c r="AU623" t="s">
        <v>297</v>
      </c>
      <c r="AV623" t="s">
        <v>297</v>
      </c>
      <c r="AW623" t="s">
        <v>297</v>
      </c>
      <c r="AX623" t="s">
        <v>297</v>
      </c>
      <c r="AY623" t="s">
        <v>297</v>
      </c>
      <c r="AZ623" t="s">
        <v>297</v>
      </c>
      <c r="BA623" t="s">
        <v>297</v>
      </c>
      <c r="BB623" t="s">
        <v>297</v>
      </c>
      <c r="BC623" t="s">
        <v>297</v>
      </c>
      <c r="BD623" t="s">
        <v>297</v>
      </c>
      <c r="BE623" t="s">
        <v>297</v>
      </c>
      <c r="BF623" t="s">
        <v>297</v>
      </c>
      <c r="BG623" t="s">
        <v>297</v>
      </c>
      <c r="BH623" t="s">
        <v>297</v>
      </c>
      <c r="BI623" t="s">
        <v>297</v>
      </c>
      <c r="BJ623" t="s">
        <v>297</v>
      </c>
      <c r="BK623" t="s">
        <v>297</v>
      </c>
      <c r="BL623" t="s">
        <v>297</v>
      </c>
      <c r="BM623" t="s">
        <v>297</v>
      </c>
      <c r="BN623" t="s">
        <v>297</v>
      </c>
      <c r="BO623" t="s">
        <v>297</v>
      </c>
      <c r="BP623" t="s">
        <v>297</v>
      </c>
      <c r="BQ623" t="s">
        <v>297</v>
      </c>
      <c r="BR623" t="s">
        <v>297</v>
      </c>
      <c r="BS623" t="s">
        <v>297</v>
      </c>
      <c r="BT623" t="s">
        <v>297</v>
      </c>
      <c r="BU623" t="s">
        <v>297</v>
      </c>
      <c r="BV623" t="s">
        <v>297</v>
      </c>
      <c r="BW623" t="s">
        <v>297</v>
      </c>
      <c r="BX623" t="s">
        <v>297</v>
      </c>
      <c r="BY623" t="s">
        <v>297</v>
      </c>
      <c r="BZ623" t="s">
        <v>297</v>
      </c>
      <c r="CA623" t="s">
        <v>297</v>
      </c>
      <c r="CB623" t="s">
        <v>297</v>
      </c>
      <c r="CC623" t="s">
        <v>297</v>
      </c>
      <c r="CD623" t="s">
        <v>297</v>
      </c>
      <c r="CE623" t="s">
        <v>297</v>
      </c>
      <c r="CF623" t="s">
        <v>369</v>
      </c>
      <c r="CG623" t="s">
        <v>297</v>
      </c>
      <c r="CH623" t="s">
        <v>297</v>
      </c>
      <c r="CI623">
        <v>0</v>
      </c>
      <c r="CJ623">
        <v>30</v>
      </c>
      <c r="CK623" t="s">
        <v>3707</v>
      </c>
      <c r="CL623" t="s">
        <v>3708</v>
      </c>
      <c r="CM623" t="s">
        <v>297</v>
      </c>
      <c r="CN623" t="s">
        <v>297</v>
      </c>
      <c r="CO623" t="s">
        <v>297</v>
      </c>
      <c r="CP623" t="s">
        <v>297</v>
      </c>
      <c r="CQ623" t="s">
        <v>297</v>
      </c>
      <c r="CR623" t="s">
        <v>297</v>
      </c>
      <c r="CS623" t="s">
        <v>297</v>
      </c>
      <c r="CT623" t="s">
        <v>297</v>
      </c>
      <c r="CU623" t="s">
        <v>297</v>
      </c>
      <c r="CV623" t="s">
        <v>297</v>
      </c>
      <c r="CW623" t="s">
        <v>3709</v>
      </c>
      <c r="CX623" t="s">
        <v>297</v>
      </c>
      <c r="CY623" t="s">
        <v>297</v>
      </c>
      <c r="CZ623" t="s">
        <v>297</v>
      </c>
      <c r="DA623" t="s">
        <v>297</v>
      </c>
      <c r="DB623" t="s">
        <v>297</v>
      </c>
      <c r="DC623" t="s">
        <v>297</v>
      </c>
    </row>
    <row r="624" spans="1:107" ht="17" hidden="1" customHeight="1" x14ac:dyDescent="0.2">
      <c r="A624" t="s">
        <v>1238</v>
      </c>
      <c r="B624" s="196" t="s">
        <v>3710</v>
      </c>
      <c r="C624" t="s">
        <v>366</v>
      </c>
      <c r="D624" t="s">
        <v>297</v>
      </c>
      <c r="E624" t="s">
        <v>3711</v>
      </c>
      <c r="F624" t="s">
        <v>297</v>
      </c>
      <c r="G624" t="s">
        <v>339</v>
      </c>
      <c r="H624" t="s">
        <v>340</v>
      </c>
      <c r="I624" t="s">
        <v>844</v>
      </c>
      <c r="J624" t="s">
        <v>342</v>
      </c>
      <c r="K624" t="s">
        <v>343</v>
      </c>
      <c r="L624" t="s">
        <v>303</v>
      </c>
      <c r="M624" t="s">
        <v>297</v>
      </c>
      <c r="N624" t="s">
        <v>297</v>
      </c>
      <c r="O624" t="s">
        <v>297</v>
      </c>
      <c r="Q624" t="s">
        <v>1238</v>
      </c>
      <c r="R624" t="s">
        <v>368</v>
      </c>
      <c r="S624" t="s">
        <v>306</v>
      </c>
      <c r="T624" t="s">
        <v>297</v>
      </c>
      <c r="U624" t="s">
        <v>297</v>
      </c>
      <c r="V624" t="s">
        <v>309</v>
      </c>
      <c r="W624" t="s">
        <v>310</v>
      </c>
      <c r="X624" t="s">
        <v>310</v>
      </c>
      <c r="Y624" t="s">
        <v>311</v>
      </c>
      <c r="Z624" t="s">
        <v>297</v>
      </c>
      <c r="AA624" t="s">
        <v>297</v>
      </c>
      <c r="AB624" t="s">
        <v>297</v>
      </c>
      <c r="AC624" t="s">
        <v>297</v>
      </c>
      <c r="AD624" t="s">
        <v>297</v>
      </c>
      <c r="AE624" t="s">
        <v>297</v>
      </c>
      <c r="AF624" t="s">
        <v>297</v>
      </c>
      <c r="AG624" t="s">
        <v>297</v>
      </c>
      <c r="AH624" t="s">
        <v>297</v>
      </c>
      <c r="AI624" t="s">
        <v>297</v>
      </c>
      <c r="AJ624" t="s">
        <v>297</v>
      </c>
      <c r="AK624" t="s">
        <v>297</v>
      </c>
      <c r="AL624" t="s">
        <v>297</v>
      </c>
      <c r="AM624" t="s">
        <v>297</v>
      </c>
      <c r="AN624" t="s">
        <v>297</v>
      </c>
      <c r="AO624" t="s">
        <v>297</v>
      </c>
      <c r="AP624" t="s">
        <v>297</v>
      </c>
      <c r="AQ624" t="s">
        <v>297</v>
      </c>
      <c r="AR624" t="s">
        <v>297</v>
      </c>
      <c r="AS624" t="s">
        <v>297</v>
      </c>
      <c r="AT624" t="s">
        <v>297</v>
      </c>
      <c r="AU624" t="s">
        <v>297</v>
      </c>
      <c r="AV624" t="s">
        <v>297</v>
      </c>
      <c r="AW624" t="s">
        <v>297</v>
      </c>
      <c r="AX624" t="s">
        <v>297</v>
      </c>
      <c r="AY624" t="s">
        <v>297</v>
      </c>
      <c r="AZ624" t="s">
        <v>297</v>
      </c>
      <c r="BA624" t="s">
        <v>297</v>
      </c>
      <c r="BB624" t="s">
        <v>297</v>
      </c>
      <c r="BC624" t="s">
        <v>297</v>
      </c>
      <c r="BD624" t="s">
        <v>297</v>
      </c>
      <c r="BE624" t="s">
        <v>297</v>
      </c>
      <c r="BF624" t="s">
        <v>297</v>
      </c>
      <c r="BG624" t="s">
        <v>297</v>
      </c>
      <c r="BH624" t="s">
        <v>297</v>
      </c>
      <c r="BI624" t="s">
        <v>297</v>
      </c>
      <c r="BJ624" t="s">
        <v>297</v>
      </c>
      <c r="BK624" t="s">
        <v>297</v>
      </c>
      <c r="BL624" t="s">
        <v>297</v>
      </c>
      <c r="BM624" t="s">
        <v>297</v>
      </c>
      <c r="BN624" t="s">
        <v>297</v>
      </c>
      <c r="BO624" t="s">
        <v>297</v>
      </c>
      <c r="BP624" t="s">
        <v>312</v>
      </c>
      <c r="BQ624" t="s">
        <v>297</v>
      </c>
      <c r="BR624" t="s">
        <v>297</v>
      </c>
      <c r="BS624" t="s">
        <v>297</v>
      </c>
      <c r="BT624" t="s">
        <v>297</v>
      </c>
      <c r="BU624" t="s">
        <v>297</v>
      </c>
      <c r="BV624" t="s">
        <v>297</v>
      </c>
      <c r="BW624" t="s">
        <v>297</v>
      </c>
      <c r="BX624" t="s">
        <v>297</v>
      </c>
      <c r="BY624" t="s">
        <v>297</v>
      </c>
      <c r="BZ624" t="s">
        <v>297</v>
      </c>
      <c r="CA624" t="s">
        <v>297</v>
      </c>
      <c r="CB624" t="s">
        <v>297</v>
      </c>
      <c r="CC624" t="s">
        <v>297</v>
      </c>
      <c r="CD624" t="s">
        <v>297</v>
      </c>
      <c r="CE624" t="s">
        <v>297</v>
      </c>
      <c r="CF624" t="s">
        <v>369</v>
      </c>
      <c r="CG624" t="s">
        <v>297</v>
      </c>
      <c r="CH624" t="s">
        <v>297</v>
      </c>
      <c r="CI624">
        <v>0</v>
      </c>
      <c r="CJ624">
        <v>30</v>
      </c>
      <c r="CK624" t="s">
        <v>3712</v>
      </c>
      <c r="CL624" t="s">
        <v>3713</v>
      </c>
      <c r="CM624" t="s">
        <v>297</v>
      </c>
      <c r="CN624" t="s">
        <v>297</v>
      </c>
      <c r="CO624" t="s">
        <v>297</v>
      </c>
      <c r="CP624" t="s">
        <v>297</v>
      </c>
      <c r="CQ624" t="s">
        <v>297</v>
      </c>
      <c r="CR624" t="s">
        <v>297</v>
      </c>
      <c r="CS624" t="s">
        <v>297</v>
      </c>
      <c r="CT624" t="s">
        <v>297</v>
      </c>
      <c r="CU624" t="s">
        <v>297</v>
      </c>
      <c r="CV624" t="s">
        <v>297</v>
      </c>
      <c r="CW624" t="s">
        <v>297</v>
      </c>
      <c r="CX624" t="s">
        <v>297</v>
      </c>
      <c r="CY624" t="s">
        <v>297</v>
      </c>
      <c r="CZ624" t="s">
        <v>297</v>
      </c>
      <c r="DA624" t="s">
        <v>297</v>
      </c>
      <c r="DB624" t="s">
        <v>297</v>
      </c>
      <c r="DC624" t="s">
        <v>297</v>
      </c>
    </row>
    <row r="625" spans="1:107" ht="17" hidden="1" customHeight="1" x14ac:dyDescent="0.2">
      <c r="B625" s="198" t="s">
        <v>3715</v>
      </c>
      <c r="C625" t="s">
        <v>650</v>
      </c>
      <c r="D625" t="s">
        <v>297</v>
      </c>
      <c r="E625" t="s">
        <v>3716</v>
      </c>
      <c r="F625" t="s">
        <v>297</v>
      </c>
      <c r="G625" t="s">
        <v>339</v>
      </c>
      <c r="H625" t="s">
        <v>3714</v>
      </c>
      <c r="I625" t="s">
        <v>375</v>
      </c>
      <c r="J625" t="s">
        <v>342</v>
      </c>
      <c r="K625" t="s">
        <v>343</v>
      </c>
      <c r="L625" t="s">
        <v>303</v>
      </c>
      <c r="M625" t="s">
        <v>297</v>
      </c>
      <c r="N625" t="s">
        <v>297</v>
      </c>
      <c r="O625" t="s">
        <v>297</v>
      </c>
      <c r="Q625" t="s">
        <v>344</v>
      </c>
      <c r="R625" t="s">
        <v>297</v>
      </c>
      <c r="S625" t="s">
        <v>306</v>
      </c>
      <c r="T625" t="s">
        <v>297</v>
      </c>
      <c r="U625" t="s">
        <v>297</v>
      </c>
      <c r="V625" t="s">
        <v>309</v>
      </c>
      <c r="W625" t="s">
        <v>310</v>
      </c>
      <c r="X625" t="s">
        <v>310</v>
      </c>
      <c r="Y625" t="s">
        <v>311</v>
      </c>
      <c r="Z625" t="s">
        <v>297</v>
      </c>
      <c r="AA625" t="s">
        <v>297</v>
      </c>
      <c r="AB625" t="s">
        <v>297</v>
      </c>
      <c r="AC625" t="s">
        <v>297</v>
      </c>
      <c r="AD625" t="s">
        <v>297</v>
      </c>
      <c r="AE625" t="s">
        <v>297</v>
      </c>
      <c r="AF625" t="s">
        <v>297</v>
      </c>
      <c r="AG625" t="s">
        <v>297</v>
      </c>
      <c r="AH625" t="s">
        <v>297</v>
      </c>
      <c r="AI625" t="s">
        <v>297</v>
      </c>
      <c r="AJ625" t="s">
        <v>297</v>
      </c>
      <c r="AK625" t="s">
        <v>297</v>
      </c>
      <c r="AL625" t="s">
        <v>297</v>
      </c>
      <c r="AM625" t="s">
        <v>297</v>
      </c>
      <c r="AN625" t="s">
        <v>297</v>
      </c>
      <c r="AO625" t="s">
        <v>297</v>
      </c>
      <c r="AP625" t="s">
        <v>297</v>
      </c>
      <c r="AQ625" t="s">
        <v>297</v>
      </c>
      <c r="AR625" t="s">
        <v>297</v>
      </c>
      <c r="AS625" t="s">
        <v>297</v>
      </c>
      <c r="AT625" t="s">
        <v>297</v>
      </c>
      <c r="AU625" t="s">
        <v>297</v>
      </c>
      <c r="AV625" t="s">
        <v>297</v>
      </c>
      <c r="AW625" t="s">
        <v>297</v>
      </c>
      <c r="AX625" t="s">
        <v>297</v>
      </c>
      <c r="AY625" t="s">
        <v>297</v>
      </c>
      <c r="AZ625" t="s">
        <v>297</v>
      </c>
      <c r="BA625" t="s">
        <v>297</v>
      </c>
      <c r="BB625" t="s">
        <v>297</v>
      </c>
      <c r="BC625" t="s">
        <v>297</v>
      </c>
      <c r="BD625" t="s">
        <v>297</v>
      </c>
      <c r="BE625" t="s">
        <v>297</v>
      </c>
      <c r="BF625" t="s">
        <v>297</v>
      </c>
      <c r="BG625" t="s">
        <v>297</v>
      </c>
      <c r="BH625" t="s">
        <v>297</v>
      </c>
      <c r="BI625" t="s">
        <v>297</v>
      </c>
      <c r="BJ625" t="s">
        <v>297</v>
      </c>
      <c r="BK625" t="s">
        <v>297</v>
      </c>
      <c r="BL625" t="s">
        <v>297</v>
      </c>
      <c r="BM625" t="s">
        <v>297</v>
      </c>
      <c r="BN625" t="s">
        <v>297</v>
      </c>
      <c r="BO625" t="s">
        <v>297</v>
      </c>
      <c r="BP625" t="s">
        <v>312</v>
      </c>
      <c r="BQ625" t="s">
        <v>297</v>
      </c>
      <c r="BR625" t="s">
        <v>297</v>
      </c>
      <c r="BS625" t="s">
        <v>297</v>
      </c>
      <c r="BT625" t="s">
        <v>297</v>
      </c>
      <c r="BU625" t="s">
        <v>297</v>
      </c>
      <c r="BV625" t="s">
        <v>297</v>
      </c>
      <c r="BW625" t="s">
        <v>297</v>
      </c>
      <c r="BX625" t="s">
        <v>297</v>
      </c>
      <c r="BY625" t="s">
        <v>297</v>
      </c>
      <c r="BZ625" t="s">
        <v>297</v>
      </c>
      <c r="CA625" t="s">
        <v>297</v>
      </c>
      <c r="CB625" t="s">
        <v>297</v>
      </c>
      <c r="CC625" t="s">
        <v>297</v>
      </c>
      <c r="CD625" t="s">
        <v>297</v>
      </c>
      <c r="CE625" t="s">
        <v>297</v>
      </c>
      <c r="CF625" t="s">
        <v>369</v>
      </c>
      <c r="CG625" t="s">
        <v>297</v>
      </c>
      <c r="CH625" t="s">
        <v>297</v>
      </c>
      <c r="CI625">
        <v>0</v>
      </c>
      <c r="CJ625">
        <v>30</v>
      </c>
      <c r="CM625" t="s">
        <v>297</v>
      </c>
      <c r="CN625" t="s">
        <v>297</v>
      </c>
      <c r="CO625" t="s">
        <v>297</v>
      </c>
      <c r="CP625" t="s">
        <v>297</v>
      </c>
      <c r="CQ625" t="s">
        <v>297</v>
      </c>
      <c r="CR625" t="s">
        <v>297</v>
      </c>
      <c r="CS625" t="s">
        <v>297</v>
      </c>
      <c r="CT625" t="s">
        <v>297</v>
      </c>
      <c r="CU625" t="s">
        <v>297</v>
      </c>
      <c r="CV625" t="s">
        <v>297</v>
      </c>
      <c r="CW625" t="s">
        <v>297</v>
      </c>
      <c r="CX625" t="s">
        <v>297</v>
      </c>
      <c r="CY625" t="s">
        <v>297</v>
      </c>
      <c r="CZ625" t="s">
        <v>297</v>
      </c>
      <c r="DA625" t="s">
        <v>297</v>
      </c>
      <c r="DB625" t="s">
        <v>297</v>
      </c>
      <c r="DC625" t="s">
        <v>297</v>
      </c>
    </row>
    <row r="626" spans="1:107" ht="17" hidden="1" customHeight="1" x14ac:dyDescent="0.2">
      <c r="A626" s="70" t="s">
        <v>3717</v>
      </c>
      <c r="B626" s="199" t="s">
        <v>3718</v>
      </c>
      <c r="C626" t="s">
        <v>650</v>
      </c>
      <c r="D626" t="s">
        <v>297</v>
      </c>
      <c r="E626" t="s">
        <v>3719</v>
      </c>
      <c r="F626" t="s">
        <v>297</v>
      </c>
      <c r="G626" t="s">
        <v>339</v>
      </c>
      <c r="H626" t="s">
        <v>3717</v>
      </c>
      <c r="I626" t="s">
        <v>375</v>
      </c>
      <c r="J626" t="s">
        <v>342</v>
      </c>
      <c r="K626" t="s">
        <v>343</v>
      </c>
      <c r="L626" t="s">
        <v>303</v>
      </c>
      <c r="M626" t="s">
        <v>297</v>
      </c>
      <c r="N626" t="s">
        <v>297</v>
      </c>
      <c r="O626" t="s">
        <v>297</v>
      </c>
      <c r="Q626" t="s">
        <v>344</v>
      </c>
      <c r="R626" t="s">
        <v>297</v>
      </c>
      <c r="S626" t="s">
        <v>306</v>
      </c>
      <c r="T626" t="s">
        <v>297</v>
      </c>
      <c r="U626" t="s">
        <v>297</v>
      </c>
      <c r="V626" t="s">
        <v>309</v>
      </c>
      <c r="W626" t="s">
        <v>310</v>
      </c>
      <c r="X626" t="s">
        <v>310</v>
      </c>
      <c r="Y626" t="s">
        <v>311</v>
      </c>
      <c r="Z626" t="s">
        <v>297</v>
      </c>
      <c r="AA626" t="s">
        <v>297</v>
      </c>
      <c r="AB626" t="s">
        <v>297</v>
      </c>
      <c r="AC626" t="s">
        <v>297</v>
      </c>
      <c r="AD626" t="s">
        <v>297</v>
      </c>
      <c r="AE626" t="s">
        <v>297</v>
      </c>
      <c r="AF626" t="s">
        <v>297</v>
      </c>
      <c r="AG626" t="s">
        <v>297</v>
      </c>
      <c r="AH626" t="s">
        <v>297</v>
      </c>
      <c r="AI626" t="s">
        <v>297</v>
      </c>
      <c r="AJ626" t="s">
        <v>297</v>
      </c>
      <c r="AK626" t="s">
        <v>297</v>
      </c>
      <c r="AL626" t="s">
        <v>297</v>
      </c>
      <c r="AM626" t="s">
        <v>297</v>
      </c>
      <c r="AN626" t="s">
        <v>297</v>
      </c>
      <c r="AO626" t="s">
        <v>297</v>
      </c>
      <c r="AP626" t="s">
        <v>297</v>
      </c>
      <c r="AQ626" t="s">
        <v>297</v>
      </c>
      <c r="AR626" t="s">
        <v>297</v>
      </c>
      <c r="AS626" t="s">
        <v>297</v>
      </c>
      <c r="AT626" t="s">
        <v>297</v>
      </c>
      <c r="AU626" t="s">
        <v>297</v>
      </c>
      <c r="AV626" t="s">
        <v>297</v>
      </c>
      <c r="AW626" t="s">
        <v>297</v>
      </c>
      <c r="AX626" t="s">
        <v>297</v>
      </c>
      <c r="AY626" t="s">
        <v>297</v>
      </c>
      <c r="AZ626" t="s">
        <v>297</v>
      </c>
      <c r="BA626" t="s">
        <v>297</v>
      </c>
      <c r="BB626" t="s">
        <v>297</v>
      </c>
      <c r="BC626" t="s">
        <v>297</v>
      </c>
      <c r="BD626" t="s">
        <v>297</v>
      </c>
      <c r="BE626" t="s">
        <v>297</v>
      </c>
      <c r="BF626" t="s">
        <v>297</v>
      </c>
      <c r="BG626" t="s">
        <v>297</v>
      </c>
      <c r="BH626" t="s">
        <v>297</v>
      </c>
      <c r="BI626" t="s">
        <v>297</v>
      </c>
      <c r="BJ626" t="s">
        <v>297</v>
      </c>
      <c r="BK626" t="s">
        <v>297</v>
      </c>
      <c r="BL626" t="s">
        <v>297</v>
      </c>
      <c r="BM626" t="s">
        <v>297</v>
      </c>
      <c r="BN626" t="s">
        <v>297</v>
      </c>
      <c r="BO626" t="s">
        <v>297</v>
      </c>
      <c r="BP626" t="s">
        <v>312</v>
      </c>
      <c r="BQ626" t="s">
        <v>297</v>
      </c>
      <c r="BR626" t="s">
        <v>297</v>
      </c>
      <c r="BS626" t="s">
        <v>297</v>
      </c>
      <c r="BT626" t="s">
        <v>297</v>
      </c>
      <c r="BU626" t="s">
        <v>297</v>
      </c>
      <c r="BV626" t="s">
        <v>297</v>
      </c>
      <c r="BW626" t="s">
        <v>297</v>
      </c>
      <c r="BX626" t="s">
        <v>297</v>
      </c>
      <c r="BY626" t="s">
        <v>297</v>
      </c>
      <c r="BZ626" t="s">
        <v>297</v>
      </c>
      <c r="CA626" t="s">
        <v>297</v>
      </c>
      <c r="CB626" t="s">
        <v>297</v>
      </c>
      <c r="CC626" t="s">
        <v>297</v>
      </c>
      <c r="CD626" t="s">
        <v>297</v>
      </c>
      <c r="CE626" t="s">
        <v>297</v>
      </c>
      <c r="CF626" t="s">
        <v>369</v>
      </c>
      <c r="CG626" t="s">
        <v>297</v>
      </c>
      <c r="CH626" t="s">
        <v>297</v>
      </c>
      <c r="CI626">
        <v>0</v>
      </c>
      <c r="CJ626">
        <v>30</v>
      </c>
      <c r="CM626" t="s">
        <v>297</v>
      </c>
      <c r="CN626" t="s">
        <v>297</v>
      </c>
      <c r="CO626" t="s">
        <v>297</v>
      </c>
      <c r="CP626" t="s">
        <v>297</v>
      </c>
      <c r="CQ626" t="s">
        <v>297</v>
      </c>
      <c r="CR626" t="s">
        <v>297</v>
      </c>
      <c r="CS626" t="s">
        <v>297</v>
      </c>
      <c r="CT626" t="s">
        <v>297</v>
      </c>
      <c r="CU626" t="s">
        <v>297</v>
      </c>
      <c r="CV626" t="s">
        <v>297</v>
      </c>
      <c r="CW626" t="s">
        <v>297</v>
      </c>
      <c r="CX626" t="s">
        <v>297</v>
      </c>
      <c r="CY626" t="s">
        <v>297</v>
      </c>
      <c r="CZ626" t="s">
        <v>297</v>
      </c>
      <c r="DA626" t="s">
        <v>297</v>
      </c>
      <c r="DB626" t="s">
        <v>297</v>
      </c>
      <c r="DC626" t="s">
        <v>297</v>
      </c>
    </row>
    <row r="627" spans="1:107" ht="17" hidden="1" customHeight="1" x14ac:dyDescent="0.2">
      <c r="A627" t="s">
        <v>382</v>
      </c>
      <c r="B627" s="14" t="s">
        <v>3720</v>
      </c>
      <c r="C627" t="s">
        <v>650</v>
      </c>
      <c r="D627" t="s">
        <v>297</v>
      </c>
      <c r="E627" t="s">
        <v>3721</v>
      </c>
      <c r="F627" t="s">
        <v>297</v>
      </c>
      <c r="G627" t="s">
        <v>339</v>
      </c>
      <c r="H627" t="s">
        <v>382</v>
      </c>
      <c r="I627" t="s">
        <v>375</v>
      </c>
      <c r="J627" t="s">
        <v>342</v>
      </c>
      <c r="K627" t="s">
        <v>343</v>
      </c>
      <c r="L627" t="s">
        <v>303</v>
      </c>
      <c r="M627" t="s">
        <v>297</v>
      </c>
      <c r="N627" t="s">
        <v>297</v>
      </c>
      <c r="O627" t="s">
        <v>297</v>
      </c>
      <c r="Q627" t="s">
        <v>344</v>
      </c>
      <c r="R627" t="s">
        <v>297</v>
      </c>
      <c r="S627" t="s">
        <v>306</v>
      </c>
      <c r="T627" t="s">
        <v>297</v>
      </c>
      <c r="U627" t="s">
        <v>297</v>
      </c>
      <c r="V627" t="s">
        <v>309</v>
      </c>
      <c r="W627" t="s">
        <v>310</v>
      </c>
      <c r="X627" t="s">
        <v>310</v>
      </c>
      <c r="Y627" t="s">
        <v>311</v>
      </c>
      <c r="Z627" t="s">
        <v>297</v>
      </c>
      <c r="AA627" t="s">
        <v>297</v>
      </c>
      <c r="AB627" t="s">
        <v>297</v>
      </c>
      <c r="AC627" t="s">
        <v>297</v>
      </c>
      <c r="AD627" t="s">
        <v>297</v>
      </c>
      <c r="AE627" t="s">
        <v>297</v>
      </c>
      <c r="AF627" t="s">
        <v>297</v>
      </c>
      <c r="AG627" t="s">
        <v>297</v>
      </c>
      <c r="AH627" t="s">
        <v>297</v>
      </c>
      <c r="AI627" t="s">
        <v>297</v>
      </c>
      <c r="AJ627" t="s">
        <v>297</v>
      </c>
      <c r="AK627" t="s">
        <v>297</v>
      </c>
      <c r="AL627" t="s">
        <v>297</v>
      </c>
      <c r="AM627" t="s">
        <v>297</v>
      </c>
      <c r="AN627" t="s">
        <v>297</v>
      </c>
      <c r="AO627" t="s">
        <v>297</v>
      </c>
      <c r="AP627" t="s">
        <v>297</v>
      </c>
      <c r="AQ627" t="s">
        <v>297</v>
      </c>
      <c r="AR627" t="s">
        <v>297</v>
      </c>
      <c r="AS627" t="s">
        <v>297</v>
      </c>
      <c r="AT627" t="s">
        <v>297</v>
      </c>
      <c r="AU627" t="s">
        <v>297</v>
      </c>
      <c r="AV627" t="s">
        <v>297</v>
      </c>
      <c r="AW627" t="s">
        <v>297</v>
      </c>
      <c r="AX627" t="s">
        <v>297</v>
      </c>
      <c r="AY627" t="s">
        <v>297</v>
      </c>
      <c r="AZ627" t="s">
        <v>297</v>
      </c>
      <c r="BA627" t="s">
        <v>297</v>
      </c>
      <c r="BB627" t="s">
        <v>297</v>
      </c>
      <c r="BC627" t="s">
        <v>297</v>
      </c>
      <c r="BD627" t="s">
        <v>297</v>
      </c>
      <c r="BE627" t="s">
        <v>297</v>
      </c>
      <c r="BF627" t="s">
        <v>297</v>
      </c>
      <c r="BG627" t="s">
        <v>297</v>
      </c>
      <c r="BH627" t="s">
        <v>297</v>
      </c>
      <c r="BI627" t="s">
        <v>297</v>
      </c>
      <c r="BJ627" t="s">
        <v>297</v>
      </c>
      <c r="BK627" t="s">
        <v>297</v>
      </c>
      <c r="BL627" t="s">
        <v>297</v>
      </c>
      <c r="BM627" t="s">
        <v>297</v>
      </c>
      <c r="BN627" t="s">
        <v>297</v>
      </c>
      <c r="BO627" t="s">
        <v>297</v>
      </c>
      <c r="BP627" t="s">
        <v>312</v>
      </c>
      <c r="BQ627" t="s">
        <v>297</v>
      </c>
      <c r="BR627" t="s">
        <v>297</v>
      </c>
      <c r="BS627" t="s">
        <v>297</v>
      </c>
      <c r="BT627" t="s">
        <v>297</v>
      </c>
      <c r="BU627" t="s">
        <v>297</v>
      </c>
      <c r="BV627" t="s">
        <v>297</v>
      </c>
      <c r="BW627" t="s">
        <v>297</v>
      </c>
      <c r="BX627" t="s">
        <v>297</v>
      </c>
      <c r="BY627" t="s">
        <v>297</v>
      </c>
      <c r="BZ627" t="s">
        <v>297</v>
      </c>
      <c r="CA627" t="s">
        <v>297</v>
      </c>
      <c r="CB627" t="s">
        <v>297</v>
      </c>
      <c r="CC627" t="s">
        <v>297</v>
      </c>
      <c r="CD627" t="s">
        <v>297</v>
      </c>
      <c r="CE627" t="s">
        <v>297</v>
      </c>
      <c r="CF627" t="s">
        <v>369</v>
      </c>
      <c r="CG627" t="s">
        <v>297</v>
      </c>
      <c r="CH627" t="s">
        <v>297</v>
      </c>
      <c r="CI627">
        <v>0</v>
      </c>
      <c r="CJ627">
        <v>30</v>
      </c>
      <c r="CK627" t="s">
        <v>3722</v>
      </c>
      <c r="CL627" t="s">
        <v>3723</v>
      </c>
      <c r="CM627" t="s">
        <v>297</v>
      </c>
      <c r="CN627" t="s">
        <v>297</v>
      </c>
      <c r="CO627" t="s">
        <v>297</v>
      </c>
      <c r="CP627" t="s">
        <v>297</v>
      </c>
      <c r="CQ627" t="s">
        <v>297</v>
      </c>
      <c r="CR627" t="s">
        <v>297</v>
      </c>
      <c r="CS627" t="s">
        <v>297</v>
      </c>
      <c r="CT627" t="s">
        <v>297</v>
      </c>
      <c r="CU627" t="s">
        <v>297</v>
      </c>
      <c r="CV627" t="s">
        <v>297</v>
      </c>
      <c r="CW627" t="s">
        <v>297</v>
      </c>
      <c r="CX627" t="s">
        <v>297</v>
      </c>
      <c r="CY627" t="s">
        <v>297</v>
      </c>
      <c r="CZ627" t="s">
        <v>297</v>
      </c>
      <c r="DA627" t="s">
        <v>297</v>
      </c>
      <c r="DB627" t="s">
        <v>297</v>
      </c>
      <c r="DC627" t="s">
        <v>297</v>
      </c>
    </row>
    <row r="628" spans="1:107" ht="17" hidden="1" customHeight="1" x14ac:dyDescent="0.2">
      <c r="A628" t="s">
        <v>3724</v>
      </c>
      <c r="B628" s="196" t="s">
        <v>3725</v>
      </c>
      <c r="C628" t="s">
        <v>6293</v>
      </c>
      <c r="D628" t="s">
        <v>297</v>
      </c>
      <c r="E628" t="s">
        <v>3726</v>
      </c>
      <c r="F628" t="s">
        <v>3727</v>
      </c>
      <c r="G628" t="s">
        <v>298</v>
      </c>
      <c r="H628" t="s">
        <v>665</v>
      </c>
      <c r="I628" t="s">
        <v>300</v>
      </c>
      <c r="J628" t="s">
        <v>342</v>
      </c>
      <c r="K628" t="s">
        <v>343</v>
      </c>
      <c r="L628" t="s">
        <v>303</v>
      </c>
      <c r="M628" t="s">
        <v>297</v>
      </c>
      <c r="N628" t="s">
        <v>3728</v>
      </c>
      <c r="O628" t="s">
        <v>297</v>
      </c>
      <c r="Q628" t="s">
        <v>344</v>
      </c>
      <c r="R628" t="s">
        <v>368</v>
      </c>
      <c r="S628" t="s">
        <v>384</v>
      </c>
      <c r="T628" t="s">
        <v>307</v>
      </c>
      <c r="U628" t="s">
        <v>297</v>
      </c>
      <c r="V628" t="s">
        <v>309</v>
      </c>
      <c r="W628" t="s">
        <v>345</v>
      </c>
      <c r="X628" t="s">
        <v>310</v>
      </c>
      <c r="Y628" t="s">
        <v>881</v>
      </c>
      <c r="Z628" t="s">
        <v>312</v>
      </c>
      <c r="AA628" t="s">
        <v>297</v>
      </c>
      <c r="AB628" t="s">
        <v>297</v>
      </c>
      <c r="AC628" t="s">
        <v>297</v>
      </c>
      <c r="AD628" t="s">
        <v>297</v>
      </c>
      <c r="AE628" t="s">
        <v>297</v>
      </c>
      <c r="AF628" t="s">
        <v>312</v>
      </c>
      <c r="AG628" t="s">
        <v>297</v>
      </c>
      <c r="AH628" t="s">
        <v>297</v>
      </c>
      <c r="AI628" t="s">
        <v>297</v>
      </c>
      <c r="AJ628" t="s">
        <v>297</v>
      </c>
      <c r="AK628" t="s">
        <v>297</v>
      </c>
      <c r="AL628" t="s">
        <v>297</v>
      </c>
      <c r="AM628" t="s">
        <v>297</v>
      </c>
      <c r="AN628" t="s">
        <v>297</v>
      </c>
      <c r="AO628" t="s">
        <v>297</v>
      </c>
      <c r="AP628" t="s">
        <v>297</v>
      </c>
      <c r="AQ628" t="s">
        <v>297</v>
      </c>
      <c r="AR628" t="s">
        <v>297</v>
      </c>
      <c r="AS628" t="s">
        <v>297</v>
      </c>
      <c r="AT628" t="s">
        <v>297</v>
      </c>
      <c r="AU628" t="s">
        <v>297</v>
      </c>
      <c r="AV628" t="s">
        <v>297</v>
      </c>
      <c r="AW628" t="s">
        <v>297</v>
      </c>
      <c r="AX628" t="s">
        <v>297</v>
      </c>
      <c r="AY628" t="s">
        <v>297</v>
      </c>
      <c r="AZ628" t="s">
        <v>297</v>
      </c>
      <c r="BA628" t="s">
        <v>297</v>
      </c>
      <c r="BB628" t="s">
        <v>297</v>
      </c>
      <c r="BC628" t="s">
        <v>297</v>
      </c>
      <c r="BD628" t="s">
        <v>297</v>
      </c>
      <c r="BE628" t="s">
        <v>297</v>
      </c>
      <c r="BF628" t="s">
        <v>297</v>
      </c>
      <c r="BG628" t="s">
        <v>297</v>
      </c>
      <c r="BH628" t="s">
        <v>297</v>
      </c>
      <c r="BI628" t="s">
        <v>297</v>
      </c>
      <c r="BJ628" t="s">
        <v>297</v>
      </c>
      <c r="BK628" t="s">
        <v>297</v>
      </c>
      <c r="BL628" t="s">
        <v>297</v>
      </c>
      <c r="BM628" t="s">
        <v>297</v>
      </c>
      <c r="BN628" t="s">
        <v>297</v>
      </c>
      <c r="BO628" t="s">
        <v>297</v>
      </c>
      <c r="BP628" t="s">
        <v>297</v>
      </c>
      <c r="BQ628" t="s">
        <v>297</v>
      </c>
      <c r="BR628" t="s">
        <v>297</v>
      </c>
      <c r="BS628" t="s">
        <v>297</v>
      </c>
      <c r="BT628" t="s">
        <v>297</v>
      </c>
      <c r="BU628" t="s">
        <v>297</v>
      </c>
      <c r="BV628" t="s">
        <v>297</v>
      </c>
      <c r="BW628" t="s">
        <v>297</v>
      </c>
      <c r="BX628" t="s">
        <v>297</v>
      </c>
      <c r="BY628" t="s">
        <v>297</v>
      </c>
      <c r="BZ628" t="s">
        <v>297</v>
      </c>
      <c r="CA628" t="s">
        <v>297</v>
      </c>
      <c r="CB628" t="s">
        <v>297</v>
      </c>
      <c r="CC628" t="s">
        <v>297</v>
      </c>
      <c r="CD628" t="s">
        <v>297</v>
      </c>
      <c r="CE628" t="s">
        <v>297</v>
      </c>
      <c r="CF628" t="s">
        <v>553</v>
      </c>
      <c r="CG628">
        <v>0</v>
      </c>
      <c r="CH628">
        <v>100</v>
      </c>
      <c r="CI628" t="s">
        <v>297</v>
      </c>
      <c r="CJ628" t="s">
        <v>297</v>
      </c>
      <c r="CK628" t="s">
        <v>3729</v>
      </c>
      <c r="CL628" t="s">
        <v>3730</v>
      </c>
      <c r="CM628" t="s">
        <v>297</v>
      </c>
      <c r="CN628" t="s">
        <v>297</v>
      </c>
      <c r="CO628" t="s">
        <v>297</v>
      </c>
      <c r="CP628" t="s">
        <v>297</v>
      </c>
      <c r="CQ628" t="s">
        <v>297</v>
      </c>
      <c r="CR628" t="s">
        <v>297</v>
      </c>
      <c r="CS628" t="s">
        <v>297</v>
      </c>
      <c r="CT628" t="s">
        <v>297</v>
      </c>
      <c r="CU628" t="s">
        <v>297</v>
      </c>
      <c r="CV628" t="s">
        <v>297</v>
      </c>
      <c r="CW628" t="s">
        <v>297</v>
      </c>
      <c r="CX628" t="s">
        <v>297</v>
      </c>
      <c r="CY628" t="s">
        <v>403</v>
      </c>
      <c r="CZ628" t="s">
        <v>351</v>
      </c>
      <c r="DA628" t="s">
        <v>380</v>
      </c>
      <c r="DB628" t="s">
        <v>3724</v>
      </c>
      <c r="DC628" t="s">
        <v>297</v>
      </c>
    </row>
    <row r="629" spans="1:107" ht="17" hidden="1" customHeight="1" x14ac:dyDescent="0.2">
      <c r="A629" t="s">
        <v>3731</v>
      </c>
      <c r="B629" s="14" t="s">
        <v>3732</v>
      </c>
      <c r="C629" t="s">
        <v>6293</v>
      </c>
      <c r="D629" t="s">
        <v>297</v>
      </c>
      <c r="E629" t="s">
        <v>3733</v>
      </c>
      <c r="F629" t="s">
        <v>297</v>
      </c>
      <c r="G629" t="s">
        <v>357</v>
      </c>
      <c r="H629" t="s">
        <v>665</v>
      </c>
      <c r="I629" t="s">
        <v>300</v>
      </c>
      <c r="J629" t="s">
        <v>342</v>
      </c>
      <c r="K629" t="s">
        <v>343</v>
      </c>
      <c r="L629" t="s">
        <v>303</v>
      </c>
      <c r="M629" t="s">
        <v>297</v>
      </c>
      <c r="N629" t="s">
        <v>3734</v>
      </c>
      <c r="O629" t="s">
        <v>297</v>
      </c>
      <c r="Q629" t="s">
        <v>344</v>
      </c>
      <c r="R629" t="s">
        <v>368</v>
      </c>
      <c r="S629" t="s">
        <v>384</v>
      </c>
      <c r="T629" t="s">
        <v>362</v>
      </c>
      <c r="U629" t="s">
        <v>297</v>
      </c>
      <c r="V629" t="s">
        <v>309</v>
      </c>
      <c r="W629" t="s">
        <v>345</v>
      </c>
      <c r="X629" t="s">
        <v>310</v>
      </c>
      <c r="Y629" t="s">
        <v>881</v>
      </c>
      <c r="Z629" t="s">
        <v>1581</v>
      </c>
      <c r="AA629" t="s">
        <v>297</v>
      </c>
      <c r="AB629" t="s">
        <v>297</v>
      </c>
      <c r="AC629" t="s">
        <v>297</v>
      </c>
      <c r="AD629" t="s">
        <v>297</v>
      </c>
      <c r="AE629" t="s">
        <v>297</v>
      </c>
      <c r="AF629" t="s">
        <v>312</v>
      </c>
      <c r="AG629" t="s">
        <v>297</v>
      </c>
      <c r="AH629" t="s">
        <v>297</v>
      </c>
      <c r="AI629" t="s">
        <v>297</v>
      </c>
      <c r="AJ629" t="s">
        <v>297</v>
      </c>
      <c r="AK629" t="s">
        <v>297</v>
      </c>
      <c r="AL629" t="s">
        <v>297</v>
      </c>
      <c r="AM629" t="s">
        <v>297</v>
      </c>
      <c r="AN629" t="s">
        <v>297</v>
      </c>
      <c r="AO629" t="s">
        <v>297</v>
      </c>
      <c r="AP629" t="s">
        <v>297</v>
      </c>
      <c r="AQ629" t="s">
        <v>297</v>
      </c>
      <c r="AR629" t="s">
        <v>297</v>
      </c>
      <c r="AS629" t="s">
        <v>297</v>
      </c>
      <c r="AT629" t="s">
        <v>297</v>
      </c>
      <c r="AU629" t="s">
        <v>297</v>
      </c>
      <c r="AV629" t="s">
        <v>297</v>
      </c>
      <c r="AW629" t="s">
        <v>297</v>
      </c>
      <c r="AX629" t="s">
        <v>297</v>
      </c>
      <c r="AY629" t="s">
        <v>297</v>
      </c>
      <c r="AZ629" t="s">
        <v>297</v>
      </c>
      <c r="BA629" t="s">
        <v>297</v>
      </c>
      <c r="BB629" t="s">
        <v>297</v>
      </c>
      <c r="BC629" t="s">
        <v>297</v>
      </c>
      <c r="BD629" t="s">
        <v>297</v>
      </c>
      <c r="BE629" t="s">
        <v>297</v>
      </c>
      <c r="BF629" t="s">
        <v>297</v>
      </c>
      <c r="BG629" t="s">
        <v>297</v>
      </c>
      <c r="BH629" t="s">
        <v>297</v>
      </c>
      <c r="BI629" t="s">
        <v>297</v>
      </c>
      <c r="BJ629" t="s">
        <v>297</v>
      </c>
      <c r="BK629" t="s">
        <v>297</v>
      </c>
      <c r="BL629" t="s">
        <v>297</v>
      </c>
      <c r="BM629" t="s">
        <v>297</v>
      </c>
      <c r="BN629" t="s">
        <v>297</v>
      </c>
      <c r="BO629" t="s">
        <v>297</v>
      </c>
      <c r="BP629" t="s">
        <v>297</v>
      </c>
      <c r="BQ629" t="s">
        <v>297</v>
      </c>
      <c r="BR629" t="s">
        <v>297</v>
      </c>
      <c r="BS629" t="s">
        <v>297</v>
      </c>
      <c r="BT629" t="s">
        <v>297</v>
      </c>
      <c r="BU629" t="s">
        <v>297</v>
      </c>
      <c r="BV629" t="s">
        <v>297</v>
      </c>
      <c r="BW629" t="s">
        <v>297</v>
      </c>
      <c r="BX629" t="s">
        <v>297</v>
      </c>
      <c r="BY629" t="s">
        <v>297</v>
      </c>
      <c r="BZ629" t="s">
        <v>297</v>
      </c>
      <c r="CA629" t="s">
        <v>297</v>
      </c>
      <c r="CB629" t="s">
        <v>297</v>
      </c>
      <c r="CC629" t="s">
        <v>297</v>
      </c>
      <c r="CD629" t="s">
        <v>297</v>
      </c>
      <c r="CE629" t="s">
        <v>297</v>
      </c>
      <c r="CF629" t="s">
        <v>553</v>
      </c>
      <c r="CG629">
        <v>0</v>
      </c>
      <c r="CH629" t="s">
        <v>297</v>
      </c>
      <c r="CI629" t="s">
        <v>297</v>
      </c>
      <c r="CJ629" t="s">
        <v>297</v>
      </c>
      <c r="CK629" t="s">
        <v>3735</v>
      </c>
      <c r="CL629" t="s">
        <v>3736</v>
      </c>
      <c r="CM629" t="s">
        <v>297</v>
      </c>
      <c r="CN629" t="s">
        <v>297</v>
      </c>
      <c r="CO629" t="s">
        <v>297</v>
      </c>
      <c r="CP629" t="s">
        <v>297</v>
      </c>
      <c r="CQ629" t="s">
        <v>297</v>
      </c>
      <c r="CR629" t="s">
        <v>297</v>
      </c>
      <c r="CS629" t="s">
        <v>297</v>
      </c>
      <c r="CT629" t="s">
        <v>297</v>
      </c>
      <c r="CU629" t="s">
        <v>297</v>
      </c>
      <c r="CV629" t="s">
        <v>297</v>
      </c>
      <c r="CW629" t="s">
        <v>297</v>
      </c>
      <c r="CX629" t="s">
        <v>297</v>
      </c>
      <c r="CY629" t="s">
        <v>297</v>
      </c>
      <c r="CZ629" t="s">
        <v>297</v>
      </c>
      <c r="DA629" t="s">
        <v>380</v>
      </c>
      <c r="DB629" t="s">
        <v>297</v>
      </c>
      <c r="DC629" t="s">
        <v>1125</v>
      </c>
    </row>
    <row r="630" spans="1:107" ht="17" hidden="1" customHeight="1" x14ac:dyDescent="0.2">
      <c r="A630" t="s">
        <v>3737</v>
      </c>
      <c r="B630" s="196" t="s">
        <v>3738</v>
      </c>
      <c r="C630" t="s">
        <v>6289</v>
      </c>
      <c r="D630" t="s">
        <v>297</v>
      </c>
      <c r="E630" t="s">
        <v>3739</v>
      </c>
      <c r="F630" t="s">
        <v>297</v>
      </c>
      <c r="G630" t="s">
        <v>298</v>
      </c>
      <c r="H630" t="s">
        <v>299</v>
      </c>
      <c r="I630" t="s">
        <v>300</v>
      </c>
      <c r="J630" t="s">
        <v>809</v>
      </c>
      <c r="K630" t="s">
        <v>587</v>
      </c>
      <c r="L630" t="s">
        <v>303</v>
      </c>
      <c r="M630" t="s">
        <v>297</v>
      </c>
      <c r="N630" t="s">
        <v>297</v>
      </c>
      <c r="O630" t="s">
        <v>297</v>
      </c>
      <c r="Q630" t="s">
        <v>304</v>
      </c>
      <c r="R630" t="s">
        <v>319</v>
      </c>
      <c r="S630" t="s">
        <v>306</v>
      </c>
      <c r="T630" t="s">
        <v>362</v>
      </c>
      <c r="U630" t="s">
        <v>308</v>
      </c>
      <c r="V630" t="s">
        <v>309</v>
      </c>
      <c r="W630" t="s">
        <v>345</v>
      </c>
      <c r="X630" t="s">
        <v>310</v>
      </c>
      <c r="Y630" t="s">
        <v>346</v>
      </c>
      <c r="Z630" t="s">
        <v>297</v>
      </c>
      <c r="AA630" t="s">
        <v>297</v>
      </c>
      <c r="AB630" t="s">
        <v>297</v>
      </c>
      <c r="AC630" t="s">
        <v>297</v>
      </c>
      <c r="AD630" t="s">
        <v>297</v>
      </c>
      <c r="AE630" t="s">
        <v>297</v>
      </c>
      <c r="AF630" t="s">
        <v>312</v>
      </c>
      <c r="AG630" t="s">
        <v>297</v>
      </c>
      <c r="AH630" t="s">
        <v>297</v>
      </c>
      <c r="AI630" t="s">
        <v>297</v>
      </c>
      <c r="AJ630" t="s">
        <v>297</v>
      </c>
      <c r="AK630" t="s">
        <v>297</v>
      </c>
      <c r="AL630" t="s">
        <v>297</v>
      </c>
      <c r="AM630" t="s">
        <v>297</v>
      </c>
      <c r="AN630" t="s">
        <v>297</v>
      </c>
      <c r="AO630" t="s">
        <v>297</v>
      </c>
      <c r="AP630" t="s">
        <v>297</v>
      </c>
      <c r="AQ630" t="s">
        <v>297</v>
      </c>
      <c r="AR630" t="s">
        <v>297</v>
      </c>
      <c r="AS630" t="s">
        <v>297</v>
      </c>
      <c r="AT630" t="s">
        <v>297</v>
      </c>
      <c r="AU630" t="s">
        <v>297</v>
      </c>
      <c r="AV630" t="s">
        <v>297</v>
      </c>
      <c r="AW630" t="s">
        <v>297</v>
      </c>
      <c r="AX630" t="s">
        <v>297</v>
      </c>
      <c r="AY630" t="s">
        <v>297</v>
      </c>
      <c r="AZ630" t="s">
        <v>297</v>
      </c>
      <c r="BA630" t="s">
        <v>297</v>
      </c>
      <c r="BB630" t="s">
        <v>297</v>
      </c>
      <c r="BC630" t="s">
        <v>297</v>
      </c>
      <c r="BD630" t="s">
        <v>297</v>
      </c>
      <c r="BE630" t="s">
        <v>297</v>
      </c>
      <c r="BF630" t="s">
        <v>297</v>
      </c>
      <c r="BG630" t="s">
        <v>297</v>
      </c>
      <c r="BH630" t="s">
        <v>297</v>
      </c>
      <c r="BI630" t="s">
        <v>297</v>
      </c>
      <c r="BJ630" t="s">
        <v>297</v>
      </c>
      <c r="BK630" t="s">
        <v>297</v>
      </c>
      <c r="BL630" t="s">
        <v>297</v>
      </c>
      <c r="BM630" t="s">
        <v>297</v>
      </c>
      <c r="BN630" t="s">
        <v>297</v>
      </c>
      <c r="BO630" t="s">
        <v>297</v>
      </c>
      <c r="BP630" t="s">
        <v>297</v>
      </c>
      <c r="BQ630" t="s">
        <v>297</v>
      </c>
      <c r="BR630" t="s">
        <v>297</v>
      </c>
      <c r="BS630" t="s">
        <v>297</v>
      </c>
      <c r="BT630" t="s">
        <v>297</v>
      </c>
      <c r="BU630" t="s">
        <v>297</v>
      </c>
      <c r="BV630" t="s">
        <v>297</v>
      </c>
      <c r="BW630" t="s">
        <v>297</v>
      </c>
      <c r="BX630" t="s">
        <v>297</v>
      </c>
      <c r="BY630" t="s">
        <v>297</v>
      </c>
      <c r="BZ630" t="s">
        <v>297</v>
      </c>
      <c r="CA630" t="s">
        <v>297</v>
      </c>
      <c r="CB630" t="s">
        <v>297</v>
      </c>
      <c r="CC630" t="s">
        <v>297</v>
      </c>
      <c r="CD630" t="s">
        <v>297</v>
      </c>
      <c r="CE630" t="s">
        <v>297</v>
      </c>
      <c r="CF630" t="s">
        <v>313</v>
      </c>
      <c r="CG630" t="s">
        <v>314</v>
      </c>
      <c r="CH630" t="s">
        <v>314</v>
      </c>
      <c r="CI630" t="s">
        <v>297</v>
      </c>
      <c r="CJ630" t="s">
        <v>297</v>
      </c>
      <c r="CK630" t="s">
        <v>3738</v>
      </c>
      <c r="CL630" t="s">
        <v>3740</v>
      </c>
      <c r="CM630" t="s">
        <v>297</v>
      </c>
      <c r="CN630" t="s">
        <v>297</v>
      </c>
      <c r="CO630" t="s">
        <v>297</v>
      </c>
      <c r="CP630" t="s">
        <v>297</v>
      </c>
      <c r="CQ630" t="s">
        <v>297</v>
      </c>
      <c r="CR630" t="s">
        <v>297</v>
      </c>
      <c r="CS630" t="s">
        <v>297</v>
      </c>
      <c r="CT630" t="s">
        <v>297</v>
      </c>
      <c r="CU630" t="s">
        <v>297</v>
      </c>
      <c r="CV630" t="s">
        <v>297</v>
      </c>
      <c r="CW630" t="s">
        <v>297</v>
      </c>
      <c r="CX630" t="s">
        <v>297</v>
      </c>
      <c r="CY630" t="s">
        <v>403</v>
      </c>
      <c r="CZ630" t="s">
        <v>351</v>
      </c>
      <c r="DA630" t="s">
        <v>352</v>
      </c>
      <c r="DB630" t="s">
        <v>3741</v>
      </c>
      <c r="DC630" t="s">
        <v>297</v>
      </c>
    </row>
    <row r="631" spans="1:107" ht="17" hidden="1" customHeight="1" x14ac:dyDescent="0.2">
      <c r="A631" t="s">
        <v>3742</v>
      </c>
      <c r="B631" s="14" t="s">
        <v>3743</v>
      </c>
      <c r="C631" t="s">
        <v>6293</v>
      </c>
      <c r="D631" t="s">
        <v>297</v>
      </c>
      <c r="E631" t="s">
        <v>3744</v>
      </c>
      <c r="F631" t="s">
        <v>297</v>
      </c>
      <c r="G631" t="s">
        <v>298</v>
      </c>
      <c r="H631" t="s">
        <v>382</v>
      </c>
      <c r="I631" t="s">
        <v>375</v>
      </c>
      <c r="J631" t="s">
        <v>342</v>
      </c>
      <c r="K631" t="s">
        <v>343</v>
      </c>
      <c r="L631" t="s">
        <v>303</v>
      </c>
      <c r="M631" t="s">
        <v>297</v>
      </c>
      <c r="N631" t="s">
        <v>3547</v>
      </c>
      <c r="O631" t="s">
        <v>297</v>
      </c>
      <c r="Q631" t="s">
        <v>344</v>
      </c>
      <c r="R631" t="s">
        <v>297</v>
      </c>
      <c r="S631" t="s">
        <v>384</v>
      </c>
      <c r="T631" t="s">
        <v>362</v>
      </c>
      <c r="U631" t="s">
        <v>297</v>
      </c>
      <c r="V631" t="s">
        <v>309</v>
      </c>
      <c r="W631" t="s">
        <v>345</v>
      </c>
      <c r="X631" t="s">
        <v>310</v>
      </c>
      <c r="Y631" t="s">
        <v>385</v>
      </c>
      <c r="Z631" t="s">
        <v>312</v>
      </c>
      <c r="AA631" t="s">
        <v>297</v>
      </c>
      <c r="AB631" t="s">
        <v>297</v>
      </c>
      <c r="AC631" t="s">
        <v>297</v>
      </c>
      <c r="AD631" t="s">
        <v>297</v>
      </c>
      <c r="AE631" t="s">
        <v>297</v>
      </c>
      <c r="AF631" t="s">
        <v>312</v>
      </c>
      <c r="AG631" t="s">
        <v>297</v>
      </c>
      <c r="AH631" t="s">
        <v>297</v>
      </c>
      <c r="AI631" t="s">
        <v>297</v>
      </c>
      <c r="AJ631" t="s">
        <v>297</v>
      </c>
      <c r="AK631" t="s">
        <v>297</v>
      </c>
      <c r="AL631" t="s">
        <v>297</v>
      </c>
      <c r="AM631" t="s">
        <v>297</v>
      </c>
      <c r="AN631" t="s">
        <v>297</v>
      </c>
      <c r="AO631" t="s">
        <v>297</v>
      </c>
      <c r="AP631" t="s">
        <v>297</v>
      </c>
      <c r="AQ631" t="s">
        <v>297</v>
      </c>
      <c r="AR631" t="s">
        <v>297</v>
      </c>
      <c r="AS631" t="s">
        <v>297</v>
      </c>
      <c r="AT631" t="s">
        <v>297</v>
      </c>
      <c r="AU631" t="s">
        <v>297</v>
      </c>
      <c r="AV631" t="s">
        <v>297</v>
      </c>
      <c r="AW631" t="s">
        <v>297</v>
      </c>
      <c r="AX631" t="s">
        <v>297</v>
      </c>
      <c r="AY631" t="s">
        <v>297</v>
      </c>
      <c r="AZ631" t="s">
        <v>297</v>
      </c>
      <c r="BA631" t="s">
        <v>297</v>
      </c>
      <c r="BB631" t="s">
        <v>297</v>
      </c>
      <c r="BC631" t="s">
        <v>297</v>
      </c>
      <c r="BD631" t="s">
        <v>297</v>
      </c>
      <c r="BE631" t="s">
        <v>297</v>
      </c>
      <c r="BF631" t="s">
        <v>297</v>
      </c>
      <c r="BG631" t="s">
        <v>297</v>
      </c>
      <c r="BH631" t="s">
        <v>297</v>
      </c>
      <c r="BI631" t="s">
        <v>297</v>
      </c>
      <c r="BJ631" t="s">
        <v>297</v>
      </c>
      <c r="BK631" t="s">
        <v>297</v>
      </c>
      <c r="BL631" t="s">
        <v>297</v>
      </c>
      <c r="BM631" t="s">
        <v>297</v>
      </c>
      <c r="BN631" t="s">
        <v>297</v>
      </c>
      <c r="BO631" t="s">
        <v>297</v>
      </c>
      <c r="BP631" t="s">
        <v>297</v>
      </c>
      <c r="BQ631" t="s">
        <v>297</v>
      </c>
      <c r="BR631" t="s">
        <v>297</v>
      </c>
      <c r="BS631" t="s">
        <v>297</v>
      </c>
      <c r="BT631" t="s">
        <v>297</v>
      </c>
      <c r="BU631" t="s">
        <v>297</v>
      </c>
      <c r="BV631" t="s">
        <v>297</v>
      </c>
      <c r="BW631" t="s">
        <v>297</v>
      </c>
      <c r="BX631" t="s">
        <v>297</v>
      </c>
      <c r="BY631" t="s">
        <v>297</v>
      </c>
      <c r="BZ631" t="s">
        <v>297</v>
      </c>
      <c r="CA631" t="s">
        <v>297</v>
      </c>
      <c r="CB631" t="s">
        <v>297</v>
      </c>
      <c r="CC631" t="s">
        <v>297</v>
      </c>
      <c r="CD631" t="s">
        <v>297</v>
      </c>
      <c r="CE631" t="s">
        <v>297</v>
      </c>
      <c r="CF631" t="s">
        <v>553</v>
      </c>
      <c r="CG631">
        <v>0</v>
      </c>
      <c r="CH631" t="s">
        <v>297</v>
      </c>
      <c r="CI631" t="s">
        <v>297</v>
      </c>
      <c r="CJ631" t="s">
        <v>297</v>
      </c>
      <c r="CK631" t="s">
        <v>3745</v>
      </c>
      <c r="CL631" t="s">
        <v>3746</v>
      </c>
      <c r="CM631" t="s">
        <v>297</v>
      </c>
      <c r="CN631" t="s">
        <v>297</v>
      </c>
      <c r="CO631" t="s">
        <v>297</v>
      </c>
      <c r="CP631" t="s">
        <v>297</v>
      </c>
      <c r="CQ631" t="s">
        <v>297</v>
      </c>
      <c r="CR631" t="s">
        <v>297</v>
      </c>
      <c r="CS631" t="s">
        <v>297</v>
      </c>
      <c r="CT631" t="s">
        <v>297</v>
      </c>
      <c r="CU631" t="s">
        <v>297</v>
      </c>
      <c r="CV631" t="s">
        <v>297</v>
      </c>
      <c r="CW631" t="s">
        <v>297</v>
      </c>
      <c r="CX631" t="s">
        <v>297</v>
      </c>
      <c r="CY631" t="s">
        <v>390</v>
      </c>
      <c r="CZ631" t="s">
        <v>351</v>
      </c>
      <c r="DA631" t="s">
        <v>352</v>
      </c>
      <c r="DB631" t="s">
        <v>3747</v>
      </c>
      <c r="DC631" t="s">
        <v>297</v>
      </c>
    </row>
    <row r="632" spans="1:107" ht="17" hidden="1" customHeight="1" x14ac:dyDescent="0.2">
      <c r="A632" t="s">
        <v>3748</v>
      </c>
      <c r="B632" s="196" t="s">
        <v>3749</v>
      </c>
      <c r="C632" t="s">
        <v>6293</v>
      </c>
      <c r="D632" t="s">
        <v>297</v>
      </c>
      <c r="E632" t="s">
        <v>3750</v>
      </c>
      <c r="F632" t="s">
        <v>297</v>
      </c>
      <c r="G632" t="s">
        <v>357</v>
      </c>
      <c r="H632" t="s">
        <v>665</v>
      </c>
      <c r="I632" t="s">
        <v>341</v>
      </c>
      <c r="J632" t="s">
        <v>342</v>
      </c>
      <c r="K632" t="s">
        <v>343</v>
      </c>
      <c r="L632" t="s">
        <v>303</v>
      </c>
      <c r="M632" t="s">
        <v>297</v>
      </c>
      <c r="N632" t="s">
        <v>3751</v>
      </c>
      <c r="O632" t="s">
        <v>297</v>
      </c>
      <c r="Q632" t="s">
        <v>344</v>
      </c>
      <c r="R632" t="s">
        <v>368</v>
      </c>
      <c r="S632" t="s">
        <v>384</v>
      </c>
      <c r="T632" t="s">
        <v>362</v>
      </c>
      <c r="U632" t="s">
        <v>297</v>
      </c>
      <c r="V632" t="s">
        <v>309</v>
      </c>
      <c r="W632" t="s">
        <v>345</v>
      </c>
      <c r="X632" t="s">
        <v>310</v>
      </c>
      <c r="Y632" t="s">
        <v>881</v>
      </c>
      <c r="Z632" t="s">
        <v>1581</v>
      </c>
      <c r="AA632" t="s">
        <v>297</v>
      </c>
      <c r="AB632" t="s">
        <v>297</v>
      </c>
      <c r="AC632" t="s">
        <v>297</v>
      </c>
      <c r="AD632" t="s">
        <v>297</v>
      </c>
      <c r="AE632" t="s">
        <v>297</v>
      </c>
      <c r="AF632" t="s">
        <v>312</v>
      </c>
      <c r="AG632" t="s">
        <v>297</v>
      </c>
      <c r="AH632" t="s">
        <v>297</v>
      </c>
      <c r="AI632" t="s">
        <v>297</v>
      </c>
      <c r="AJ632" t="s">
        <v>297</v>
      </c>
      <c r="AK632" t="s">
        <v>297</v>
      </c>
      <c r="AL632" t="s">
        <v>297</v>
      </c>
      <c r="AM632" t="s">
        <v>297</v>
      </c>
      <c r="AN632" t="s">
        <v>297</v>
      </c>
      <c r="AO632" t="s">
        <v>297</v>
      </c>
      <c r="AP632" t="s">
        <v>297</v>
      </c>
      <c r="AQ632" t="s">
        <v>297</v>
      </c>
      <c r="AR632" t="s">
        <v>297</v>
      </c>
      <c r="AS632" t="s">
        <v>297</v>
      </c>
      <c r="AT632" t="s">
        <v>297</v>
      </c>
      <c r="AU632" t="s">
        <v>297</v>
      </c>
      <c r="AV632" t="s">
        <v>297</v>
      </c>
      <c r="AW632" t="s">
        <v>297</v>
      </c>
      <c r="AX632" t="s">
        <v>297</v>
      </c>
      <c r="AY632" t="s">
        <v>297</v>
      </c>
      <c r="AZ632" t="s">
        <v>297</v>
      </c>
      <c r="BA632" t="s">
        <v>297</v>
      </c>
      <c r="BB632" t="s">
        <v>297</v>
      </c>
      <c r="BC632" t="s">
        <v>297</v>
      </c>
      <c r="BD632" t="s">
        <v>297</v>
      </c>
      <c r="BE632" t="s">
        <v>297</v>
      </c>
      <c r="BF632" t="s">
        <v>297</v>
      </c>
      <c r="BG632" t="s">
        <v>297</v>
      </c>
      <c r="BH632" t="s">
        <v>297</v>
      </c>
      <c r="BI632" t="s">
        <v>297</v>
      </c>
      <c r="BJ632" t="s">
        <v>297</v>
      </c>
      <c r="BK632" t="s">
        <v>297</v>
      </c>
      <c r="BL632" t="s">
        <v>297</v>
      </c>
      <c r="BM632" t="s">
        <v>297</v>
      </c>
      <c r="BN632" t="s">
        <v>297</v>
      </c>
      <c r="BO632" t="s">
        <v>297</v>
      </c>
      <c r="BP632" t="s">
        <v>297</v>
      </c>
      <c r="BQ632" t="s">
        <v>297</v>
      </c>
      <c r="BR632" t="s">
        <v>297</v>
      </c>
      <c r="BS632" t="s">
        <v>297</v>
      </c>
      <c r="BT632" t="s">
        <v>297</v>
      </c>
      <c r="BU632" t="s">
        <v>297</v>
      </c>
      <c r="BV632" t="s">
        <v>297</v>
      </c>
      <c r="BW632" t="s">
        <v>297</v>
      </c>
      <c r="BX632" t="s">
        <v>297</v>
      </c>
      <c r="BY632" t="s">
        <v>297</v>
      </c>
      <c r="BZ632" t="s">
        <v>297</v>
      </c>
      <c r="CA632" t="s">
        <v>297</v>
      </c>
      <c r="CB632" t="s">
        <v>297</v>
      </c>
      <c r="CC632" t="s">
        <v>297</v>
      </c>
      <c r="CD632" t="s">
        <v>297</v>
      </c>
      <c r="CE632" t="s">
        <v>297</v>
      </c>
      <c r="CF632" t="s">
        <v>553</v>
      </c>
      <c r="CG632">
        <v>0</v>
      </c>
      <c r="CH632">
        <v>100</v>
      </c>
      <c r="CI632" t="s">
        <v>297</v>
      </c>
      <c r="CJ632" t="s">
        <v>297</v>
      </c>
      <c r="CK632" t="s">
        <v>3752</v>
      </c>
      <c r="CL632" t="s">
        <v>3753</v>
      </c>
      <c r="CM632" t="s">
        <v>297</v>
      </c>
      <c r="CN632" t="s">
        <v>297</v>
      </c>
      <c r="CO632" t="s">
        <v>297</v>
      </c>
      <c r="CP632" t="s">
        <v>297</v>
      </c>
      <c r="CQ632" t="s">
        <v>297</v>
      </c>
      <c r="CR632" t="s">
        <v>297</v>
      </c>
      <c r="CS632" t="s">
        <v>297</v>
      </c>
      <c r="CT632" t="s">
        <v>297</v>
      </c>
      <c r="CU632" t="s">
        <v>297</v>
      </c>
      <c r="CV632" t="s">
        <v>297</v>
      </c>
      <c r="CW632" t="s">
        <v>297</v>
      </c>
      <c r="CX632" t="s">
        <v>297</v>
      </c>
      <c r="CY632" t="s">
        <v>403</v>
      </c>
      <c r="CZ632" t="s">
        <v>351</v>
      </c>
      <c r="DA632" t="s">
        <v>380</v>
      </c>
      <c r="DB632" t="s">
        <v>3748</v>
      </c>
      <c r="DC632" t="s">
        <v>297</v>
      </c>
    </row>
    <row r="633" spans="1:107" ht="17" hidden="1" customHeight="1" x14ac:dyDescent="0.2">
      <c r="A633" t="s">
        <v>3754</v>
      </c>
      <c r="B633" s="14" t="s">
        <v>3755</v>
      </c>
      <c r="C633" t="s">
        <v>941</v>
      </c>
      <c r="D633" t="s">
        <v>297</v>
      </c>
      <c r="E633" t="s">
        <v>3756</v>
      </c>
      <c r="F633" t="s">
        <v>297</v>
      </c>
      <c r="G633" t="s">
        <v>357</v>
      </c>
      <c r="H633" t="s">
        <v>665</v>
      </c>
      <c r="I633" t="s">
        <v>300</v>
      </c>
      <c r="J633" t="s">
        <v>342</v>
      </c>
      <c r="K633" t="s">
        <v>1605</v>
      </c>
      <c r="L633" t="s">
        <v>303</v>
      </c>
      <c r="M633" t="s">
        <v>297</v>
      </c>
      <c r="N633" t="s">
        <v>297</v>
      </c>
      <c r="O633" t="s">
        <v>297</v>
      </c>
      <c r="Q633" t="s">
        <v>344</v>
      </c>
      <c r="R633" t="s">
        <v>319</v>
      </c>
      <c r="S633" t="s">
        <v>306</v>
      </c>
      <c r="T633" t="s">
        <v>297</v>
      </c>
      <c r="U633" t="s">
        <v>297</v>
      </c>
      <c r="V633" t="s">
        <v>309</v>
      </c>
      <c r="W633" t="s">
        <v>310</v>
      </c>
      <c r="X633" t="s">
        <v>310</v>
      </c>
      <c r="Y633" t="s">
        <v>311</v>
      </c>
      <c r="Z633" t="s">
        <v>297</v>
      </c>
      <c r="AA633" t="s">
        <v>297</v>
      </c>
      <c r="AB633" t="s">
        <v>297</v>
      </c>
      <c r="AC633" t="s">
        <v>297</v>
      </c>
      <c r="AD633" t="s">
        <v>297</v>
      </c>
      <c r="AE633" t="s">
        <v>297</v>
      </c>
      <c r="AF633" t="s">
        <v>312</v>
      </c>
      <c r="AG633" t="s">
        <v>297</v>
      </c>
      <c r="AH633" t="s">
        <v>297</v>
      </c>
      <c r="AI633" t="s">
        <v>297</v>
      </c>
      <c r="AJ633" t="s">
        <v>297</v>
      </c>
      <c r="AK633" t="s">
        <v>297</v>
      </c>
      <c r="AL633" t="s">
        <v>297</v>
      </c>
      <c r="AM633" t="s">
        <v>297</v>
      </c>
      <c r="AN633" t="s">
        <v>297</v>
      </c>
      <c r="AO633" t="s">
        <v>297</v>
      </c>
      <c r="AP633" t="s">
        <v>297</v>
      </c>
      <c r="AQ633" t="s">
        <v>297</v>
      </c>
      <c r="AR633" t="s">
        <v>297</v>
      </c>
      <c r="AS633" t="s">
        <v>297</v>
      </c>
      <c r="AT633" t="s">
        <v>297</v>
      </c>
      <c r="AU633" t="s">
        <v>297</v>
      </c>
      <c r="AV633" t="s">
        <v>297</v>
      </c>
      <c r="AW633" t="s">
        <v>297</v>
      </c>
      <c r="AX633" t="s">
        <v>297</v>
      </c>
      <c r="AY633" t="s">
        <v>297</v>
      </c>
      <c r="AZ633" t="s">
        <v>297</v>
      </c>
      <c r="BA633" t="s">
        <v>297</v>
      </c>
      <c r="BB633" t="s">
        <v>297</v>
      </c>
      <c r="BC633" t="s">
        <v>297</v>
      </c>
      <c r="BD633" t="s">
        <v>297</v>
      </c>
      <c r="BE633" t="s">
        <v>297</v>
      </c>
      <c r="BF633" t="s">
        <v>297</v>
      </c>
      <c r="BG633" t="s">
        <v>297</v>
      </c>
      <c r="BH633" t="s">
        <v>297</v>
      </c>
      <c r="BI633" t="s">
        <v>297</v>
      </c>
      <c r="BJ633" t="s">
        <v>297</v>
      </c>
      <c r="BK633" t="s">
        <v>297</v>
      </c>
      <c r="BL633" t="s">
        <v>297</v>
      </c>
      <c r="BM633" t="s">
        <v>297</v>
      </c>
      <c r="BN633" t="s">
        <v>297</v>
      </c>
      <c r="BO633" t="s">
        <v>297</v>
      </c>
      <c r="BP633" t="s">
        <v>312</v>
      </c>
      <c r="BQ633" t="s">
        <v>297</v>
      </c>
      <c r="BR633" t="s">
        <v>297</v>
      </c>
      <c r="BS633" t="s">
        <v>297</v>
      </c>
      <c r="BT633" t="s">
        <v>297</v>
      </c>
      <c r="BU633" t="s">
        <v>297</v>
      </c>
      <c r="BV633" t="s">
        <v>297</v>
      </c>
      <c r="BW633" t="s">
        <v>297</v>
      </c>
      <c r="BX633" t="s">
        <v>297</v>
      </c>
      <c r="BY633" t="s">
        <v>297</v>
      </c>
      <c r="BZ633" t="s">
        <v>297</v>
      </c>
      <c r="CA633" t="s">
        <v>297</v>
      </c>
      <c r="CB633" t="s">
        <v>297</v>
      </c>
      <c r="CC633" t="s">
        <v>297</v>
      </c>
      <c r="CD633" t="s">
        <v>297</v>
      </c>
      <c r="CE633" t="s">
        <v>297</v>
      </c>
      <c r="CF633" t="s">
        <v>347</v>
      </c>
      <c r="CG633" t="s">
        <v>297</v>
      </c>
      <c r="CH633" t="s">
        <v>297</v>
      </c>
      <c r="CI633">
        <v>0</v>
      </c>
      <c r="CJ633">
        <v>30</v>
      </c>
      <c r="CK633" t="s">
        <v>3757</v>
      </c>
      <c r="CL633" t="s">
        <v>3758</v>
      </c>
      <c r="CM633" t="s">
        <v>297</v>
      </c>
      <c r="CN633" t="s">
        <v>297</v>
      </c>
      <c r="CO633" t="s">
        <v>297</v>
      </c>
      <c r="CP633" t="s">
        <v>297</v>
      </c>
      <c r="CQ633" t="s">
        <v>297</v>
      </c>
      <c r="CR633" t="s">
        <v>297</v>
      </c>
      <c r="CS633" t="s">
        <v>297</v>
      </c>
      <c r="CT633" t="s">
        <v>297</v>
      </c>
      <c r="CU633" t="s">
        <v>297</v>
      </c>
      <c r="CV633" t="s">
        <v>297</v>
      </c>
      <c r="CW633" t="s">
        <v>297</v>
      </c>
      <c r="CX633" t="s">
        <v>297</v>
      </c>
      <c r="CY633" t="s">
        <v>297</v>
      </c>
      <c r="CZ633" t="s">
        <v>297</v>
      </c>
      <c r="DA633" t="s">
        <v>297</v>
      </c>
      <c r="DB633" t="s">
        <v>297</v>
      </c>
      <c r="DC633" t="s">
        <v>297</v>
      </c>
    </row>
    <row r="634" spans="1:107" ht="17" hidden="1" customHeight="1" x14ac:dyDescent="0.2">
      <c r="A634" t="s">
        <v>1606</v>
      </c>
      <c r="B634" s="196" t="s">
        <v>3759</v>
      </c>
      <c r="C634" t="s">
        <v>366</v>
      </c>
      <c r="D634" t="s">
        <v>297</v>
      </c>
      <c r="E634" t="s">
        <v>3760</v>
      </c>
      <c r="F634" t="s">
        <v>297</v>
      </c>
      <c r="G634" t="s">
        <v>339</v>
      </c>
      <c r="H634" t="s">
        <v>340</v>
      </c>
      <c r="I634" t="s">
        <v>300</v>
      </c>
      <c r="J634" t="s">
        <v>342</v>
      </c>
      <c r="K634" t="s">
        <v>343</v>
      </c>
      <c r="L634" t="s">
        <v>303</v>
      </c>
      <c r="M634" t="s">
        <v>297</v>
      </c>
      <c r="N634" t="s">
        <v>297</v>
      </c>
      <c r="O634" t="s">
        <v>297</v>
      </c>
      <c r="Q634" t="s">
        <v>1606</v>
      </c>
      <c r="R634" t="s">
        <v>368</v>
      </c>
      <c r="S634" t="s">
        <v>306</v>
      </c>
      <c r="T634" t="s">
        <v>297</v>
      </c>
      <c r="U634" t="s">
        <v>297</v>
      </c>
      <c r="V634" t="s">
        <v>309</v>
      </c>
      <c r="W634" t="s">
        <v>310</v>
      </c>
      <c r="X634" t="s">
        <v>310</v>
      </c>
      <c r="Y634" t="s">
        <v>311</v>
      </c>
      <c r="Z634" t="s">
        <v>297</v>
      </c>
      <c r="AA634" t="s">
        <v>297</v>
      </c>
      <c r="AB634" t="s">
        <v>297</v>
      </c>
      <c r="AC634" t="s">
        <v>297</v>
      </c>
      <c r="AD634" t="s">
        <v>297</v>
      </c>
      <c r="AE634" t="s">
        <v>297</v>
      </c>
      <c r="AF634" t="s">
        <v>297</v>
      </c>
      <c r="AG634" t="s">
        <v>297</v>
      </c>
      <c r="AH634" t="s">
        <v>297</v>
      </c>
      <c r="AI634" t="s">
        <v>297</v>
      </c>
      <c r="AJ634" t="s">
        <v>297</v>
      </c>
      <c r="AK634" t="s">
        <v>297</v>
      </c>
      <c r="AL634" t="s">
        <v>297</v>
      </c>
      <c r="AM634" t="s">
        <v>297</v>
      </c>
      <c r="AN634" t="s">
        <v>297</v>
      </c>
      <c r="AO634" t="s">
        <v>297</v>
      </c>
      <c r="AP634" t="s">
        <v>297</v>
      </c>
      <c r="AQ634" t="s">
        <v>297</v>
      </c>
      <c r="AR634" t="s">
        <v>297</v>
      </c>
      <c r="AS634" t="s">
        <v>297</v>
      </c>
      <c r="AT634" t="s">
        <v>297</v>
      </c>
      <c r="AU634" t="s">
        <v>297</v>
      </c>
      <c r="AV634" t="s">
        <v>297</v>
      </c>
      <c r="AW634" t="s">
        <v>297</v>
      </c>
      <c r="AX634" t="s">
        <v>297</v>
      </c>
      <c r="AY634" t="s">
        <v>297</v>
      </c>
      <c r="AZ634" t="s">
        <v>297</v>
      </c>
      <c r="BA634" t="s">
        <v>297</v>
      </c>
      <c r="BB634" t="s">
        <v>297</v>
      </c>
      <c r="BC634" t="s">
        <v>297</v>
      </c>
      <c r="BD634" t="s">
        <v>297</v>
      </c>
      <c r="BE634" t="s">
        <v>297</v>
      </c>
      <c r="BF634" t="s">
        <v>297</v>
      </c>
      <c r="BG634" t="s">
        <v>297</v>
      </c>
      <c r="BH634" t="s">
        <v>297</v>
      </c>
      <c r="BI634" t="s">
        <v>297</v>
      </c>
      <c r="BJ634" t="s">
        <v>297</v>
      </c>
      <c r="BK634" t="s">
        <v>297</v>
      </c>
      <c r="BL634" t="s">
        <v>297</v>
      </c>
      <c r="BM634" t="s">
        <v>297</v>
      </c>
      <c r="BN634" t="s">
        <v>297</v>
      </c>
      <c r="BO634" t="s">
        <v>297</v>
      </c>
      <c r="BP634" t="s">
        <v>312</v>
      </c>
      <c r="BQ634" t="s">
        <v>297</v>
      </c>
      <c r="BR634" t="s">
        <v>297</v>
      </c>
      <c r="BS634" t="s">
        <v>297</v>
      </c>
      <c r="BT634" t="s">
        <v>297</v>
      </c>
      <c r="BU634" t="s">
        <v>297</v>
      </c>
      <c r="BV634" t="s">
        <v>297</v>
      </c>
      <c r="BW634" t="s">
        <v>297</v>
      </c>
      <c r="BX634" t="s">
        <v>297</v>
      </c>
      <c r="BY634" t="s">
        <v>297</v>
      </c>
      <c r="BZ634" t="s">
        <v>297</v>
      </c>
      <c r="CA634" t="s">
        <v>297</v>
      </c>
      <c r="CB634" t="s">
        <v>297</v>
      </c>
      <c r="CC634" t="s">
        <v>297</v>
      </c>
      <c r="CD634" t="s">
        <v>297</v>
      </c>
      <c r="CE634" t="s">
        <v>297</v>
      </c>
      <c r="CF634" t="s">
        <v>369</v>
      </c>
      <c r="CG634" t="s">
        <v>297</v>
      </c>
      <c r="CH634" t="s">
        <v>297</v>
      </c>
      <c r="CI634">
        <v>0</v>
      </c>
      <c r="CJ634">
        <v>30</v>
      </c>
      <c r="CK634" t="s">
        <v>3761</v>
      </c>
      <c r="CL634" t="s">
        <v>3762</v>
      </c>
      <c r="CM634" t="s">
        <v>297</v>
      </c>
      <c r="CN634" t="s">
        <v>297</v>
      </c>
      <c r="CO634" t="s">
        <v>297</v>
      </c>
      <c r="CP634" t="s">
        <v>297</v>
      </c>
      <c r="CQ634" t="s">
        <v>297</v>
      </c>
      <c r="CR634" t="s">
        <v>297</v>
      </c>
      <c r="CS634" t="s">
        <v>297</v>
      </c>
      <c r="CT634" t="s">
        <v>297</v>
      </c>
      <c r="CU634" t="s">
        <v>297</v>
      </c>
      <c r="CV634" t="s">
        <v>297</v>
      </c>
      <c r="CW634" t="s">
        <v>297</v>
      </c>
      <c r="CX634" t="s">
        <v>297</v>
      </c>
      <c r="CY634" t="s">
        <v>297</v>
      </c>
      <c r="CZ634" t="s">
        <v>297</v>
      </c>
      <c r="DA634" t="s">
        <v>297</v>
      </c>
      <c r="DB634" t="s">
        <v>297</v>
      </c>
      <c r="DC634" t="s">
        <v>297</v>
      </c>
    </row>
    <row r="635" spans="1:107" ht="16" hidden="1" customHeight="1" x14ac:dyDescent="0.2">
      <c r="A635" t="s">
        <v>3763</v>
      </c>
      <c r="B635" s="14" t="s">
        <v>3764</v>
      </c>
      <c r="C635" t="s">
        <v>6202</v>
      </c>
      <c r="D635" t="s">
        <v>297</v>
      </c>
      <c r="E635" t="s">
        <v>3765</v>
      </c>
      <c r="F635" t="s">
        <v>3766</v>
      </c>
      <c r="G635" t="s">
        <v>339</v>
      </c>
      <c r="H635" t="s">
        <v>299</v>
      </c>
      <c r="I635" t="s">
        <v>300</v>
      </c>
      <c r="J635" t="s">
        <v>611</v>
      </c>
      <c r="K635" t="s">
        <v>343</v>
      </c>
      <c r="L635" t="s">
        <v>303</v>
      </c>
      <c r="M635" t="s">
        <v>297</v>
      </c>
      <c r="N635" t="s">
        <v>297</v>
      </c>
      <c r="O635" t="s">
        <v>804</v>
      </c>
      <c r="Q635" t="s">
        <v>344</v>
      </c>
      <c r="R635" t="s">
        <v>297</v>
      </c>
      <c r="S635" t="s">
        <v>306</v>
      </c>
      <c r="T635" t="s">
        <v>297</v>
      </c>
      <c r="U635" t="s">
        <v>308</v>
      </c>
      <c r="V635" t="s">
        <v>309</v>
      </c>
      <c r="W635" t="s">
        <v>345</v>
      </c>
      <c r="X635" t="s">
        <v>310</v>
      </c>
      <c r="Y635" t="s">
        <v>297</v>
      </c>
      <c r="Z635" t="s">
        <v>312</v>
      </c>
      <c r="AA635" t="s">
        <v>297</v>
      </c>
      <c r="AB635" t="s">
        <v>297</v>
      </c>
      <c r="AC635" t="s">
        <v>297</v>
      </c>
      <c r="AD635" t="s">
        <v>297</v>
      </c>
      <c r="AE635" t="s">
        <v>297</v>
      </c>
      <c r="AF635" t="s">
        <v>297</v>
      </c>
      <c r="AG635" t="s">
        <v>297</v>
      </c>
      <c r="AH635" t="s">
        <v>297</v>
      </c>
      <c r="AI635" t="s">
        <v>297</v>
      </c>
      <c r="AJ635" t="s">
        <v>297</v>
      </c>
      <c r="AK635" t="s">
        <v>297</v>
      </c>
      <c r="AL635" t="s">
        <v>297</v>
      </c>
      <c r="AM635" t="s">
        <v>297</v>
      </c>
      <c r="AN635" t="s">
        <v>297</v>
      </c>
      <c r="AO635" t="s">
        <v>297</v>
      </c>
      <c r="AP635" t="s">
        <v>297</v>
      </c>
      <c r="AQ635" t="s">
        <v>297</v>
      </c>
      <c r="AR635" t="s">
        <v>297</v>
      </c>
      <c r="AS635" t="s">
        <v>297</v>
      </c>
      <c r="AT635" t="s">
        <v>297</v>
      </c>
      <c r="AU635" t="s">
        <v>297</v>
      </c>
      <c r="AV635" t="s">
        <v>297</v>
      </c>
      <c r="AW635" t="s">
        <v>297</v>
      </c>
      <c r="AX635" t="s">
        <v>297</v>
      </c>
      <c r="AY635" t="s">
        <v>297</v>
      </c>
      <c r="AZ635" t="s">
        <v>297</v>
      </c>
      <c r="BA635" t="s">
        <v>297</v>
      </c>
      <c r="BB635" t="s">
        <v>297</v>
      </c>
      <c r="BC635" t="s">
        <v>297</v>
      </c>
      <c r="BD635" t="s">
        <v>297</v>
      </c>
      <c r="BE635" t="s">
        <v>297</v>
      </c>
      <c r="BF635" t="s">
        <v>297</v>
      </c>
      <c r="BG635" t="s">
        <v>297</v>
      </c>
      <c r="BH635" t="s">
        <v>297</v>
      </c>
      <c r="BI635" t="s">
        <v>297</v>
      </c>
      <c r="BJ635" t="s">
        <v>297</v>
      </c>
      <c r="BK635" t="s">
        <v>297</v>
      </c>
      <c r="BL635" t="s">
        <v>297</v>
      </c>
      <c r="BM635" t="s">
        <v>297</v>
      </c>
      <c r="BN635" t="s">
        <v>297</v>
      </c>
      <c r="BO635" t="s">
        <v>297</v>
      </c>
      <c r="BP635" t="s">
        <v>297</v>
      </c>
      <c r="BQ635" t="s">
        <v>297</v>
      </c>
      <c r="BR635" t="s">
        <v>297</v>
      </c>
      <c r="BS635" t="s">
        <v>297</v>
      </c>
      <c r="BT635" t="s">
        <v>297</v>
      </c>
      <c r="BU635" t="s">
        <v>297</v>
      </c>
      <c r="BV635" t="s">
        <v>297</v>
      </c>
      <c r="BW635" t="s">
        <v>297</v>
      </c>
      <c r="BX635" t="s">
        <v>297</v>
      </c>
      <c r="BY635" t="s">
        <v>297</v>
      </c>
      <c r="BZ635" t="s">
        <v>297</v>
      </c>
      <c r="CA635" t="s">
        <v>297</v>
      </c>
      <c r="CB635" t="s">
        <v>297</v>
      </c>
      <c r="CC635" t="s">
        <v>297</v>
      </c>
      <c r="CD635" t="s">
        <v>297</v>
      </c>
      <c r="CE635" t="s">
        <v>297</v>
      </c>
      <c r="CF635" t="s">
        <v>369</v>
      </c>
      <c r="CG635" t="s">
        <v>297</v>
      </c>
      <c r="CH635" t="s">
        <v>297</v>
      </c>
      <c r="CI635">
        <v>0</v>
      </c>
      <c r="CJ635">
        <v>1</v>
      </c>
      <c r="CK635" t="s">
        <v>3767</v>
      </c>
      <c r="CL635" t="s">
        <v>3768</v>
      </c>
      <c r="CM635" t="s">
        <v>297</v>
      </c>
      <c r="CN635" t="s">
        <v>3769</v>
      </c>
      <c r="CO635" t="s">
        <v>3769</v>
      </c>
      <c r="CP635" t="s">
        <v>3770</v>
      </c>
      <c r="CQ635" t="s">
        <v>3771</v>
      </c>
      <c r="CR635" t="s">
        <v>297</v>
      </c>
      <c r="CS635" t="s">
        <v>297</v>
      </c>
      <c r="CT635" t="s">
        <v>297</v>
      </c>
      <c r="CU635" t="s">
        <v>297</v>
      </c>
      <c r="CV635" t="s">
        <v>297</v>
      </c>
      <c r="CW635" t="s">
        <v>3772</v>
      </c>
      <c r="CX635" t="s">
        <v>297</v>
      </c>
      <c r="CY635" t="s">
        <v>926</v>
      </c>
      <c r="CZ635" t="s">
        <v>404</v>
      </c>
      <c r="DA635" t="s">
        <v>3773</v>
      </c>
      <c r="DB635" t="s">
        <v>297</v>
      </c>
      <c r="DC635" t="s">
        <v>3774</v>
      </c>
    </row>
    <row r="636" spans="1:107" ht="17" hidden="1" customHeight="1" x14ac:dyDescent="0.2">
      <c r="A636" t="s">
        <v>3775</v>
      </c>
      <c r="B636" s="196" t="s">
        <v>3776</v>
      </c>
      <c r="C636" t="s">
        <v>6202</v>
      </c>
      <c r="D636" t="s">
        <v>297</v>
      </c>
      <c r="E636" t="s">
        <v>3777</v>
      </c>
      <c r="F636" t="s">
        <v>297</v>
      </c>
      <c r="G636" t="s">
        <v>298</v>
      </c>
      <c r="H636" t="s">
        <v>299</v>
      </c>
      <c r="I636" t="s">
        <v>300</v>
      </c>
      <c r="J636" t="s">
        <v>2234</v>
      </c>
      <c r="K636" t="s">
        <v>343</v>
      </c>
      <c r="L636" t="s">
        <v>303</v>
      </c>
      <c r="M636" t="s">
        <v>297</v>
      </c>
      <c r="N636" t="s">
        <v>297</v>
      </c>
      <c r="O636" t="s">
        <v>3778</v>
      </c>
      <c r="Q636" t="s">
        <v>344</v>
      </c>
      <c r="R636" t="s">
        <v>297</v>
      </c>
      <c r="S636" t="s">
        <v>306</v>
      </c>
      <c r="T636" t="s">
        <v>297</v>
      </c>
      <c r="U636" t="s">
        <v>308</v>
      </c>
      <c r="V636" t="s">
        <v>309</v>
      </c>
      <c r="W636" t="s">
        <v>310</v>
      </c>
      <c r="X636" t="s">
        <v>310</v>
      </c>
      <c r="Y636" t="s">
        <v>311</v>
      </c>
      <c r="Z636" t="s">
        <v>312</v>
      </c>
      <c r="AA636" t="s">
        <v>297</v>
      </c>
      <c r="AB636" t="s">
        <v>297</v>
      </c>
      <c r="AC636" t="s">
        <v>297</v>
      </c>
      <c r="AD636" t="s">
        <v>297</v>
      </c>
      <c r="AE636" t="s">
        <v>297</v>
      </c>
      <c r="AF636" t="s">
        <v>297</v>
      </c>
      <c r="AG636" t="s">
        <v>297</v>
      </c>
      <c r="AH636" t="s">
        <v>297</v>
      </c>
      <c r="AI636" t="s">
        <v>297</v>
      </c>
      <c r="AJ636" t="s">
        <v>297</v>
      </c>
      <c r="AK636" t="s">
        <v>297</v>
      </c>
      <c r="AL636" t="s">
        <v>297</v>
      </c>
      <c r="AM636" t="s">
        <v>297</v>
      </c>
      <c r="AN636" t="s">
        <v>297</v>
      </c>
      <c r="AO636" t="s">
        <v>297</v>
      </c>
      <c r="AP636" t="s">
        <v>297</v>
      </c>
      <c r="AQ636" t="s">
        <v>297</v>
      </c>
      <c r="AR636" t="s">
        <v>297</v>
      </c>
      <c r="AS636" t="s">
        <v>297</v>
      </c>
      <c r="AT636" t="s">
        <v>297</v>
      </c>
      <c r="AU636" t="s">
        <v>297</v>
      </c>
      <c r="AV636" t="s">
        <v>297</v>
      </c>
      <c r="AW636" t="s">
        <v>297</v>
      </c>
      <c r="AX636" t="s">
        <v>297</v>
      </c>
      <c r="AY636" t="s">
        <v>297</v>
      </c>
      <c r="AZ636" t="s">
        <v>297</v>
      </c>
      <c r="BA636" t="s">
        <v>297</v>
      </c>
      <c r="BB636" t="s">
        <v>297</v>
      </c>
      <c r="BC636" t="s">
        <v>297</v>
      </c>
      <c r="BD636" t="s">
        <v>297</v>
      </c>
      <c r="BE636" t="s">
        <v>297</v>
      </c>
      <c r="BF636" t="s">
        <v>297</v>
      </c>
      <c r="BG636" t="s">
        <v>297</v>
      </c>
      <c r="BH636" t="s">
        <v>297</v>
      </c>
      <c r="BI636" t="s">
        <v>297</v>
      </c>
      <c r="BJ636" t="s">
        <v>297</v>
      </c>
      <c r="BK636" t="s">
        <v>297</v>
      </c>
      <c r="BL636" t="s">
        <v>297</v>
      </c>
      <c r="BM636" t="s">
        <v>297</v>
      </c>
      <c r="BN636" t="s">
        <v>297</v>
      </c>
      <c r="BO636" t="s">
        <v>297</v>
      </c>
      <c r="BP636" t="s">
        <v>297</v>
      </c>
      <c r="BQ636" t="s">
        <v>297</v>
      </c>
      <c r="BR636" t="s">
        <v>297</v>
      </c>
      <c r="BS636" t="s">
        <v>297</v>
      </c>
      <c r="BT636" t="s">
        <v>297</v>
      </c>
      <c r="BU636" t="s">
        <v>297</v>
      </c>
      <c r="BV636" t="s">
        <v>297</v>
      </c>
      <c r="BW636" t="s">
        <v>297</v>
      </c>
      <c r="BX636" t="s">
        <v>297</v>
      </c>
      <c r="BY636" t="s">
        <v>297</v>
      </c>
      <c r="BZ636" t="s">
        <v>297</v>
      </c>
      <c r="CA636" t="s">
        <v>297</v>
      </c>
      <c r="CB636" t="s">
        <v>297</v>
      </c>
      <c r="CC636" t="s">
        <v>297</v>
      </c>
      <c r="CD636" t="s">
        <v>297</v>
      </c>
      <c r="CE636" t="s">
        <v>297</v>
      </c>
      <c r="CF636" t="s">
        <v>369</v>
      </c>
      <c r="CG636" t="s">
        <v>297</v>
      </c>
      <c r="CH636" t="s">
        <v>297</v>
      </c>
      <c r="CI636">
        <v>0</v>
      </c>
      <c r="CJ636">
        <v>30</v>
      </c>
      <c r="CK636" t="s">
        <v>3779</v>
      </c>
      <c r="CL636" t="s">
        <v>3780</v>
      </c>
      <c r="CM636" t="s">
        <v>297</v>
      </c>
      <c r="CN636" t="s">
        <v>297</v>
      </c>
      <c r="CO636" t="s">
        <v>297</v>
      </c>
      <c r="CP636" t="s">
        <v>297</v>
      </c>
      <c r="CQ636" t="s">
        <v>297</v>
      </c>
      <c r="CR636" t="s">
        <v>297</v>
      </c>
      <c r="CS636" t="s">
        <v>297</v>
      </c>
      <c r="CT636" t="s">
        <v>297</v>
      </c>
      <c r="CU636" t="s">
        <v>297</v>
      </c>
      <c r="CV636" t="s">
        <v>297</v>
      </c>
      <c r="CW636" t="s">
        <v>297</v>
      </c>
      <c r="CX636" t="s">
        <v>297</v>
      </c>
      <c r="CY636" t="s">
        <v>297</v>
      </c>
      <c r="CZ636" t="s">
        <v>297</v>
      </c>
      <c r="DA636" t="s">
        <v>297</v>
      </c>
      <c r="DB636" t="s">
        <v>297</v>
      </c>
      <c r="DC636" t="s">
        <v>297</v>
      </c>
    </row>
    <row r="637" spans="1:107" ht="17" hidden="1" customHeight="1" x14ac:dyDescent="0.2">
      <c r="A637" t="s">
        <v>6260</v>
      </c>
      <c r="B637" s="14" t="s">
        <v>3781</v>
      </c>
      <c r="C637" t="s">
        <v>6286</v>
      </c>
      <c r="D637" t="s">
        <v>297</v>
      </c>
      <c r="E637" t="s">
        <v>3782</v>
      </c>
      <c r="F637" t="s">
        <v>297</v>
      </c>
      <c r="G637" t="s">
        <v>339</v>
      </c>
      <c r="H637" t="s">
        <v>340</v>
      </c>
      <c r="I637" t="s">
        <v>375</v>
      </c>
      <c r="J637" t="s">
        <v>342</v>
      </c>
      <c r="K637" t="s">
        <v>343</v>
      </c>
      <c r="L637" t="s">
        <v>303</v>
      </c>
      <c r="M637" t="s">
        <v>297</v>
      </c>
      <c r="N637" t="s">
        <v>297</v>
      </c>
      <c r="O637" t="s">
        <v>3778</v>
      </c>
      <c r="Q637" t="s">
        <v>344</v>
      </c>
      <c r="R637" t="s">
        <v>297</v>
      </c>
      <c r="S637" t="s">
        <v>306</v>
      </c>
      <c r="T637" t="s">
        <v>297</v>
      </c>
      <c r="U637" t="s">
        <v>297</v>
      </c>
      <c r="V637" t="s">
        <v>309</v>
      </c>
      <c r="W637" t="s">
        <v>310</v>
      </c>
      <c r="X637" t="s">
        <v>310</v>
      </c>
      <c r="Y637" t="s">
        <v>344</v>
      </c>
      <c r="Z637" t="s">
        <v>297</v>
      </c>
      <c r="AA637" t="s">
        <v>297</v>
      </c>
      <c r="AB637" t="s">
        <v>297</v>
      </c>
      <c r="AC637" t="s">
        <v>297</v>
      </c>
      <c r="AD637" t="s">
        <v>297</v>
      </c>
      <c r="AE637" t="s">
        <v>297</v>
      </c>
      <c r="AF637" t="s">
        <v>297</v>
      </c>
      <c r="AG637" t="s">
        <v>297</v>
      </c>
      <c r="AH637" t="s">
        <v>297</v>
      </c>
      <c r="AI637" t="s">
        <v>297</v>
      </c>
      <c r="AJ637" t="s">
        <v>297</v>
      </c>
      <c r="AK637" t="s">
        <v>297</v>
      </c>
      <c r="AL637" t="s">
        <v>297</v>
      </c>
      <c r="AM637" t="s">
        <v>297</v>
      </c>
      <c r="AN637" t="s">
        <v>297</v>
      </c>
      <c r="AO637" t="s">
        <v>297</v>
      </c>
      <c r="AP637" t="s">
        <v>297</v>
      </c>
      <c r="AQ637" t="s">
        <v>297</v>
      </c>
      <c r="AR637" t="s">
        <v>297</v>
      </c>
      <c r="AS637" t="s">
        <v>297</v>
      </c>
      <c r="AT637" t="s">
        <v>297</v>
      </c>
      <c r="AU637" t="s">
        <v>297</v>
      </c>
      <c r="AV637" t="s">
        <v>297</v>
      </c>
      <c r="AW637" t="s">
        <v>297</v>
      </c>
      <c r="AX637" t="s">
        <v>297</v>
      </c>
      <c r="AY637" t="s">
        <v>297</v>
      </c>
      <c r="AZ637" t="s">
        <v>297</v>
      </c>
      <c r="BA637" t="s">
        <v>297</v>
      </c>
      <c r="BB637" t="s">
        <v>297</v>
      </c>
      <c r="BC637" t="s">
        <v>297</v>
      </c>
      <c r="BD637" t="s">
        <v>297</v>
      </c>
      <c r="BE637" t="s">
        <v>297</v>
      </c>
      <c r="BF637" t="s">
        <v>297</v>
      </c>
      <c r="BG637" t="s">
        <v>297</v>
      </c>
      <c r="BH637" t="s">
        <v>297</v>
      </c>
      <c r="BI637" t="s">
        <v>297</v>
      </c>
      <c r="BJ637" t="s">
        <v>297</v>
      </c>
      <c r="BK637" t="s">
        <v>297</v>
      </c>
      <c r="BL637" t="s">
        <v>297</v>
      </c>
      <c r="BM637" t="s">
        <v>297</v>
      </c>
      <c r="BN637" t="s">
        <v>297</v>
      </c>
      <c r="BO637" t="s">
        <v>297</v>
      </c>
      <c r="BP637" t="s">
        <v>297</v>
      </c>
      <c r="BQ637" t="s">
        <v>297</v>
      </c>
      <c r="BR637" t="s">
        <v>297</v>
      </c>
      <c r="BS637" t="s">
        <v>297</v>
      </c>
      <c r="BT637" t="s">
        <v>297</v>
      </c>
      <c r="BU637" t="s">
        <v>297</v>
      </c>
      <c r="BV637" t="s">
        <v>297</v>
      </c>
      <c r="BW637" t="s">
        <v>297</v>
      </c>
      <c r="BX637" t="s">
        <v>297</v>
      </c>
      <c r="BY637" t="s">
        <v>297</v>
      </c>
      <c r="BZ637" t="s">
        <v>297</v>
      </c>
      <c r="CA637" t="s">
        <v>297</v>
      </c>
      <c r="CB637" t="s">
        <v>297</v>
      </c>
      <c r="CC637" t="s">
        <v>297</v>
      </c>
      <c r="CD637" t="s">
        <v>297</v>
      </c>
      <c r="CE637" t="s">
        <v>297</v>
      </c>
      <c r="CF637" t="s">
        <v>369</v>
      </c>
      <c r="CG637" t="s">
        <v>297</v>
      </c>
      <c r="CH637" t="s">
        <v>297</v>
      </c>
      <c r="CI637">
        <v>0</v>
      </c>
      <c r="CJ637">
        <v>30</v>
      </c>
      <c r="CK637" t="s">
        <v>3783</v>
      </c>
      <c r="CL637" t="s">
        <v>3784</v>
      </c>
      <c r="CM637" t="s">
        <v>297</v>
      </c>
      <c r="CN637" t="s">
        <v>297</v>
      </c>
      <c r="CO637" t="s">
        <v>297</v>
      </c>
      <c r="CP637" t="s">
        <v>297</v>
      </c>
      <c r="CQ637" t="s">
        <v>297</v>
      </c>
      <c r="CR637" t="s">
        <v>297</v>
      </c>
      <c r="CS637" t="s">
        <v>297</v>
      </c>
      <c r="CT637" t="s">
        <v>297</v>
      </c>
      <c r="CU637" t="s">
        <v>297</v>
      </c>
      <c r="CV637" t="s">
        <v>297</v>
      </c>
      <c r="CW637" t="s">
        <v>297</v>
      </c>
      <c r="CX637" t="s">
        <v>297</v>
      </c>
      <c r="CY637" t="s">
        <v>297</v>
      </c>
      <c r="CZ637" t="s">
        <v>297</v>
      </c>
      <c r="DA637" t="s">
        <v>297</v>
      </c>
      <c r="DB637" t="s">
        <v>297</v>
      </c>
      <c r="DC637" t="s">
        <v>297</v>
      </c>
    </row>
    <row r="638" spans="1:107" ht="17" hidden="1" customHeight="1" x14ac:dyDescent="0.2">
      <c r="A638" t="s">
        <v>3785</v>
      </c>
      <c r="B638" s="196" t="s">
        <v>3786</v>
      </c>
      <c r="C638" t="s">
        <v>6285</v>
      </c>
      <c r="D638" t="s">
        <v>297</v>
      </c>
      <c r="E638" t="s">
        <v>3787</v>
      </c>
      <c r="F638" t="s">
        <v>297</v>
      </c>
      <c r="G638" t="s">
        <v>339</v>
      </c>
      <c r="H638" t="s">
        <v>340</v>
      </c>
      <c r="I638" t="s">
        <v>375</v>
      </c>
      <c r="J638" t="s">
        <v>342</v>
      </c>
      <c r="K638" t="s">
        <v>343</v>
      </c>
      <c r="L638" t="s">
        <v>303</v>
      </c>
      <c r="M638" t="s">
        <v>297</v>
      </c>
      <c r="N638" t="s">
        <v>297</v>
      </c>
      <c r="O638" t="s">
        <v>297</v>
      </c>
      <c r="Q638" t="s">
        <v>344</v>
      </c>
      <c r="R638" t="s">
        <v>297</v>
      </c>
      <c r="S638" t="s">
        <v>306</v>
      </c>
      <c r="T638" t="s">
        <v>297</v>
      </c>
      <c r="U638" t="s">
        <v>297</v>
      </c>
      <c r="V638" t="s">
        <v>309</v>
      </c>
      <c r="W638" t="s">
        <v>310</v>
      </c>
      <c r="X638" t="s">
        <v>310</v>
      </c>
      <c r="Y638" t="s">
        <v>311</v>
      </c>
      <c r="Z638" t="s">
        <v>297</v>
      </c>
      <c r="AA638" t="s">
        <v>297</v>
      </c>
      <c r="AB638" t="s">
        <v>297</v>
      </c>
      <c r="AC638" t="s">
        <v>297</v>
      </c>
      <c r="AD638" t="s">
        <v>297</v>
      </c>
      <c r="AE638" t="s">
        <v>297</v>
      </c>
      <c r="AF638" t="s">
        <v>297</v>
      </c>
      <c r="AG638" t="s">
        <v>297</v>
      </c>
      <c r="AH638" t="s">
        <v>297</v>
      </c>
      <c r="AI638" t="s">
        <v>297</v>
      </c>
      <c r="AJ638" t="s">
        <v>297</v>
      </c>
      <c r="AK638" t="s">
        <v>297</v>
      </c>
      <c r="AL638" t="s">
        <v>297</v>
      </c>
      <c r="AM638" t="s">
        <v>297</v>
      </c>
      <c r="AN638" t="s">
        <v>297</v>
      </c>
      <c r="AO638" t="s">
        <v>297</v>
      </c>
      <c r="AP638" t="s">
        <v>297</v>
      </c>
      <c r="AQ638" t="s">
        <v>297</v>
      </c>
      <c r="AR638" t="s">
        <v>297</v>
      </c>
      <c r="AS638" t="s">
        <v>297</v>
      </c>
      <c r="AT638" t="s">
        <v>297</v>
      </c>
      <c r="AU638" t="s">
        <v>297</v>
      </c>
      <c r="AV638" t="s">
        <v>297</v>
      </c>
      <c r="AW638" t="s">
        <v>297</v>
      </c>
      <c r="AX638" t="s">
        <v>297</v>
      </c>
      <c r="AY638" t="s">
        <v>297</v>
      </c>
      <c r="AZ638" t="s">
        <v>297</v>
      </c>
      <c r="BA638" t="s">
        <v>312</v>
      </c>
      <c r="BB638" t="s">
        <v>297</v>
      </c>
      <c r="BC638" t="s">
        <v>297</v>
      </c>
      <c r="BD638" t="s">
        <v>297</v>
      </c>
      <c r="BE638" t="s">
        <v>297</v>
      </c>
      <c r="BF638" t="s">
        <v>297</v>
      </c>
      <c r="BG638" t="s">
        <v>297</v>
      </c>
      <c r="BH638" t="s">
        <v>297</v>
      </c>
      <c r="BI638" t="s">
        <v>297</v>
      </c>
      <c r="BJ638" t="s">
        <v>297</v>
      </c>
      <c r="BK638" t="s">
        <v>297</v>
      </c>
      <c r="BL638" t="s">
        <v>297</v>
      </c>
      <c r="BM638" t="s">
        <v>297</v>
      </c>
      <c r="BN638" t="s">
        <v>297</v>
      </c>
      <c r="BO638" t="s">
        <v>297</v>
      </c>
      <c r="BP638" t="s">
        <v>297</v>
      </c>
      <c r="BQ638" t="s">
        <v>297</v>
      </c>
      <c r="BR638" t="s">
        <v>297</v>
      </c>
      <c r="BS638" t="s">
        <v>297</v>
      </c>
      <c r="BT638" t="s">
        <v>297</v>
      </c>
      <c r="BU638" t="s">
        <v>297</v>
      </c>
      <c r="BV638" t="s">
        <v>297</v>
      </c>
      <c r="BW638" t="s">
        <v>297</v>
      </c>
      <c r="BX638" t="s">
        <v>297</v>
      </c>
      <c r="BY638" t="s">
        <v>297</v>
      </c>
      <c r="BZ638" t="s">
        <v>297</v>
      </c>
      <c r="CA638" t="s">
        <v>297</v>
      </c>
      <c r="CB638" t="s">
        <v>297</v>
      </c>
      <c r="CC638" t="s">
        <v>297</v>
      </c>
      <c r="CD638" t="s">
        <v>297</v>
      </c>
      <c r="CE638" t="s">
        <v>297</v>
      </c>
      <c r="CF638" t="s">
        <v>347</v>
      </c>
      <c r="CG638" t="s">
        <v>297</v>
      </c>
      <c r="CH638" t="s">
        <v>297</v>
      </c>
      <c r="CI638">
        <v>0</v>
      </c>
      <c r="CJ638">
        <v>10</v>
      </c>
      <c r="CK638" t="s">
        <v>3788</v>
      </c>
      <c r="CL638" t="s">
        <v>3789</v>
      </c>
      <c r="CM638" t="s">
        <v>297</v>
      </c>
      <c r="CN638" t="s">
        <v>297</v>
      </c>
      <c r="CO638" t="s">
        <v>297</v>
      </c>
      <c r="CP638" t="s">
        <v>297</v>
      </c>
      <c r="CQ638" t="s">
        <v>297</v>
      </c>
      <c r="CR638" t="s">
        <v>297</v>
      </c>
      <c r="CS638" t="s">
        <v>297</v>
      </c>
      <c r="CT638" t="s">
        <v>297</v>
      </c>
      <c r="CU638" t="s">
        <v>297</v>
      </c>
      <c r="CV638" t="s">
        <v>297</v>
      </c>
      <c r="CW638" t="s">
        <v>297</v>
      </c>
      <c r="CX638" t="s">
        <v>297</v>
      </c>
      <c r="CY638" t="s">
        <v>297</v>
      </c>
      <c r="CZ638" t="s">
        <v>297</v>
      </c>
      <c r="DA638" t="s">
        <v>297</v>
      </c>
      <c r="DB638" t="s">
        <v>297</v>
      </c>
      <c r="DC638" t="s">
        <v>297</v>
      </c>
    </row>
    <row r="639" spans="1:107" ht="17" hidden="1" customHeight="1" x14ac:dyDescent="0.2">
      <c r="A639" t="s">
        <v>611</v>
      </c>
      <c r="B639" s="14" t="s">
        <v>3790</v>
      </c>
      <c r="C639" t="s">
        <v>701</v>
      </c>
      <c r="D639" t="s">
        <v>297</v>
      </c>
      <c r="E639" t="s">
        <v>3791</v>
      </c>
      <c r="F639" t="s">
        <v>297</v>
      </c>
      <c r="G639" t="s">
        <v>519</v>
      </c>
      <c r="H639" t="s">
        <v>665</v>
      </c>
      <c r="I639" t="s">
        <v>300</v>
      </c>
      <c r="J639" t="s">
        <v>611</v>
      </c>
      <c r="K639" t="s">
        <v>343</v>
      </c>
      <c r="L639" t="s">
        <v>303</v>
      </c>
      <c r="M639" t="s">
        <v>297</v>
      </c>
      <c r="N639" t="s">
        <v>297</v>
      </c>
      <c r="O639" t="s">
        <v>297</v>
      </c>
      <c r="Q639" t="s">
        <v>344</v>
      </c>
      <c r="R639" t="s">
        <v>319</v>
      </c>
      <c r="S639" t="s">
        <v>306</v>
      </c>
      <c r="T639" t="s">
        <v>297</v>
      </c>
      <c r="U639" t="s">
        <v>297</v>
      </c>
      <c r="V639" t="s">
        <v>309</v>
      </c>
      <c r="W639" t="s">
        <v>310</v>
      </c>
      <c r="X639" t="s">
        <v>310</v>
      </c>
      <c r="Y639" t="s">
        <v>311</v>
      </c>
      <c r="Z639" t="s">
        <v>297</v>
      </c>
      <c r="AA639" t="s">
        <v>297</v>
      </c>
      <c r="AB639" t="s">
        <v>297</v>
      </c>
      <c r="AC639" t="s">
        <v>297</v>
      </c>
      <c r="AD639" t="s">
        <v>297</v>
      </c>
      <c r="AE639" t="s">
        <v>297</v>
      </c>
      <c r="AF639" t="s">
        <v>312</v>
      </c>
      <c r="AG639" t="s">
        <v>297</v>
      </c>
      <c r="AH639" t="s">
        <v>297</v>
      </c>
      <c r="AI639" t="s">
        <v>297</v>
      </c>
      <c r="AJ639" t="s">
        <v>297</v>
      </c>
      <c r="AK639" t="s">
        <v>297</v>
      </c>
      <c r="AL639" t="s">
        <v>297</v>
      </c>
      <c r="AM639" t="s">
        <v>297</v>
      </c>
      <c r="AN639" t="s">
        <v>297</v>
      </c>
      <c r="AO639" t="s">
        <v>297</v>
      </c>
      <c r="AP639" t="s">
        <v>297</v>
      </c>
      <c r="AQ639" t="s">
        <v>297</v>
      </c>
      <c r="AR639" t="s">
        <v>297</v>
      </c>
      <c r="AS639" t="s">
        <v>297</v>
      </c>
      <c r="AT639" t="s">
        <v>297</v>
      </c>
      <c r="AU639" t="s">
        <v>297</v>
      </c>
      <c r="AV639" t="s">
        <v>297</v>
      </c>
      <c r="AW639" t="s">
        <v>297</v>
      </c>
      <c r="AX639" t="s">
        <v>297</v>
      </c>
      <c r="AY639" t="s">
        <v>297</v>
      </c>
      <c r="AZ639" t="s">
        <v>297</v>
      </c>
      <c r="BA639" t="s">
        <v>297</v>
      </c>
      <c r="BB639" t="s">
        <v>297</v>
      </c>
      <c r="BC639" t="s">
        <v>297</v>
      </c>
      <c r="BD639" t="s">
        <v>297</v>
      </c>
      <c r="BE639" t="s">
        <v>297</v>
      </c>
      <c r="BF639" t="s">
        <v>297</v>
      </c>
      <c r="BG639" t="s">
        <v>297</v>
      </c>
      <c r="BH639" t="s">
        <v>297</v>
      </c>
      <c r="BI639" t="s">
        <v>297</v>
      </c>
      <c r="BJ639" t="s">
        <v>297</v>
      </c>
      <c r="BK639" t="s">
        <v>297</v>
      </c>
      <c r="BL639" t="s">
        <v>297</v>
      </c>
      <c r="BM639" t="s">
        <v>297</v>
      </c>
      <c r="BN639" t="s">
        <v>297</v>
      </c>
      <c r="BO639" t="s">
        <v>297</v>
      </c>
      <c r="BP639" t="s">
        <v>312</v>
      </c>
      <c r="BQ639" t="s">
        <v>297</v>
      </c>
      <c r="BR639" t="s">
        <v>297</v>
      </c>
      <c r="BS639" t="s">
        <v>297</v>
      </c>
      <c r="BT639" t="s">
        <v>297</v>
      </c>
      <c r="BU639" t="s">
        <v>297</v>
      </c>
      <c r="BV639" t="s">
        <v>297</v>
      </c>
      <c r="BW639" t="s">
        <v>297</v>
      </c>
      <c r="BX639" t="s">
        <v>297</v>
      </c>
      <c r="BY639" t="s">
        <v>297</v>
      </c>
      <c r="BZ639" t="s">
        <v>297</v>
      </c>
      <c r="CA639" t="s">
        <v>297</v>
      </c>
      <c r="CB639" t="s">
        <v>297</v>
      </c>
      <c r="CC639" t="s">
        <v>297</v>
      </c>
      <c r="CD639" t="s">
        <v>297</v>
      </c>
      <c r="CE639" t="s">
        <v>297</v>
      </c>
      <c r="CF639" t="s">
        <v>347</v>
      </c>
      <c r="CG639" t="s">
        <v>297</v>
      </c>
      <c r="CH639" t="s">
        <v>297</v>
      </c>
      <c r="CI639">
        <v>0</v>
      </c>
      <c r="CJ639">
        <v>30</v>
      </c>
      <c r="CK639" t="s">
        <v>3792</v>
      </c>
      <c r="CL639" t="s">
        <v>3793</v>
      </c>
      <c r="CM639" t="s">
        <v>297</v>
      </c>
      <c r="CN639" t="s">
        <v>297</v>
      </c>
      <c r="CO639" t="s">
        <v>297</v>
      </c>
      <c r="CP639" t="s">
        <v>297</v>
      </c>
      <c r="CQ639" t="s">
        <v>297</v>
      </c>
      <c r="CR639" t="s">
        <v>297</v>
      </c>
      <c r="CS639" t="s">
        <v>297</v>
      </c>
      <c r="CT639" t="s">
        <v>297</v>
      </c>
      <c r="CU639" t="s">
        <v>297</v>
      </c>
      <c r="CV639" t="s">
        <v>297</v>
      </c>
      <c r="CW639" t="s">
        <v>297</v>
      </c>
      <c r="CX639" t="s">
        <v>297</v>
      </c>
      <c r="CY639" t="s">
        <v>297</v>
      </c>
      <c r="CZ639" t="s">
        <v>297</v>
      </c>
      <c r="DA639" t="s">
        <v>297</v>
      </c>
      <c r="DB639" t="s">
        <v>297</v>
      </c>
      <c r="DC639" t="s">
        <v>297</v>
      </c>
    </row>
    <row r="640" spans="1:107" ht="17" hidden="1" customHeight="1" x14ac:dyDescent="0.2">
      <c r="A640" t="s">
        <v>449</v>
      </c>
      <c r="B640" s="196" t="s">
        <v>3794</v>
      </c>
      <c r="C640" t="s">
        <v>941</v>
      </c>
      <c r="D640" t="s">
        <v>297</v>
      </c>
      <c r="E640" s="12" t="s">
        <v>3795</v>
      </c>
      <c r="F640" t="s">
        <v>3796</v>
      </c>
      <c r="G640" t="s">
        <v>339</v>
      </c>
      <c r="H640" t="s">
        <v>340</v>
      </c>
      <c r="I640" t="s">
        <v>375</v>
      </c>
      <c r="J640" t="s">
        <v>342</v>
      </c>
      <c r="K640" t="s">
        <v>449</v>
      </c>
      <c r="L640" t="s">
        <v>303</v>
      </c>
      <c r="M640" t="s">
        <v>297</v>
      </c>
      <c r="N640" t="s">
        <v>297</v>
      </c>
      <c r="O640" t="s">
        <v>297</v>
      </c>
      <c r="Q640" t="s">
        <v>344</v>
      </c>
      <c r="R640" t="s">
        <v>319</v>
      </c>
      <c r="S640" t="s">
        <v>306</v>
      </c>
      <c r="T640" t="s">
        <v>297</v>
      </c>
      <c r="U640" t="s">
        <v>297</v>
      </c>
      <c r="V640" t="s">
        <v>309</v>
      </c>
      <c r="W640" t="s">
        <v>310</v>
      </c>
      <c r="X640" t="s">
        <v>310</v>
      </c>
      <c r="Y640" t="s">
        <v>311</v>
      </c>
      <c r="Z640" t="s">
        <v>297</v>
      </c>
      <c r="AA640" t="s">
        <v>297</v>
      </c>
      <c r="AB640" t="s">
        <v>297</v>
      </c>
      <c r="AC640" t="s">
        <v>297</v>
      </c>
      <c r="AD640" t="s">
        <v>297</v>
      </c>
      <c r="AE640" t="s">
        <v>297</v>
      </c>
      <c r="AF640" t="s">
        <v>297</v>
      </c>
      <c r="AG640" t="s">
        <v>297</v>
      </c>
      <c r="AH640" t="s">
        <v>297</v>
      </c>
      <c r="AI640" t="s">
        <v>297</v>
      </c>
      <c r="AJ640" t="s">
        <v>297</v>
      </c>
      <c r="AK640" t="s">
        <v>297</v>
      </c>
      <c r="AL640" t="s">
        <v>297</v>
      </c>
      <c r="AM640" t="s">
        <v>297</v>
      </c>
      <c r="AN640" t="s">
        <v>297</v>
      </c>
      <c r="AO640" t="s">
        <v>297</v>
      </c>
      <c r="AP640" t="s">
        <v>297</v>
      </c>
      <c r="AQ640" t="s">
        <v>297</v>
      </c>
      <c r="AR640" t="s">
        <v>297</v>
      </c>
      <c r="AS640" t="s">
        <v>297</v>
      </c>
      <c r="AT640" t="s">
        <v>297</v>
      </c>
      <c r="AU640" t="s">
        <v>297</v>
      </c>
      <c r="AV640" t="s">
        <v>297</v>
      </c>
      <c r="AW640" t="s">
        <v>297</v>
      </c>
      <c r="AX640" t="s">
        <v>297</v>
      </c>
      <c r="AY640" t="s">
        <v>297</v>
      </c>
      <c r="AZ640" t="s">
        <v>297</v>
      </c>
      <c r="BA640" t="s">
        <v>297</v>
      </c>
      <c r="BB640" t="s">
        <v>297</v>
      </c>
      <c r="BC640" t="s">
        <v>297</v>
      </c>
      <c r="BD640" t="s">
        <v>297</v>
      </c>
      <c r="BE640" t="s">
        <v>297</v>
      </c>
      <c r="BF640" t="s">
        <v>297</v>
      </c>
      <c r="BG640" t="s">
        <v>297</v>
      </c>
      <c r="BH640" t="s">
        <v>297</v>
      </c>
      <c r="BI640" t="s">
        <v>297</v>
      </c>
      <c r="BJ640" t="s">
        <v>297</v>
      </c>
      <c r="BK640" t="s">
        <v>297</v>
      </c>
      <c r="BL640" t="s">
        <v>297</v>
      </c>
      <c r="BM640" t="s">
        <v>297</v>
      </c>
      <c r="BN640" t="s">
        <v>297</v>
      </c>
      <c r="BO640" t="s">
        <v>297</v>
      </c>
      <c r="BP640" t="s">
        <v>312</v>
      </c>
      <c r="BQ640" t="s">
        <v>297</v>
      </c>
      <c r="BR640" t="s">
        <v>297</v>
      </c>
      <c r="BS640" t="s">
        <v>297</v>
      </c>
      <c r="BT640" t="s">
        <v>297</v>
      </c>
      <c r="BU640" t="s">
        <v>297</v>
      </c>
      <c r="BV640" t="s">
        <v>297</v>
      </c>
      <c r="BW640" t="s">
        <v>297</v>
      </c>
      <c r="BX640" t="s">
        <v>297</v>
      </c>
      <c r="BY640" t="s">
        <v>297</v>
      </c>
      <c r="BZ640" t="s">
        <v>297</v>
      </c>
      <c r="CA640" t="s">
        <v>297</v>
      </c>
      <c r="CB640" t="s">
        <v>297</v>
      </c>
      <c r="CC640" t="s">
        <v>297</v>
      </c>
      <c r="CD640" t="s">
        <v>297</v>
      </c>
      <c r="CE640" t="s">
        <v>297</v>
      </c>
      <c r="CF640" t="s">
        <v>347</v>
      </c>
      <c r="CG640" t="s">
        <v>297</v>
      </c>
      <c r="CH640" t="s">
        <v>297</v>
      </c>
      <c r="CI640">
        <v>0</v>
      </c>
      <c r="CJ640">
        <v>30</v>
      </c>
      <c r="CK640" t="s">
        <v>3797</v>
      </c>
      <c r="CL640" t="s">
        <v>3798</v>
      </c>
      <c r="CM640" t="s">
        <v>3799</v>
      </c>
      <c r="CN640" t="s">
        <v>297</v>
      </c>
      <c r="CO640" t="s">
        <v>297</v>
      </c>
      <c r="CP640" t="s">
        <v>297</v>
      </c>
      <c r="CQ640" t="s">
        <v>297</v>
      </c>
      <c r="CR640" t="s">
        <v>297</v>
      </c>
      <c r="CS640" t="s">
        <v>297</v>
      </c>
      <c r="CT640" t="s">
        <v>297</v>
      </c>
      <c r="CU640" t="s">
        <v>297</v>
      </c>
      <c r="CV640" t="s">
        <v>297</v>
      </c>
      <c r="CW640" t="s">
        <v>297</v>
      </c>
      <c r="CX640" t="s">
        <v>297</v>
      </c>
      <c r="CY640" t="s">
        <v>297</v>
      </c>
      <c r="CZ640" t="s">
        <v>297</v>
      </c>
      <c r="DA640" t="s">
        <v>297</v>
      </c>
      <c r="DB640" t="s">
        <v>297</v>
      </c>
      <c r="DC640" t="s">
        <v>297</v>
      </c>
    </row>
    <row r="641" spans="1:107" ht="17" hidden="1" customHeight="1" x14ac:dyDescent="0.2">
      <c r="A641" t="s">
        <v>3800</v>
      </c>
      <c r="B641" s="14" t="s">
        <v>3801</v>
      </c>
      <c r="C641" t="s">
        <v>6285</v>
      </c>
      <c r="D641" t="s">
        <v>297</v>
      </c>
      <c r="E641" t="s">
        <v>3802</v>
      </c>
      <c r="F641" t="s">
        <v>297</v>
      </c>
      <c r="G641" t="s">
        <v>298</v>
      </c>
      <c r="H641" t="s">
        <v>299</v>
      </c>
      <c r="I641" t="s">
        <v>300</v>
      </c>
      <c r="J641" t="s">
        <v>611</v>
      </c>
      <c r="K641" t="s">
        <v>343</v>
      </c>
      <c r="L641" t="s">
        <v>303</v>
      </c>
      <c r="M641" t="s">
        <v>297</v>
      </c>
      <c r="N641" t="s">
        <v>297</v>
      </c>
      <c r="O641" t="s">
        <v>297</v>
      </c>
      <c r="Q641" t="s">
        <v>344</v>
      </c>
      <c r="R641" t="s">
        <v>297</v>
      </c>
      <c r="S641" t="s">
        <v>306</v>
      </c>
      <c r="T641" t="s">
        <v>297</v>
      </c>
      <c r="U641" t="s">
        <v>297</v>
      </c>
      <c r="V641" t="s">
        <v>309</v>
      </c>
      <c r="W641" t="s">
        <v>310</v>
      </c>
      <c r="X641" t="s">
        <v>310</v>
      </c>
      <c r="Y641" t="s">
        <v>612</v>
      </c>
      <c r="Z641" t="s">
        <v>297</v>
      </c>
      <c r="AA641" t="s">
        <v>297</v>
      </c>
      <c r="AB641" t="s">
        <v>297</v>
      </c>
      <c r="AC641" t="s">
        <v>297</v>
      </c>
      <c r="AD641" t="s">
        <v>297</v>
      </c>
      <c r="AE641" t="s">
        <v>297</v>
      </c>
      <c r="AF641" t="s">
        <v>312</v>
      </c>
      <c r="AG641" t="s">
        <v>297</v>
      </c>
      <c r="AH641" t="s">
        <v>297</v>
      </c>
      <c r="AI641" t="s">
        <v>297</v>
      </c>
      <c r="AJ641" t="s">
        <v>297</v>
      </c>
      <c r="AK641" t="s">
        <v>297</v>
      </c>
      <c r="AL641" t="s">
        <v>297</v>
      </c>
      <c r="AM641" t="s">
        <v>297</v>
      </c>
      <c r="AN641" t="s">
        <v>297</v>
      </c>
      <c r="AO641" t="s">
        <v>297</v>
      </c>
      <c r="AP641" t="s">
        <v>297</v>
      </c>
      <c r="AQ641" t="s">
        <v>297</v>
      </c>
      <c r="AR641" t="s">
        <v>297</v>
      </c>
      <c r="AS641" t="s">
        <v>297</v>
      </c>
      <c r="AT641" t="s">
        <v>297</v>
      </c>
      <c r="AU641" t="s">
        <v>297</v>
      </c>
      <c r="AV641" t="s">
        <v>297</v>
      </c>
      <c r="AW641" t="s">
        <v>297</v>
      </c>
      <c r="AX641" t="s">
        <v>297</v>
      </c>
      <c r="AY641" t="s">
        <v>297</v>
      </c>
      <c r="AZ641" t="s">
        <v>297</v>
      </c>
      <c r="BA641" t="s">
        <v>297</v>
      </c>
      <c r="BB641" t="s">
        <v>297</v>
      </c>
      <c r="BC641" t="s">
        <v>297</v>
      </c>
      <c r="BD641" t="s">
        <v>297</v>
      </c>
      <c r="BE641" t="s">
        <v>297</v>
      </c>
      <c r="BF641" t="s">
        <v>297</v>
      </c>
      <c r="BG641" t="s">
        <v>297</v>
      </c>
      <c r="BH641" t="s">
        <v>297</v>
      </c>
      <c r="BI641" t="s">
        <v>297</v>
      </c>
      <c r="BJ641" t="s">
        <v>297</v>
      </c>
      <c r="BK641" t="s">
        <v>297</v>
      </c>
      <c r="BL641" t="s">
        <v>297</v>
      </c>
      <c r="BM641" t="s">
        <v>297</v>
      </c>
      <c r="BN641" t="s">
        <v>297</v>
      </c>
      <c r="BO641" t="s">
        <v>297</v>
      </c>
      <c r="BP641" t="s">
        <v>297</v>
      </c>
      <c r="BQ641" t="s">
        <v>297</v>
      </c>
      <c r="BR641" t="s">
        <v>297</v>
      </c>
      <c r="BS641" t="s">
        <v>297</v>
      </c>
      <c r="BT641" t="s">
        <v>297</v>
      </c>
      <c r="BU641" t="s">
        <v>297</v>
      </c>
      <c r="BV641" t="s">
        <v>297</v>
      </c>
      <c r="BW641" t="s">
        <v>297</v>
      </c>
      <c r="BX641" t="s">
        <v>297</v>
      </c>
      <c r="BY641" t="s">
        <v>297</v>
      </c>
      <c r="BZ641" t="s">
        <v>297</v>
      </c>
      <c r="CA641" t="s">
        <v>297</v>
      </c>
      <c r="CB641" t="s">
        <v>297</v>
      </c>
      <c r="CC641" t="s">
        <v>297</v>
      </c>
      <c r="CD641" t="s">
        <v>297</v>
      </c>
      <c r="CE641" t="s">
        <v>297</v>
      </c>
      <c r="CF641" t="s">
        <v>347</v>
      </c>
      <c r="CG641" t="s">
        <v>297</v>
      </c>
      <c r="CH641" t="s">
        <v>297</v>
      </c>
      <c r="CI641">
        <v>0</v>
      </c>
      <c r="CJ641">
        <v>30</v>
      </c>
      <c r="CK641" t="s">
        <v>3803</v>
      </c>
      <c r="CL641" t="s">
        <v>3804</v>
      </c>
      <c r="CM641" t="s">
        <v>297</v>
      </c>
      <c r="CN641" t="s">
        <v>297</v>
      </c>
      <c r="CO641" t="s">
        <v>297</v>
      </c>
      <c r="CP641" t="s">
        <v>297</v>
      </c>
      <c r="CQ641" t="s">
        <v>297</v>
      </c>
      <c r="CR641" t="s">
        <v>297</v>
      </c>
      <c r="CS641" t="s">
        <v>297</v>
      </c>
      <c r="CT641" t="s">
        <v>297</v>
      </c>
      <c r="CU641" t="s">
        <v>297</v>
      </c>
      <c r="CV641" t="s">
        <v>297</v>
      </c>
      <c r="CW641" t="s">
        <v>297</v>
      </c>
      <c r="CX641" t="s">
        <v>297</v>
      </c>
      <c r="CY641" t="s">
        <v>297</v>
      </c>
      <c r="CZ641" t="s">
        <v>297</v>
      </c>
      <c r="DA641" t="s">
        <v>297</v>
      </c>
      <c r="DB641" t="s">
        <v>297</v>
      </c>
      <c r="DC641" t="s">
        <v>297</v>
      </c>
    </row>
    <row r="642" spans="1:107" ht="17" hidden="1" customHeight="1" x14ac:dyDescent="0.2">
      <c r="A642" t="s">
        <v>3805</v>
      </c>
      <c r="B642" s="196" t="s">
        <v>3806</v>
      </c>
      <c r="C642" t="s">
        <v>6285</v>
      </c>
      <c r="D642" t="s">
        <v>297</v>
      </c>
      <c r="E642" t="s">
        <v>3807</v>
      </c>
      <c r="F642" t="s">
        <v>297</v>
      </c>
      <c r="G642" t="s">
        <v>298</v>
      </c>
      <c r="H642" t="s">
        <v>299</v>
      </c>
      <c r="I642" t="s">
        <v>300</v>
      </c>
      <c r="J642" t="s">
        <v>611</v>
      </c>
      <c r="K642" t="s">
        <v>343</v>
      </c>
      <c r="L642" t="s">
        <v>303</v>
      </c>
      <c r="M642" t="s">
        <v>297</v>
      </c>
      <c r="N642" t="s">
        <v>297</v>
      </c>
      <c r="O642" t="s">
        <v>297</v>
      </c>
      <c r="Q642" t="s">
        <v>344</v>
      </c>
      <c r="R642" t="s">
        <v>297</v>
      </c>
      <c r="S642" t="s">
        <v>306</v>
      </c>
      <c r="T642" t="s">
        <v>297</v>
      </c>
      <c r="U642" t="s">
        <v>297</v>
      </c>
      <c r="V642" t="s">
        <v>309</v>
      </c>
      <c r="W642" t="s">
        <v>310</v>
      </c>
      <c r="X642" t="s">
        <v>310</v>
      </c>
      <c r="Y642" t="s">
        <v>612</v>
      </c>
      <c r="Z642" t="s">
        <v>297</v>
      </c>
      <c r="AA642" t="s">
        <v>297</v>
      </c>
      <c r="AB642" t="s">
        <v>297</v>
      </c>
      <c r="AC642" t="s">
        <v>297</v>
      </c>
      <c r="AD642" t="s">
        <v>297</v>
      </c>
      <c r="AE642" t="s">
        <v>297</v>
      </c>
      <c r="AF642" t="s">
        <v>312</v>
      </c>
      <c r="AG642" t="s">
        <v>297</v>
      </c>
      <c r="AH642" t="s">
        <v>297</v>
      </c>
      <c r="AI642" t="s">
        <v>297</v>
      </c>
      <c r="AJ642" t="s">
        <v>297</v>
      </c>
      <c r="AK642" t="s">
        <v>297</v>
      </c>
      <c r="AL642" t="s">
        <v>297</v>
      </c>
      <c r="AM642" t="s">
        <v>297</v>
      </c>
      <c r="AN642" t="s">
        <v>297</v>
      </c>
      <c r="AO642" t="s">
        <v>297</v>
      </c>
      <c r="AP642" t="s">
        <v>297</v>
      </c>
      <c r="AQ642" t="s">
        <v>297</v>
      </c>
      <c r="AR642" t="s">
        <v>297</v>
      </c>
      <c r="AS642" t="s">
        <v>297</v>
      </c>
      <c r="AT642" t="s">
        <v>297</v>
      </c>
      <c r="AU642" t="s">
        <v>297</v>
      </c>
      <c r="AV642" t="s">
        <v>297</v>
      </c>
      <c r="AW642" t="s">
        <v>297</v>
      </c>
      <c r="AX642" t="s">
        <v>297</v>
      </c>
      <c r="AY642" t="s">
        <v>297</v>
      </c>
      <c r="AZ642" t="s">
        <v>297</v>
      </c>
      <c r="BA642" t="s">
        <v>297</v>
      </c>
      <c r="BB642" t="s">
        <v>297</v>
      </c>
      <c r="BC642" t="s">
        <v>297</v>
      </c>
      <c r="BD642" t="s">
        <v>297</v>
      </c>
      <c r="BE642" t="s">
        <v>297</v>
      </c>
      <c r="BF642" t="s">
        <v>297</v>
      </c>
      <c r="BG642" t="s">
        <v>297</v>
      </c>
      <c r="BH642" t="s">
        <v>297</v>
      </c>
      <c r="BI642" t="s">
        <v>297</v>
      </c>
      <c r="BJ642" t="s">
        <v>297</v>
      </c>
      <c r="BK642" t="s">
        <v>297</v>
      </c>
      <c r="BL642" t="s">
        <v>297</v>
      </c>
      <c r="BM642" t="s">
        <v>297</v>
      </c>
      <c r="BN642" t="s">
        <v>297</v>
      </c>
      <c r="BO642" t="s">
        <v>297</v>
      </c>
      <c r="BP642" t="s">
        <v>297</v>
      </c>
      <c r="BQ642" t="s">
        <v>297</v>
      </c>
      <c r="BR642" t="s">
        <v>297</v>
      </c>
      <c r="BS642" t="s">
        <v>297</v>
      </c>
      <c r="BT642" t="s">
        <v>297</v>
      </c>
      <c r="BU642" t="s">
        <v>297</v>
      </c>
      <c r="BV642" t="s">
        <v>297</v>
      </c>
      <c r="BW642" t="s">
        <v>297</v>
      </c>
      <c r="BX642" t="s">
        <v>297</v>
      </c>
      <c r="BY642" t="s">
        <v>297</v>
      </c>
      <c r="BZ642" t="s">
        <v>297</v>
      </c>
      <c r="CA642" t="s">
        <v>297</v>
      </c>
      <c r="CB642" t="s">
        <v>297</v>
      </c>
      <c r="CC642" t="s">
        <v>297</v>
      </c>
      <c r="CD642" t="s">
        <v>297</v>
      </c>
      <c r="CE642" t="s">
        <v>297</v>
      </c>
      <c r="CF642" t="s">
        <v>347</v>
      </c>
      <c r="CG642" t="s">
        <v>297</v>
      </c>
      <c r="CH642" t="s">
        <v>297</v>
      </c>
      <c r="CI642">
        <v>0</v>
      </c>
      <c r="CJ642">
        <v>30</v>
      </c>
      <c r="CK642" t="s">
        <v>3808</v>
      </c>
      <c r="CL642" t="s">
        <v>3809</v>
      </c>
      <c r="CM642" t="s">
        <v>297</v>
      </c>
      <c r="CN642" t="s">
        <v>297</v>
      </c>
      <c r="CO642" t="s">
        <v>297</v>
      </c>
      <c r="CP642" t="s">
        <v>297</v>
      </c>
      <c r="CQ642" t="s">
        <v>297</v>
      </c>
      <c r="CR642" t="s">
        <v>297</v>
      </c>
      <c r="CS642" t="s">
        <v>297</v>
      </c>
      <c r="CT642" t="s">
        <v>297</v>
      </c>
      <c r="CU642" t="s">
        <v>297</v>
      </c>
      <c r="CV642" t="s">
        <v>297</v>
      </c>
      <c r="CW642" t="s">
        <v>297</v>
      </c>
      <c r="CX642" t="s">
        <v>297</v>
      </c>
      <c r="CY642" t="s">
        <v>297</v>
      </c>
      <c r="CZ642" t="s">
        <v>297</v>
      </c>
      <c r="DA642" t="s">
        <v>297</v>
      </c>
      <c r="DB642" t="s">
        <v>297</v>
      </c>
      <c r="DC642" t="s">
        <v>297</v>
      </c>
    </row>
    <row r="643" spans="1:107" ht="17" hidden="1" customHeight="1" x14ac:dyDescent="0.2">
      <c r="A643" t="s">
        <v>3810</v>
      </c>
      <c r="B643" s="14" t="s">
        <v>3811</v>
      </c>
      <c r="C643" t="s">
        <v>6285</v>
      </c>
      <c r="D643" t="s">
        <v>297</v>
      </c>
      <c r="E643" t="s">
        <v>3812</v>
      </c>
      <c r="F643" t="s">
        <v>297</v>
      </c>
      <c r="G643" t="s">
        <v>298</v>
      </c>
      <c r="H643" t="s">
        <v>299</v>
      </c>
      <c r="I643" t="s">
        <v>300</v>
      </c>
      <c r="J643" t="s">
        <v>611</v>
      </c>
      <c r="K643" t="s">
        <v>343</v>
      </c>
      <c r="L643" t="s">
        <v>303</v>
      </c>
      <c r="M643" t="s">
        <v>297</v>
      </c>
      <c r="N643" t="s">
        <v>297</v>
      </c>
      <c r="O643" t="s">
        <v>297</v>
      </c>
      <c r="Q643" t="s">
        <v>344</v>
      </c>
      <c r="R643" t="s">
        <v>297</v>
      </c>
      <c r="S643" t="s">
        <v>306</v>
      </c>
      <c r="T643" t="s">
        <v>297</v>
      </c>
      <c r="U643" t="s">
        <v>297</v>
      </c>
      <c r="V643" t="s">
        <v>309</v>
      </c>
      <c r="W643" t="s">
        <v>310</v>
      </c>
      <c r="X643" t="s">
        <v>310</v>
      </c>
      <c r="Y643" t="s">
        <v>612</v>
      </c>
      <c r="Z643" t="s">
        <v>297</v>
      </c>
      <c r="AA643" t="s">
        <v>297</v>
      </c>
      <c r="AB643" t="s">
        <v>297</v>
      </c>
      <c r="AC643" t="s">
        <v>297</v>
      </c>
      <c r="AD643" t="s">
        <v>297</v>
      </c>
      <c r="AE643" t="s">
        <v>297</v>
      </c>
      <c r="AF643" t="s">
        <v>312</v>
      </c>
      <c r="AG643" t="s">
        <v>297</v>
      </c>
      <c r="AH643" t="s">
        <v>297</v>
      </c>
      <c r="AI643" t="s">
        <v>297</v>
      </c>
      <c r="AJ643" t="s">
        <v>297</v>
      </c>
      <c r="AK643" t="s">
        <v>297</v>
      </c>
      <c r="AL643" t="s">
        <v>297</v>
      </c>
      <c r="AM643" t="s">
        <v>297</v>
      </c>
      <c r="AN643" t="s">
        <v>297</v>
      </c>
      <c r="AO643" t="s">
        <v>297</v>
      </c>
      <c r="AP643" t="s">
        <v>297</v>
      </c>
      <c r="AQ643" t="s">
        <v>297</v>
      </c>
      <c r="AR643" t="s">
        <v>297</v>
      </c>
      <c r="AS643" t="s">
        <v>297</v>
      </c>
      <c r="AT643" t="s">
        <v>297</v>
      </c>
      <c r="AU643" t="s">
        <v>297</v>
      </c>
      <c r="AV643" t="s">
        <v>297</v>
      </c>
      <c r="AW643" t="s">
        <v>297</v>
      </c>
      <c r="AX643" t="s">
        <v>297</v>
      </c>
      <c r="AY643" t="s">
        <v>297</v>
      </c>
      <c r="AZ643" t="s">
        <v>297</v>
      </c>
      <c r="BA643" t="s">
        <v>297</v>
      </c>
      <c r="BB643" t="s">
        <v>297</v>
      </c>
      <c r="BC643" t="s">
        <v>297</v>
      </c>
      <c r="BD643" t="s">
        <v>297</v>
      </c>
      <c r="BE643" t="s">
        <v>297</v>
      </c>
      <c r="BF643" t="s">
        <v>297</v>
      </c>
      <c r="BG643" t="s">
        <v>297</v>
      </c>
      <c r="BH643" t="s">
        <v>297</v>
      </c>
      <c r="BI643" t="s">
        <v>297</v>
      </c>
      <c r="BJ643" t="s">
        <v>297</v>
      </c>
      <c r="BK643" t="s">
        <v>297</v>
      </c>
      <c r="BL643" t="s">
        <v>297</v>
      </c>
      <c r="BM643" t="s">
        <v>297</v>
      </c>
      <c r="BN643" t="s">
        <v>297</v>
      </c>
      <c r="BO643" t="s">
        <v>297</v>
      </c>
      <c r="BP643" t="s">
        <v>297</v>
      </c>
      <c r="BQ643" t="s">
        <v>297</v>
      </c>
      <c r="BR643" t="s">
        <v>297</v>
      </c>
      <c r="BS643" t="s">
        <v>297</v>
      </c>
      <c r="BT643" t="s">
        <v>297</v>
      </c>
      <c r="BU643" t="s">
        <v>297</v>
      </c>
      <c r="BV643" t="s">
        <v>297</v>
      </c>
      <c r="BW643" t="s">
        <v>297</v>
      </c>
      <c r="BX643" t="s">
        <v>297</v>
      </c>
      <c r="BY643" t="s">
        <v>297</v>
      </c>
      <c r="BZ643" t="s">
        <v>297</v>
      </c>
      <c r="CA643" t="s">
        <v>297</v>
      </c>
      <c r="CB643" t="s">
        <v>297</v>
      </c>
      <c r="CC643" t="s">
        <v>297</v>
      </c>
      <c r="CD643" t="s">
        <v>297</v>
      </c>
      <c r="CE643" t="s">
        <v>297</v>
      </c>
      <c r="CF643" t="s">
        <v>347</v>
      </c>
      <c r="CG643" t="s">
        <v>297</v>
      </c>
      <c r="CH643" t="s">
        <v>297</v>
      </c>
      <c r="CI643">
        <v>0</v>
      </c>
      <c r="CJ643">
        <v>30</v>
      </c>
      <c r="CK643" t="s">
        <v>3813</v>
      </c>
      <c r="CL643" t="s">
        <v>3814</v>
      </c>
      <c r="CM643" t="s">
        <v>297</v>
      </c>
      <c r="CN643" t="s">
        <v>297</v>
      </c>
      <c r="CO643" t="s">
        <v>297</v>
      </c>
      <c r="CP643" t="s">
        <v>297</v>
      </c>
      <c r="CQ643" t="s">
        <v>297</v>
      </c>
      <c r="CR643" t="s">
        <v>297</v>
      </c>
      <c r="CS643" t="s">
        <v>297</v>
      </c>
      <c r="CT643" t="s">
        <v>297</v>
      </c>
      <c r="CU643" t="s">
        <v>297</v>
      </c>
      <c r="CV643" t="s">
        <v>297</v>
      </c>
      <c r="CW643" t="s">
        <v>297</v>
      </c>
      <c r="CX643" t="s">
        <v>297</v>
      </c>
      <c r="CY643" t="s">
        <v>297</v>
      </c>
      <c r="CZ643" t="s">
        <v>297</v>
      </c>
      <c r="DA643" t="s">
        <v>297</v>
      </c>
      <c r="DB643" t="s">
        <v>297</v>
      </c>
      <c r="DC643" t="s">
        <v>297</v>
      </c>
    </row>
    <row r="644" spans="1:107" ht="17" hidden="1" customHeight="1" x14ac:dyDescent="0.2">
      <c r="A644" t="s">
        <v>3815</v>
      </c>
      <c r="B644" s="196" t="s">
        <v>3816</v>
      </c>
      <c r="C644" t="s">
        <v>6285</v>
      </c>
      <c r="D644" t="s">
        <v>297</v>
      </c>
      <c r="E644" t="s">
        <v>3817</v>
      </c>
      <c r="F644" t="s">
        <v>297</v>
      </c>
      <c r="G644" t="s">
        <v>298</v>
      </c>
      <c r="H644" t="s">
        <v>299</v>
      </c>
      <c r="I644" t="s">
        <v>300</v>
      </c>
      <c r="J644" t="s">
        <v>611</v>
      </c>
      <c r="K644" t="s">
        <v>343</v>
      </c>
      <c r="L644" t="s">
        <v>303</v>
      </c>
      <c r="M644" t="s">
        <v>297</v>
      </c>
      <c r="N644" t="s">
        <v>297</v>
      </c>
      <c r="O644" t="s">
        <v>297</v>
      </c>
      <c r="Q644" t="s">
        <v>344</v>
      </c>
      <c r="R644" t="s">
        <v>297</v>
      </c>
      <c r="S644" t="s">
        <v>306</v>
      </c>
      <c r="T644" t="s">
        <v>297</v>
      </c>
      <c r="U644" t="s">
        <v>297</v>
      </c>
      <c r="V644" t="s">
        <v>309</v>
      </c>
      <c r="W644" t="s">
        <v>310</v>
      </c>
      <c r="X644" t="s">
        <v>310</v>
      </c>
      <c r="Y644" t="s">
        <v>612</v>
      </c>
      <c r="Z644" t="s">
        <v>297</v>
      </c>
      <c r="AA644" t="s">
        <v>297</v>
      </c>
      <c r="AB644" t="s">
        <v>297</v>
      </c>
      <c r="AC644" t="s">
        <v>297</v>
      </c>
      <c r="AD644" t="s">
        <v>297</v>
      </c>
      <c r="AE644" t="s">
        <v>297</v>
      </c>
      <c r="AF644" t="s">
        <v>312</v>
      </c>
      <c r="AG644" t="s">
        <v>297</v>
      </c>
      <c r="AH644" t="s">
        <v>297</v>
      </c>
      <c r="AI644" t="s">
        <v>297</v>
      </c>
      <c r="AJ644" t="s">
        <v>297</v>
      </c>
      <c r="AK644" t="s">
        <v>297</v>
      </c>
      <c r="AL644" t="s">
        <v>297</v>
      </c>
      <c r="AM644" t="s">
        <v>297</v>
      </c>
      <c r="AN644" t="s">
        <v>297</v>
      </c>
      <c r="AO644" t="s">
        <v>297</v>
      </c>
      <c r="AP644" t="s">
        <v>297</v>
      </c>
      <c r="AQ644" t="s">
        <v>297</v>
      </c>
      <c r="AR644" t="s">
        <v>297</v>
      </c>
      <c r="AS644" t="s">
        <v>297</v>
      </c>
      <c r="AT644" t="s">
        <v>297</v>
      </c>
      <c r="AU644" t="s">
        <v>297</v>
      </c>
      <c r="AV644" t="s">
        <v>297</v>
      </c>
      <c r="AW644" t="s">
        <v>297</v>
      </c>
      <c r="AX644" t="s">
        <v>297</v>
      </c>
      <c r="AY644" t="s">
        <v>297</v>
      </c>
      <c r="AZ644" t="s">
        <v>297</v>
      </c>
      <c r="BA644" t="s">
        <v>297</v>
      </c>
      <c r="BB644" t="s">
        <v>297</v>
      </c>
      <c r="BC644" t="s">
        <v>297</v>
      </c>
      <c r="BD644" t="s">
        <v>297</v>
      </c>
      <c r="BE644" t="s">
        <v>297</v>
      </c>
      <c r="BF644" t="s">
        <v>297</v>
      </c>
      <c r="BG644" t="s">
        <v>297</v>
      </c>
      <c r="BH644" t="s">
        <v>297</v>
      </c>
      <c r="BI644" t="s">
        <v>297</v>
      </c>
      <c r="BJ644" t="s">
        <v>297</v>
      </c>
      <c r="BK644" t="s">
        <v>297</v>
      </c>
      <c r="BL644" t="s">
        <v>297</v>
      </c>
      <c r="BM644" t="s">
        <v>297</v>
      </c>
      <c r="BN644" t="s">
        <v>297</v>
      </c>
      <c r="BO644" t="s">
        <v>297</v>
      </c>
      <c r="BP644" t="s">
        <v>297</v>
      </c>
      <c r="BQ644" t="s">
        <v>297</v>
      </c>
      <c r="BR644" t="s">
        <v>297</v>
      </c>
      <c r="BS644" t="s">
        <v>297</v>
      </c>
      <c r="BT644" t="s">
        <v>297</v>
      </c>
      <c r="BU644" t="s">
        <v>297</v>
      </c>
      <c r="BV644" t="s">
        <v>297</v>
      </c>
      <c r="BW644" t="s">
        <v>297</v>
      </c>
      <c r="BX644" t="s">
        <v>297</v>
      </c>
      <c r="BY644" t="s">
        <v>297</v>
      </c>
      <c r="BZ644" t="s">
        <v>297</v>
      </c>
      <c r="CA644" t="s">
        <v>297</v>
      </c>
      <c r="CB644" t="s">
        <v>297</v>
      </c>
      <c r="CC644" t="s">
        <v>297</v>
      </c>
      <c r="CD644" t="s">
        <v>297</v>
      </c>
      <c r="CE644" t="s">
        <v>297</v>
      </c>
      <c r="CF644" t="s">
        <v>347</v>
      </c>
      <c r="CG644" t="s">
        <v>297</v>
      </c>
      <c r="CH644" t="s">
        <v>297</v>
      </c>
      <c r="CI644">
        <v>0</v>
      </c>
      <c r="CJ644">
        <v>30</v>
      </c>
      <c r="CK644" t="s">
        <v>3818</v>
      </c>
      <c r="CL644" t="s">
        <v>3819</v>
      </c>
      <c r="CM644" t="s">
        <v>297</v>
      </c>
      <c r="CN644" t="s">
        <v>297</v>
      </c>
      <c r="CO644" t="s">
        <v>297</v>
      </c>
      <c r="CP644" t="s">
        <v>297</v>
      </c>
      <c r="CQ644" t="s">
        <v>297</v>
      </c>
      <c r="CR644" t="s">
        <v>297</v>
      </c>
      <c r="CS644" t="s">
        <v>297</v>
      </c>
      <c r="CT644" t="s">
        <v>297</v>
      </c>
      <c r="CU644" t="s">
        <v>297</v>
      </c>
      <c r="CV644" t="s">
        <v>297</v>
      </c>
      <c r="CW644" t="s">
        <v>297</v>
      </c>
      <c r="CX644" t="s">
        <v>297</v>
      </c>
      <c r="CY644" t="s">
        <v>297</v>
      </c>
      <c r="CZ644" t="s">
        <v>297</v>
      </c>
      <c r="DA644" t="s">
        <v>297</v>
      </c>
      <c r="DB644" t="s">
        <v>297</v>
      </c>
      <c r="DC644" t="s">
        <v>297</v>
      </c>
    </row>
    <row r="645" spans="1:107" ht="17" hidden="1" customHeight="1" x14ac:dyDescent="0.2">
      <c r="A645" t="s">
        <v>3820</v>
      </c>
      <c r="B645" s="14" t="s">
        <v>3821</v>
      </c>
      <c r="C645" t="s">
        <v>6293</v>
      </c>
      <c r="D645" t="s">
        <v>297</v>
      </c>
      <c r="E645" t="s">
        <v>3822</v>
      </c>
      <c r="F645" t="s">
        <v>297</v>
      </c>
      <c r="G645" t="s">
        <v>339</v>
      </c>
      <c r="H645" t="s">
        <v>520</v>
      </c>
      <c r="I645" t="s">
        <v>300</v>
      </c>
      <c r="J645" t="s">
        <v>342</v>
      </c>
      <c r="K645" t="s">
        <v>343</v>
      </c>
      <c r="L645" t="s">
        <v>303</v>
      </c>
      <c r="M645" t="s">
        <v>297</v>
      </c>
      <c r="N645" t="s">
        <v>3823</v>
      </c>
      <c r="O645" t="s">
        <v>297</v>
      </c>
      <c r="Q645" t="s">
        <v>344</v>
      </c>
      <c r="R645" t="s">
        <v>368</v>
      </c>
      <c r="S645" t="s">
        <v>384</v>
      </c>
      <c r="T645" t="s">
        <v>362</v>
      </c>
      <c r="U645" t="s">
        <v>297</v>
      </c>
      <c r="V645" t="s">
        <v>309</v>
      </c>
      <c r="W645" t="s">
        <v>345</v>
      </c>
      <c r="X645" t="s">
        <v>310</v>
      </c>
      <c r="Y645" t="s">
        <v>881</v>
      </c>
      <c r="Z645" t="s">
        <v>312</v>
      </c>
      <c r="AA645" t="s">
        <v>297</v>
      </c>
      <c r="AB645" t="s">
        <v>297</v>
      </c>
      <c r="AC645" t="s">
        <v>297</v>
      </c>
      <c r="AD645" t="s">
        <v>297</v>
      </c>
      <c r="AE645" t="s">
        <v>297</v>
      </c>
      <c r="AF645" t="s">
        <v>312</v>
      </c>
      <c r="AG645" t="s">
        <v>297</v>
      </c>
      <c r="AH645" t="s">
        <v>297</v>
      </c>
      <c r="AI645" t="s">
        <v>297</v>
      </c>
      <c r="AJ645" t="s">
        <v>297</v>
      </c>
      <c r="AK645" t="s">
        <v>297</v>
      </c>
      <c r="AL645" t="s">
        <v>297</v>
      </c>
      <c r="AM645" t="s">
        <v>297</v>
      </c>
      <c r="AN645" t="s">
        <v>297</v>
      </c>
      <c r="AO645" t="s">
        <v>297</v>
      </c>
      <c r="AP645" t="s">
        <v>297</v>
      </c>
      <c r="AQ645" t="s">
        <v>297</v>
      </c>
      <c r="AR645" t="s">
        <v>297</v>
      </c>
      <c r="AS645" t="s">
        <v>297</v>
      </c>
      <c r="AT645" t="s">
        <v>297</v>
      </c>
      <c r="AU645" t="s">
        <v>297</v>
      </c>
      <c r="AV645" t="s">
        <v>297</v>
      </c>
      <c r="AW645" t="s">
        <v>297</v>
      </c>
      <c r="AX645" t="s">
        <v>297</v>
      </c>
      <c r="AY645" t="s">
        <v>297</v>
      </c>
      <c r="AZ645" t="s">
        <v>297</v>
      </c>
      <c r="BA645" t="s">
        <v>297</v>
      </c>
      <c r="BB645" t="s">
        <v>297</v>
      </c>
      <c r="BC645" t="s">
        <v>297</v>
      </c>
      <c r="BD645" t="s">
        <v>297</v>
      </c>
      <c r="BE645" t="s">
        <v>297</v>
      </c>
      <c r="BF645" t="s">
        <v>297</v>
      </c>
      <c r="BG645" t="s">
        <v>297</v>
      </c>
      <c r="BH645" t="s">
        <v>297</v>
      </c>
      <c r="BI645" t="s">
        <v>297</v>
      </c>
      <c r="BJ645" t="s">
        <v>297</v>
      </c>
      <c r="BK645" t="s">
        <v>297</v>
      </c>
      <c r="BL645" t="s">
        <v>297</v>
      </c>
      <c r="BM645" t="s">
        <v>297</v>
      </c>
      <c r="BN645" t="s">
        <v>297</v>
      </c>
      <c r="BO645" t="s">
        <v>297</v>
      </c>
      <c r="BP645" t="s">
        <v>297</v>
      </c>
      <c r="BQ645" t="s">
        <v>297</v>
      </c>
      <c r="BR645" t="s">
        <v>297</v>
      </c>
      <c r="BS645" t="s">
        <v>297</v>
      </c>
      <c r="BT645" t="s">
        <v>297</v>
      </c>
      <c r="BU645" t="s">
        <v>297</v>
      </c>
      <c r="BV645" t="s">
        <v>297</v>
      </c>
      <c r="BW645" t="s">
        <v>297</v>
      </c>
      <c r="BX645" t="s">
        <v>297</v>
      </c>
      <c r="BY645" t="s">
        <v>297</v>
      </c>
      <c r="BZ645" t="s">
        <v>297</v>
      </c>
      <c r="CA645" t="s">
        <v>297</v>
      </c>
      <c r="CB645" t="s">
        <v>297</v>
      </c>
      <c r="CC645" t="s">
        <v>297</v>
      </c>
      <c r="CD645" t="s">
        <v>297</v>
      </c>
      <c r="CE645" t="s">
        <v>297</v>
      </c>
      <c r="CF645" t="s">
        <v>553</v>
      </c>
      <c r="CG645">
        <v>0</v>
      </c>
      <c r="CH645">
        <v>100</v>
      </c>
      <c r="CI645" t="s">
        <v>297</v>
      </c>
      <c r="CJ645" t="s">
        <v>297</v>
      </c>
      <c r="CK645" t="s">
        <v>3824</v>
      </c>
      <c r="CL645" t="s">
        <v>3825</v>
      </c>
      <c r="CM645" t="s">
        <v>297</v>
      </c>
      <c r="CN645" t="s">
        <v>297</v>
      </c>
      <c r="CO645" t="s">
        <v>297</v>
      </c>
      <c r="CP645" t="s">
        <v>297</v>
      </c>
      <c r="CQ645" t="s">
        <v>297</v>
      </c>
      <c r="CR645" t="s">
        <v>297</v>
      </c>
      <c r="CS645" t="s">
        <v>297</v>
      </c>
      <c r="CT645" t="s">
        <v>297</v>
      </c>
      <c r="CU645" t="s">
        <v>297</v>
      </c>
      <c r="CV645" t="s">
        <v>297</v>
      </c>
      <c r="CW645" t="s">
        <v>297</v>
      </c>
      <c r="CX645" t="s">
        <v>297</v>
      </c>
      <c r="CY645" t="s">
        <v>297</v>
      </c>
      <c r="CZ645" t="s">
        <v>297</v>
      </c>
      <c r="DA645" t="s">
        <v>380</v>
      </c>
      <c r="DB645" t="s">
        <v>297</v>
      </c>
      <c r="DC645" t="s">
        <v>1125</v>
      </c>
    </row>
    <row r="646" spans="1:107" ht="17" hidden="1" customHeight="1" x14ac:dyDescent="0.2">
      <c r="A646" t="s">
        <v>3826</v>
      </c>
      <c r="B646" s="196" t="s">
        <v>3827</v>
      </c>
      <c r="C646" t="s">
        <v>6293</v>
      </c>
      <c r="D646" t="s">
        <v>297</v>
      </c>
      <c r="E646" t="s">
        <v>3828</v>
      </c>
      <c r="F646" t="s">
        <v>297</v>
      </c>
      <c r="G646" t="s">
        <v>298</v>
      </c>
      <c r="H646" t="s">
        <v>299</v>
      </c>
      <c r="I646" t="s">
        <v>300</v>
      </c>
      <c r="J646" t="s">
        <v>342</v>
      </c>
      <c r="K646" t="s">
        <v>343</v>
      </c>
      <c r="L646" t="s">
        <v>303</v>
      </c>
      <c r="M646" t="s">
        <v>297</v>
      </c>
      <c r="N646" t="s">
        <v>3829</v>
      </c>
      <c r="O646" t="s">
        <v>297</v>
      </c>
      <c r="Q646" t="s">
        <v>344</v>
      </c>
      <c r="R646" t="s">
        <v>368</v>
      </c>
      <c r="S646" t="s">
        <v>384</v>
      </c>
      <c r="T646" t="s">
        <v>307</v>
      </c>
      <c r="U646" t="s">
        <v>297</v>
      </c>
      <c r="V646" t="s">
        <v>309</v>
      </c>
      <c r="W646" t="s">
        <v>777</v>
      </c>
      <c r="X646" t="s">
        <v>310</v>
      </c>
      <c r="Y646" t="s">
        <v>881</v>
      </c>
      <c r="Z646" t="s">
        <v>312</v>
      </c>
      <c r="AA646" t="s">
        <v>297</v>
      </c>
      <c r="AB646" t="s">
        <v>297</v>
      </c>
      <c r="AC646" t="s">
        <v>297</v>
      </c>
      <c r="AD646" t="s">
        <v>297</v>
      </c>
      <c r="AE646" t="s">
        <v>297</v>
      </c>
      <c r="AF646" t="s">
        <v>312</v>
      </c>
      <c r="AG646" t="s">
        <v>297</v>
      </c>
      <c r="AH646" t="s">
        <v>297</v>
      </c>
      <c r="AI646" t="s">
        <v>297</v>
      </c>
      <c r="AJ646" t="s">
        <v>297</v>
      </c>
      <c r="AK646" t="s">
        <v>297</v>
      </c>
      <c r="AL646" t="s">
        <v>297</v>
      </c>
      <c r="AM646" t="s">
        <v>297</v>
      </c>
      <c r="AN646" t="s">
        <v>297</v>
      </c>
      <c r="AO646" t="s">
        <v>297</v>
      </c>
      <c r="AP646" t="s">
        <v>297</v>
      </c>
      <c r="AQ646" t="s">
        <v>297</v>
      </c>
      <c r="AR646" t="s">
        <v>297</v>
      </c>
      <c r="AS646" t="s">
        <v>297</v>
      </c>
      <c r="AT646" t="s">
        <v>297</v>
      </c>
      <c r="AU646" t="s">
        <v>297</v>
      </c>
      <c r="AV646" t="s">
        <v>297</v>
      </c>
      <c r="AW646" t="s">
        <v>297</v>
      </c>
      <c r="AX646" t="s">
        <v>297</v>
      </c>
      <c r="AY646" t="s">
        <v>297</v>
      </c>
      <c r="AZ646" t="s">
        <v>297</v>
      </c>
      <c r="BA646" t="s">
        <v>297</v>
      </c>
      <c r="BB646" t="s">
        <v>297</v>
      </c>
      <c r="BC646" t="s">
        <v>297</v>
      </c>
      <c r="BD646" t="s">
        <v>297</v>
      </c>
      <c r="BE646" t="s">
        <v>297</v>
      </c>
      <c r="BF646" t="s">
        <v>297</v>
      </c>
      <c r="BG646" t="s">
        <v>297</v>
      </c>
      <c r="BH646" t="s">
        <v>297</v>
      </c>
      <c r="BI646" t="s">
        <v>297</v>
      </c>
      <c r="BJ646" t="s">
        <v>297</v>
      </c>
      <c r="BK646" t="s">
        <v>297</v>
      </c>
      <c r="BL646" t="s">
        <v>297</v>
      </c>
      <c r="BM646" t="s">
        <v>297</v>
      </c>
      <c r="BN646" t="s">
        <v>297</v>
      </c>
      <c r="BO646" t="s">
        <v>297</v>
      </c>
      <c r="BP646" t="s">
        <v>297</v>
      </c>
      <c r="BQ646" t="s">
        <v>297</v>
      </c>
      <c r="BR646" t="s">
        <v>297</v>
      </c>
      <c r="BS646" t="s">
        <v>297</v>
      </c>
      <c r="BT646" t="s">
        <v>297</v>
      </c>
      <c r="BU646" t="s">
        <v>297</v>
      </c>
      <c r="BV646" t="s">
        <v>297</v>
      </c>
      <c r="BW646" t="s">
        <v>297</v>
      </c>
      <c r="BX646" t="s">
        <v>297</v>
      </c>
      <c r="BY646" t="s">
        <v>297</v>
      </c>
      <c r="BZ646" t="s">
        <v>297</v>
      </c>
      <c r="CA646" t="s">
        <v>297</v>
      </c>
      <c r="CB646" t="s">
        <v>297</v>
      </c>
      <c r="CC646" t="s">
        <v>297</v>
      </c>
      <c r="CD646" t="s">
        <v>297</v>
      </c>
      <c r="CE646" t="s">
        <v>297</v>
      </c>
      <c r="CF646" t="s">
        <v>553</v>
      </c>
      <c r="CG646">
        <v>0</v>
      </c>
      <c r="CH646">
        <v>100</v>
      </c>
      <c r="CI646" t="s">
        <v>297</v>
      </c>
      <c r="CJ646" t="s">
        <v>297</v>
      </c>
      <c r="CK646" t="s">
        <v>3830</v>
      </c>
      <c r="CL646" t="s">
        <v>3831</v>
      </c>
      <c r="CM646" t="s">
        <v>297</v>
      </c>
      <c r="CN646" t="s">
        <v>297</v>
      </c>
      <c r="CO646" t="s">
        <v>297</v>
      </c>
      <c r="CP646" t="s">
        <v>297</v>
      </c>
      <c r="CQ646" t="s">
        <v>297</v>
      </c>
      <c r="CR646" t="s">
        <v>297</v>
      </c>
      <c r="CS646" t="s">
        <v>297</v>
      </c>
      <c r="CT646" t="s">
        <v>297</v>
      </c>
      <c r="CU646" t="s">
        <v>297</v>
      </c>
      <c r="CV646" t="s">
        <v>297</v>
      </c>
      <c r="CW646" t="s">
        <v>297</v>
      </c>
      <c r="CX646" t="s">
        <v>297</v>
      </c>
      <c r="CY646" t="s">
        <v>403</v>
      </c>
      <c r="CZ646" t="s">
        <v>351</v>
      </c>
      <c r="DA646" t="s">
        <v>380</v>
      </c>
      <c r="DB646" t="s">
        <v>3832</v>
      </c>
      <c r="DC646" t="s">
        <v>1125</v>
      </c>
    </row>
    <row r="647" spans="1:107" ht="17" hidden="1" customHeight="1" x14ac:dyDescent="0.2">
      <c r="A647" t="s">
        <v>3833</v>
      </c>
      <c r="B647" s="14" t="s">
        <v>3834</v>
      </c>
      <c r="C647" t="s">
        <v>941</v>
      </c>
      <c r="D647" t="s">
        <v>297</v>
      </c>
      <c r="E647" t="s">
        <v>3835</v>
      </c>
      <c r="F647" t="s">
        <v>297</v>
      </c>
      <c r="G647" t="s">
        <v>298</v>
      </c>
      <c r="H647" t="s">
        <v>299</v>
      </c>
      <c r="I647" t="s">
        <v>300</v>
      </c>
      <c r="J647" t="s">
        <v>342</v>
      </c>
      <c r="K647" t="s">
        <v>3833</v>
      </c>
      <c r="L647" t="s">
        <v>303</v>
      </c>
      <c r="M647" t="s">
        <v>297</v>
      </c>
      <c r="N647" t="s">
        <v>297</v>
      </c>
      <c r="O647" t="s">
        <v>297</v>
      </c>
      <c r="Q647" t="s">
        <v>344</v>
      </c>
      <c r="R647" t="s">
        <v>319</v>
      </c>
      <c r="S647" t="s">
        <v>306</v>
      </c>
      <c r="T647" t="s">
        <v>297</v>
      </c>
      <c r="U647" t="s">
        <v>297</v>
      </c>
      <c r="V647" t="s">
        <v>1510</v>
      </c>
      <c r="W647" t="s">
        <v>310</v>
      </c>
      <c r="X647" t="s">
        <v>310</v>
      </c>
      <c r="Y647" t="s">
        <v>311</v>
      </c>
      <c r="Z647" t="s">
        <v>297</v>
      </c>
      <c r="AA647" t="s">
        <v>297</v>
      </c>
      <c r="AB647" t="s">
        <v>297</v>
      </c>
      <c r="AC647" t="s">
        <v>297</v>
      </c>
      <c r="AD647" t="s">
        <v>297</v>
      </c>
      <c r="AE647" t="s">
        <v>297</v>
      </c>
      <c r="AF647" t="s">
        <v>297</v>
      </c>
      <c r="AG647" t="s">
        <v>297</v>
      </c>
      <c r="AH647" t="s">
        <v>297</v>
      </c>
      <c r="AI647" t="s">
        <v>297</v>
      </c>
      <c r="AJ647" t="s">
        <v>297</v>
      </c>
      <c r="AK647" t="s">
        <v>297</v>
      </c>
      <c r="AL647" t="s">
        <v>297</v>
      </c>
      <c r="AM647" t="s">
        <v>297</v>
      </c>
      <c r="AN647" t="s">
        <v>297</v>
      </c>
      <c r="AO647" t="s">
        <v>297</v>
      </c>
      <c r="AP647" t="s">
        <v>297</v>
      </c>
      <c r="AQ647" t="s">
        <v>297</v>
      </c>
      <c r="AR647" t="s">
        <v>297</v>
      </c>
      <c r="AS647" t="s">
        <v>297</v>
      </c>
      <c r="AT647" t="s">
        <v>297</v>
      </c>
      <c r="AU647" t="s">
        <v>297</v>
      </c>
      <c r="AV647" t="s">
        <v>297</v>
      </c>
      <c r="AW647" t="s">
        <v>297</v>
      </c>
      <c r="AX647" t="s">
        <v>297</v>
      </c>
      <c r="AY647" t="s">
        <v>297</v>
      </c>
      <c r="AZ647" t="s">
        <v>297</v>
      </c>
      <c r="BA647" t="s">
        <v>297</v>
      </c>
      <c r="BB647" t="s">
        <v>297</v>
      </c>
      <c r="BC647" t="s">
        <v>297</v>
      </c>
      <c r="BD647" t="s">
        <v>297</v>
      </c>
      <c r="BE647" t="s">
        <v>297</v>
      </c>
      <c r="BF647" t="s">
        <v>297</v>
      </c>
      <c r="BG647" t="s">
        <v>297</v>
      </c>
      <c r="BH647" t="s">
        <v>297</v>
      </c>
      <c r="BI647" t="s">
        <v>297</v>
      </c>
      <c r="BJ647" t="s">
        <v>297</v>
      </c>
      <c r="BK647" t="s">
        <v>297</v>
      </c>
      <c r="BL647" t="s">
        <v>297</v>
      </c>
      <c r="BM647" t="s">
        <v>297</v>
      </c>
      <c r="BN647" t="s">
        <v>297</v>
      </c>
      <c r="BO647" t="s">
        <v>297</v>
      </c>
      <c r="BP647" t="s">
        <v>312</v>
      </c>
      <c r="BQ647" t="s">
        <v>297</v>
      </c>
      <c r="BR647" t="s">
        <v>297</v>
      </c>
      <c r="BS647" t="s">
        <v>297</v>
      </c>
      <c r="BT647" t="s">
        <v>297</v>
      </c>
      <c r="BU647" t="s">
        <v>297</v>
      </c>
      <c r="BV647" t="s">
        <v>297</v>
      </c>
      <c r="BW647" t="s">
        <v>297</v>
      </c>
      <c r="BX647" t="s">
        <v>297</v>
      </c>
      <c r="BY647" t="s">
        <v>297</v>
      </c>
      <c r="BZ647" t="s">
        <v>297</v>
      </c>
      <c r="CA647" t="s">
        <v>297</v>
      </c>
      <c r="CB647" t="s">
        <v>297</v>
      </c>
      <c r="CC647" t="s">
        <v>297</v>
      </c>
      <c r="CD647" t="s">
        <v>297</v>
      </c>
      <c r="CE647" t="s">
        <v>297</v>
      </c>
      <c r="CF647" t="s">
        <v>347</v>
      </c>
      <c r="CG647" t="s">
        <v>297</v>
      </c>
      <c r="CH647" t="s">
        <v>297</v>
      </c>
      <c r="CI647">
        <v>0</v>
      </c>
      <c r="CJ647">
        <v>30</v>
      </c>
      <c r="CK647" t="s">
        <v>3836</v>
      </c>
      <c r="CL647" t="s">
        <v>3837</v>
      </c>
      <c r="CM647" t="s">
        <v>297</v>
      </c>
      <c r="CN647" t="s">
        <v>297</v>
      </c>
      <c r="CO647" t="s">
        <v>297</v>
      </c>
      <c r="CP647" t="s">
        <v>297</v>
      </c>
      <c r="CQ647" t="s">
        <v>297</v>
      </c>
      <c r="CR647" t="s">
        <v>297</v>
      </c>
      <c r="CS647" t="s">
        <v>297</v>
      </c>
      <c r="CT647" t="s">
        <v>297</v>
      </c>
      <c r="CU647" t="s">
        <v>297</v>
      </c>
      <c r="CV647" t="s">
        <v>297</v>
      </c>
      <c r="CW647" t="s">
        <v>297</v>
      </c>
      <c r="CX647" t="s">
        <v>297</v>
      </c>
      <c r="CY647" t="s">
        <v>297</v>
      </c>
      <c r="CZ647" t="s">
        <v>297</v>
      </c>
      <c r="DA647" t="s">
        <v>297</v>
      </c>
      <c r="DB647" t="s">
        <v>297</v>
      </c>
      <c r="DC647" t="s">
        <v>297</v>
      </c>
    </row>
    <row r="648" spans="1:107" ht="17" hidden="1" customHeight="1" x14ac:dyDescent="0.2">
      <c r="A648" t="s">
        <v>3838</v>
      </c>
      <c r="B648" s="196" t="s">
        <v>3839</v>
      </c>
      <c r="C648" t="s">
        <v>6204</v>
      </c>
      <c r="D648" t="s">
        <v>297</v>
      </c>
      <c r="E648" t="s">
        <v>3840</v>
      </c>
      <c r="F648" t="s">
        <v>297</v>
      </c>
      <c r="G648" t="s">
        <v>339</v>
      </c>
      <c r="H648" t="s">
        <v>340</v>
      </c>
      <c r="I648" t="s">
        <v>375</v>
      </c>
      <c r="J648" t="s">
        <v>342</v>
      </c>
      <c r="K648" t="s">
        <v>343</v>
      </c>
      <c r="L648" t="s">
        <v>303</v>
      </c>
      <c r="M648" t="s">
        <v>297</v>
      </c>
      <c r="N648" t="s">
        <v>297</v>
      </c>
      <c r="O648" t="s">
        <v>297</v>
      </c>
      <c r="Q648" t="s">
        <v>344</v>
      </c>
      <c r="R648" t="s">
        <v>297</v>
      </c>
      <c r="S648" t="s">
        <v>306</v>
      </c>
      <c r="T648" t="s">
        <v>297</v>
      </c>
      <c r="U648" t="s">
        <v>308</v>
      </c>
      <c r="V648" t="s">
        <v>309</v>
      </c>
      <c r="W648" t="s">
        <v>310</v>
      </c>
      <c r="X648" t="s">
        <v>310</v>
      </c>
      <c r="Y648" t="s">
        <v>311</v>
      </c>
      <c r="Z648" t="s">
        <v>297</v>
      </c>
      <c r="AA648" t="s">
        <v>297</v>
      </c>
      <c r="AB648" t="s">
        <v>297</v>
      </c>
      <c r="AC648" t="s">
        <v>312</v>
      </c>
      <c r="AD648" t="s">
        <v>297</v>
      </c>
      <c r="AE648" t="s">
        <v>297</v>
      </c>
      <c r="AF648" t="s">
        <v>466</v>
      </c>
      <c r="AG648" t="s">
        <v>424</v>
      </c>
      <c r="AH648">
        <v>2</v>
      </c>
      <c r="AI648" t="s">
        <v>466</v>
      </c>
      <c r="AJ648" t="s">
        <v>424</v>
      </c>
      <c r="AK648">
        <v>2</v>
      </c>
      <c r="AL648" t="s">
        <v>297</v>
      </c>
      <c r="AM648" t="s">
        <v>297</v>
      </c>
      <c r="AN648" t="s">
        <v>297</v>
      </c>
      <c r="AO648" t="s">
        <v>297</v>
      </c>
      <c r="AP648" t="s">
        <v>297</v>
      </c>
      <c r="AQ648" t="s">
        <v>297</v>
      </c>
      <c r="AR648" t="s">
        <v>466</v>
      </c>
      <c r="AS648" t="s">
        <v>424</v>
      </c>
      <c r="AT648">
        <v>2</v>
      </c>
      <c r="AU648" t="s">
        <v>297</v>
      </c>
      <c r="AV648" t="s">
        <v>297</v>
      </c>
      <c r="AW648" t="s">
        <v>297</v>
      </c>
      <c r="AX648" t="s">
        <v>297</v>
      </c>
      <c r="AY648" t="s">
        <v>297</v>
      </c>
      <c r="AZ648" t="s">
        <v>297</v>
      </c>
      <c r="BA648" t="s">
        <v>297</v>
      </c>
      <c r="BB648" t="s">
        <v>297</v>
      </c>
      <c r="BC648" t="s">
        <v>297</v>
      </c>
      <c r="BD648" t="s">
        <v>297</v>
      </c>
      <c r="BE648" t="s">
        <v>297</v>
      </c>
      <c r="BF648" t="s">
        <v>297</v>
      </c>
      <c r="BG648" t="s">
        <v>297</v>
      </c>
      <c r="BH648" t="s">
        <v>297</v>
      </c>
      <c r="BI648" t="s">
        <v>297</v>
      </c>
      <c r="BJ648" t="s">
        <v>297</v>
      </c>
      <c r="BK648" t="s">
        <v>297</v>
      </c>
      <c r="BL648" t="s">
        <v>297</v>
      </c>
      <c r="BM648" t="s">
        <v>297</v>
      </c>
      <c r="BN648" t="s">
        <v>297</v>
      </c>
      <c r="BO648" t="s">
        <v>297</v>
      </c>
      <c r="BP648" t="s">
        <v>297</v>
      </c>
      <c r="BQ648" t="s">
        <v>297</v>
      </c>
      <c r="BR648" t="s">
        <v>297</v>
      </c>
      <c r="BS648" t="s">
        <v>297</v>
      </c>
      <c r="BT648" t="s">
        <v>297</v>
      </c>
      <c r="BU648" t="s">
        <v>297</v>
      </c>
      <c r="BV648" t="s">
        <v>297</v>
      </c>
      <c r="BW648" t="s">
        <v>297</v>
      </c>
      <c r="BX648" t="s">
        <v>297</v>
      </c>
      <c r="BY648" t="s">
        <v>297</v>
      </c>
      <c r="BZ648" t="s">
        <v>297</v>
      </c>
      <c r="CA648" t="s">
        <v>297</v>
      </c>
      <c r="CB648" t="s">
        <v>467</v>
      </c>
      <c r="CC648" t="s">
        <v>412</v>
      </c>
      <c r="CD648">
        <v>2</v>
      </c>
      <c r="CE648" t="s">
        <v>297</v>
      </c>
      <c r="CF648" t="s">
        <v>347</v>
      </c>
      <c r="CG648" t="s">
        <v>297</v>
      </c>
      <c r="CH648" t="s">
        <v>297</v>
      </c>
      <c r="CI648">
        <v>0</v>
      </c>
      <c r="CJ648">
        <v>30</v>
      </c>
      <c r="CK648" t="s">
        <v>3841</v>
      </c>
      <c r="CL648" t="s">
        <v>3842</v>
      </c>
      <c r="CM648" t="s">
        <v>297</v>
      </c>
      <c r="CN648" t="s">
        <v>297</v>
      </c>
      <c r="CO648" t="s">
        <v>297</v>
      </c>
      <c r="CP648" t="s">
        <v>297</v>
      </c>
      <c r="CQ648" t="s">
        <v>297</v>
      </c>
      <c r="CR648" t="s">
        <v>297</v>
      </c>
      <c r="CS648" t="s">
        <v>297</v>
      </c>
      <c r="CT648" t="s">
        <v>297</v>
      </c>
      <c r="CU648" t="s">
        <v>297</v>
      </c>
      <c r="CV648" t="s">
        <v>297</v>
      </c>
      <c r="CW648" t="s">
        <v>3843</v>
      </c>
      <c r="CX648" t="s">
        <v>297</v>
      </c>
      <c r="CY648" t="s">
        <v>297</v>
      </c>
      <c r="CZ648" t="s">
        <v>297</v>
      </c>
      <c r="DA648" t="s">
        <v>297</v>
      </c>
      <c r="DB648" t="s">
        <v>297</v>
      </c>
      <c r="DC648" t="s">
        <v>297</v>
      </c>
    </row>
    <row r="649" spans="1:107" ht="17" hidden="1" customHeight="1" x14ac:dyDescent="0.2">
      <c r="A649" t="s">
        <v>3844</v>
      </c>
      <c r="B649" s="14" t="s">
        <v>3845</v>
      </c>
      <c r="C649" t="s">
        <v>6204</v>
      </c>
      <c r="D649" t="s">
        <v>297</v>
      </c>
      <c r="E649" t="s">
        <v>3846</v>
      </c>
      <c r="F649" t="s">
        <v>3847</v>
      </c>
      <c r="G649" t="s">
        <v>339</v>
      </c>
      <c r="H649" t="s">
        <v>340</v>
      </c>
      <c r="I649" t="s">
        <v>375</v>
      </c>
      <c r="J649" t="s">
        <v>342</v>
      </c>
      <c r="K649" t="s">
        <v>343</v>
      </c>
      <c r="L649" t="s">
        <v>303</v>
      </c>
      <c r="M649" t="s">
        <v>297</v>
      </c>
      <c r="N649" t="s">
        <v>297</v>
      </c>
      <c r="O649" t="s">
        <v>297</v>
      </c>
      <c r="Q649" t="s">
        <v>344</v>
      </c>
      <c r="R649" t="s">
        <v>297</v>
      </c>
      <c r="S649" t="s">
        <v>306</v>
      </c>
      <c r="T649" t="s">
        <v>297</v>
      </c>
      <c r="U649" t="s">
        <v>308</v>
      </c>
      <c r="V649" t="s">
        <v>309</v>
      </c>
      <c r="W649" t="s">
        <v>310</v>
      </c>
      <c r="X649" t="s">
        <v>310</v>
      </c>
      <c r="Y649" t="s">
        <v>311</v>
      </c>
      <c r="Z649" t="s">
        <v>297</v>
      </c>
      <c r="AA649" t="s">
        <v>297</v>
      </c>
      <c r="AB649" t="s">
        <v>297</v>
      </c>
      <c r="AC649" t="s">
        <v>466</v>
      </c>
      <c r="AD649" t="s">
        <v>412</v>
      </c>
      <c r="AE649">
        <v>1</v>
      </c>
      <c r="AF649" t="s">
        <v>297</v>
      </c>
      <c r="AG649" t="s">
        <v>297</v>
      </c>
      <c r="AH649" t="s">
        <v>297</v>
      </c>
      <c r="AI649" t="s">
        <v>297</v>
      </c>
      <c r="AJ649" t="s">
        <v>297</v>
      </c>
      <c r="AK649" t="s">
        <v>297</v>
      </c>
      <c r="AL649" t="s">
        <v>297</v>
      </c>
      <c r="AM649" t="s">
        <v>297</v>
      </c>
      <c r="AN649" t="s">
        <v>297</v>
      </c>
      <c r="AO649" t="s">
        <v>297</v>
      </c>
      <c r="AP649" t="s">
        <v>297</v>
      </c>
      <c r="AQ649" t="s">
        <v>297</v>
      </c>
      <c r="AR649" t="s">
        <v>297</v>
      </c>
      <c r="AS649" t="s">
        <v>297</v>
      </c>
      <c r="AT649" t="s">
        <v>297</v>
      </c>
      <c r="AU649" t="s">
        <v>297</v>
      </c>
      <c r="AV649" t="s">
        <v>297</v>
      </c>
      <c r="AW649" t="s">
        <v>297</v>
      </c>
      <c r="AX649" t="s">
        <v>297</v>
      </c>
      <c r="AY649" t="s">
        <v>297</v>
      </c>
      <c r="AZ649" t="s">
        <v>297</v>
      </c>
      <c r="BA649" t="s">
        <v>297</v>
      </c>
      <c r="BB649" t="s">
        <v>297</v>
      </c>
      <c r="BC649" t="s">
        <v>297</v>
      </c>
      <c r="BD649" t="s">
        <v>297</v>
      </c>
      <c r="BE649" t="s">
        <v>297</v>
      </c>
      <c r="BF649" t="s">
        <v>297</v>
      </c>
      <c r="BG649" t="s">
        <v>297</v>
      </c>
      <c r="BH649" t="s">
        <v>297</v>
      </c>
      <c r="BI649" t="s">
        <v>297</v>
      </c>
      <c r="BJ649" t="s">
        <v>297</v>
      </c>
      <c r="BK649" t="s">
        <v>297</v>
      </c>
      <c r="BL649" t="s">
        <v>297</v>
      </c>
      <c r="BM649" t="s">
        <v>297</v>
      </c>
      <c r="BN649" t="s">
        <v>297</v>
      </c>
      <c r="BO649" t="s">
        <v>297</v>
      </c>
      <c r="BP649" t="s">
        <v>297</v>
      </c>
      <c r="BQ649" t="s">
        <v>297</v>
      </c>
      <c r="BR649" t="s">
        <v>297</v>
      </c>
      <c r="BS649" t="s">
        <v>297</v>
      </c>
      <c r="BT649" t="s">
        <v>297</v>
      </c>
      <c r="BU649" t="s">
        <v>297</v>
      </c>
      <c r="BV649" t="s">
        <v>297</v>
      </c>
      <c r="BW649" t="s">
        <v>297</v>
      </c>
      <c r="BX649" t="s">
        <v>297</v>
      </c>
      <c r="BY649" t="s">
        <v>297</v>
      </c>
      <c r="BZ649" t="s">
        <v>297</v>
      </c>
      <c r="CA649" t="s">
        <v>297</v>
      </c>
      <c r="CB649" t="s">
        <v>297</v>
      </c>
      <c r="CC649" t="s">
        <v>297</v>
      </c>
      <c r="CD649" t="s">
        <v>297</v>
      </c>
      <c r="CE649" t="s">
        <v>297</v>
      </c>
      <c r="CF649" t="s">
        <v>347</v>
      </c>
      <c r="CG649" t="s">
        <v>297</v>
      </c>
      <c r="CH649" t="s">
        <v>297</v>
      </c>
      <c r="CI649">
        <v>0</v>
      </c>
      <c r="CJ649">
        <v>15</v>
      </c>
      <c r="CK649" t="s">
        <v>3848</v>
      </c>
      <c r="CL649" t="s">
        <v>3849</v>
      </c>
      <c r="CM649" t="s">
        <v>297</v>
      </c>
      <c r="CN649" t="s">
        <v>297</v>
      </c>
      <c r="CO649" t="s">
        <v>297</v>
      </c>
      <c r="CP649" t="s">
        <v>297</v>
      </c>
      <c r="CQ649" t="s">
        <v>297</v>
      </c>
      <c r="CR649" t="s">
        <v>297</v>
      </c>
      <c r="CS649" t="s">
        <v>297</v>
      </c>
      <c r="CT649" t="s">
        <v>297</v>
      </c>
      <c r="CU649" t="s">
        <v>297</v>
      </c>
      <c r="CV649" t="s">
        <v>297</v>
      </c>
      <c r="CW649" t="s">
        <v>297</v>
      </c>
      <c r="CX649" t="s">
        <v>297</v>
      </c>
      <c r="CY649" t="s">
        <v>297</v>
      </c>
      <c r="CZ649" t="s">
        <v>297</v>
      </c>
      <c r="DA649" t="s">
        <v>297</v>
      </c>
      <c r="DB649" t="s">
        <v>297</v>
      </c>
      <c r="DC649" t="s">
        <v>297</v>
      </c>
    </row>
    <row r="650" spans="1:107" ht="17" hidden="1" customHeight="1" x14ac:dyDescent="0.2">
      <c r="A650" t="s">
        <v>3850</v>
      </c>
      <c r="B650" s="196" t="s">
        <v>3851</v>
      </c>
      <c r="C650" t="s">
        <v>6204</v>
      </c>
      <c r="D650" t="s">
        <v>297</v>
      </c>
      <c r="E650" t="s">
        <v>3852</v>
      </c>
      <c r="F650" t="s">
        <v>3853</v>
      </c>
      <c r="G650" t="s">
        <v>339</v>
      </c>
      <c r="H650" t="s">
        <v>340</v>
      </c>
      <c r="I650" t="s">
        <v>375</v>
      </c>
      <c r="J650" t="s">
        <v>342</v>
      </c>
      <c r="K650" t="s">
        <v>343</v>
      </c>
      <c r="L650" t="s">
        <v>303</v>
      </c>
      <c r="M650" t="s">
        <v>297</v>
      </c>
      <c r="N650" t="s">
        <v>297</v>
      </c>
      <c r="O650" t="s">
        <v>297</v>
      </c>
      <c r="Q650" t="s">
        <v>344</v>
      </c>
      <c r="R650" t="s">
        <v>297</v>
      </c>
      <c r="S650" t="s">
        <v>306</v>
      </c>
      <c r="T650" t="s">
        <v>297</v>
      </c>
      <c r="U650" t="s">
        <v>308</v>
      </c>
      <c r="V650" t="s">
        <v>309</v>
      </c>
      <c r="W650" t="s">
        <v>310</v>
      </c>
      <c r="X650" t="s">
        <v>310</v>
      </c>
      <c r="Y650" t="s">
        <v>311</v>
      </c>
      <c r="Z650" t="s">
        <v>297</v>
      </c>
      <c r="AA650" t="s">
        <v>297</v>
      </c>
      <c r="AB650" t="s">
        <v>297</v>
      </c>
      <c r="AC650" t="s">
        <v>466</v>
      </c>
      <c r="AD650" t="s">
        <v>488</v>
      </c>
      <c r="AE650">
        <v>2</v>
      </c>
      <c r="AF650" t="s">
        <v>297</v>
      </c>
      <c r="AG650" t="s">
        <v>297</v>
      </c>
      <c r="AH650" t="s">
        <v>297</v>
      </c>
      <c r="AI650" t="s">
        <v>297</v>
      </c>
      <c r="AJ650" t="s">
        <v>297</v>
      </c>
      <c r="AK650" t="s">
        <v>297</v>
      </c>
      <c r="AL650" t="s">
        <v>297</v>
      </c>
      <c r="AM650" t="s">
        <v>297</v>
      </c>
      <c r="AN650" t="s">
        <v>297</v>
      </c>
      <c r="AO650" t="s">
        <v>297</v>
      </c>
      <c r="AP650" t="s">
        <v>297</v>
      </c>
      <c r="AQ650" t="s">
        <v>297</v>
      </c>
      <c r="AR650" t="s">
        <v>297</v>
      </c>
      <c r="AS650" t="s">
        <v>297</v>
      </c>
      <c r="AT650" t="s">
        <v>297</v>
      </c>
      <c r="AU650" t="s">
        <v>297</v>
      </c>
      <c r="AV650" t="s">
        <v>297</v>
      </c>
      <c r="AW650" t="s">
        <v>297</v>
      </c>
      <c r="AX650" t="s">
        <v>297</v>
      </c>
      <c r="AY650" t="s">
        <v>297</v>
      </c>
      <c r="AZ650" t="s">
        <v>297</v>
      </c>
      <c r="BA650" t="s">
        <v>297</v>
      </c>
      <c r="BB650" t="s">
        <v>297</v>
      </c>
      <c r="BC650" t="s">
        <v>297</v>
      </c>
      <c r="BD650" t="s">
        <v>297</v>
      </c>
      <c r="BE650" t="s">
        <v>297</v>
      </c>
      <c r="BF650" t="s">
        <v>297</v>
      </c>
      <c r="BG650" t="s">
        <v>297</v>
      </c>
      <c r="BH650" t="s">
        <v>297</v>
      </c>
      <c r="BI650" t="s">
        <v>297</v>
      </c>
      <c r="BJ650" t="s">
        <v>297</v>
      </c>
      <c r="BK650" t="s">
        <v>297</v>
      </c>
      <c r="BL650" t="s">
        <v>297</v>
      </c>
      <c r="BM650" t="s">
        <v>297</v>
      </c>
      <c r="BN650" t="s">
        <v>297</v>
      </c>
      <c r="BO650" t="s">
        <v>297</v>
      </c>
      <c r="BP650" t="s">
        <v>297</v>
      </c>
      <c r="BQ650" t="s">
        <v>297</v>
      </c>
      <c r="BR650" t="s">
        <v>297</v>
      </c>
      <c r="BS650" t="s">
        <v>297</v>
      </c>
      <c r="BT650" t="s">
        <v>297</v>
      </c>
      <c r="BU650" t="s">
        <v>297</v>
      </c>
      <c r="BV650" t="s">
        <v>297</v>
      </c>
      <c r="BW650" t="s">
        <v>297</v>
      </c>
      <c r="BX650" t="s">
        <v>297</v>
      </c>
      <c r="BY650" t="s">
        <v>297</v>
      </c>
      <c r="BZ650" t="s">
        <v>297</v>
      </c>
      <c r="CA650" t="s">
        <v>297</v>
      </c>
      <c r="CB650" t="s">
        <v>297</v>
      </c>
      <c r="CC650" t="s">
        <v>297</v>
      </c>
      <c r="CD650" t="s">
        <v>297</v>
      </c>
      <c r="CE650" t="s">
        <v>297</v>
      </c>
      <c r="CF650" t="s">
        <v>347</v>
      </c>
      <c r="CG650" t="s">
        <v>297</v>
      </c>
      <c r="CH650" t="s">
        <v>297</v>
      </c>
      <c r="CI650">
        <v>0</v>
      </c>
      <c r="CJ650">
        <v>30</v>
      </c>
      <c r="CK650" t="s">
        <v>3854</v>
      </c>
      <c r="CL650" t="s">
        <v>3855</v>
      </c>
      <c r="CM650" t="s">
        <v>3856</v>
      </c>
      <c r="CN650" t="s">
        <v>297</v>
      </c>
      <c r="CO650" t="s">
        <v>297</v>
      </c>
      <c r="CP650" t="s">
        <v>297</v>
      </c>
      <c r="CQ650" t="s">
        <v>297</v>
      </c>
      <c r="CR650" t="s">
        <v>297</v>
      </c>
      <c r="CS650" t="s">
        <v>297</v>
      </c>
      <c r="CT650" t="s">
        <v>297</v>
      </c>
      <c r="CU650" t="s">
        <v>297</v>
      </c>
      <c r="CV650" t="s">
        <v>297</v>
      </c>
      <c r="CW650" t="s">
        <v>297</v>
      </c>
      <c r="CX650" t="s">
        <v>297</v>
      </c>
      <c r="CY650" t="s">
        <v>297</v>
      </c>
      <c r="CZ650" t="s">
        <v>297</v>
      </c>
      <c r="DA650" t="s">
        <v>297</v>
      </c>
      <c r="DB650" t="s">
        <v>297</v>
      </c>
      <c r="DC650" t="s">
        <v>297</v>
      </c>
    </row>
    <row r="651" spans="1:107" ht="17" hidden="1" customHeight="1" x14ac:dyDescent="0.2">
      <c r="A651" t="s">
        <v>3857</v>
      </c>
      <c r="B651" s="14" t="s">
        <v>3858</v>
      </c>
      <c r="C651" t="s">
        <v>6204</v>
      </c>
      <c r="D651" t="s">
        <v>297</v>
      </c>
      <c r="E651" t="s">
        <v>3859</v>
      </c>
      <c r="F651" t="s">
        <v>3860</v>
      </c>
      <c r="G651" t="s">
        <v>339</v>
      </c>
      <c r="H651" t="s">
        <v>340</v>
      </c>
      <c r="I651" t="s">
        <v>375</v>
      </c>
      <c r="J651" t="s">
        <v>342</v>
      </c>
      <c r="K651" t="s">
        <v>343</v>
      </c>
      <c r="L651" t="s">
        <v>303</v>
      </c>
      <c r="M651" t="s">
        <v>297</v>
      </c>
      <c r="N651" t="s">
        <v>297</v>
      </c>
      <c r="O651" t="s">
        <v>297</v>
      </c>
      <c r="Q651" t="s">
        <v>344</v>
      </c>
      <c r="R651" t="s">
        <v>297</v>
      </c>
      <c r="S651" t="s">
        <v>306</v>
      </c>
      <c r="T651" t="s">
        <v>297</v>
      </c>
      <c r="U651" t="s">
        <v>308</v>
      </c>
      <c r="V651" t="s">
        <v>309</v>
      </c>
      <c r="W651" t="s">
        <v>310</v>
      </c>
      <c r="X651" t="s">
        <v>310</v>
      </c>
      <c r="Y651" t="s">
        <v>311</v>
      </c>
      <c r="Z651" t="s">
        <v>297</v>
      </c>
      <c r="AA651" t="s">
        <v>297</v>
      </c>
      <c r="AB651" t="s">
        <v>297</v>
      </c>
      <c r="AC651" t="s">
        <v>466</v>
      </c>
      <c r="AD651" t="s">
        <v>488</v>
      </c>
      <c r="AE651">
        <v>5</v>
      </c>
      <c r="AF651" t="s">
        <v>297</v>
      </c>
      <c r="AG651" t="s">
        <v>297</v>
      </c>
      <c r="AH651" t="s">
        <v>297</v>
      </c>
      <c r="AI651" t="s">
        <v>297</v>
      </c>
      <c r="AJ651" t="s">
        <v>297</v>
      </c>
      <c r="AK651" t="s">
        <v>297</v>
      </c>
      <c r="AL651" t="s">
        <v>297</v>
      </c>
      <c r="AM651" t="s">
        <v>297</v>
      </c>
      <c r="AN651" t="s">
        <v>297</v>
      </c>
      <c r="AO651" t="s">
        <v>297</v>
      </c>
      <c r="AP651" t="s">
        <v>297</v>
      </c>
      <c r="AQ651" t="s">
        <v>297</v>
      </c>
      <c r="AR651" t="s">
        <v>297</v>
      </c>
      <c r="AS651" t="s">
        <v>297</v>
      </c>
      <c r="AT651" t="s">
        <v>297</v>
      </c>
      <c r="AU651" t="s">
        <v>297</v>
      </c>
      <c r="AV651" t="s">
        <v>297</v>
      </c>
      <c r="AW651" t="s">
        <v>297</v>
      </c>
      <c r="AX651" t="s">
        <v>297</v>
      </c>
      <c r="AY651" t="s">
        <v>297</v>
      </c>
      <c r="AZ651" t="s">
        <v>297</v>
      </c>
      <c r="BA651" t="s">
        <v>297</v>
      </c>
      <c r="BB651" t="s">
        <v>297</v>
      </c>
      <c r="BC651" t="s">
        <v>297</v>
      </c>
      <c r="BD651" t="s">
        <v>297</v>
      </c>
      <c r="BE651" t="s">
        <v>297</v>
      </c>
      <c r="BF651" t="s">
        <v>297</v>
      </c>
      <c r="BG651" t="s">
        <v>297</v>
      </c>
      <c r="BH651" t="s">
        <v>297</v>
      </c>
      <c r="BI651" t="s">
        <v>297</v>
      </c>
      <c r="BJ651" t="s">
        <v>297</v>
      </c>
      <c r="BK651" t="s">
        <v>297</v>
      </c>
      <c r="BL651" t="s">
        <v>297</v>
      </c>
      <c r="BM651" t="s">
        <v>297</v>
      </c>
      <c r="BN651" t="s">
        <v>297</v>
      </c>
      <c r="BO651" t="s">
        <v>297</v>
      </c>
      <c r="BP651" t="s">
        <v>297</v>
      </c>
      <c r="BQ651" t="s">
        <v>297</v>
      </c>
      <c r="BR651" t="s">
        <v>297</v>
      </c>
      <c r="BS651" t="s">
        <v>297</v>
      </c>
      <c r="BT651" t="s">
        <v>297</v>
      </c>
      <c r="BU651" t="s">
        <v>297</v>
      </c>
      <c r="BV651" t="s">
        <v>297</v>
      </c>
      <c r="BW651" t="s">
        <v>297</v>
      </c>
      <c r="BX651" t="s">
        <v>297</v>
      </c>
      <c r="BY651" t="s">
        <v>297</v>
      </c>
      <c r="BZ651" t="s">
        <v>297</v>
      </c>
      <c r="CA651" t="s">
        <v>297</v>
      </c>
      <c r="CB651" t="s">
        <v>297</v>
      </c>
      <c r="CC651" t="s">
        <v>297</v>
      </c>
      <c r="CD651" t="s">
        <v>297</v>
      </c>
      <c r="CE651" t="s">
        <v>297</v>
      </c>
      <c r="CF651" t="s">
        <v>347</v>
      </c>
      <c r="CG651" t="s">
        <v>297</v>
      </c>
      <c r="CH651" t="s">
        <v>297</v>
      </c>
      <c r="CI651">
        <v>0</v>
      </c>
      <c r="CJ651">
        <v>30</v>
      </c>
      <c r="CK651" t="s">
        <v>3861</v>
      </c>
      <c r="CL651" t="s">
        <v>3862</v>
      </c>
      <c r="CM651" t="s">
        <v>3863</v>
      </c>
      <c r="CN651" t="s">
        <v>297</v>
      </c>
      <c r="CO651" t="s">
        <v>297</v>
      </c>
      <c r="CP651" t="s">
        <v>297</v>
      </c>
      <c r="CQ651" t="s">
        <v>297</v>
      </c>
      <c r="CR651" t="s">
        <v>297</v>
      </c>
      <c r="CS651" t="s">
        <v>297</v>
      </c>
      <c r="CT651" t="s">
        <v>297</v>
      </c>
      <c r="CU651" t="s">
        <v>297</v>
      </c>
      <c r="CV651" t="s">
        <v>297</v>
      </c>
      <c r="CW651" t="s">
        <v>297</v>
      </c>
      <c r="CX651" t="s">
        <v>297</v>
      </c>
      <c r="CY651" t="s">
        <v>297</v>
      </c>
      <c r="CZ651" t="s">
        <v>297</v>
      </c>
      <c r="DA651" t="s">
        <v>297</v>
      </c>
      <c r="DB651" t="s">
        <v>297</v>
      </c>
      <c r="DC651" t="s">
        <v>297</v>
      </c>
    </row>
    <row r="652" spans="1:107" ht="17" hidden="1" customHeight="1" x14ac:dyDescent="0.2">
      <c r="A652" t="s">
        <v>215</v>
      </c>
      <c r="B652" s="196" t="s">
        <v>3864</v>
      </c>
      <c r="C652" t="s">
        <v>6292</v>
      </c>
      <c r="D652" t="s">
        <v>3865</v>
      </c>
      <c r="E652" t="s">
        <v>3866</v>
      </c>
      <c r="F652" t="s">
        <v>3867</v>
      </c>
      <c r="G652" t="s">
        <v>339</v>
      </c>
      <c r="H652" t="s">
        <v>340</v>
      </c>
      <c r="I652" t="s">
        <v>375</v>
      </c>
      <c r="J652" t="s">
        <v>342</v>
      </c>
      <c r="K652" t="s">
        <v>449</v>
      </c>
      <c r="L652" t="s">
        <v>303</v>
      </c>
      <c r="M652" t="s">
        <v>297</v>
      </c>
      <c r="N652" t="s">
        <v>297</v>
      </c>
      <c r="O652" t="s">
        <v>297</v>
      </c>
      <c r="Q652" t="s">
        <v>344</v>
      </c>
      <c r="R652" t="s">
        <v>297</v>
      </c>
      <c r="S652" t="s">
        <v>306</v>
      </c>
      <c r="T652" t="s">
        <v>297</v>
      </c>
      <c r="U652" t="s">
        <v>297</v>
      </c>
      <c r="V652" t="s">
        <v>309</v>
      </c>
      <c r="W652" t="s">
        <v>310</v>
      </c>
      <c r="X652" t="s">
        <v>310</v>
      </c>
      <c r="Y652" t="s">
        <v>311</v>
      </c>
      <c r="Z652" t="s">
        <v>297</v>
      </c>
      <c r="AA652" t="s">
        <v>297</v>
      </c>
      <c r="AB652" t="s">
        <v>297</v>
      </c>
      <c r="AC652" t="s">
        <v>297</v>
      </c>
      <c r="AD652" t="s">
        <v>297</v>
      </c>
      <c r="AE652" t="s">
        <v>297</v>
      </c>
      <c r="AF652" t="s">
        <v>297</v>
      </c>
      <c r="AG652" t="s">
        <v>297</v>
      </c>
      <c r="AH652" t="s">
        <v>297</v>
      </c>
      <c r="AI652" t="s">
        <v>297</v>
      </c>
      <c r="AJ652" t="s">
        <v>297</v>
      </c>
      <c r="AK652" t="s">
        <v>297</v>
      </c>
      <c r="AL652" t="s">
        <v>297</v>
      </c>
      <c r="AM652" t="s">
        <v>297</v>
      </c>
      <c r="AN652" t="s">
        <v>297</v>
      </c>
      <c r="AO652" t="s">
        <v>297</v>
      </c>
      <c r="AP652" t="s">
        <v>297</v>
      </c>
      <c r="AQ652" t="s">
        <v>297</v>
      </c>
      <c r="AR652" t="s">
        <v>297</v>
      </c>
      <c r="AS652" t="s">
        <v>297</v>
      </c>
      <c r="AT652" t="s">
        <v>297</v>
      </c>
      <c r="AU652" t="s">
        <v>297</v>
      </c>
      <c r="AV652" t="s">
        <v>297</v>
      </c>
      <c r="AW652" t="s">
        <v>297</v>
      </c>
      <c r="AX652" t="s">
        <v>297</v>
      </c>
      <c r="AY652" t="s">
        <v>297</v>
      </c>
      <c r="AZ652" t="s">
        <v>297</v>
      </c>
      <c r="BA652" t="s">
        <v>297</v>
      </c>
      <c r="BB652" t="s">
        <v>297</v>
      </c>
      <c r="BC652" t="s">
        <v>297</v>
      </c>
      <c r="BD652" t="s">
        <v>297</v>
      </c>
      <c r="BE652" t="s">
        <v>297</v>
      </c>
      <c r="BF652" t="s">
        <v>297</v>
      </c>
      <c r="BG652" t="s">
        <v>297</v>
      </c>
      <c r="BH652" t="s">
        <v>297</v>
      </c>
      <c r="BI652" t="s">
        <v>297</v>
      </c>
      <c r="BJ652" t="s">
        <v>297</v>
      </c>
      <c r="BK652" t="s">
        <v>297</v>
      </c>
      <c r="BL652" t="s">
        <v>297</v>
      </c>
      <c r="BM652" t="s">
        <v>297</v>
      </c>
      <c r="BO652" t="s">
        <v>297</v>
      </c>
      <c r="BP652" t="s">
        <v>411</v>
      </c>
      <c r="BQ652" t="s">
        <v>412</v>
      </c>
      <c r="BR652">
        <v>26</v>
      </c>
      <c r="BS652" t="s">
        <v>297</v>
      </c>
      <c r="BT652" t="s">
        <v>297</v>
      </c>
      <c r="BU652" t="s">
        <v>297</v>
      </c>
      <c r="BV652" t="s">
        <v>297</v>
      </c>
      <c r="BW652" t="s">
        <v>297</v>
      </c>
      <c r="BX652" t="s">
        <v>297</v>
      </c>
      <c r="BY652" t="s">
        <v>297</v>
      </c>
      <c r="BZ652" t="s">
        <v>297</v>
      </c>
      <c r="CA652" t="s">
        <v>297</v>
      </c>
      <c r="CB652" t="s">
        <v>297</v>
      </c>
      <c r="CC652" t="s">
        <v>297</v>
      </c>
      <c r="CD652" t="s">
        <v>297</v>
      </c>
      <c r="CE652" t="s">
        <v>297</v>
      </c>
      <c r="CF652" t="s">
        <v>347</v>
      </c>
      <c r="CG652" t="s">
        <v>297</v>
      </c>
      <c r="CH652" t="s">
        <v>297</v>
      </c>
      <c r="CI652">
        <v>0</v>
      </c>
      <c r="CJ652">
        <v>30</v>
      </c>
      <c r="CK652" t="s">
        <v>3868</v>
      </c>
      <c r="CL652" t="s">
        <v>3869</v>
      </c>
      <c r="CM652" t="s">
        <v>297</v>
      </c>
      <c r="CN652" t="s">
        <v>297</v>
      </c>
      <c r="CO652" t="s">
        <v>297</v>
      </c>
      <c r="CP652" t="s">
        <v>297</v>
      </c>
      <c r="CQ652" t="s">
        <v>297</v>
      </c>
      <c r="CR652" t="s">
        <v>297</v>
      </c>
      <c r="CS652" t="s">
        <v>297</v>
      </c>
      <c r="CT652" t="s">
        <v>297</v>
      </c>
      <c r="CU652" t="s">
        <v>297</v>
      </c>
      <c r="CV652" t="s">
        <v>297</v>
      </c>
      <c r="CW652" t="s">
        <v>297</v>
      </c>
      <c r="CX652" t="s">
        <v>297</v>
      </c>
      <c r="CY652" t="s">
        <v>297</v>
      </c>
      <c r="CZ652" t="s">
        <v>297</v>
      </c>
      <c r="DA652" t="s">
        <v>297</v>
      </c>
      <c r="DB652" t="s">
        <v>297</v>
      </c>
      <c r="DC652" t="s">
        <v>297</v>
      </c>
    </row>
    <row r="653" spans="1:107" ht="17" hidden="1" customHeight="1" x14ac:dyDescent="0.2">
      <c r="A653" t="s">
        <v>217</v>
      </c>
      <c r="B653" s="14" t="s">
        <v>3870</v>
      </c>
      <c r="C653" t="s">
        <v>456</v>
      </c>
      <c r="D653" t="s">
        <v>297</v>
      </c>
      <c r="E653" t="s">
        <v>3871</v>
      </c>
      <c r="F653" t="s">
        <v>297</v>
      </c>
      <c r="G653" t="s">
        <v>339</v>
      </c>
      <c r="H653" t="s">
        <v>340</v>
      </c>
      <c r="I653" t="s">
        <v>375</v>
      </c>
      <c r="J653" t="s">
        <v>342</v>
      </c>
      <c r="K653" t="s">
        <v>343</v>
      </c>
      <c r="L653" t="s">
        <v>303</v>
      </c>
      <c r="M653" t="s">
        <v>297</v>
      </c>
      <c r="N653" t="s">
        <v>297</v>
      </c>
      <c r="O653" t="s">
        <v>297</v>
      </c>
      <c r="Q653" t="s">
        <v>344</v>
      </c>
      <c r="R653" t="s">
        <v>297</v>
      </c>
      <c r="S653" t="s">
        <v>306</v>
      </c>
      <c r="T653" t="s">
        <v>297</v>
      </c>
      <c r="U653" t="s">
        <v>297</v>
      </c>
      <c r="V653" t="s">
        <v>309</v>
      </c>
      <c r="W653" t="s">
        <v>310</v>
      </c>
      <c r="X653" t="s">
        <v>310</v>
      </c>
      <c r="Y653" t="s">
        <v>311</v>
      </c>
      <c r="Z653" t="s">
        <v>297</v>
      </c>
      <c r="AA653" t="s">
        <v>297</v>
      </c>
      <c r="AB653" t="s">
        <v>297</v>
      </c>
      <c r="AC653" t="s">
        <v>297</v>
      </c>
      <c r="AD653" t="s">
        <v>297</v>
      </c>
      <c r="AE653" t="s">
        <v>297</v>
      </c>
      <c r="AF653" t="s">
        <v>297</v>
      </c>
      <c r="AG653" t="s">
        <v>297</v>
      </c>
      <c r="AH653" t="s">
        <v>297</v>
      </c>
      <c r="AI653" t="s">
        <v>297</v>
      </c>
      <c r="AJ653" t="s">
        <v>297</v>
      </c>
      <c r="AK653" t="s">
        <v>297</v>
      </c>
      <c r="AL653" t="s">
        <v>297</v>
      </c>
      <c r="AM653" t="s">
        <v>297</v>
      </c>
      <c r="AN653" t="s">
        <v>297</v>
      </c>
      <c r="AO653" t="s">
        <v>297</v>
      </c>
      <c r="AP653" t="s">
        <v>297</v>
      </c>
      <c r="AQ653" t="s">
        <v>297</v>
      </c>
      <c r="AR653" t="s">
        <v>297</v>
      </c>
      <c r="AS653" t="s">
        <v>297</v>
      </c>
      <c r="AT653" t="s">
        <v>297</v>
      </c>
      <c r="AU653" t="s">
        <v>297</v>
      </c>
      <c r="AV653" t="s">
        <v>297</v>
      </c>
      <c r="AW653" t="s">
        <v>297</v>
      </c>
      <c r="AX653" t="s">
        <v>297</v>
      </c>
      <c r="AY653" t="s">
        <v>297</v>
      </c>
      <c r="AZ653" t="s">
        <v>297</v>
      </c>
      <c r="BA653" t="s">
        <v>297</v>
      </c>
      <c r="BB653" t="s">
        <v>297</v>
      </c>
      <c r="BC653" t="s">
        <v>297</v>
      </c>
      <c r="BD653" t="s">
        <v>297</v>
      </c>
      <c r="BE653" t="s">
        <v>297</v>
      </c>
      <c r="BF653" t="s">
        <v>297</v>
      </c>
      <c r="BG653" t="s">
        <v>297</v>
      </c>
      <c r="BH653" t="s">
        <v>297</v>
      </c>
      <c r="BI653" t="s">
        <v>297</v>
      </c>
      <c r="BJ653" t="s">
        <v>297</v>
      </c>
      <c r="BK653" t="s">
        <v>297</v>
      </c>
      <c r="BL653" t="s">
        <v>297</v>
      </c>
      <c r="BM653" t="s">
        <v>297</v>
      </c>
      <c r="BO653" t="s">
        <v>297</v>
      </c>
      <c r="BP653" t="s">
        <v>411</v>
      </c>
      <c r="BQ653" t="s">
        <v>412</v>
      </c>
      <c r="BR653">
        <v>27</v>
      </c>
      <c r="BS653" t="s">
        <v>297</v>
      </c>
      <c r="BT653" t="s">
        <v>297</v>
      </c>
      <c r="BU653" t="s">
        <v>297</v>
      </c>
      <c r="BV653" t="s">
        <v>297</v>
      </c>
      <c r="BW653" t="s">
        <v>297</v>
      </c>
      <c r="BX653" t="s">
        <v>297</v>
      </c>
      <c r="BY653" t="s">
        <v>297</v>
      </c>
      <c r="BZ653" t="s">
        <v>297</v>
      </c>
      <c r="CA653" t="s">
        <v>297</v>
      </c>
      <c r="CB653" t="s">
        <v>297</v>
      </c>
      <c r="CC653" t="s">
        <v>297</v>
      </c>
      <c r="CD653" t="s">
        <v>297</v>
      </c>
      <c r="CE653" t="s">
        <v>297</v>
      </c>
      <c r="CF653" t="s">
        <v>386</v>
      </c>
      <c r="CG653">
        <v>1</v>
      </c>
      <c r="CH653" t="s">
        <v>297</v>
      </c>
      <c r="CI653" t="s">
        <v>297</v>
      </c>
      <c r="CJ653" t="s">
        <v>297</v>
      </c>
      <c r="CK653" t="s">
        <v>3872</v>
      </c>
      <c r="CL653" t="s">
        <v>3873</v>
      </c>
      <c r="CM653" t="s">
        <v>297</v>
      </c>
      <c r="CN653" t="s">
        <v>297</v>
      </c>
      <c r="CO653" t="s">
        <v>297</v>
      </c>
      <c r="CP653" t="s">
        <v>297</v>
      </c>
      <c r="CQ653" t="s">
        <v>297</v>
      </c>
      <c r="CR653" t="s">
        <v>297</v>
      </c>
      <c r="CS653" t="s">
        <v>297</v>
      </c>
      <c r="CT653" t="s">
        <v>297</v>
      </c>
      <c r="CU653" t="s">
        <v>297</v>
      </c>
      <c r="CV653" t="s">
        <v>297</v>
      </c>
      <c r="CW653" t="s">
        <v>297</v>
      </c>
      <c r="CX653" t="s">
        <v>297</v>
      </c>
      <c r="CY653" t="s">
        <v>297</v>
      </c>
      <c r="CZ653" t="s">
        <v>297</v>
      </c>
      <c r="DA653" t="s">
        <v>297</v>
      </c>
      <c r="DB653" t="s">
        <v>297</v>
      </c>
      <c r="DC653" t="s">
        <v>297</v>
      </c>
    </row>
    <row r="654" spans="1:107" ht="17" hidden="1" customHeight="1" x14ac:dyDescent="0.2">
      <c r="A654" t="s">
        <v>216</v>
      </c>
      <c r="B654" s="196" t="s">
        <v>6308</v>
      </c>
      <c r="C654" t="s">
        <v>456</v>
      </c>
      <c r="D654" t="s">
        <v>297</v>
      </c>
      <c r="E654" t="s">
        <v>3874</v>
      </c>
      <c r="F654" t="s">
        <v>297</v>
      </c>
      <c r="G654" t="s">
        <v>339</v>
      </c>
      <c r="H654" t="s">
        <v>340</v>
      </c>
      <c r="I654" t="s">
        <v>375</v>
      </c>
      <c r="J654" t="s">
        <v>342</v>
      </c>
      <c r="K654" t="s">
        <v>343</v>
      </c>
      <c r="L654" t="s">
        <v>303</v>
      </c>
      <c r="M654" t="s">
        <v>297</v>
      </c>
      <c r="N654" t="s">
        <v>297</v>
      </c>
      <c r="O654" t="s">
        <v>297</v>
      </c>
      <c r="Q654" t="s">
        <v>344</v>
      </c>
      <c r="R654" t="s">
        <v>297</v>
      </c>
      <c r="S654" t="s">
        <v>306</v>
      </c>
      <c r="T654" t="s">
        <v>297</v>
      </c>
      <c r="U654" t="s">
        <v>297</v>
      </c>
      <c r="V654" t="s">
        <v>309</v>
      </c>
      <c r="W654" t="s">
        <v>310</v>
      </c>
      <c r="X654" t="s">
        <v>310</v>
      </c>
      <c r="Y654" t="s">
        <v>311</v>
      </c>
      <c r="Z654" t="s">
        <v>297</v>
      </c>
      <c r="AA654" t="s">
        <v>297</v>
      </c>
      <c r="AB654" t="s">
        <v>297</v>
      </c>
      <c r="AC654" t="s">
        <v>297</v>
      </c>
      <c r="AD654" t="s">
        <v>297</v>
      </c>
      <c r="AE654" t="s">
        <v>297</v>
      </c>
      <c r="AF654" t="s">
        <v>297</v>
      </c>
      <c r="AG654" t="s">
        <v>297</v>
      </c>
      <c r="AH654" t="s">
        <v>297</v>
      </c>
      <c r="AI654" t="s">
        <v>297</v>
      </c>
      <c r="AJ654" t="s">
        <v>297</v>
      </c>
      <c r="AK654" t="s">
        <v>297</v>
      </c>
      <c r="AL654" t="s">
        <v>297</v>
      </c>
      <c r="AM654" t="s">
        <v>297</v>
      </c>
      <c r="AN654" t="s">
        <v>297</v>
      </c>
      <c r="AO654" t="s">
        <v>297</v>
      </c>
      <c r="AP654" t="s">
        <v>297</v>
      </c>
      <c r="AQ654" t="s">
        <v>297</v>
      </c>
      <c r="AR654" t="s">
        <v>297</v>
      </c>
      <c r="AS654" t="s">
        <v>297</v>
      </c>
      <c r="AT654" t="s">
        <v>297</v>
      </c>
      <c r="AU654" t="s">
        <v>297</v>
      </c>
      <c r="AV654" t="s">
        <v>297</v>
      </c>
      <c r="AW654" t="s">
        <v>297</v>
      </c>
      <c r="AX654" t="s">
        <v>297</v>
      </c>
      <c r="AY654" t="s">
        <v>297</v>
      </c>
      <c r="AZ654" t="s">
        <v>297</v>
      </c>
      <c r="BA654" t="s">
        <v>297</v>
      </c>
      <c r="BB654" t="s">
        <v>297</v>
      </c>
      <c r="BC654" t="s">
        <v>297</v>
      </c>
      <c r="BD654" t="s">
        <v>297</v>
      </c>
      <c r="BE654" t="s">
        <v>297</v>
      </c>
      <c r="BF654" t="s">
        <v>297</v>
      </c>
      <c r="BG654" t="s">
        <v>297</v>
      </c>
      <c r="BH654" t="s">
        <v>297</v>
      </c>
      <c r="BI654" t="s">
        <v>297</v>
      </c>
      <c r="BJ654" t="s">
        <v>297</v>
      </c>
      <c r="BK654" t="s">
        <v>297</v>
      </c>
      <c r="BL654" t="s">
        <v>297</v>
      </c>
      <c r="BM654" t="s">
        <v>297</v>
      </c>
      <c r="BO654" t="s">
        <v>297</v>
      </c>
      <c r="BP654" t="s">
        <v>411</v>
      </c>
      <c r="BQ654" t="s">
        <v>412</v>
      </c>
      <c r="BR654">
        <v>24</v>
      </c>
      <c r="BS654" t="s">
        <v>297</v>
      </c>
      <c r="BT654" t="s">
        <v>297</v>
      </c>
      <c r="BU654" t="s">
        <v>297</v>
      </c>
      <c r="BV654" t="s">
        <v>297</v>
      </c>
      <c r="BW654" t="s">
        <v>297</v>
      </c>
      <c r="BX654" t="s">
        <v>297</v>
      </c>
      <c r="BY654" t="s">
        <v>297</v>
      </c>
      <c r="BZ654" t="s">
        <v>297</v>
      </c>
      <c r="CA654" t="s">
        <v>297</v>
      </c>
      <c r="CB654" t="s">
        <v>297</v>
      </c>
      <c r="CC654" t="s">
        <v>297</v>
      </c>
      <c r="CD654" t="s">
        <v>297</v>
      </c>
      <c r="CE654" t="s">
        <v>297</v>
      </c>
      <c r="CF654" t="s">
        <v>347</v>
      </c>
      <c r="CG654" t="s">
        <v>297</v>
      </c>
      <c r="CH654" t="s">
        <v>297</v>
      </c>
      <c r="CI654">
        <v>0</v>
      </c>
      <c r="CJ654">
        <v>30</v>
      </c>
      <c r="CK654" t="s">
        <v>3875</v>
      </c>
      <c r="CL654" t="s">
        <v>3876</v>
      </c>
      <c r="CM654" t="s">
        <v>297</v>
      </c>
      <c r="CN654" t="s">
        <v>297</v>
      </c>
      <c r="CO654" t="s">
        <v>297</v>
      </c>
      <c r="CP654" t="s">
        <v>297</v>
      </c>
      <c r="CQ654" t="s">
        <v>297</v>
      </c>
      <c r="CR654" t="s">
        <v>297</v>
      </c>
      <c r="CS654" t="s">
        <v>297</v>
      </c>
      <c r="CT654" t="s">
        <v>297</v>
      </c>
      <c r="CU654" t="s">
        <v>297</v>
      </c>
      <c r="CV654" t="s">
        <v>297</v>
      </c>
      <c r="CW654" t="s">
        <v>297</v>
      </c>
      <c r="CX654" t="s">
        <v>297</v>
      </c>
      <c r="CY654" t="s">
        <v>297</v>
      </c>
      <c r="CZ654" t="s">
        <v>297</v>
      </c>
      <c r="DA654" t="s">
        <v>297</v>
      </c>
      <c r="DB654" t="s">
        <v>297</v>
      </c>
      <c r="DC654" t="s">
        <v>297</v>
      </c>
    </row>
    <row r="655" spans="1:107" ht="17" hidden="1" customHeight="1" x14ac:dyDescent="0.2">
      <c r="A655" t="s">
        <v>3877</v>
      </c>
      <c r="B655" s="198" t="s">
        <v>3878</v>
      </c>
      <c r="C655" s="70" t="s">
        <v>6286</v>
      </c>
      <c r="D655" t="s">
        <v>297</v>
      </c>
      <c r="E655" t="s">
        <v>3879</v>
      </c>
      <c r="F655" t="s">
        <v>738</v>
      </c>
      <c r="G655" t="s">
        <v>339</v>
      </c>
      <c r="H655" t="s">
        <v>340</v>
      </c>
      <c r="I655" t="s">
        <v>300</v>
      </c>
      <c r="J655" t="s">
        <v>342</v>
      </c>
      <c r="K655" t="s">
        <v>343</v>
      </c>
      <c r="L655" t="s">
        <v>303</v>
      </c>
      <c r="M655" t="s">
        <v>297</v>
      </c>
      <c r="N655" t="s">
        <v>297</v>
      </c>
      <c r="O655" t="s">
        <v>3877</v>
      </c>
      <c r="Q655" t="s">
        <v>344</v>
      </c>
      <c r="R655" t="s">
        <v>297</v>
      </c>
      <c r="S655" t="s">
        <v>306</v>
      </c>
      <c r="T655" t="s">
        <v>297</v>
      </c>
      <c r="U655" t="s">
        <v>297</v>
      </c>
      <c r="V655" t="s">
        <v>309</v>
      </c>
      <c r="W655" t="s">
        <v>310</v>
      </c>
      <c r="X655" t="s">
        <v>310</v>
      </c>
      <c r="Y655" t="s">
        <v>311</v>
      </c>
      <c r="Z655" t="s">
        <v>297</v>
      </c>
      <c r="AA655" t="s">
        <v>297</v>
      </c>
      <c r="AB655" t="s">
        <v>297</v>
      </c>
      <c r="AC655" t="s">
        <v>312</v>
      </c>
      <c r="AD655" t="s">
        <v>297</v>
      </c>
      <c r="AE655" t="s">
        <v>297</v>
      </c>
      <c r="AF655" t="s">
        <v>297</v>
      </c>
      <c r="AG655" t="s">
        <v>297</v>
      </c>
      <c r="AH655" t="s">
        <v>297</v>
      </c>
      <c r="AI655" t="s">
        <v>297</v>
      </c>
      <c r="AJ655" t="s">
        <v>297</v>
      </c>
      <c r="AK655" t="s">
        <v>297</v>
      </c>
      <c r="AL655" t="s">
        <v>297</v>
      </c>
      <c r="AM655" t="s">
        <v>297</v>
      </c>
      <c r="AN655" t="s">
        <v>297</v>
      </c>
      <c r="AO655" t="s">
        <v>297</v>
      </c>
      <c r="AP655" t="s">
        <v>297</v>
      </c>
      <c r="AQ655" t="s">
        <v>297</v>
      </c>
      <c r="AR655" t="s">
        <v>297</v>
      </c>
      <c r="AS655" t="s">
        <v>297</v>
      </c>
      <c r="AT655" t="s">
        <v>297</v>
      </c>
      <c r="AU655" t="s">
        <v>297</v>
      </c>
      <c r="AV655" t="s">
        <v>297</v>
      </c>
      <c r="AW655" t="s">
        <v>297</v>
      </c>
      <c r="AX655" t="s">
        <v>297</v>
      </c>
      <c r="AY655" t="s">
        <v>297</v>
      </c>
      <c r="AZ655" t="s">
        <v>297</v>
      </c>
      <c r="BA655" t="s">
        <v>297</v>
      </c>
      <c r="BB655" t="s">
        <v>297</v>
      </c>
      <c r="BC655" t="s">
        <v>297</v>
      </c>
      <c r="BD655" t="s">
        <v>297</v>
      </c>
      <c r="BE655" t="s">
        <v>297</v>
      </c>
      <c r="BF655" t="s">
        <v>297</v>
      </c>
      <c r="BG655" t="s">
        <v>297</v>
      </c>
      <c r="BH655" t="s">
        <v>297</v>
      </c>
      <c r="BI655" t="s">
        <v>297</v>
      </c>
      <c r="BJ655" t="s">
        <v>297</v>
      </c>
      <c r="BK655" t="s">
        <v>297</v>
      </c>
      <c r="BL655" t="s">
        <v>297</v>
      </c>
      <c r="BM655" t="s">
        <v>297</v>
      </c>
      <c r="BN655" t="s">
        <v>297</v>
      </c>
      <c r="BO655" t="s">
        <v>297</v>
      </c>
      <c r="BP655" t="s">
        <v>312</v>
      </c>
      <c r="BQ655" t="s">
        <v>297</v>
      </c>
      <c r="BR655" t="s">
        <v>297</v>
      </c>
      <c r="BS655" t="s">
        <v>297</v>
      </c>
      <c r="BT655" t="s">
        <v>297</v>
      </c>
      <c r="BU655" t="s">
        <v>297</v>
      </c>
      <c r="BV655" t="s">
        <v>297</v>
      </c>
      <c r="BW655" t="s">
        <v>297</v>
      </c>
      <c r="BX655" t="s">
        <v>297</v>
      </c>
      <c r="BY655" t="s">
        <v>297</v>
      </c>
      <c r="BZ655" t="s">
        <v>297</v>
      </c>
      <c r="CA655" t="s">
        <v>297</v>
      </c>
      <c r="CB655" t="s">
        <v>297</v>
      </c>
      <c r="CC655" t="s">
        <v>297</v>
      </c>
      <c r="CD655" t="s">
        <v>297</v>
      </c>
      <c r="CE655" t="s">
        <v>297</v>
      </c>
      <c r="CF655" t="s">
        <v>369</v>
      </c>
      <c r="CG655" t="s">
        <v>297</v>
      </c>
      <c r="CH655" t="s">
        <v>297</v>
      </c>
      <c r="CI655">
        <v>0</v>
      </c>
      <c r="CJ655">
        <v>30</v>
      </c>
      <c r="CK655" s="70" t="s">
        <v>3880</v>
      </c>
      <c r="CL655" t="s">
        <v>3881</v>
      </c>
      <c r="CM655" t="s">
        <v>741</v>
      </c>
      <c r="CN655" t="s">
        <v>297</v>
      </c>
      <c r="CO655" t="s">
        <v>297</v>
      </c>
      <c r="CP655" t="s">
        <v>297</v>
      </c>
      <c r="CQ655" t="s">
        <v>297</v>
      </c>
      <c r="CR655" t="s">
        <v>297</v>
      </c>
      <c r="CS655" t="s">
        <v>297</v>
      </c>
      <c r="CT655" t="s">
        <v>297</v>
      </c>
      <c r="CU655" t="s">
        <v>297</v>
      </c>
      <c r="CV655" t="s">
        <v>297</v>
      </c>
      <c r="CW655" t="s">
        <v>297</v>
      </c>
      <c r="CX655" t="s">
        <v>297</v>
      </c>
      <c r="CY655" t="s">
        <v>297</v>
      </c>
      <c r="CZ655" t="s">
        <v>297</v>
      </c>
      <c r="DA655" t="s">
        <v>297</v>
      </c>
      <c r="DB655" t="s">
        <v>297</v>
      </c>
      <c r="DC655" t="s">
        <v>297</v>
      </c>
    </row>
    <row r="656" spans="1:107" ht="17" hidden="1" customHeight="1" x14ac:dyDescent="0.2">
      <c r="A656" t="s">
        <v>266</v>
      </c>
      <c r="B656" s="196" t="s">
        <v>3882</v>
      </c>
      <c r="C656" t="s">
        <v>6292</v>
      </c>
      <c r="D656" t="s">
        <v>3865</v>
      </c>
      <c r="E656" t="s">
        <v>3883</v>
      </c>
      <c r="F656" t="s">
        <v>297</v>
      </c>
      <c r="G656" t="s">
        <v>339</v>
      </c>
      <c r="H656" t="s">
        <v>340</v>
      </c>
      <c r="I656" t="s">
        <v>375</v>
      </c>
      <c r="J656" t="s">
        <v>342</v>
      </c>
      <c r="K656" t="s">
        <v>449</v>
      </c>
      <c r="L656" t="s">
        <v>303</v>
      </c>
      <c r="M656" t="s">
        <v>297</v>
      </c>
      <c r="N656" t="s">
        <v>297</v>
      </c>
      <c r="O656" t="s">
        <v>297</v>
      </c>
      <c r="Q656" t="s">
        <v>344</v>
      </c>
      <c r="R656" t="s">
        <v>297</v>
      </c>
      <c r="S656" t="s">
        <v>306</v>
      </c>
      <c r="T656" t="s">
        <v>297</v>
      </c>
      <c r="U656" t="s">
        <v>297</v>
      </c>
      <c r="V656" t="s">
        <v>309</v>
      </c>
      <c r="W656" t="s">
        <v>310</v>
      </c>
      <c r="X656" t="s">
        <v>310</v>
      </c>
      <c r="Y656" t="s">
        <v>311</v>
      </c>
      <c r="Z656" t="s">
        <v>297</v>
      </c>
      <c r="AA656" t="s">
        <v>297</v>
      </c>
      <c r="AB656" t="s">
        <v>297</v>
      </c>
      <c r="AC656" t="s">
        <v>297</v>
      </c>
      <c r="AD656" t="s">
        <v>297</v>
      </c>
      <c r="AE656" t="s">
        <v>297</v>
      </c>
      <c r="AF656" t="s">
        <v>297</v>
      </c>
      <c r="AG656" t="s">
        <v>297</v>
      </c>
      <c r="AH656" t="s">
        <v>297</v>
      </c>
      <c r="AI656" t="s">
        <v>297</v>
      </c>
      <c r="AJ656" t="s">
        <v>297</v>
      </c>
      <c r="AK656" t="s">
        <v>297</v>
      </c>
      <c r="AL656" t="s">
        <v>297</v>
      </c>
      <c r="AM656" t="s">
        <v>297</v>
      </c>
      <c r="AN656" t="s">
        <v>297</v>
      </c>
      <c r="AO656" t="s">
        <v>297</v>
      </c>
      <c r="AP656" t="s">
        <v>297</v>
      </c>
      <c r="AQ656" t="s">
        <v>297</v>
      </c>
      <c r="AR656" t="s">
        <v>297</v>
      </c>
      <c r="AS656" t="s">
        <v>297</v>
      </c>
      <c r="AT656" t="s">
        <v>297</v>
      </c>
      <c r="AU656" t="s">
        <v>297</v>
      </c>
      <c r="AV656" t="s">
        <v>297</v>
      </c>
      <c r="AW656" t="s">
        <v>297</v>
      </c>
      <c r="AX656" t="s">
        <v>297</v>
      </c>
      <c r="AY656" t="s">
        <v>297</v>
      </c>
      <c r="AZ656" t="s">
        <v>297</v>
      </c>
      <c r="BA656" t="s">
        <v>297</v>
      </c>
      <c r="BB656" t="s">
        <v>297</v>
      </c>
      <c r="BC656" t="s">
        <v>297</v>
      </c>
      <c r="BD656" t="s">
        <v>297</v>
      </c>
      <c r="BE656" t="s">
        <v>297</v>
      </c>
      <c r="BF656" t="s">
        <v>297</v>
      </c>
      <c r="BG656" t="s">
        <v>297</v>
      </c>
      <c r="BH656" t="s">
        <v>297</v>
      </c>
      <c r="BI656" t="s">
        <v>297</v>
      </c>
      <c r="BJ656" t="s">
        <v>297</v>
      </c>
      <c r="BK656" t="s">
        <v>297</v>
      </c>
      <c r="BL656" t="s">
        <v>297</v>
      </c>
      <c r="BM656" t="s">
        <v>297</v>
      </c>
      <c r="BO656" t="s">
        <v>297</v>
      </c>
      <c r="BP656" t="s">
        <v>411</v>
      </c>
      <c r="BQ656" t="s">
        <v>412</v>
      </c>
      <c r="BR656">
        <v>77</v>
      </c>
      <c r="BS656" t="s">
        <v>297</v>
      </c>
      <c r="BT656" t="s">
        <v>297</v>
      </c>
      <c r="BU656" t="s">
        <v>297</v>
      </c>
      <c r="BV656" t="s">
        <v>297</v>
      </c>
      <c r="BW656" t="s">
        <v>297</v>
      </c>
      <c r="BX656" t="s">
        <v>297</v>
      </c>
      <c r="BY656" t="s">
        <v>297</v>
      </c>
      <c r="BZ656" t="s">
        <v>297</v>
      </c>
      <c r="CA656" t="s">
        <v>297</v>
      </c>
      <c r="CB656" t="s">
        <v>297</v>
      </c>
      <c r="CC656" t="s">
        <v>297</v>
      </c>
      <c r="CD656" t="s">
        <v>297</v>
      </c>
      <c r="CE656" t="s">
        <v>297</v>
      </c>
      <c r="CF656" t="s">
        <v>347</v>
      </c>
      <c r="CG656" t="s">
        <v>297</v>
      </c>
      <c r="CH656" t="s">
        <v>297</v>
      </c>
      <c r="CI656">
        <v>0</v>
      </c>
      <c r="CJ656">
        <v>30</v>
      </c>
      <c r="CK656" t="s">
        <v>3884</v>
      </c>
      <c r="CL656" t="s">
        <v>3885</v>
      </c>
      <c r="CM656" t="s">
        <v>297</v>
      </c>
      <c r="CN656" t="s">
        <v>297</v>
      </c>
      <c r="CO656" t="s">
        <v>297</v>
      </c>
      <c r="CP656" t="s">
        <v>297</v>
      </c>
      <c r="CQ656" t="s">
        <v>297</v>
      </c>
      <c r="CR656" t="s">
        <v>297</v>
      </c>
      <c r="CS656" t="s">
        <v>297</v>
      </c>
      <c r="CT656" t="s">
        <v>297</v>
      </c>
      <c r="CU656" t="s">
        <v>297</v>
      </c>
      <c r="CV656" t="s">
        <v>297</v>
      </c>
      <c r="CW656" t="s">
        <v>297</v>
      </c>
      <c r="CX656" t="s">
        <v>297</v>
      </c>
      <c r="CY656" t="s">
        <v>297</v>
      </c>
      <c r="CZ656" t="s">
        <v>297</v>
      </c>
      <c r="DA656" t="s">
        <v>297</v>
      </c>
      <c r="DB656" t="s">
        <v>297</v>
      </c>
      <c r="DC656" t="s">
        <v>297</v>
      </c>
    </row>
    <row r="657" spans="1:107" ht="17" hidden="1" customHeight="1" x14ac:dyDescent="0.2">
      <c r="A657" t="s">
        <v>268</v>
      </c>
      <c r="B657" s="14" t="s">
        <v>3886</v>
      </c>
      <c r="C657" t="s">
        <v>456</v>
      </c>
      <c r="D657" t="s">
        <v>297</v>
      </c>
      <c r="E657" t="s">
        <v>3887</v>
      </c>
      <c r="F657" t="s">
        <v>297</v>
      </c>
      <c r="G657" t="s">
        <v>339</v>
      </c>
      <c r="H657" t="s">
        <v>340</v>
      </c>
      <c r="I657" t="s">
        <v>375</v>
      </c>
      <c r="J657" t="s">
        <v>342</v>
      </c>
      <c r="K657" t="s">
        <v>343</v>
      </c>
      <c r="L657" t="s">
        <v>303</v>
      </c>
      <c r="M657" t="s">
        <v>297</v>
      </c>
      <c r="N657" t="s">
        <v>297</v>
      </c>
      <c r="O657" t="s">
        <v>297</v>
      </c>
      <c r="Q657" t="s">
        <v>344</v>
      </c>
      <c r="R657" t="s">
        <v>297</v>
      </c>
      <c r="S657" t="s">
        <v>306</v>
      </c>
      <c r="T657" t="s">
        <v>297</v>
      </c>
      <c r="U657" t="s">
        <v>297</v>
      </c>
      <c r="V657" t="s">
        <v>309</v>
      </c>
      <c r="W657" t="s">
        <v>310</v>
      </c>
      <c r="X657" t="s">
        <v>310</v>
      </c>
      <c r="Y657" t="s">
        <v>311</v>
      </c>
      <c r="Z657" t="s">
        <v>297</v>
      </c>
      <c r="AA657" t="s">
        <v>297</v>
      </c>
      <c r="AB657" t="s">
        <v>297</v>
      </c>
      <c r="AC657" t="s">
        <v>297</v>
      </c>
      <c r="AD657" t="s">
        <v>297</v>
      </c>
      <c r="AE657" t="s">
        <v>297</v>
      </c>
      <c r="AF657" t="s">
        <v>297</v>
      </c>
      <c r="AG657" t="s">
        <v>297</v>
      </c>
      <c r="AH657" t="s">
        <v>297</v>
      </c>
      <c r="AI657" t="s">
        <v>297</v>
      </c>
      <c r="AJ657" t="s">
        <v>297</v>
      </c>
      <c r="AK657" t="s">
        <v>297</v>
      </c>
      <c r="AL657" t="s">
        <v>297</v>
      </c>
      <c r="AM657" t="s">
        <v>297</v>
      </c>
      <c r="AN657" t="s">
        <v>297</v>
      </c>
      <c r="AO657" t="s">
        <v>297</v>
      </c>
      <c r="AP657" t="s">
        <v>297</v>
      </c>
      <c r="AQ657" t="s">
        <v>297</v>
      </c>
      <c r="AR657" t="s">
        <v>297</v>
      </c>
      <c r="AS657" t="s">
        <v>297</v>
      </c>
      <c r="AT657" t="s">
        <v>297</v>
      </c>
      <c r="AU657" t="s">
        <v>297</v>
      </c>
      <c r="AV657" t="s">
        <v>297</v>
      </c>
      <c r="AW657" t="s">
        <v>297</v>
      </c>
      <c r="AX657" t="s">
        <v>297</v>
      </c>
      <c r="AY657" t="s">
        <v>297</v>
      </c>
      <c r="AZ657" t="s">
        <v>297</v>
      </c>
      <c r="BA657" t="s">
        <v>297</v>
      </c>
      <c r="BB657" t="s">
        <v>297</v>
      </c>
      <c r="BC657" t="s">
        <v>297</v>
      </c>
      <c r="BD657" t="s">
        <v>297</v>
      </c>
      <c r="BE657" t="s">
        <v>297</v>
      </c>
      <c r="BF657" t="s">
        <v>297</v>
      </c>
      <c r="BG657" t="s">
        <v>297</v>
      </c>
      <c r="BH657" t="s">
        <v>297</v>
      </c>
      <c r="BI657" t="s">
        <v>297</v>
      </c>
      <c r="BJ657" t="s">
        <v>297</v>
      </c>
      <c r="BK657" t="s">
        <v>297</v>
      </c>
      <c r="BL657" t="s">
        <v>297</v>
      </c>
      <c r="BM657" t="s">
        <v>297</v>
      </c>
      <c r="BO657" t="s">
        <v>297</v>
      </c>
      <c r="BP657" t="s">
        <v>411</v>
      </c>
      <c r="BQ657" t="s">
        <v>412</v>
      </c>
      <c r="BR657">
        <v>79</v>
      </c>
      <c r="BS657" t="s">
        <v>297</v>
      </c>
      <c r="BT657" t="s">
        <v>297</v>
      </c>
      <c r="BU657" t="s">
        <v>297</v>
      </c>
      <c r="BV657" t="s">
        <v>297</v>
      </c>
      <c r="BW657" t="s">
        <v>297</v>
      </c>
      <c r="BX657" t="s">
        <v>297</v>
      </c>
      <c r="BY657" t="s">
        <v>297</v>
      </c>
      <c r="BZ657" t="s">
        <v>297</v>
      </c>
      <c r="CA657" t="s">
        <v>297</v>
      </c>
      <c r="CB657" t="s">
        <v>297</v>
      </c>
      <c r="CC657" t="s">
        <v>297</v>
      </c>
      <c r="CD657" t="s">
        <v>297</v>
      </c>
      <c r="CE657" t="s">
        <v>297</v>
      </c>
      <c r="CF657" t="s">
        <v>386</v>
      </c>
      <c r="CG657">
        <v>1</v>
      </c>
      <c r="CH657" t="s">
        <v>297</v>
      </c>
      <c r="CI657" t="s">
        <v>297</v>
      </c>
      <c r="CJ657" t="s">
        <v>297</v>
      </c>
      <c r="CK657" t="s">
        <v>3888</v>
      </c>
      <c r="CL657" t="s">
        <v>3889</v>
      </c>
      <c r="CM657" t="s">
        <v>297</v>
      </c>
      <c r="CN657" t="s">
        <v>297</v>
      </c>
      <c r="CO657" t="s">
        <v>297</v>
      </c>
      <c r="CP657" t="s">
        <v>297</v>
      </c>
      <c r="CQ657" t="s">
        <v>297</v>
      </c>
      <c r="CR657" t="s">
        <v>297</v>
      </c>
      <c r="CS657" t="s">
        <v>297</v>
      </c>
      <c r="CT657" t="s">
        <v>297</v>
      </c>
      <c r="CU657" t="s">
        <v>297</v>
      </c>
      <c r="CV657" t="s">
        <v>297</v>
      </c>
      <c r="CW657" t="s">
        <v>297</v>
      </c>
      <c r="CX657" t="s">
        <v>297</v>
      </c>
      <c r="CY657" t="s">
        <v>297</v>
      </c>
      <c r="CZ657" t="s">
        <v>297</v>
      </c>
      <c r="DA657" t="s">
        <v>297</v>
      </c>
      <c r="DB657" t="s">
        <v>297</v>
      </c>
      <c r="DC657" t="s">
        <v>297</v>
      </c>
    </row>
    <row r="658" spans="1:107" ht="17" hidden="1" customHeight="1" x14ac:dyDescent="0.2">
      <c r="A658" t="s">
        <v>267</v>
      </c>
      <c r="B658" s="196" t="s">
        <v>6309</v>
      </c>
      <c r="C658" t="s">
        <v>456</v>
      </c>
      <c r="D658" t="s">
        <v>297</v>
      </c>
      <c r="E658" t="s">
        <v>3890</v>
      </c>
      <c r="F658" t="s">
        <v>297</v>
      </c>
      <c r="G658" t="s">
        <v>339</v>
      </c>
      <c r="H658" t="s">
        <v>340</v>
      </c>
      <c r="I658" t="s">
        <v>375</v>
      </c>
      <c r="J658" t="s">
        <v>342</v>
      </c>
      <c r="K658" t="s">
        <v>343</v>
      </c>
      <c r="L658" t="s">
        <v>303</v>
      </c>
      <c r="M658" t="s">
        <v>297</v>
      </c>
      <c r="N658" t="s">
        <v>297</v>
      </c>
      <c r="O658" t="s">
        <v>297</v>
      </c>
      <c r="Q658" t="s">
        <v>344</v>
      </c>
      <c r="R658" t="s">
        <v>297</v>
      </c>
      <c r="S658" t="s">
        <v>306</v>
      </c>
      <c r="T658" t="s">
        <v>297</v>
      </c>
      <c r="U658" t="s">
        <v>297</v>
      </c>
      <c r="V658" t="s">
        <v>309</v>
      </c>
      <c r="W658" t="s">
        <v>310</v>
      </c>
      <c r="X658" t="s">
        <v>310</v>
      </c>
      <c r="Y658" t="s">
        <v>311</v>
      </c>
      <c r="Z658" t="s">
        <v>297</v>
      </c>
      <c r="AA658" t="s">
        <v>297</v>
      </c>
      <c r="AB658" t="s">
        <v>297</v>
      </c>
      <c r="AC658" t="s">
        <v>297</v>
      </c>
      <c r="AD658" t="s">
        <v>297</v>
      </c>
      <c r="AE658" t="s">
        <v>297</v>
      </c>
      <c r="AF658" t="s">
        <v>297</v>
      </c>
      <c r="AG658" t="s">
        <v>297</v>
      </c>
      <c r="AH658" t="s">
        <v>297</v>
      </c>
      <c r="AI658" t="s">
        <v>297</v>
      </c>
      <c r="AJ658" t="s">
        <v>297</v>
      </c>
      <c r="AK658" t="s">
        <v>297</v>
      </c>
      <c r="AL658" t="s">
        <v>297</v>
      </c>
      <c r="AM658" t="s">
        <v>297</v>
      </c>
      <c r="AN658" t="s">
        <v>297</v>
      </c>
      <c r="AO658" t="s">
        <v>297</v>
      </c>
      <c r="AP658" t="s">
        <v>297</v>
      </c>
      <c r="AQ658" t="s">
        <v>297</v>
      </c>
      <c r="AR658" t="s">
        <v>297</v>
      </c>
      <c r="AS658" t="s">
        <v>297</v>
      </c>
      <c r="AT658" t="s">
        <v>297</v>
      </c>
      <c r="AU658" t="s">
        <v>297</v>
      </c>
      <c r="AV658" t="s">
        <v>297</v>
      </c>
      <c r="AW658" t="s">
        <v>297</v>
      </c>
      <c r="AX658" t="s">
        <v>297</v>
      </c>
      <c r="AY658" t="s">
        <v>297</v>
      </c>
      <c r="AZ658" t="s">
        <v>297</v>
      </c>
      <c r="BA658" t="s">
        <v>297</v>
      </c>
      <c r="BB658" t="s">
        <v>297</v>
      </c>
      <c r="BC658" t="s">
        <v>297</v>
      </c>
      <c r="BD658" t="s">
        <v>297</v>
      </c>
      <c r="BE658" t="s">
        <v>297</v>
      </c>
      <c r="BF658" t="s">
        <v>297</v>
      </c>
      <c r="BG658" t="s">
        <v>297</v>
      </c>
      <c r="BH658" t="s">
        <v>297</v>
      </c>
      <c r="BI658" t="s">
        <v>297</v>
      </c>
      <c r="BJ658" t="s">
        <v>297</v>
      </c>
      <c r="BK658" t="s">
        <v>297</v>
      </c>
      <c r="BL658" t="s">
        <v>297</v>
      </c>
      <c r="BM658" t="s">
        <v>297</v>
      </c>
      <c r="BO658" t="s">
        <v>297</v>
      </c>
      <c r="BP658" t="s">
        <v>411</v>
      </c>
      <c r="BQ658" t="s">
        <v>412</v>
      </c>
      <c r="BR658">
        <v>78</v>
      </c>
      <c r="BS658" t="s">
        <v>297</v>
      </c>
      <c r="BT658" t="s">
        <v>297</v>
      </c>
      <c r="BU658" t="s">
        <v>297</v>
      </c>
      <c r="BV658" t="s">
        <v>297</v>
      </c>
      <c r="BW658" t="s">
        <v>297</v>
      </c>
      <c r="BX658" t="s">
        <v>297</v>
      </c>
      <c r="BY658" t="s">
        <v>297</v>
      </c>
      <c r="BZ658" t="s">
        <v>297</v>
      </c>
      <c r="CA658" t="s">
        <v>297</v>
      </c>
      <c r="CB658" t="s">
        <v>297</v>
      </c>
      <c r="CC658" t="s">
        <v>297</v>
      </c>
      <c r="CD658" t="s">
        <v>297</v>
      </c>
      <c r="CE658" t="s">
        <v>297</v>
      </c>
      <c r="CF658" t="s">
        <v>347</v>
      </c>
      <c r="CG658" t="s">
        <v>297</v>
      </c>
      <c r="CH658" t="s">
        <v>297</v>
      </c>
      <c r="CI658">
        <v>0</v>
      </c>
      <c r="CJ658">
        <v>30</v>
      </c>
      <c r="CK658" t="s">
        <v>3891</v>
      </c>
      <c r="CL658" t="s">
        <v>3892</v>
      </c>
      <c r="CM658" t="s">
        <v>297</v>
      </c>
      <c r="CN658" t="s">
        <v>297</v>
      </c>
      <c r="CO658" t="s">
        <v>297</v>
      </c>
      <c r="CP658" t="s">
        <v>297</v>
      </c>
      <c r="CQ658" t="s">
        <v>297</v>
      </c>
      <c r="CR658" t="s">
        <v>297</v>
      </c>
      <c r="CS658" t="s">
        <v>297</v>
      </c>
      <c r="CT658" t="s">
        <v>297</v>
      </c>
      <c r="CU658" t="s">
        <v>297</v>
      </c>
      <c r="CV658" t="s">
        <v>297</v>
      </c>
      <c r="CW658" t="s">
        <v>297</v>
      </c>
      <c r="CX658" t="s">
        <v>297</v>
      </c>
      <c r="CY658" t="s">
        <v>297</v>
      </c>
      <c r="CZ658" t="s">
        <v>297</v>
      </c>
      <c r="DA658" t="s">
        <v>297</v>
      </c>
      <c r="DB658" t="s">
        <v>297</v>
      </c>
      <c r="DC658" t="s">
        <v>297</v>
      </c>
    </row>
    <row r="659" spans="1:107" ht="17" hidden="1" customHeight="1" x14ac:dyDescent="0.2">
      <c r="A659" t="s">
        <v>212</v>
      </c>
      <c r="B659" s="14" t="s">
        <v>3893</v>
      </c>
      <c r="C659" t="s">
        <v>6292</v>
      </c>
      <c r="D659" t="s">
        <v>3894</v>
      </c>
      <c r="E659" t="s">
        <v>3895</v>
      </c>
      <c r="F659" t="s">
        <v>297</v>
      </c>
      <c r="G659" t="s">
        <v>339</v>
      </c>
      <c r="H659" t="s">
        <v>340</v>
      </c>
      <c r="I659" t="s">
        <v>375</v>
      </c>
      <c r="J659" t="s">
        <v>342</v>
      </c>
      <c r="K659" t="s">
        <v>449</v>
      </c>
      <c r="L659" t="s">
        <v>303</v>
      </c>
      <c r="M659" t="s">
        <v>297</v>
      </c>
      <c r="N659" t="s">
        <v>297</v>
      </c>
      <c r="O659" t="s">
        <v>297</v>
      </c>
      <c r="Q659" t="s">
        <v>344</v>
      </c>
      <c r="R659" t="s">
        <v>297</v>
      </c>
      <c r="S659" t="s">
        <v>306</v>
      </c>
      <c r="T659" t="s">
        <v>297</v>
      </c>
      <c r="U659" t="s">
        <v>297</v>
      </c>
      <c r="V659" t="s">
        <v>309</v>
      </c>
      <c r="W659" t="s">
        <v>345</v>
      </c>
      <c r="X659" t="s">
        <v>310</v>
      </c>
      <c r="Y659" t="s">
        <v>3896</v>
      </c>
      <c r="Z659" t="s">
        <v>297</v>
      </c>
      <c r="AA659" t="s">
        <v>297</v>
      </c>
      <c r="AB659" t="s">
        <v>297</v>
      </c>
      <c r="AC659" t="s">
        <v>297</v>
      </c>
      <c r="AD659" t="s">
        <v>297</v>
      </c>
      <c r="AE659" t="s">
        <v>297</v>
      </c>
      <c r="AF659" t="s">
        <v>297</v>
      </c>
      <c r="AG659" t="s">
        <v>297</v>
      </c>
      <c r="AH659" t="s">
        <v>297</v>
      </c>
      <c r="AI659" t="s">
        <v>297</v>
      </c>
      <c r="AJ659" t="s">
        <v>297</v>
      </c>
      <c r="AK659" t="s">
        <v>297</v>
      </c>
      <c r="AL659" t="s">
        <v>297</v>
      </c>
      <c r="AM659" t="s">
        <v>297</v>
      </c>
      <c r="AN659" t="s">
        <v>297</v>
      </c>
      <c r="AO659" t="s">
        <v>297</v>
      </c>
      <c r="AP659" t="s">
        <v>297</v>
      </c>
      <c r="AQ659" t="s">
        <v>297</v>
      </c>
      <c r="AR659" t="s">
        <v>297</v>
      </c>
      <c r="AS659" t="s">
        <v>297</v>
      </c>
      <c r="AT659" t="s">
        <v>297</v>
      </c>
      <c r="AU659" t="s">
        <v>297</v>
      </c>
      <c r="AV659" t="s">
        <v>297</v>
      </c>
      <c r="AW659" t="s">
        <v>297</v>
      </c>
      <c r="AX659" t="s">
        <v>297</v>
      </c>
      <c r="AY659" t="s">
        <v>297</v>
      </c>
      <c r="AZ659" t="s">
        <v>297</v>
      </c>
      <c r="BA659" t="s">
        <v>297</v>
      </c>
      <c r="BB659" t="s">
        <v>297</v>
      </c>
      <c r="BC659" t="s">
        <v>297</v>
      </c>
      <c r="BD659" t="s">
        <v>297</v>
      </c>
      <c r="BE659" t="s">
        <v>297</v>
      </c>
      <c r="BF659" t="s">
        <v>297</v>
      </c>
      <c r="BG659" t="s">
        <v>297</v>
      </c>
      <c r="BH659" t="s">
        <v>297</v>
      </c>
      <c r="BI659" t="s">
        <v>297</v>
      </c>
      <c r="BJ659" t="s">
        <v>297</v>
      </c>
      <c r="BK659" t="s">
        <v>297</v>
      </c>
      <c r="BL659" t="s">
        <v>297</v>
      </c>
      <c r="BM659" t="s">
        <v>297</v>
      </c>
      <c r="BO659" t="s">
        <v>297</v>
      </c>
      <c r="BP659" t="s">
        <v>411</v>
      </c>
      <c r="BQ659" t="s">
        <v>412</v>
      </c>
      <c r="BR659">
        <v>23</v>
      </c>
      <c r="BS659" t="s">
        <v>297</v>
      </c>
      <c r="BT659" t="s">
        <v>297</v>
      </c>
      <c r="BU659" t="s">
        <v>297</v>
      </c>
      <c r="BV659" t="s">
        <v>297</v>
      </c>
      <c r="BW659" t="s">
        <v>297</v>
      </c>
      <c r="BX659" t="s">
        <v>297</v>
      </c>
      <c r="BY659" t="s">
        <v>297</v>
      </c>
      <c r="BZ659" t="s">
        <v>297</v>
      </c>
      <c r="CA659" t="s">
        <v>297</v>
      </c>
      <c r="CB659" t="s">
        <v>297</v>
      </c>
      <c r="CC659" t="s">
        <v>297</v>
      </c>
      <c r="CD659" t="s">
        <v>297</v>
      </c>
      <c r="CE659" t="s">
        <v>297</v>
      </c>
      <c r="CF659" t="s">
        <v>347</v>
      </c>
      <c r="CG659" t="s">
        <v>297</v>
      </c>
      <c r="CH659" t="s">
        <v>297</v>
      </c>
      <c r="CI659">
        <v>0</v>
      </c>
      <c r="CJ659">
        <v>30</v>
      </c>
      <c r="CK659" t="s">
        <v>3897</v>
      </c>
      <c r="CL659" t="s">
        <v>3898</v>
      </c>
      <c r="CM659" t="s">
        <v>3899</v>
      </c>
      <c r="CN659" t="s">
        <v>297</v>
      </c>
      <c r="CO659" t="s">
        <v>297</v>
      </c>
      <c r="CP659" t="s">
        <v>297</v>
      </c>
      <c r="CQ659" t="s">
        <v>297</v>
      </c>
      <c r="CR659" t="s">
        <v>297</v>
      </c>
      <c r="CS659" t="s">
        <v>297</v>
      </c>
      <c r="CT659" t="s">
        <v>297</v>
      </c>
      <c r="CU659" t="s">
        <v>297</v>
      </c>
      <c r="CV659" t="s">
        <v>297</v>
      </c>
      <c r="CW659" t="s">
        <v>297</v>
      </c>
      <c r="CX659" t="s">
        <v>297</v>
      </c>
      <c r="CY659" t="s">
        <v>579</v>
      </c>
      <c r="CZ659" t="s">
        <v>2257</v>
      </c>
      <c r="DA659" t="s">
        <v>297</v>
      </c>
      <c r="DB659" t="s">
        <v>297</v>
      </c>
      <c r="DC659" t="s">
        <v>1125</v>
      </c>
    </row>
    <row r="660" spans="1:107" ht="17" hidden="1" customHeight="1" x14ac:dyDescent="0.2">
      <c r="A660" t="s">
        <v>214</v>
      </c>
      <c r="B660" s="196" t="s">
        <v>3900</v>
      </c>
      <c r="C660" t="s">
        <v>456</v>
      </c>
      <c r="D660" t="s">
        <v>297</v>
      </c>
      <c r="E660" t="s">
        <v>3901</v>
      </c>
      <c r="F660" t="s">
        <v>297</v>
      </c>
      <c r="G660" t="s">
        <v>339</v>
      </c>
      <c r="H660" t="s">
        <v>340</v>
      </c>
      <c r="I660" t="s">
        <v>375</v>
      </c>
      <c r="J660" t="s">
        <v>342</v>
      </c>
      <c r="K660" t="s">
        <v>343</v>
      </c>
      <c r="L660" t="s">
        <v>303</v>
      </c>
      <c r="M660" t="s">
        <v>297</v>
      </c>
      <c r="N660" t="s">
        <v>297</v>
      </c>
      <c r="O660" t="s">
        <v>297</v>
      </c>
      <c r="Q660" t="s">
        <v>344</v>
      </c>
      <c r="R660" t="s">
        <v>297</v>
      </c>
      <c r="S660" t="s">
        <v>306</v>
      </c>
      <c r="T660" t="s">
        <v>297</v>
      </c>
      <c r="U660" t="s">
        <v>297</v>
      </c>
      <c r="V660" t="s">
        <v>309</v>
      </c>
      <c r="W660" t="s">
        <v>310</v>
      </c>
      <c r="X660" t="s">
        <v>310</v>
      </c>
      <c r="Y660" t="s">
        <v>311</v>
      </c>
      <c r="Z660" t="s">
        <v>297</v>
      </c>
      <c r="AA660" t="s">
        <v>297</v>
      </c>
      <c r="AB660" t="s">
        <v>297</v>
      </c>
      <c r="AC660" t="s">
        <v>297</v>
      </c>
      <c r="AD660" t="s">
        <v>297</v>
      </c>
      <c r="AE660" t="s">
        <v>297</v>
      </c>
      <c r="AF660" t="s">
        <v>297</v>
      </c>
      <c r="AG660" t="s">
        <v>297</v>
      </c>
      <c r="AH660" t="s">
        <v>297</v>
      </c>
      <c r="AI660" t="s">
        <v>297</v>
      </c>
      <c r="AJ660" t="s">
        <v>297</v>
      </c>
      <c r="AK660" t="s">
        <v>297</v>
      </c>
      <c r="AL660" t="s">
        <v>297</v>
      </c>
      <c r="AM660" t="s">
        <v>297</v>
      </c>
      <c r="AN660" t="s">
        <v>297</v>
      </c>
      <c r="AO660" t="s">
        <v>297</v>
      </c>
      <c r="AP660" t="s">
        <v>297</v>
      </c>
      <c r="AQ660" t="s">
        <v>297</v>
      </c>
      <c r="AR660" t="s">
        <v>297</v>
      </c>
      <c r="AS660" t="s">
        <v>297</v>
      </c>
      <c r="AT660" t="s">
        <v>297</v>
      </c>
      <c r="AU660" t="s">
        <v>297</v>
      </c>
      <c r="AV660" t="s">
        <v>297</v>
      </c>
      <c r="AW660" t="s">
        <v>297</v>
      </c>
      <c r="AX660" t="s">
        <v>297</v>
      </c>
      <c r="AY660" t="s">
        <v>297</v>
      </c>
      <c r="AZ660" t="s">
        <v>297</v>
      </c>
      <c r="BA660" t="s">
        <v>297</v>
      </c>
      <c r="BB660" t="s">
        <v>297</v>
      </c>
      <c r="BC660" t="s">
        <v>297</v>
      </c>
      <c r="BD660" t="s">
        <v>297</v>
      </c>
      <c r="BE660" t="s">
        <v>297</v>
      </c>
      <c r="BF660" t="s">
        <v>297</v>
      </c>
      <c r="BG660" t="s">
        <v>297</v>
      </c>
      <c r="BH660" t="s">
        <v>297</v>
      </c>
      <c r="BI660" t="s">
        <v>297</v>
      </c>
      <c r="BJ660" t="s">
        <v>297</v>
      </c>
      <c r="BK660" t="s">
        <v>297</v>
      </c>
      <c r="BL660" t="s">
        <v>297</v>
      </c>
      <c r="BM660" t="s">
        <v>297</v>
      </c>
      <c r="BO660" t="s">
        <v>297</v>
      </c>
      <c r="BP660" t="s">
        <v>411</v>
      </c>
      <c r="BQ660" t="s">
        <v>412</v>
      </c>
      <c r="BR660">
        <v>25</v>
      </c>
      <c r="BS660" t="s">
        <v>297</v>
      </c>
      <c r="BT660" t="s">
        <v>297</v>
      </c>
      <c r="BU660" t="s">
        <v>297</v>
      </c>
      <c r="BV660" t="s">
        <v>297</v>
      </c>
      <c r="BW660" t="s">
        <v>297</v>
      </c>
      <c r="BX660" t="s">
        <v>297</v>
      </c>
      <c r="BY660" t="s">
        <v>297</v>
      </c>
      <c r="BZ660" t="s">
        <v>297</v>
      </c>
      <c r="CA660" t="s">
        <v>297</v>
      </c>
      <c r="CB660" t="s">
        <v>297</v>
      </c>
      <c r="CC660" t="s">
        <v>297</v>
      </c>
      <c r="CD660" t="s">
        <v>297</v>
      </c>
      <c r="CE660" t="s">
        <v>297</v>
      </c>
      <c r="CF660" t="s">
        <v>386</v>
      </c>
      <c r="CG660">
        <v>1</v>
      </c>
      <c r="CH660" t="s">
        <v>297</v>
      </c>
      <c r="CI660" t="s">
        <v>297</v>
      </c>
      <c r="CJ660" t="s">
        <v>297</v>
      </c>
      <c r="CK660" t="s">
        <v>3902</v>
      </c>
      <c r="CL660" t="s">
        <v>3903</v>
      </c>
      <c r="CM660" t="s">
        <v>297</v>
      </c>
      <c r="CN660" t="s">
        <v>297</v>
      </c>
      <c r="CO660" t="s">
        <v>297</v>
      </c>
      <c r="CP660" t="s">
        <v>297</v>
      </c>
      <c r="CQ660" t="s">
        <v>297</v>
      </c>
      <c r="CR660" t="s">
        <v>297</v>
      </c>
      <c r="CS660" t="s">
        <v>297</v>
      </c>
      <c r="CT660" t="s">
        <v>297</v>
      </c>
      <c r="CU660" t="s">
        <v>297</v>
      </c>
      <c r="CV660" t="s">
        <v>297</v>
      </c>
      <c r="CW660" t="s">
        <v>297</v>
      </c>
      <c r="CX660" t="s">
        <v>297</v>
      </c>
      <c r="CY660" t="s">
        <v>297</v>
      </c>
      <c r="CZ660" t="s">
        <v>297</v>
      </c>
      <c r="DA660" t="s">
        <v>297</v>
      </c>
      <c r="DB660" t="s">
        <v>297</v>
      </c>
      <c r="DC660" t="s">
        <v>297</v>
      </c>
    </row>
    <row r="661" spans="1:107" ht="17" hidden="1" customHeight="1" x14ac:dyDescent="0.2">
      <c r="A661" t="s">
        <v>213</v>
      </c>
      <c r="B661" s="14" t="s">
        <v>6310</v>
      </c>
      <c r="C661" t="s">
        <v>456</v>
      </c>
      <c r="D661" t="s">
        <v>297</v>
      </c>
      <c r="E661" t="s">
        <v>3904</v>
      </c>
      <c r="F661" t="s">
        <v>297</v>
      </c>
      <c r="G661" t="s">
        <v>339</v>
      </c>
      <c r="H661" t="s">
        <v>340</v>
      </c>
      <c r="I661" t="s">
        <v>375</v>
      </c>
      <c r="J661" t="s">
        <v>342</v>
      </c>
      <c r="K661" t="s">
        <v>343</v>
      </c>
      <c r="L661" t="s">
        <v>303</v>
      </c>
      <c r="M661" t="s">
        <v>297</v>
      </c>
      <c r="N661" t="s">
        <v>297</v>
      </c>
      <c r="O661" t="s">
        <v>297</v>
      </c>
      <c r="Q661" t="s">
        <v>344</v>
      </c>
      <c r="R661" t="s">
        <v>297</v>
      </c>
      <c r="S661" t="s">
        <v>306</v>
      </c>
      <c r="T661" t="s">
        <v>297</v>
      </c>
      <c r="U661" t="s">
        <v>297</v>
      </c>
      <c r="V661" t="s">
        <v>309</v>
      </c>
      <c r="W661" t="s">
        <v>310</v>
      </c>
      <c r="X661" t="s">
        <v>310</v>
      </c>
      <c r="Y661" t="s">
        <v>311</v>
      </c>
      <c r="Z661" t="s">
        <v>297</v>
      </c>
      <c r="AA661" t="s">
        <v>297</v>
      </c>
      <c r="AB661" t="s">
        <v>297</v>
      </c>
      <c r="AC661" t="s">
        <v>297</v>
      </c>
      <c r="AD661" t="s">
        <v>297</v>
      </c>
      <c r="AE661" t="s">
        <v>297</v>
      </c>
      <c r="AF661" t="s">
        <v>297</v>
      </c>
      <c r="AG661" t="s">
        <v>297</v>
      </c>
      <c r="AH661" t="s">
        <v>297</v>
      </c>
      <c r="AI661" t="s">
        <v>297</v>
      </c>
      <c r="AJ661" t="s">
        <v>297</v>
      </c>
      <c r="AK661" t="s">
        <v>297</v>
      </c>
      <c r="AL661" t="s">
        <v>297</v>
      </c>
      <c r="AM661" t="s">
        <v>297</v>
      </c>
      <c r="AN661" t="s">
        <v>297</v>
      </c>
      <c r="AO661" t="s">
        <v>297</v>
      </c>
      <c r="AP661" t="s">
        <v>297</v>
      </c>
      <c r="AQ661" t="s">
        <v>297</v>
      </c>
      <c r="AR661" t="s">
        <v>297</v>
      </c>
      <c r="AS661" t="s">
        <v>297</v>
      </c>
      <c r="AT661" t="s">
        <v>297</v>
      </c>
      <c r="AU661" t="s">
        <v>297</v>
      </c>
      <c r="AV661" t="s">
        <v>297</v>
      </c>
      <c r="AW661" t="s">
        <v>297</v>
      </c>
      <c r="AX661" t="s">
        <v>297</v>
      </c>
      <c r="AY661" t="s">
        <v>297</v>
      </c>
      <c r="AZ661" t="s">
        <v>297</v>
      </c>
      <c r="BA661" t="s">
        <v>297</v>
      </c>
      <c r="BB661" t="s">
        <v>297</v>
      </c>
      <c r="BC661" t="s">
        <v>297</v>
      </c>
      <c r="BD661" t="s">
        <v>297</v>
      </c>
      <c r="BE661" t="s">
        <v>297</v>
      </c>
      <c r="BF661" t="s">
        <v>297</v>
      </c>
      <c r="BG661" t="s">
        <v>297</v>
      </c>
      <c r="BH661" t="s">
        <v>297</v>
      </c>
      <c r="BI661" t="s">
        <v>297</v>
      </c>
      <c r="BJ661" t="s">
        <v>297</v>
      </c>
      <c r="BK661" t="s">
        <v>297</v>
      </c>
      <c r="BL661" t="s">
        <v>297</v>
      </c>
      <c r="BM661" t="s">
        <v>297</v>
      </c>
      <c r="BO661" t="s">
        <v>297</v>
      </c>
      <c r="BP661" t="s">
        <v>411</v>
      </c>
      <c r="BQ661" t="s">
        <v>412</v>
      </c>
      <c r="BR661">
        <v>24</v>
      </c>
      <c r="BS661" t="s">
        <v>297</v>
      </c>
      <c r="BT661" t="s">
        <v>297</v>
      </c>
      <c r="BU661" t="s">
        <v>297</v>
      </c>
      <c r="BV661" t="s">
        <v>297</v>
      </c>
      <c r="BW661" t="s">
        <v>297</v>
      </c>
      <c r="BX661" t="s">
        <v>297</v>
      </c>
      <c r="BY661" t="s">
        <v>297</v>
      </c>
      <c r="BZ661" t="s">
        <v>297</v>
      </c>
      <c r="CA661" t="s">
        <v>297</v>
      </c>
      <c r="CB661" t="s">
        <v>297</v>
      </c>
      <c r="CC661" t="s">
        <v>297</v>
      </c>
      <c r="CD661" t="s">
        <v>297</v>
      </c>
      <c r="CE661" t="s">
        <v>297</v>
      </c>
      <c r="CF661" t="s">
        <v>347</v>
      </c>
      <c r="CG661" t="s">
        <v>297</v>
      </c>
      <c r="CH661" t="s">
        <v>297</v>
      </c>
      <c r="CI661">
        <v>0</v>
      </c>
      <c r="CJ661">
        <v>30</v>
      </c>
      <c r="CK661" t="s">
        <v>3905</v>
      </c>
      <c r="CL661" t="s">
        <v>3906</v>
      </c>
      <c r="CM661" t="s">
        <v>297</v>
      </c>
      <c r="CN661" t="s">
        <v>297</v>
      </c>
      <c r="CO661" t="s">
        <v>297</v>
      </c>
      <c r="CP661" t="s">
        <v>297</v>
      </c>
      <c r="CQ661" t="s">
        <v>297</v>
      </c>
      <c r="CR661" t="s">
        <v>297</v>
      </c>
      <c r="CS661" t="s">
        <v>297</v>
      </c>
      <c r="CT661" t="s">
        <v>297</v>
      </c>
      <c r="CU661" t="s">
        <v>297</v>
      </c>
      <c r="CV661" t="s">
        <v>297</v>
      </c>
      <c r="CW661" t="s">
        <v>297</v>
      </c>
      <c r="CX661" t="s">
        <v>297</v>
      </c>
      <c r="CY661" t="s">
        <v>297</v>
      </c>
      <c r="CZ661" t="s">
        <v>297</v>
      </c>
      <c r="DA661" t="s">
        <v>297</v>
      </c>
      <c r="DB661" t="s">
        <v>297</v>
      </c>
      <c r="DC661" t="s">
        <v>297</v>
      </c>
    </row>
    <row r="662" spans="1:107" ht="17" hidden="1" customHeight="1" x14ac:dyDescent="0.2">
      <c r="A662" s="179" t="s">
        <v>3907</v>
      </c>
      <c r="B662" s="199" t="s">
        <v>3908</v>
      </c>
      <c r="C662" t="s">
        <v>1202</v>
      </c>
      <c r="D662" s="70" t="s">
        <v>297</v>
      </c>
      <c r="E662" t="s">
        <v>3909</v>
      </c>
      <c r="F662" s="160" t="s">
        <v>297</v>
      </c>
      <c r="G662" t="s">
        <v>339</v>
      </c>
      <c r="H662" t="s">
        <v>299</v>
      </c>
      <c r="I662" t="s">
        <v>375</v>
      </c>
      <c r="J662" t="s">
        <v>342</v>
      </c>
      <c r="K662" t="s">
        <v>343</v>
      </c>
      <c r="L662" t="s">
        <v>303</v>
      </c>
      <c r="M662" t="s">
        <v>297</v>
      </c>
      <c r="N662" t="s">
        <v>297</v>
      </c>
      <c r="O662" t="s">
        <v>297</v>
      </c>
      <c r="Q662" t="s">
        <v>344</v>
      </c>
      <c r="R662" t="s">
        <v>297</v>
      </c>
      <c r="S662" t="s">
        <v>306</v>
      </c>
      <c r="T662" t="s">
        <v>297</v>
      </c>
      <c r="U662" t="s">
        <v>297</v>
      </c>
      <c r="V662" t="s">
        <v>309</v>
      </c>
      <c r="W662" t="s">
        <v>310</v>
      </c>
      <c r="X662" t="s">
        <v>310</v>
      </c>
      <c r="Y662" t="s">
        <v>311</v>
      </c>
      <c r="Z662" t="s">
        <v>297</v>
      </c>
      <c r="AA662" t="s">
        <v>297</v>
      </c>
      <c r="AB662" t="s">
        <v>297</v>
      </c>
      <c r="AC662" t="s">
        <v>297</v>
      </c>
      <c r="AD662" t="s">
        <v>297</v>
      </c>
      <c r="AE662" t="s">
        <v>297</v>
      </c>
      <c r="AF662" t="s">
        <v>297</v>
      </c>
      <c r="AG662" t="s">
        <v>297</v>
      </c>
      <c r="AH662" t="s">
        <v>297</v>
      </c>
      <c r="AI662" t="s">
        <v>297</v>
      </c>
      <c r="AJ662" t="s">
        <v>297</v>
      </c>
      <c r="AK662" t="s">
        <v>297</v>
      </c>
      <c r="AL662" t="s">
        <v>297</v>
      </c>
      <c r="AM662" t="s">
        <v>297</v>
      </c>
      <c r="AN662" t="s">
        <v>297</v>
      </c>
      <c r="AO662" t="s">
        <v>297</v>
      </c>
      <c r="AP662" t="s">
        <v>297</v>
      </c>
      <c r="AQ662" t="s">
        <v>297</v>
      </c>
      <c r="AR662" t="s">
        <v>297</v>
      </c>
      <c r="AS662" t="s">
        <v>297</v>
      </c>
      <c r="AT662" t="s">
        <v>297</v>
      </c>
      <c r="AU662" t="s">
        <v>297</v>
      </c>
      <c r="AV662" t="s">
        <v>297</v>
      </c>
      <c r="AW662" t="s">
        <v>297</v>
      </c>
      <c r="AX662" t="s">
        <v>297</v>
      </c>
      <c r="AY662" t="s">
        <v>297</v>
      </c>
      <c r="AZ662" t="s">
        <v>297</v>
      </c>
      <c r="BA662" t="s">
        <v>297</v>
      </c>
      <c r="BB662" t="s">
        <v>297</v>
      </c>
      <c r="BC662" t="s">
        <v>297</v>
      </c>
      <c r="BD662" t="s">
        <v>297</v>
      </c>
      <c r="BE662" t="s">
        <v>297</v>
      </c>
      <c r="BF662" t="s">
        <v>297</v>
      </c>
      <c r="BG662" t="s">
        <v>297</v>
      </c>
      <c r="BH662" t="s">
        <v>297</v>
      </c>
      <c r="BI662" t="s">
        <v>297</v>
      </c>
      <c r="BJ662" t="s">
        <v>297</v>
      </c>
      <c r="BK662" t="s">
        <v>297</v>
      </c>
      <c r="BL662" t="s">
        <v>297</v>
      </c>
      <c r="BM662" t="s">
        <v>297</v>
      </c>
      <c r="BN662" t="s">
        <v>297</v>
      </c>
      <c r="BO662" t="s">
        <v>297</v>
      </c>
      <c r="BP662" t="s">
        <v>297</v>
      </c>
      <c r="BQ662" t="s">
        <v>297</v>
      </c>
      <c r="BR662" t="s">
        <v>297</v>
      </c>
      <c r="BS662" t="s">
        <v>297</v>
      </c>
      <c r="BT662" t="s">
        <v>297</v>
      </c>
      <c r="BU662" t="s">
        <v>297</v>
      </c>
      <c r="BV662" t="s">
        <v>297</v>
      </c>
      <c r="BW662" t="s">
        <v>297</v>
      </c>
      <c r="BX662" t="s">
        <v>297</v>
      </c>
      <c r="BY662" t="s">
        <v>297</v>
      </c>
      <c r="BZ662" t="s">
        <v>297</v>
      </c>
      <c r="CA662" t="s">
        <v>297</v>
      </c>
      <c r="CB662" t="s">
        <v>297</v>
      </c>
      <c r="CC662" t="s">
        <v>297</v>
      </c>
      <c r="CD662" t="s">
        <v>297</v>
      </c>
      <c r="CE662" t="s">
        <v>297</v>
      </c>
      <c r="CF662" t="s">
        <v>347</v>
      </c>
      <c r="CG662" t="s">
        <v>297</v>
      </c>
      <c r="CH662" t="s">
        <v>297</v>
      </c>
      <c r="CI662" t="s">
        <v>297</v>
      </c>
      <c r="CJ662" t="s">
        <v>297</v>
      </c>
      <c r="CM662" t="s">
        <v>297</v>
      </c>
      <c r="CN662" t="s">
        <v>297</v>
      </c>
      <c r="CO662" t="s">
        <v>297</v>
      </c>
      <c r="CP662" t="s">
        <v>297</v>
      </c>
      <c r="CQ662" t="s">
        <v>297</v>
      </c>
      <c r="CR662" t="s">
        <v>297</v>
      </c>
      <c r="CS662" t="s">
        <v>297</v>
      </c>
      <c r="CT662" t="s">
        <v>297</v>
      </c>
      <c r="CU662" t="s">
        <v>297</v>
      </c>
      <c r="CV662" t="s">
        <v>297</v>
      </c>
      <c r="CW662" t="s">
        <v>297</v>
      </c>
      <c r="CX662" t="s">
        <v>297</v>
      </c>
      <c r="CY662" t="s">
        <v>297</v>
      </c>
      <c r="CZ662" t="s">
        <v>297</v>
      </c>
      <c r="DA662" t="s">
        <v>297</v>
      </c>
      <c r="DB662" t="s">
        <v>297</v>
      </c>
      <c r="DC662" t="s">
        <v>297</v>
      </c>
    </row>
    <row r="663" spans="1:107" ht="17" hidden="1" customHeight="1" x14ac:dyDescent="0.2">
      <c r="A663" t="s">
        <v>3910</v>
      </c>
      <c r="B663" s="14" t="s">
        <v>3911</v>
      </c>
      <c r="C663" t="s">
        <v>6204</v>
      </c>
      <c r="D663" t="s">
        <v>297</v>
      </c>
      <c r="E663" t="s">
        <v>3912</v>
      </c>
      <c r="F663" t="s">
        <v>3913</v>
      </c>
      <c r="G663" t="s">
        <v>339</v>
      </c>
      <c r="H663" t="s">
        <v>340</v>
      </c>
      <c r="I663" t="s">
        <v>375</v>
      </c>
      <c r="J663" t="s">
        <v>342</v>
      </c>
      <c r="K663" t="s">
        <v>343</v>
      </c>
      <c r="L663" t="s">
        <v>303</v>
      </c>
      <c r="M663" t="s">
        <v>297</v>
      </c>
      <c r="N663" t="s">
        <v>297</v>
      </c>
      <c r="O663" t="s">
        <v>297</v>
      </c>
      <c r="Q663" t="s">
        <v>344</v>
      </c>
      <c r="R663" t="s">
        <v>297</v>
      </c>
      <c r="S663" t="s">
        <v>306</v>
      </c>
      <c r="T663" t="s">
        <v>297</v>
      </c>
      <c r="U663" t="s">
        <v>308</v>
      </c>
      <c r="V663" t="s">
        <v>309</v>
      </c>
      <c r="W663" t="s">
        <v>310</v>
      </c>
      <c r="X663" t="s">
        <v>310</v>
      </c>
      <c r="Y663" t="s">
        <v>311</v>
      </c>
      <c r="Z663" t="s">
        <v>297</v>
      </c>
      <c r="AA663" t="s">
        <v>297</v>
      </c>
      <c r="AB663" t="s">
        <v>297</v>
      </c>
      <c r="AC663" t="s">
        <v>297</v>
      </c>
      <c r="AD663" t="s">
        <v>297</v>
      </c>
      <c r="AE663" t="s">
        <v>297</v>
      </c>
      <c r="AF663" t="s">
        <v>297</v>
      </c>
      <c r="AG663" t="s">
        <v>297</v>
      </c>
      <c r="AH663" t="s">
        <v>297</v>
      </c>
      <c r="AI663" t="s">
        <v>297</v>
      </c>
      <c r="AJ663" t="s">
        <v>297</v>
      </c>
      <c r="AK663" t="s">
        <v>297</v>
      </c>
      <c r="AL663" t="s">
        <v>297</v>
      </c>
      <c r="AM663" t="s">
        <v>297</v>
      </c>
      <c r="AN663" t="s">
        <v>297</v>
      </c>
      <c r="AO663" t="s">
        <v>297</v>
      </c>
      <c r="AP663" t="s">
        <v>297</v>
      </c>
      <c r="AQ663" t="s">
        <v>297</v>
      </c>
      <c r="AR663" t="s">
        <v>297</v>
      </c>
      <c r="AS663" t="s">
        <v>297</v>
      </c>
      <c r="AT663" t="s">
        <v>297</v>
      </c>
      <c r="AU663" t="s">
        <v>297</v>
      </c>
      <c r="AV663" t="s">
        <v>297</v>
      </c>
      <c r="AW663" t="s">
        <v>297</v>
      </c>
      <c r="AX663" t="s">
        <v>297</v>
      </c>
      <c r="AY663" t="s">
        <v>297</v>
      </c>
      <c r="AZ663" t="s">
        <v>297</v>
      </c>
      <c r="BA663" t="s">
        <v>297</v>
      </c>
      <c r="BB663" t="s">
        <v>297</v>
      </c>
      <c r="BC663" t="s">
        <v>297</v>
      </c>
      <c r="BD663" t="s">
        <v>297</v>
      </c>
      <c r="BE663" t="s">
        <v>297</v>
      </c>
      <c r="BF663" t="s">
        <v>297</v>
      </c>
      <c r="BG663" t="s">
        <v>297</v>
      </c>
      <c r="BH663" t="s">
        <v>297</v>
      </c>
      <c r="BI663" t="s">
        <v>297</v>
      </c>
      <c r="BJ663" t="s">
        <v>297</v>
      </c>
      <c r="BK663" t="s">
        <v>297</v>
      </c>
      <c r="BL663" t="s">
        <v>297</v>
      </c>
      <c r="BM663" t="s">
        <v>297</v>
      </c>
      <c r="BN663" t="s">
        <v>297</v>
      </c>
      <c r="BO663" t="s">
        <v>297</v>
      </c>
      <c r="BP663" t="s">
        <v>297</v>
      </c>
      <c r="BQ663" t="s">
        <v>297</v>
      </c>
      <c r="BR663" t="s">
        <v>297</v>
      </c>
      <c r="BS663" t="s">
        <v>297</v>
      </c>
      <c r="BT663" t="s">
        <v>297</v>
      </c>
      <c r="BU663" t="s">
        <v>297</v>
      </c>
      <c r="BV663" t="s">
        <v>297</v>
      </c>
      <c r="BW663" t="s">
        <v>297</v>
      </c>
      <c r="BX663" t="s">
        <v>297</v>
      </c>
      <c r="BY663" t="s">
        <v>297</v>
      </c>
      <c r="BZ663" t="s">
        <v>297</v>
      </c>
      <c r="CA663" t="s">
        <v>297</v>
      </c>
      <c r="CB663" t="s">
        <v>411</v>
      </c>
      <c r="CC663" t="s">
        <v>424</v>
      </c>
      <c r="CD663">
        <v>9</v>
      </c>
      <c r="CE663" t="s">
        <v>297</v>
      </c>
      <c r="CF663" t="s">
        <v>386</v>
      </c>
      <c r="CG663">
        <v>1</v>
      </c>
      <c r="CH663" t="s">
        <v>297</v>
      </c>
      <c r="CI663" t="s">
        <v>297</v>
      </c>
      <c r="CJ663" t="s">
        <v>297</v>
      </c>
      <c r="CK663" t="s">
        <v>3914</v>
      </c>
      <c r="CL663" t="s">
        <v>3915</v>
      </c>
      <c r="CM663" t="s">
        <v>3916</v>
      </c>
      <c r="CN663" t="s">
        <v>297</v>
      </c>
      <c r="CO663" t="s">
        <v>297</v>
      </c>
      <c r="CP663" t="s">
        <v>297</v>
      </c>
      <c r="CQ663" t="s">
        <v>297</v>
      </c>
      <c r="CR663" t="s">
        <v>297</v>
      </c>
      <c r="CS663" t="s">
        <v>297</v>
      </c>
      <c r="CT663" t="s">
        <v>297</v>
      </c>
      <c r="CU663" t="s">
        <v>297</v>
      </c>
      <c r="CV663" t="s">
        <v>297</v>
      </c>
      <c r="CW663" t="s">
        <v>297</v>
      </c>
      <c r="CX663" t="s">
        <v>297</v>
      </c>
      <c r="CY663" t="s">
        <v>297</v>
      </c>
      <c r="CZ663" t="s">
        <v>297</v>
      </c>
      <c r="DA663" t="s">
        <v>297</v>
      </c>
      <c r="DB663" t="s">
        <v>297</v>
      </c>
      <c r="DC663" t="s">
        <v>297</v>
      </c>
    </row>
    <row r="664" spans="1:107" ht="17" hidden="1" customHeight="1" x14ac:dyDescent="0.2">
      <c r="A664" s="3" t="s">
        <v>3917</v>
      </c>
      <c r="B664" s="200" t="s">
        <v>3918</v>
      </c>
      <c r="C664" t="s">
        <v>6204</v>
      </c>
      <c r="D664" s="3" t="s">
        <v>297</v>
      </c>
      <c r="E664" s="3" t="s">
        <v>3919</v>
      </c>
      <c r="F664" s="3" t="s">
        <v>297</v>
      </c>
      <c r="G664" s="3" t="s">
        <v>339</v>
      </c>
      <c r="H664" s="3" t="s">
        <v>340</v>
      </c>
      <c r="I664" s="3" t="s">
        <v>375</v>
      </c>
      <c r="J664" s="3" t="s">
        <v>342</v>
      </c>
      <c r="K664" s="3" t="s">
        <v>343</v>
      </c>
      <c r="L664" s="3" t="s">
        <v>303</v>
      </c>
      <c r="M664" s="3" t="s">
        <v>297</v>
      </c>
      <c r="N664" s="3" t="s">
        <v>297</v>
      </c>
      <c r="O664" s="3" t="s">
        <v>804</v>
      </c>
      <c r="P664" s="3"/>
      <c r="Q664" s="3" t="s">
        <v>344</v>
      </c>
      <c r="R664" s="3" t="s">
        <v>297</v>
      </c>
      <c r="S664" s="3" t="s">
        <v>306</v>
      </c>
      <c r="T664" s="3" t="s">
        <v>297</v>
      </c>
      <c r="U664" t="s">
        <v>308</v>
      </c>
      <c r="V664" s="3" t="s">
        <v>568</v>
      </c>
      <c r="W664" t="s">
        <v>345</v>
      </c>
      <c r="X664" t="s">
        <v>310</v>
      </c>
      <c r="Y664" s="3" t="s">
        <v>3920</v>
      </c>
      <c r="Z664" s="3" t="s">
        <v>297</v>
      </c>
      <c r="AA664" s="3" t="s">
        <v>297</v>
      </c>
      <c r="AB664" s="3" t="s">
        <v>297</v>
      </c>
      <c r="AC664" s="3" t="s">
        <v>297</v>
      </c>
      <c r="AD664" s="3" t="s">
        <v>297</v>
      </c>
      <c r="AE664" s="3" t="s">
        <v>297</v>
      </c>
      <c r="AF664" s="3" t="s">
        <v>297</v>
      </c>
      <c r="AG664" s="3" t="s">
        <v>297</v>
      </c>
      <c r="AH664" s="3" t="s">
        <v>297</v>
      </c>
      <c r="AI664" s="3" t="s">
        <v>297</v>
      </c>
      <c r="AJ664" s="3" t="s">
        <v>297</v>
      </c>
      <c r="AK664" s="3" t="s">
        <v>297</v>
      </c>
      <c r="AL664" s="3" t="s">
        <v>297</v>
      </c>
      <c r="AM664" s="3" t="s">
        <v>297</v>
      </c>
      <c r="AN664" s="3" t="s">
        <v>297</v>
      </c>
      <c r="AO664" s="3" t="s">
        <v>297</v>
      </c>
      <c r="AP664" s="3" t="s">
        <v>297</v>
      </c>
      <c r="AQ664" s="3" t="s">
        <v>297</v>
      </c>
      <c r="AR664" s="3" t="s">
        <v>297</v>
      </c>
      <c r="AS664" s="3" t="s">
        <v>297</v>
      </c>
      <c r="AT664" s="3" t="s">
        <v>297</v>
      </c>
      <c r="AU664" s="3" t="s">
        <v>297</v>
      </c>
      <c r="AV664" s="3" t="s">
        <v>297</v>
      </c>
      <c r="AW664" s="3" t="s">
        <v>297</v>
      </c>
      <c r="AX664" s="3" t="s">
        <v>297</v>
      </c>
      <c r="AY664" s="3" t="s">
        <v>297</v>
      </c>
      <c r="AZ664" s="3" t="s">
        <v>297</v>
      </c>
      <c r="BA664" s="3" t="s">
        <v>297</v>
      </c>
      <c r="BB664" s="3" t="s">
        <v>297</v>
      </c>
      <c r="BC664" s="3" t="s">
        <v>297</v>
      </c>
      <c r="BD664" s="3" t="s">
        <v>297</v>
      </c>
      <c r="BE664" s="3" t="s">
        <v>297</v>
      </c>
      <c r="BF664" s="3" t="s">
        <v>297</v>
      </c>
      <c r="BG664" s="3" t="s">
        <v>297</v>
      </c>
      <c r="BH664" s="3" t="s">
        <v>297</v>
      </c>
      <c r="BI664" s="3" t="s">
        <v>297</v>
      </c>
      <c r="BJ664" s="3" t="s">
        <v>297</v>
      </c>
      <c r="BK664" s="3" t="s">
        <v>297</v>
      </c>
      <c r="BL664" s="3" t="s">
        <v>297</v>
      </c>
      <c r="BM664" s="3" t="s">
        <v>297</v>
      </c>
      <c r="BN664" s="3" t="s">
        <v>297</v>
      </c>
      <c r="BO664" s="3" t="s">
        <v>297</v>
      </c>
      <c r="BP664" s="3" t="s">
        <v>297</v>
      </c>
      <c r="BQ664" s="3" t="s">
        <v>297</v>
      </c>
      <c r="BR664" s="3" t="s">
        <v>297</v>
      </c>
      <c r="BS664" s="3" t="s">
        <v>297</v>
      </c>
      <c r="BT664" s="3" t="s">
        <v>297</v>
      </c>
      <c r="BU664" s="3" t="s">
        <v>297</v>
      </c>
      <c r="BV664" s="3" t="s">
        <v>297</v>
      </c>
      <c r="BW664" s="3" t="s">
        <v>297</v>
      </c>
      <c r="BX664" s="3" t="s">
        <v>297</v>
      </c>
      <c r="BY664" s="3" t="s">
        <v>297</v>
      </c>
      <c r="BZ664" s="3" t="s">
        <v>297</v>
      </c>
      <c r="CA664" s="3" t="s">
        <v>297</v>
      </c>
      <c r="CB664" s="3" t="s">
        <v>297</v>
      </c>
      <c r="CC664" s="3" t="s">
        <v>297</v>
      </c>
      <c r="CD664" s="3" t="s">
        <v>297</v>
      </c>
      <c r="CE664" s="3" t="s">
        <v>297</v>
      </c>
      <c r="CF664" s="3" t="s">
        <v>601</v>
      </c>
      <c r="CG664" s="3" t="s">
        <v>297</v>
      </c>
      <c r="CH664" s="3" t="s">
        <v>297</v>
      </c>
      <c r="CI664" s="3">
        <v>0</v>
      </c>
      <c r="CJ664" s="3">
        <v>1</v>
      </c>
      <c r="CK664" s="3" t="s">
        <v>3921</v>
      </c>
      <c r="CL664" s="3" t="s">
        <v>3922</v>
      </c>
      <c r="CM664" s="3" t="s">
        <v>297</v>
      </c>
      <c r="CN664" s="3" t="s">
        <v>297</v>
      </c>
      <c r="CO664" s="3" t="s">
        <v>297</v>
      </c>
      <c r="CP664" s="3" t="s">
        <v>297</v>
      </c>
      <c r="CQ664" s="3" t="s">
        <v>297</v>
      </c>
      <c r="CR664" s="3" t="s">
        <v>297</v>
      </c>
      <c r="CS664" s="3" t="s">
        <v>297</v>
      </c>
      <c r="CT664" s="3" t="s">
        <v>297</v>
      </c>
      <c r="CU664" s="3" t="s">
        <v>604</v>
      </c>
      <c r="CV664" s="3" t="s">
        <v>605</v>
      </c>
      <c r="CW664" s="3" t="s">
        <v>297</v>
      </c>
      <c r="CX664" s="3" t="s">
        <v>297</v>
      </c>
      <c r="CY664" s="3" t="s">
        <v>491</v>
      </c>
      <c r="CZ664" s="3" t="s">
        <v>404</v>
      </c>
      <c r="DA664" s="3" t="s">
        <v>3923</v>
      </c>
      <c r="DB664" s="3" t="s">
        <v>297</v>
      </c>
      <c r="DC664" s="3" t="s">
        <v>607</v>
      </c>
    </row>
    <row r="665" spans="1:107" ht="17" hidden="1" customHeight="1" x14ac:dyDescent="0.2">
      <c r="A665" t="s">
        <v>3924</v>
      </c>
      <c r="B665" s="14" t="s">
        <v>3925</v>
      </c>
      <c r="C665" t="s">
        <v>6285</v>
      </c>
      <c r="D665" t="s">
        <v>297</v>
      </c>
      <c r="E665" t="s">
        <v>3926</v>
      </c>
      <c r="F665" t="s">
        <v>3927</v>
      </c>
      <c r="G665" t="s">
        <v>339</v>
      </c>
      <c r="H665" t="s">
        <v>340</v>
      </c>
      <c r="I665" t="s">
        <v>375</v>
      </c>
      <c r="J665" t="s">
        <v>342</v>
      </c>
      <c r="K665" t="s">
        <v>343</v>
      </c>
      <c r="L665" t="s">
        <v>303</v>
      </c>
      <c r="M665" t="s">
        <v>297</v>
      </c>
      <c r="N665" t="s">
        <v>297</v>
      </c>
      <c r="O665" t="s">
        <v>297</v>
      </c>
      <c r="Q665" t="s">
        <v>344</v>
      </c>
      <c r="R665" t="s">
        <v>297</v>
      </c>
      <c r="S665" t="s">
        <v>306</v>
      </c>
      <c r="T665" t="s">
        <v>297</v>
      </c>
      <c r="U665" t="s">
        <v>297</v>
      </c>
      <c r="V665" t="s">
        <v>309</v>
      </c>
      <c r="W665" t="s">
        <v>310</v>
      </c>
      <c r="X665" t="s">
        <v>310</v>
      </c>
      <c r="Y665" t="s">
        <v>311</v>
      </c>
      <c r="Z665" t="s">
        <v>297</v>
      </c>
      <c r="AA665" t="s">
        <v>297</v>
      </c>
      <c r="AB665" t="s">
        <v>297</v>
      </c>
      <c r="AC665" t="s">
        <v>297</v>
      </c>
      <c r="AD665" t="s">
        <v>297</v>
      </c>
      <c r="AE665" t="s">
        <v>297</v>
      </c>
      <c r="AF665" t="s">
        <v>312</v>
      </c>
      <c r="AG665" t="s">
        <v>297</v>
      </c>
      <c r="AH665" t="s">
        <v>297</v>
      </c>
      <c r="AI665" t="s">
        <v>297</v>
      </c>
      <c r="AJ665" t="s">
        <v>297</v>
      </c>
      <c r="AK665" t="s">
        <v>297</v>
      </c>
      <c r="AL665" t="s">
        <v>297</v>
      </c>
      <c r="AM665" t="s">
        <v>297</v>
      </c>
      <c r="AN665" t="s">
        <v>297</v>
      </c>
      <c r="AO665" t="s">
        <v>297</v>
      </c>
      <c r="AP665" t="s">
        <v>297</v>
      </c>
      <c r="AQ665" t="s">
        <v>297</v>
      </c>
      <c r="AR665" t="s">
        <v>297</v>
      </c>
      <c r="AS665" t="s">
        <v>297</v>
      </c>
      <c r="AT665" t="s">
        <v>297</v>
      </c>
      <c r="AU665" t="s">
        <v>297</v>
      </c>
      <c r="AV665" t="s">
        <v>297</v>
      </c>
      <c r="AW665" t="s">
        <v>297</v>
      </c>
      <c r="AX665" t="s">
        <v>297</v>
      </c>
      <c r="AY665" t="s">
        <v>297</v>
      </c>
      <c r="AZ665" t="s">
        <v>297</v>
      </c>
      <c r="BA665" t="s">
        <v>297</v>
      </c>
      <c r="BB665" t="s">
        <v>297</v>
      </c>
      <c r="BC665" t="s">
        <v>297</v>
      </c>
      <c r="BD665" t="s">
        <v>297</v>
      </c>
      <c r="BE665" t="s">
        <v>297</v>
      </c>
      <c r="BF665" t="s">
        <v>297</v>
      </c>
      <c r="BG665" t="s">
        <v>297</v>
      </c>
      <c r="BH665" t="s">
        <v>297</v>
      </c>
      <c r="BI665" t="s">
        <v>297</v>
      </c>
      <c r="BJ665" t="s">
        <v>297</v>
      </c>
      <c r="BK665" t="s">
        <v>297</v>
      </c>
      <c r="BL665" t="s">
        <v>297</v>
      </c>
      <c r="BM665" t="s">
        <v>297</v>
      </c>
      <c r="BN665" t="s">
        <v>297</v>
      </c>
      <c r="BO665" t="s">
        <v>297</v>
      </c>
      <c r="BP665" t="s">
        <v>297</v>
      </c>
      <c r="BQ665" t="s">
        <v>297</v>
      </c>
      <c r="BR665" t="s">
        <v>297</v>
      </c>
      <c r="BS665" t="s">
        <v>297</v>
      </c>
      <c r="BT665" t="s">
        <v>297</v>
      </c>
      <c r="BU665" t="s">
        <v>297</v>
      </c>
      <c r="BV665" t="s">
        <v>297</v>
      </c>
      <c r="BW665" t="s">
        <v>297</v>
      </c>
      <c r="BX665" t="s">
        <v>297</v>
      </c>
      <c r="BY665" t="s">
        <v>297</v>
      </c>
      <c r="BZ665" t="s">
        <v>297</v>
      </c>
      <c r="CA665" t="s">
        <v>297</v>
      </c>
      <c r="CB665" t="s">
        <v>297</v>
      </c>
      <c r="CC665" t="s">
        <v>297</v>
      </c>
      <c r="CD665" t="s">
        <v>297</v>
      </c>
      <c r="CE665" t="s">
        <v>297</v>
      </c>
      <c r="CF665" t="s">
        <v>347</v>
      </c>
      <c r="CG665" t="s">
        <v>297</v>
      </c>
      <c r="CH665" t="s">
        <v>297</v>
      </c>
      <c r="CI665">
        <v>0</v>
      </c>
      <c r="CJ665">
        <v>30</v>
      </c>
      <c r="CK665" t="s">
        <v>3928</v>
      </c>
      <c r="CL665" t="s">
        <v>3929</v>
      </c>
      <c r="CM665" t="s">
        <v>3930</v>
      </c>
      <c r="CN665" t="s">
        <v>297</v>
      </c>
      <c r="CO665" t="s">
        <v>297</v>
      </c>
      <c r="CP665" t="s">
        <v>297</v>
      </c>
      <c r="CQ665" t="s">
        <v>297</v>
      </c>
      <c r="CR665" t="s">
        <v>297</v>
      </c>
      <c r="CS665" t="s">
        <v>297</v>
      </c>
      <c r="CT665" t="s">
        <v>297</v>
      </c>
      <c r="CU665" t="s">
        <v>297</v>
      </c>
      <c r="CV665" t="s">
        <v>297</v>
      </c>
      <c r="CW665" t="s">
        <v>297</v>
      </c>
      <c r="CX665" t="s">
        <v>297</v>
      </c>
      <c r="CY665" t="s">
        <v>297</v>
      </c>
      <c r="CZ665" t="s">
        <v>297</v>
      </c>
      <c r="DA665" t="s">
        <v>297</v>
      </c>
      <c r="DB665" t="s">
        <v>297</v>
      </c>
      <c r="DC665" t="s">
        <v>297</v>
      </c>
    </row>
    <row r="666" spans="1:107" ht="17" hidden="1" customHeight="1" x14ac:dyDescent="0.2">
      <c r="A666" t="s">
        <v>3535</v>
      </c>
      <c r="B666" s="196" t="s">
        <v>3931</v>
      </c>
      <c r="C666" t="s">
        <v>6285</v>
      </c>
      <c r="D666" t="s">
        <v>297</v>
      </c>
      <c r="E666" t="s">
        <v>3932</v>
      </c>
      <c r="F666" t="s">
        <v>297</v>
      </c>
      <c r="G666" t="s">
        <v>339</v>
      </c>
      <c r="H666" t="s">
        <v>340</v>
      </c>
      <c r="I666" t="s">
        <v>341</v>
      </c>
      <c r="J666" t="s">
        <v>479</v>
      </c>
      <c r="K666" t="s">
        <v>343</v>
      </c>
      <c r="L666" t="s">
        <v>303</v>
      </c>
      <c r="M666" t="s">
        <v>297</v>
      </c>
      <c r="N666" t="s">
        <v>297</v>
      </c>
      <c r="O666" t="s">
        <v>297</v>
      </c>
      <c r="Q666" t="s">
        <v>344</v>
      </c>
      <c r="R666" t="s">
        <v>297</v>
      </c>
      <c r="S666" t="s">
        <v>306</v>
      </c>
      <c r="T666" t="s">
        <v>297</v>
      </c>
      <c r="U666" t="s">
        <v>297</v>
      </c>
      <c r="V666" t="s">
        <v>309</v>
      </c>
      <c r="W666" t="s">
        <v>345</v>
      </c>
      <c r="X666" t="s">
        <v>310</v>
      </c>
      <c r="Y666" t="s">
        <v>297</v>
      </c>
      <c r="Z666" t="s">
        <v>297</v>
      </c>
      <c r="AA666" t="s">
        <v>297</v>
      </c>
      <c r="AB666" t="s">
        <v>297</v>
      </c>
      <c r="AC666" t="s">
        <v>297</v>
      </c>
      <c r="AD666" t="s">
        <v>297</v>
      </c>
      <c r="AE666" t="s">
        <v>297</v>
      </c>
      <c r="AF666" t="s">
        <v>312</v>
      </c>
      <c r="AG666" t="s">
        <v>297</v>
      </c>
      <c r="AH666" t="s">
        <v>297</v>
      </c>
      <c r="AI666" t="s">
        <v>297</v>
      </c>
      <c r="AJ666" t="s">
        <v>297</v>
      </c>
      <c r="AK666" t="s">
        <v>297</v>
      </c>
      <c r="AL666" t="s">
        <v>297</v>
      </c>
      <c r="AM666" t="s">
        <v>297</v>
      </c>
      <c r="AN666" t="s">
        <v>297</v>
      </c>
      <c r="AO666" t="s">
        <v>297</v>
      </c>
      <c r="AP666" t="s">
        <v>297</v>
      </c>
      <c r="AQ666" t="s">
        <v>297</v>
      </c>
      <c r="AR666" t="s">
        <v>312</v>
      </c>
      <c r="AS666" t="s">
        <v>297</v>
      </c>
      <c r="AT666" t="s">
        <v>297</v>
      </c>
      <c r="AU666" t="s">
        <v>297</v>
      </c>
      <c r="AV666" t="s">
        <v>297</v>
      </c>
      <c r="AW666" t="s">
        <v>297</v>
      </c>
      <c r="AX666" t="s">
        <v>297</v>
      </c>
      <c r="AY666" t="s">
        <v>297</v>
      </c>
      <c r="AZ666" t="s">
        <v>297</v>
      </c>
      <c r="BA666" t="s">
        <v>297</v>
      </c>
      <c r="BB666" t="s">
        <v>297</v>
      </c>
      <c r="BC666" t="s">
        <v>297</v>
      </c>
      <c r="BD666" t="s">
        <v>297</v>
      </c>
      <c r="BE666" t="s">
        <v>297</v>
      </c>
      <c r="BF666" t="s">
        <v>297</v>
      </c>
      <c r="BG666" t="s">
        <v>297</v>
      </c>
      <c r="BH666" t="s">
        <v>297</v>
      </c>
      <c r="BI666" t="s">
        <v>297</v>
      </c>
      <c r="BJ666" t="s">
        <v>297</v>
      </c>
      <c r="BK666" t="s">
        <v>297</v>
      </c>
      <c r="BL666" t="s">
        <v>297</v>
      </c>
      <c r="BM666" t="s">
        <v>297</v>
      </c>
      <c r="BN666" t="s">
        <v>297</v>
      </c>
      <c r="BO666" t="s">
        <v>297</v>
      </c>
      <c r="BP666" t="s">
        <v>297</v>
      </c>
      <c r="BQ666" t="s">
        <v>297</v>
      </c>
      <c r="BR666" t="s">
        <v>297</v>
      </c>
      <c r="BS666" t="s">
        <v>297</v>
      </c>
      <c r="BT666" t="s">
        <v>297</v>
      </c>
      <c r="BU666" t="s">
        <v>297</v>
      </c>
      <c r="BV666" t="s">
        <v>297</v>
      </c>
      <c r="BW666" t="s">
        <v>297</v>
      </c>
      <c r="BX666" t="s">
        <v>297</v>
      </c>
      <c r="BY666" t="s">
        <v>297</v>
      </c>
      <c r="BZ666" t="s">
        <v>297</v>
      </c>
      <c r="CA666" t="s">
        <v>297</v>
      </c>
      <c r="CB666" t="s">
        <v>297</v>
      </c>
      <c r="CC666" t="s">
        <v>297</v>
      </c>
      <c r="CD666" t="s">
        <v>297</v>
      </c>
      <c r="CE666" t="s">
        <v>297</v>
      </c>
      <c r="CF666" t="s">
        <v>347</v>
      </c>
      <c r="CG666" t="s">
        <v>297</v>
      </c>
      <c r="CH666" t="s">
        <v>297</v>
      </c>
      <c r="CI666">
        <v>0</v>
      </c>
      <c r="CJ666">
        <v>30</v>
      </c>
      <c r="CK666" t="s">
        <v>3933</v>
      </c>
      <c r="CL666" t="s">
        <v>3534</v>
      </c>
      <c r="CM666" t="s">
        <v>297</v>
      </c>
      <c r="CN666" t="s">
        <v>3934</v>
      </c>
      <c r="CO666" t="s">
        <v>297</v>
      </c>
      <c r="CP666" t="s">
        <v>1701</v>
      </c>
      <c r="CQ666" t="s">
        <v>297</v>
      </c>
      <c r="CR666" t="s">
        <v>297</v>
      </c>
      <c r="CS666" t="s">
        <v>297</v>
      </c>
      <c r="CT666" t="s">
        <v>297</v>
      </c>
      <c r="CU666" t="s">
        <v>297</v>
      </c>
      <c r="CV666" t="s">
        <v>297</v>
      </c>
      <c r="CW666" t="s">
        <v>297</v>
      </c>
      <c r="CX666" t="s">
        <v>297</v>
      </c>
      <c r="CY666" t="s">
        <v>926</v>
      </c>
      <c r="CZ666" t="s">
        <v>351</v>
      </c>
      <c r="DA666" t="s">
        <v>352</v>
      </c>
      <c r="DB666" t="s">
        <v>3535</v>
      </c>
      <c r="DC666" t="s">
        <v>297</v>
      </c>
    </row>
    <row r="667" spans="1:107" ht="17" hidden="1" customHeight="1" x14ac:dyDescent="0.2">
      <c r="A667" t="s">
        <v>3935</v>
      </c>
      <c r="B667" s="14" t="s">
        <v>3936</v>
      </c>
      <c r="C667" t="s">
        <v>6285</v>
      </c>
      <c r="D667" t="s">
        <v>297</v>
      </c>
      <c r="E667" t="s">
        <v>3936</v>
      </c>
      <c r="F667" t="s">
        <v>297</v>
      </c>
      <c r="G667" t="s">
        <v>339</v>
      </c>
      <c r="H667" t="s">
        <v>340</v>
      </c>
      <c r="I667" t="s">
        <v>341</v>
      </c>
      <c r="J667" t="s">
        <v>479</v>
      </c>
      <c r="K667" t="s">
        <v>343</v>
      </c>
      <c r="L667" t="s">
        <v>303</v>
      </c>
      <c r="M667" t="s">
        <v>297</v>
      </c>
      <c r="N667" t="s">
        <v>297</v>
      </c>
      <c r="O667" t="s">
        <v>297</v>
      </c>
      <c r="Q667" t="s">
        <v>344</v>
      </c>
      <c r="R667" t="s">
        <v>297</v>
      </c>
      <c r="S667" t="s">
        <v>306</v>
      </c>
      <c r="T667" t="s">
        <v>297</v>
      </c>
      <c r="U667" t="s">
        <v>297</v>
      </c>
      <c r="V667" t="s">
        <v>309</v>
      </c>
      <c r="W667" t="s">
        <v>345</v>
      </c>
      <c r="X667" t="s">
        <v>310</v>
      </c>
      <c r="Y667" t="s">
        <v>346</v>
      </c>
      <c r="Z667" t="s">
        <v>297</v>
      </c>
      <c r="AA667" t="s">
        <v>297</v>
      </c>
      <c r="AB667" t="s">
        <v>297</v>
      </c>
      <c r="AC667" t="s">
        <v>297</v>
      </c>
      <c r="AD667" t="s">
        <v>297</v>
      </c>
      <c r="AE667" t="s">
        <v>297</v>
      </c>
      <c r="AF667" t="s">
        <v>312</v>
      </c>
      <c r="AG667" t="s">
        <v>297</v>
      </c>
      <c r="AH667" t="s">
        <v>297</v>
      </c>
      <c r="AI667" t="s">
        <v>297</v>
      </c>
      <c r="AJ667" t="s">
        <v>297</v>
      </c>
      <c r="AK667" t="s">
        <v>297</v>
      </c>
      <c r="AL667" t="s">
        <v>297</v>
      </c>
      <c r="AM667" t="s">
        <v>297</v>
      </c>
      <c r="AN667" t="s">
        <v>297</v>
      </c>
      <c r="AO667" t="s">
        <v>312</v>
      </c>
      <c r="AP667" t="s">
        <v>297</v>
      </c>
      <c r="AQ667" t="s">
        <v>297</v>
      </c>
      <c r="AR667" t="s">
        <v>297</v>
      </c>
      <c r="AS667" t="s">
        <v>297</v>
      </c>
      <c r="AT667" t="s">
        <v>297</v>
      </c>
      <c r="AU667" t="s">
        <v>297</v>
      </c>
      <c r="AV667" t="s">
        <v>297</v>
      </c>
      <c r="AW667" t="s">
        <v>297</v>
      </c>
      <c r="AX667" t="s">
        <v>297</v>
      </c>
      <c r="AY667" t="s">
        <v>297</v>
      </c>
      <c r="AZ667" t="s">
        <v>297</v>
      </c>
      <c r="BA667" t="s">
        <v>297</v>
      </c>
      <c r="BB667" t="s">
        <v>297</v>
      </c>
      <c r="BC667" t="s">
        <v>297</v>
      </c>
      <c r="BD667" t="s">
        <v>297</v>
      </c>
      <c r="BE667" t="s">
        <v>297</v>
      </c>
      <c r="BF667" t="s">
        <v>297</v>
      </c>
      <c r="BG667" t="s">
        <v>297</v>
      </c>
      <c r="BH667" t="s">
        <v>297</v>
      </c>
      <c r="BI667" t="s">
        <v>297</v>
      </c>
      <c r="BJ667" t="s">
        <v>297</v>
      </c>
      <c r="BK667" t="s">
        <v>297</v>
      </c>
      <c r="BL667" t="s">
        <v>297</v>
      </c>
      <c r="BM667" t="s">
        <v>297</v>
      </c>
      <c r="BN667" t="s">
        <v>297</v>
      </c>
      <c r="BO667" t="s">
        <v>297</v>
      </c>
      <c r="BP667" t="s">
        <v>297</v>
      </c>
      <c r="BQ667" t="s">
        <v>297</v>
      </c>
      <c r="BR667" t="s">
        <v>297</v>
      </c>
      <c r="BS667" t="s">
        <v>297</v>
      </c>
      <c r="BT667" t="s">
        <v>297</v>
      </c>
      <c r="BU667" t="s">
        <v>297</v>
      </c>
      <c r="BV667" t="s">
        <v>297</v>
      </c>
      <c r="BW667" t="s">
        <v>297</v>
      </c>
      <c r="BX667" t="s">
        <v>297</v>
      </c>
      <c r="BY667" t="s">
        <v>297</v>
      </c>
      <c r="BZ667" t="s">
        <v>297</v>
      </c>
      <c r="CA667" t="s">
        <v>297</v>
      </c>
      <c r="CB667" t="s">
        <v>297</v>
      </c>
      <c r="CC667" t="s">
        <v>297</v>
      </c>
      <c r="CD667" t="s">
        <v>297</v>
      </c>
      <c r="CE667" t="s">
        <v>297</v>
      </c>
      <c r="CF667" t="s">
        <v>347</v>
      </c>
      <c r="CG667" t="s">
        <v>297</v>
      </c>
      <c r="CH667" t="s">
        <v>297</v>
      </c>
      <c r="CI667">
        <v>0</v>
      </c>
      <c r="CJ667">
        <v>30</v>
      </c>
      <c r="CK667" t="s">
        <v>3937</v>
      </c>
      <c r="CL667" t="s">
        <v>3938</v>
      </c>
      <c r="CM667" t="s">
        <v>297</v>
      </c>
      <c r="CN667" t="s">
        <v>297</v>
      </c>
      <c r="CO667" t="s">
        <v>297</v>
      </c>
      <c r="CP667" t="s">
        <v>533</v>
      </c>
      <c r="CQ667" t="s">
        <v>297</v>
      </c>
      <c r="CR667" t="s">
        <v>297</v>
      </c>
      <c r="CS667" t="s">
        <v>297</v>
      </c>
      <c r="CT667" t="s">
        <v>297</v>
      </c>
      <c r="CU667" t="s">
        <v>1564</v>
      </c>
      <c r="CV667" t="s">
        <v>227</v>
      </c>
      <c r="CW667" t="s">
        <v>297</v>
      </c>
      <c r="CX667" t="s">
        <v>297</v>
      </c>
      <c r="CY667" t="s">
        <v>534</v>
      </c>
      <c r="CZ667" t="s">
        <v>351</v>
      </c>
      <c r="DA667" t="s">
        <v>352</v>
      </c>
      <c r="DB667" t="s">
        <v>3935</v>
      </c>
      <c r="DC667" t="s">
        <v>297</v>
      </c>
    </row>
    <row r="668" spans="1:107" ht="17" hidden="1" customHeight="1" x14ac:dyDescent="0.2">
      <c r="A668" t="s">
        <v>3653</v>
      </c>
      <c r="B668" s="196" t="s">
        <v>3939</v>
      </c>
      <c r="C668" t="s">
        <v>6285</v>
      </c>
      <c r="D668" t="s">
        <v>297</v>
      </c>
      <c r="E668" t="s">
        <v>3940</v>
      </c>
      <c r="F668" t="s">
        <v>297</v>
      </c>
      <c r="G668" t="s">
        <v>339</v>
      </c>
      <c r="H668" t="s">
        <v>340</v>
      </c>
      <c r="I668" t="s">
        <v>341</v>
      </c>
      <c r="J668" t="s">
        <v>479</v>
      </c>
      <c r="K668" t="s">
        <v>343</v>
      </c>
      <c r="L668" t="s">
        <v>303</v>
      </c>
      <c r="M668" t="s">
        <v>297</v>
      </c>
      <c r="N668" t="s">
        <v>297</v>
      </c>
      <c r="O668" t="s">
        <v>297</v>
      </c>
      <c r="Q668" t="s">
        <v>344</v>
      </c>
      <c r="R668" t="s">
        <v>297</v>
      </c>
      <c r="S668" t="s">
        <v>306</v>
      </c>
      <c r="T668" t="s">
        <v>297</v>
      </c>
      <c r="U668" t="s">
        <v>297</v>
      </c>
      <c r="V668" t="s">
        <v>309</v>
      </c>
      <c r="W668" t="s">
        <v>345</v>
      </c>
      <c r="X668" t="s">
        <v>310</v>
      </c>
      <c r="Y668" t="s">
        <v>297</v>
      </c>
      <c r="Z668" t="s">
        <v>297</v>
      </c>
      <c r="AA668" t="s">
        <v>297</v>
      </c>
      <c r="AB668" t="s">
        <v>297</v>
      </c>
      <c r="AC668" t="s">
        <v>297</v>
      </c>
      <c r="AD668" t="s">
        <v>297</v>
      </c>
      <c r="AE668" t="s">
        <v>297</v>
      </c>
      <c r="AF668" t="s">
        <v>312</v>
      </c>
      <c r="AG668" t="s">
        <v>297</v>
      </c>
      <c r="AH668" t="s">
        <v>297</v>
      </c>
      <c r="AI668" t="s">
        <v>297</v>
      </c>
      <c r="AJ668" t="s">
        <v>297</v>
      </c>
      <c r="AK668" t="s">
        <v>297</v>
      </c>
      <c r="AL668" t="s">
        <v>297</v>
      </c>
      <c r="AM668" t="s">
        <v>297</v>
      </c>
      <c r="AN668" t="s">
        <v>297</v>
      </c>
      <c r="AO668" t="s">
        <v>297</v>
      </c>
      <c r="AP668" t="s">
        <v>297</v>
      </c>
      <c r="AQ668" t="s">
        <v>297</v>
      </c>
      <c r="AR668" t="s">
        <v>312</v>
      </c>
      <c r="AS668" t="s">
        <v>297</v>
      </c>
      <c r="AT668" t="s">
        <v>297</v>
      </c>
      <c r="AU668" t="s">
        <v>297</v>
      </c>
      <c r="AV668" t="s">
        <v>297</v>
      </c>
      <c r="AW668" t="s">
        <v>297</v>
      </c>
      <c r="AX668" t="s">
        <v>297</v>
      </c>
      <c r="AY668" t="s">
        <v>297</v>
      </c>
      <c r="AZ668" t="s">
        <v>297</v>
      </c>
      <c r="BA668" t="s">
        <v>297</v>
      </c>
      <c r="BB668" t="s">
        <v>297</v>
      </c>
      <c r="BC668" t="s">
        <v>297</v>
      </c>
      <c r="BD668" t="s">
        <v>297</v>
      </c>
      <c r="BE668" t="s">
        <v>297</v>
      </c>
      <c r="BF668" t="s">
        <v>297</v>
      </c>
      <c r="BG668" t="s">
        <v>297</v>
      </c>
      <c r="BH668" t="s">
        <v>297</v>
      </c>
      <c r="BI668" t="s">
        <v>297</v>
      </c>
      <c r="BJ668" t="s">
        <v>297</v>
      </c>
      <c r="BK668" t="s">
        <v>297</v>
      </c>
      <c r="BL668" t="s">
        <v>297</v>
      </c>
      <c r="BM668" t="s">
        <v>297</v>
      </c>
      <c r="BN668" t="s">
        <v>297</v>
      </c>
      <c r="BO668" t="s">
        <v>297</v>
      </c>
      <c r="BP668" t="s">
        <v>297</v>
      </c>
      <c r="BQ668" t="s">
        <v>297</v>
      </c>
      <c r="BR668" t="s">
        <v>297</v>
      </c>
      <c r="BS668" t="s">
        <v>297</v>
      </c>
      <c r="BT668" t="s">
        <v>297</v>
      </c>
      <c r="BU668" t="s">
        <v>297</v>
      </c>
      <c r="BV668" t="s">
        <v>297</v>
      </c>
      <c r="BW668" t="s">
        <v>297</v>
      </c>
      <c r="BX668" t="s">
        <v>297</v>
      </c>
      <c r="BY668" t="s">
        <v>297</v>
      </c>
      <c r="BZ668" t="s">
        <v>297</v>
      </c>
      <c r="CA668" t="s">
        <v>297</v>
      </c>
      <c r="CB668" t="s">
        <v>297</v>
      </c>
      <c r="CC668" t="s">
        <v>297</v>
      </c>
      <c r="CD668" t="s">
        <v>297</v>
      </c>
      <c r="CE668" t="s">
        <v>297</v>
      </c>
      <c r="CF668" t="s">
        <v>347</v>
      </c>
      <c r="CG668" t="s">
        <v>297</v>
      </c>
      <c r="CH668" t="s">
        <v>297</v>
      </c>
      <c r="CI668">
        <v>0</v>
      </c>
      <c r="CJ668">
        <v>30</v>
      </c>
      <c r="CK668" t="s">
        <v>3941</v>
      </c>
      <c r="CL668" t="s">
        <v>3651</v>
      </c>
      <c r="CM668" t="s">
        <v>297</v>
      </c>
      <c r="CN668" t="s">
        <v>3942</v>
      </c>
      <c r="CO668" t="s">
        <v>297</v>
      </c>
      <c r="CP668" t="s">
        <v>1701</v>
      </c>
      <c r="CQ668" t="s">
        <v>297</v>
      </c>
      <c r="CR668" t="s">
        <v>297</v>
      </c>
      <c r="CS668" t="s">
        <v>297</v>
      </c>
      <c r="CT668" t="s">
        <v>297</v>
      </c>
      <c r="CU668" t="s">
        <v>297</v>
      </c>
      <c r="CV668" t="s">
        <v>297</v>
      </c>
      <c r="CW668" t="s">
        <v>297</v>
      </c>
      <c r="CX668" t="s">
        <v>297</v>
      </c>
      <c r="CY668" t="s">
        <v>926</v>
      </c>
      <c r="CZ668" t="s">
        <v>351</v>
      </c>
      <c r="DA668" t="s">
        <v>352</v>
      </c>
      <c r="DB668" t="s">
        <v>3653</v>
      </c>
      <c r="DC668" t="s">
        <v>297</v>
      </c>
    </row>
    <row r="669" spans="1:107" ht="17" hidden="1" customHeight="1" x14ac:dyDescent="0.2">
      <c r="A669" t="s">
        <v>3943</v>
      </c>
      <c r="B669" s="14" t="s">
        <v>3944</v>
      </c>
      <c r="C669" t="s">
        <v>6204</v>
      </c>
      <c r="D669" t="s">
        <v>297</v>
      </c>
      <c r="E669" t="s">
        <v>3945</v>
      </c>
      <c r="F669" t="s">
        <v>3946</v>
      </c>
      <c r="G669" t="s">
        <v>339</v>
      </c>
      <c r="H669" t="s">
        <v>340</v>
      </c>
      <c r="I669" t="s">
        <v>375</v>
      </c>
      <c r="J669" t="s">
        <v>611</v>
      </c>
      <c r="K669" t="s">
        <v>343</v>
      </c>
      <c r="L669" t="s">
        <v>303</v>
      </c>
      <c r="M669" t="s">
        <v>297</v>
      </c>
      <c r="N669" t="s">
        <v>297</v>
      </c>
      <c r="O669" t="s">
        <v>297</v>
      </c>
      <c r="Q669" t="s">
        <v>344</v>
      </c>
      <c r="R669" t="s">
        <v>297</v>
      </c>
      <c r="S669" t="s">
        <v>306</v>
      </c>
      <c r="T669" t="s">
        <v>297</v>
      </c>
      <c r="U669" t="s">
        <v>308</v>
      </c>
      <c r="V669" t="s">
        <v>568</v>
      </c>
      <c r="W669" t="s">
        <v>345</v>
      </c>
      <c r="X669" t="s">
        <v>310</v>
      </c>
      <c r="Y669" t="s">
        <v>3947</v>
      </c>
      <c r="Z669" t="s">
        <v>297</v>
      </c>
      <c r="AA669" t="s">
        <v>297</v>
      </c>
      <c r="AB669" t="s">
        <v>297</v>
      </c>
      <c r="AC669" t="s">
        <v>297</v>
      </c>
      <c r="AD669" t="s">
        <v>297</v>
      </c>
      <c r="AE669" t="s">
        <v>297</v>
      </c>
      <c r="AF669" t="s">
        <v>297</v>
      </c>
      <c r="AG669" t="s">
        <v>297</v>
      </c>
      <c r="AH669" t="s">
        <v>297</v>
      </c>
      <c r="AI669" t="s">
        <v>297</v>
      </c>
      <c r="AJ669" t="s">
        <v>297</v>
      </c>
      <c r="AK669" t="s">
        <v>297</v>
      </c>
      <c r="AL669" t="s">
        <v>297</v>
      </c>
      <c r="AM669" t="s">
        <v>297</v>
      </c>
      <c r="AN669" t="s">
        <v>297</v>
      </c>
      <c r="AO669" t="s">
        <v>297</v>
      </c>
      <c r="AP669" t="s">
        <v>297</v>
      </c>
      <c r="AQ669" t="s">
        <v>297</v>
      </c>
      <c r="AR669" t="s">
        <v>297</v>
      </c>
      <c r="AS669" t="s">
        <v>297</v>
      </c>
      <c r="AT669" t="s">
        <v>297</v>
      </c>
      <c r="AU669" t="s">
        <v>297</v>
      </c>
      <c r="AV669" t="s">
        <v>297</v>
      </c>
      <c r="AW669" t="s">
        <v>297</v>
      </c>
      <c r="AX669" t="s">
        <v>297</v>
      </c>
      <c r="AY669" t="s">
        <v>297</v>
      </c>
      <c r="AZ669" t="s">
        <v>297</v>
      </c>
      <c r="BA669" t="s">
        <v>297</v>
      </c>
      <c r="BB669" t="s">
        <v>297</v>
      </c>
      <c r="BC669" t="s">
        <v>297</v>
      </c>
      <c r="BD669" t="s">
        <v>297</v>
      </c>
      <c r="BE669" t="s">
        <v>297</v>
      </c>
      <c r="BF669" t="s">
        <v>297</v>
      </c>
      <c r="BG669" t="s">
        <v>297</v>
      </c>
      <c r="BH669" t="s">
        <v>297</v>
      </c>
      <c r="BI669" t="s">
        <v>297</v>
      </c>
      <c r="BJ669" t="s">
        <v>297</v>
      </c>
      <c r="BK669" t="s">
        <v>297</v>
      </c>
      <c r="BL669" t="s">
        <v>297</v>
      </c>
      <c r="BM669" t="s">
        <v>297</v>
      </c>
      <c r="BN669" t="s">
        <v>297</v>
      </c>
      <c r="BO669" t="s">
        <v>297</v>
      </c>
      <c r="BP669" t="s">
        <v>297</v>
      </c>
      <c r="BQ669" t="s">
        <v>297</v>
      </c>
      <c r="BR669" t="s">
        <v>297</v>
      </c>
      <c r="BS669" t="s">
        <v>297</v>
      </c>
      <c r="BT669" t="s">
        <v>297</v>
      </c>
      <c r="BU669" t="s">
        <v>297</v>
      </c>
      <c r="BV669" t="s">
        <v>297</v>
      </c>
      <c r="BW669" t="s">
        <v>297</v>
      </c>
      <c r="BX669" t="s">
        <v>297</v>
      </c>
      <c r="BY669" t="s">
        <v>297</v>
      </c>
      <c r="BZ669" t="s">
        <v>297</v>
      </c>
      <c r="CA669" t="s">
        <v>297</v>
      </c>
      <c r="CB669" t="s">
        <v>297</v>
      </c>
      <c r="CC669" t="s">
        <v>297</v>
      </c>
      <c r="CD669" t="s">
        <v>297</v>
      </c>
      <c r="CE669" t="s">
        <v>297</v>
      </c>
      <c r="CF669" t="s">
        <v>347</v>
      </c>
      <c r="CG669" t="s">
        <v>297</v>
      </c>
      <c r="CH669" t="s">
        <v>297</v>
      </c>
      <c r="CI669">
        <v>0</v>
      </c>
      <c r="CJ669">
        <v>255</v>
      </c>
      <c r="CK669" t="s">
        <v>3948</v>
      </c>
      <c r="CL669" t="s">
        <v>3949</v>
      </c>
      <c r="CM669" t="s">
        <v>297</v>
      </c>
      <c r="CN669" t="s">
        <v>3950</v>
      </c>
      <c r="CO669" t="s">
        <v>3950</v>
      </c>
      <c r="CP669" t="s">
        <v>297</v>
      </c>
      <c r="CQ669" t="s">
        <v>3771</v>
      </c>
      <c r="CR669" t="s">
        <v>297</v>
      </c>
      <c r="CS669" t="s">
        <v>297</v>
      </c>
      <c r="CT669" t="s">
        <v>297</v>
      </c>
      <c r="CU669" t="s">
        <v>297</v>
      </c>
      <c r="CV669" t="s">
        <v>297</v>
      </c>
      <c r="CW669" t="s">
        <v>297</v>
      </c>
      <c r="CX669" t="s">
        <v>297</v>
      </c>
      <c r="CY669" t="s">
        <v>926</v>
      </c>
      <c r="CZ669" t="s">
        <v>404</v>
      </c>
      <c r="DA669" t="s">
        <v>3951</v>
      </c>
      <c r="DB669" t="s">
        <v>297</v>
      </c>
      <c r="DC669" t="s">
        <v>3952</v>
      </c>
    </row>
    <row r="670" spans="1:107" ht="17" hidden="1" customHeight="1" x14ac:dyDescent="0.2">
      <c r="A670" t="s">
        <v>3953</v>
      </c>
      <c r="B670" s="196" t="s">
        <v>3954</v>
      </c>
      <c r="C670" t="s">
        <v>6293</v>
      </c>
      <c r="D670" t="s">
        <v>297</v>
      </c>
      <c r="E670" t="s">
        <v>3955</v>
      </c>
      <c r="F670" t="s">
        <v>297</v>
      </c>
      <c r="G670" t="s">
        <v>298</v>
      </c>
      <c r="H670" t="s">
        <v>382</v>
      </c>
      <c r="I670" t="s">
        <v>375</v>
      </c>
      <c r="J670" t="s">
        <v>342</v>
      </c>
      <c r="K670" t="s">
        <v>343</v>
      </c>
      <c r="L670" t="s">
        <v>303</v>
      </c>
      <c r="M670" t="s">
        <v>297</v>
      </c>
      <c r="N670" t="s">
        <v>3956</v>
      </c>
      <c r="O670" t="s">
        <v>297</v>
      </c>
      <c r="Q670" t="s">
        <v>344</v>
      </c>
      <c r="R670" t="s">
        <v>297</v>
      </c>
      <c r="S670" t="s">
        <v>384</v>
      </c>
      <c r="T670" t="s">
        <v>362</v>
      </c>
      <c r="U670" t="s">
        <v>297</v>
      </c>
      <c r="V670" t="s">
        <v>309</v>
      </c>
      <c r="W670" t="s">
        <v>345</v>
      </c>
      <c r="X670" t="s">
        <v>310</v>
      </c>
      <c r="Y670" t="s">
        <v>385</v>
      </c>
      <c r="Z670" t="s">
        <v>312</v>
      </c>
      <c r="AA670" t="s">
        <v>297</v>
      </c>
      <c r="AB670" t="s">
        <v>297</v>
      </c>
      <c r="AC670" t="s">
        <v>297</v>
      </c>
      <c r="AD670" t="s">
        <v>297</v>
      </c>
      <c r="AE670" t="s">
        <v>297</v>
      </c>
      <c r="AF670" t="s">
        <v>312</v>
      </c>
      <c r="AG670" t="s">
        <v>297</v>
      </c>
      <c r="AH670" t="s">
        <v>297</v>
      </c>
      <c r="AI670" t="s">
        <v>297</v>
      </c>
      <c r="AJ670" t="s">
        <v>297</v>
      </c>
      <c r="AK670" t="s">
        <v>297</v>
      </c>
      <c r="AL670" t="s">
        <v>297</v>
      </c>
      <c r="AM670" t="s">
        <v>297</v>
      </c>
      <c r="AN670" t="s">
        <v>297</v>
      </c>
      <c r="AO670" t="s">
        <v>297</v>
      </c>
      <c r="AP670" t="s">
        <v>297</v>
      </c>
      <c r="AQ670" t="s">
        <v>297</v>
      </c>
      <c r="AR670" t="s">
        <v>297</v>
      </c>
      <c r="AS670" t="s">
        <v>297</v>
      </c>
      <c r="AT670" t="s">
        <v>297</v>
      </c>
      <c r="AU670" t="s">
        <v>297</v>
      </c>
      <c r="AV670" t="s">
        <v>297</v>
      </c>
      <c r="AW670" t="s">
        <v>297</v>
      </c>
      <c r="AX670" t="s">
        <v>297</v>
      </c>
      <c r="AY670" t="s">
        <v>297</v>
      </c>
      <c r="AZ670" t="s">
        <v>297</v>
      </c>
      <c r="BA670" t="s">
        <v>297</v>
      </c>
      <c r="BB670" t="s">
        <v>297</v>
      </c>
      <c r="BC670" t="s">
        <v>297</v>
      </c>
      <c r="BD670" t="s">
        <v>297</v>
      </c>
      <c r="BE670" t="s">
        <v>297</v>
      </c>
      <c r="BF670" t="s">
        <v>297</v>
      </c>
      <c r="BG670" t="s">
        <v>297</v>
      </c>
      <c r="BH670" t="s">
        <v>297</v>
      </c>
      <c r="BI670" t="s">
        <v>297</v>
      </c>
      <c r="BJ670" t="s">
        <v>297</v>
      </c>
      <c r="BK670" t="s">
        <v>297</v>
      </c>
      <c r="BL670" t="s">
        <v>297</v>
      </c>
      <c r="BM670" t="s">
        <v>297</v>
      </c>
      <c r="BN670" t="s">
        <v>297</v>
      </c>
      <c r="BO670" t="s">
        <v>297</v>
      </c>
      <c r="BP670" t="s">
        <v>297</v>
      </c>
      <c r="BQ670" t="s">
        <v>297</v>
      </c>
      <c r="BR670" t="s">
        <v>297</v>
      </c>
      <c r="BS670" t="s">
        <v>297</v>
      </c>
      <c r="BT670" t="s">
        <v>297</v>
      </c>
      <c r="BU670" t="s">
        <v>297</v>
      </c>
      <c r="BV670" t="s">
        <v>297</v>
      </c>
      <c r="BW670" t="s">
        <v>297</v>
      </c>
      <c r="BX670" t="s">
        <v>297</v>
      </c>
      <c r="BY670" t="s">
        <v>297</v>
      </c>
      <c r="BZ670" t="s">
        <v>297</v>
      </c>
      <c r="CA670" t="s">
        <v>297</v>
      </c>
      <c r="CB670" t="s">
        <v>297</v>
      </c>
      <c r="CC670" t="s">
        <v>297</v>
      </c>
      <c r="CD670" t="s">
        <v>297</v>
      </c>
      <c r="CE670" t="s">
        <v>297</v>
      </c>
      <c r="CF670" t="s">
        <v>386</v>
      </c>
      <c r="CG670">
        <v>0</v>
      </c>
      <c r="CH670" t="s">
        <v>297</v>
      </c>
      <c r="CI670" t="s">
        <v>297</v>
      </c>
      <c r="CJ670" t="s">
        <v>297</v>
      </c>
      <c r="CK670" t="s">
        <v>3957</v>
      </c>
      <c r="CL670" t="s">
        <v>3958</v>
      </c>
      <c r="CM670" t="s">
        <v>297</v>
      </c>
      <c r="CN670" t="s">
        <v>297</v>
      </c>
      <c r="CO670" t="s">
        <v>297</v>
      </c>
      <c r="CP670" t="s">
        <v>297</v>
      </c>
      <c r="CQ670" t="s">
        <v>297</v>
      </c>
      <c r="CR670" t="s">
        <v>297</v>
      </c>
      <c r="CS670" t="s">
        <v>3959</v>
      </c>
      <c r="CT670" t="s">
        <v>3960</v>
      </c>
      <c r="CU670" t="s">
        <v>297</v>
      </c>
      <c r="CV670" t="s">
        <v>297</v>
      </c>
      <c r="CW670" t="s">
        <v>297</v>
      </c>
      <c r="CX670" t="s">
        <v>297</v>
      </c>
      <c r="CY670" t="s">
        <v>390</v>
      </c>
      <c r="CZ670" t="s">
        <v>351</v>
      </c>
      <c r="DA670" t="s">
        <v>352</v>
      </c>
      <c r="DB670" t="s">
        <v>3961</v>
      </c>
      <c r="DC670" t="s">
        <v>297</v>
      </c>
    </row>
    <row r="671" spans="1:107" ht="17" hidden="1" customHeight="1" x14ac:dyDescent="0.2">
      <c r="A671" s="3" t="s">
        <v>3962</v>
      </c>
      <c r="B671" s="200" t="s">
        <v>3963</v>
      </c>
      <c r="C671" t="s">
        <v>6204</v>
      </c>
      <c r="D671" s="3" t="s">
        <v>297</v>
      </c>
      <c r="E671" s="3" t="s">
        <v>3964</v>
      </c>
      <c r="F671" s="3" t="s">
        <v>297</v>
      </c>
      <c r="G671" s="3" t="s">
        <v>339</v>
      </c>
      <c r="H671" s="3" t="s">
        <v>340</v>
      </c>
      <c r="I671" s="3" t="s">
        <v>375</v>
      </c>
      <c r="J671" s="3" t="s">
        <v>342</v>
      </c>
      <c r="K671" s="3" t="s">
        <v>343</v>
      </c>
      <c r="L671" s="3" t="s">
        <v>303</v>
      </c>
      <c r="M671" s="3" t="s">
        <v>297</v>
      </c>
      <c r="N671" s="3" t="s">
        <v>297</v>
      </c>
      <c r="O671" s="3" t="s">
        <v>804</v>
      </c>
      <c r="P671" s="3"/>
      <c r="Q671" s="3" t="s">
        <v>344</v>
      </c>
      <c r="R671" s="3" t="s">
        <v>297</v>
      </c>
      <c r="S671" s="3" t="s">
        <v>306</v>
      </c>
      <c r="T671" s="3" t="s">
        <v>297</v>
      </c>
      <c r="U671" t="s">
        <v>308</v>
      </c>
      <c r="V671" s="3" t="s">
        <v>568</v>
      </c>
      <c r="W671" t="s">
        <v>345</v>
      </c>
      <c r="X671" t="s">
        <v>310</v>
      </c>
      <c r="Y671" s="3" t="s">
        <v>3920</v>
      </c>
      <c r="Z671" s="3" t="s">
        <v>297</v>
      </c>
      <c r="AA671" s="3" t="s">
        <v>297</v>
      </c>
      <c r="AB671" s="3" t="s">
        <v>297</v>
      </c>
      <c r="AC671" s="3" t="s">
        <v>297</v>
      </c>
      <c r="AD671" s="3" t="s">
        <v>297</v>
      </c>
      <c r="AE671" s="3" t="s">
        <v>297</v>
      </c>
      <c r="AF671" s="3" t="s">
        <v>297</v>
      </c>
      <c r="AG671" s="3" t="s">
        <v>297</v>
      </c>
      <c r="AH671" s="3" t="s">
        <v>297</v>
      </c>
      <c r="AI671" s="3" t="s">
        <v>297</v>
      </c>
      <c r="AJ671" s="3" t="s">
        <v>297</v>
      </c>
      <c r="AK671" s="3" t="s">
        <v>297</v>
      </c>
      <c r="AL671" s="3" t="s">
        <v>297</v>
      </c>
      <c r="AM671" s="3" t="s">
        <v>297</v>
      </c>
      <c r="AN671" s="3" t="s">
        <v>297</v>
      </c>
      <c r="AO671" s="3" t="s">
        <v>297</v>
      </c>
      <c r="AP671" s="3" t="s">
        <v>297</v>
      </c>
      <c r="AQ671" s="3" t="s">
        <v>297</v>
      </c>
      <c r="AR671" s="3" t="s">
        <v>297</v>
      </c>
      <c r="AS671" s="3" t="s">
        <v>297</v>
      </c>
      <c r="AT671" s="3" t="s">
        <v>297</v>
      </c>
      <c r="AU671" s="3" t="s">
        <v>297</v>
      </c>
      <c r="AV671" s="3" t="s">
        <v>297</v>
      </c>
      <c r="AW671" s="3" t="s">
        <v>297</v>
      </c>
      <c r="AX671" s="3" t="s">
        <v>297</v>
      </c>
      <c r="AY671" s="3" t="s">
        <v>297</v>
      </c>
      <c r="AZ671" s="3" t="s">
        <v>297</v>
      </c>
      <c r="BA671" s="3" t="s">
        <v>297</v>
      </c>
      <c r="BB671" s="3" t="s">
        <v>297</v>
      </c>
      <c r="BC671" s="3" t="s">
        <v>297</v>
      </c>
      <c r="BD671" s="3" t="s">
        <v>297</v>
      </c>
      <c r="BE671" s="3" t="s">
        <v>297</v>
      </c>
      <c r="BF671" s="3" t="s">
        <v>297</v>
      </c>
      <c r="BG671" s="3" t="s">
        <v>297</v>
      </c>
      <c r="BH671" s="3" t="s">
        <v>297</v>
      </c>
      <c r="BI671" s="3" t="s">
        <v>297</v>
      </c>
      <c r="BJ671" s="3" t="s">
        <v>297</v>
      </c>
      <c r="BK671" s="3" t="s">
        <v>297</v>
      </c>
      <c r="BL671" s="3" t="s">
        <v>297</v>
      </c>
      <c r="BM671" s="3" t="s">
        <v>297</v>
      </c>
      <c r="BN671" s="3" t="s">
        <v>297</v>
      </c>
      <c r="BO671" s="3" t="s">
        <v>297</v>
      </c>
      <c r="BP671" s="3" t="s">
        <v>297</v>
      </c>
      <c r="BQ671" s="3" t="s">
        <v>297</v>
      </c>
      <c r="BR671" s="3" t="s">
        <v>297</v>
      </c>
      <c r="BS671" s="3" t="s">
        <v>297</v>
      </c>
      <c r="BT671" s="3" t="s">
        <v>297</v>
      </c>
      <c r="BU671" s="3" t="s">
        <v>297</v>
      </c>
      <c r="BV671" s="3" t="s">
        <v>297</v>
      </c>
      <c r="BW671" s="3" t="s">
        <v>297</v>
      </c>
      <c r="BX671" s="3" t="s">
        <v>297</v>
      </c>
      <c r="BY671" s="3" t="s">
        <v>297</v>
      </c>
      <c r="BZ671" s="3" t="s">
        <v>297</v>
      </c>
      <c r="CA671" s="3" t="s">
        <v>297</v>
      </c>
      <c r="CB671" s="3" t="s">
        <v>297</v>
      </c>
      <c r="CC671" s="3" t="s">
        <v>297</v>
      </c>
      <c r="CD671" s="3" t="s">
        <v>297</v>
      </c>
      <c r="CE671" s="3" t="s">
        <v>297</v>
      </c>
      <c r="CF671" s="3" t="s">
        <v>601</v>
      </c>
      <c r="CG671" s="3" t="s">
        <v>297</v>
      </c>
      <c r="CH671" s="3" t="s">
        <v>297</v>
      </c>
      <c r="CI671" s="3">
        <v>0</v>
      </c>
      <c r="CJ671" s="3">
        <v>1</v>
      </c>
      <c r="CK671" s="3" t="s">
        <v>3965</v>
      </c>
      <c r="CL671" s="3" t="s">
        <v>3966</v>
      </c>
      <c r="CM671" s="3" t="s">
        <v>297</v>
      </c>
      <c r="CN671" s="3" t="s">
        <v>297</v>
      </c>
      <c r="CO671" s="3" t="s">
        <v>297</v>
      </c>
      <c r="CP671" s="3" t="s">
        <v>297</v>
      </c>
      <c r="CQ671" s="3" t="s">
        <v>297</v>
      </c>
      <c r="CR671" s="3" t="s">
        <v>297</v>
      </c>
      <c r="CS671" s="3" t="s">
        <v>297</v>
      </c>
      <c r="CT671" s="3" t="s">
        <v>297</v>
      </c>
      <c r="CU671" s="3" t="s">
        <v>604</v>
      </c>
      <c r="CV671" s="3" t="s">
        <v>605</v>
      </c>
      <c r="CW671" s="3" t="s">
        <v>297</v>
      </c>
      <c r="CX671" s="3" t="s">
        <v>297</v>
      </c>
      <c r="CY671" s="3" t="s">
        <v>491</v>
      </c>
      <c r="CZ671" s="3" t="s">
        <v>404</v>
      </c>
      <c r="DA671" s="3" t="s">
        <v>3967</v>
      </c>
      <c r="DB671" s="3" t="s">
        <v>297</v>
      </c>
      <c r="DC671" s="3" t="s">
        <v>607</v>
      </c>
    </row>
    <row r="672" spans="1:107" ht="17" hidden="1" customHeight="1" x14ac:dyDescent="0.2">
      <c r="A672" t="s">
        <v>3968</v>
      </c>
      <c r="B672" s="196" t="s">
        <v>3969</v>
      </c>
      <c r="C672" t="s">
        <v>6289</v>
      </c>
      <c r="D672" t="s">
        <v>297</v>
      </c>
      <c r="E672" t="s">
        <v>3970</v>
      </c>
      <c r="F672" t="s">
        <v>297</v>
      </c>
      <c r="G672" t="s">
        <v>298</v>
      </c>
      <c r="H672" t="s">
        <v>299</v>
      </c>
      <c r="I672" t="s">
        <v>300</v>
      </c>
      <c r="J672" t="s">
        <v>809</v>
      </c>
      <c r="K672" t="s">
        <v>587</v>
      </c>
      <c r="L672" t="s">
        <v>303</v>
      </c>
      <c r="M672" t="s">
        <v>297</v>
      </c>
      <c r="N672" t="s">
        <v>297</v>
      </c>
      <c r="O672" t="s">
        <v>297</v>
      </c>
      <c r="Q672" t="s">
        <v>304</v>
      </c>
      <c r="R672" t="s">
        <v>319</v>
      </c>
      <c r="S672" t="s">
        <v>306</v>
      </c>
      <c r="T672" t="s">
        <v>362</v>
      </c>
      <c r="U672" t="s">
        <v>308</v>
      </c>
      <c r="V672" t="s">
        <v>309</v>
      </c>
      <c r="W672" t="s">
        <v>310</v>
      </c>
      <c r="X672" t="s">
        <v>310</v>
      </c>
      <c r="Y672" t="s">
        <v>311</v>
      </c>
      <c r="Z672" t="s">
        <v>297</v>
      </c>
      <c r="AA672" t="s">
        <v>297</v>
      </c>
      <c r="AB672" t="s">
        <v>297</v>
      </c>
      <c r="AC672" t="s">
        <v>297</v>
      </c>
      <c r="AD672" t="s">
        <v>297</v>
      </c>
      <c r="AE672" t="s">
        <v>297</v>
      </c>
      <c r="AF672" t="s">
        <v>312</v>
      </c>
      <c r="AG672" t="s">
        <v>297</v>
      </c>
      <c r="AH672" t="s">
        <v>297</v>
      </c>
      <c r="AI672" t="s">
        <v>297</v>
      </c>
      <c r="AJ672" t="s">
        <v>297</v>
      </c>
      <c r="AK672" t="s">
        <v>297</v>
      </c>
      <c r="AL672" t="s">
        <v>297</v>
      </c>
      <c r="AM672" t="s">
        <v>297</v>
      </c>
      <c r="AN672" t="s">
        <v>297</v>
      </c>
      <c r="AO672" t="s">
        <v>297</v>
      </c>
      <c r="AP672" t="s">
        <v>297</v>
      </c>
      <c r="AQ672" t="s">
        <v>297</v>
      </c>
      <c r="AR672" t="s">
        <v>297</v>
      </c>
      <c r="AS672" t="s">
        <v>297</v>
      </c>
      <c r="AT672" t="s">
        <v>297</v>
      </c>
      <c r="AU672" t="s">
        <v>297</v>
      </c>
      <c r="AV672" t="s">
        <v>297</v>
      </c>
      <c r="AW672" t="s">
        <v>297</v>
      </c>
      <c r="AX672" t="s">
        <v>297</v>
      </c>
      <c r="AY672" t="s">
        <v>297</v>
      </c>
      <c r="AZ672" t="s">
        <v>297</v>
      </c>
      <c r="BA672" t="s">
        <v>297</v>
      </c>
      <c r="BB672" t="s">
        <v>297</v>
      </c>
      <c r="BC672" t="s">
        <v>297</v>
      </c>
      <c r="BD672" t="s">
        <v>297</v>
      </c>
      <c r="BE672" t="s">
        <v>297</v>
      </c>
      <c r="BF672" t="s">
        <v>297</v>
      </c>
      <c r="BG672" t="s">
        <v>297</v>
      </c>
      <c r="BH672" t="s">
        <v>297</v>
      </c>
      <c r="BI672" t="s">
        <v>297</v>
      </c>
      <c r="BJ672" t="s">
        <v>297</v>
      </c>
      <c r="BK672" t="s">
        <v>297</v>
      </c>
      <c r="BL672" t="s">
        <v>297</v>
      </c>
      <c r="BM672" t="s">
        <v>297</v>
      </c>
      <c r="BN672" t="s">
        <v>297</v>
      </c>
      <c r="BO672" t="s">
        <v>297</v>
      </c>
      <c r="BP672" t="s">
        <v>297</v>
      </c>
      <c r="BQ672" t="s">
        <v>297</v>
      </c>
      <c r="BR672" t="s">
        <v>297</v>
      </c>
      <c r="BS672" t="s">
        <v>297</v>
      </c>
      <c r="BT672" t="s">
        <v>297</v>
      </c>
      <c r="BU672" t="s">
        <v>297</v>
      </c>
      <c r="BV672" t="s">
        <v>297</v>
      </c>
      <c r="BW672" t="s">
        <v>297</v>
      </c>
      <c r="BX672" t="s">
        <v>297</v>
      </c>
      <c r="BY672" t="s">
        <v>297</v>
      </c>
      <c r="BZ672" t="s">
        <v>297</v>
      </c>
      <c r="CA672" t="s">
        <v>297</v>
      </c>
      <c r="CB672" t="s">
        <v>297</v>
      </c>
      <c r="CC672" t="s">
        <v>297</v>
      </c>
      <c r="CD672" t="s">
        <v>297</v>
      </c>
      <c r="CE672" t="s">
        <v>297</v>
      </c>
      <c r="CF672" t="s">
        <v>313</v>
      </c>
      <c r="CG672" t="s">
        <v>314</v>
      </c>
      <c r="CH672" t="s">
        <v>314</v>
      </c>
      <c r="CI672" t="s">
        <v>297</v>
      </c>
      <c r="CJ672" t="s">
        <v>297</v>
      </c>
      <c r="CK672" t="s">
        <v>3971</v>
      </c>
      <c r="CL672" t="s">
        <v>3972</v>
      </c>
      <c r="CM672" t="s">
        <v>297</v>
      </c>
      <c r="CN672" t="s">
        <v>297</v>
      </c>
      <c r="CO672" t="s">
        <v>297</v>
      </c>
      <c r="CP672" t="s">
        <v>297</v>
      </c>
      <c r="CQ672" t="s">
        <v>297</v>
      </c>
      <c r="CR672" t="s">
        <v>297</v>
      </c>
      <c r="CS672" t="s">
        <v>297</v>
      </c>
      <c r="CT672" t="s">
        <v>297</v>
      </c>
      <c r="CU672" t="s">
        <v>297</v>
      </c>
      <c r="CV672" t="s">
        <v>297</v>
      </c>
      <c r="CW672" t="s">
        <v>297</v>
      </c>
      <c r="CX672" t="s">
        <v>297</v>
      </c>
      <c r="CY672" t="s">
        <v>297</v>
      </c>
      <c r="CZ672" t="s">
        <v>297</v>
      </c>
      <c r="DA672" t="s">
        <v>297</v>
      </c>
      <c r="DB672" t="s">
        <v>297</v>
      </c>
      <c r="DC672" t="s">
        <v>297</v>
      </c>
    </row>
    <row r="673" spans="1:107" ht="17" hidden="1" customHeight="1" x14ac:dyDescent="0.2">
      <c r="A673" t="s">
        <v>3973</v>
      </c>
      <c r="B673" s="14" t="s">
        <v>3974</v>
      </c>
      <c r="C673" t="s">
        <v>6285</v>
      </c>
      <c r="D673" t="s">
        <v>297</v>
      </c>
      <c r="E673" t="s">
        <v>3975</v>
      </c>
      <c r="F673" t="s">
        <v>297</v>
      </c>
      <c r="G673" t="s">
        <v>298</v>
      </c>
      <c r="H673" t="s">
        <v>299</v>
      </c>
      <c r="I673" t="s">
        <v>300</v>
      </c>
      <c r="J673" t="s">
        <v>611</v>
      </c>
      <c r="K673" t="s">
        <v>343</v>
      </c>
      <c r="L673" t="s">
        <v>303</v>
      </c>
      <c r="M673" t="s">
        <v>297</v>
      </c>
      <c r="N673" t="s">
        <v>297</v>
      </c>
      <c r="O673" t="s">
        <v>297</v>
      </c>
      <c r="Q673" t="s">
        <v>344</v>
      </c>
      <c r="R673" t="s">
        <v>297</v>
      </c>
      <c r="S673" t="s">
        <v>306</v>
      </c>
      <c r="T673" t="s">
        <v>297</v>
      </c>
      <c r="U673" t="s">
        <v>297</v>
      </c>
      <c r="V673" t="s">
        <v>309</v>
      </c>
      <c r="W673" t="s">
        <v>310</v>
      </c>
      <c r="X673" t="s">
        <v>310</v>
      </c>
      <c r="Y673" t="s">
        <v>311</v>
      </c>
      <c r="Z673" t="s">
        <v>297</v>
      </c>
      <c r="AA673" t="s">
        <v>297</v>
      </c>
      <c r="AB673" t="s">
        <v>297</v>
      </c>
      <c r="AC673" t="s">
        <v>297</v>
      </c>
      <c r="AD673" t="s">
        <v>297</v>
      </c>
      <c r="AE673" t="s">
        <v>297</v>
      </c>
      <c r="AF673" t="s">
        <v>312</v>
      </c>
      <c r="AG673" t="s">
        <v>297</v>
      </c>
      <c r="AH673" t="s">
        <v>297</v>
      </c>
      <c r="AI673" t="s">
        <v>297</v>
      </c>
      <c r="AJ673" t="s">
        <v>297</v>
      </c>
      <c r="AK673" t="s">
        <v>297</v>
      </c>
      <c r="AL673" t="s">
        <v>297</v>
      </c>
      <c r="AM673" t="s">
        <v>297</v>
      </c>
      <c r="AN673" t="s">
        <v>297</v>
      </c>
      <c r="AO673" t="s">
        <v>297</v>
      </c>
      <c r="AP673" t="s">
        <v>297</v>
      </c>
      <c r="AQ673" t="s">
        <v>297</v>
      </c>
      <c r="AR673" t="s">
        <v>297</v>
      </c>
      <c r="AS673" t="s">
        <v>297</v>
      </c>
      <c r="AT673" t="s">
        <v>297</v>
      </c>
      <c r="AU673" t="s">
        <v>297</v>
      </c>
      <c r="AV673" t="s">
        <v>297</v>
      </c>
      <c r="AW673" t="s">
        <v>297</v>
      </c>
      <c r="AX673" t="s">
        <v>297</v>
      </c>
      <c r="AY673" t="s">
        <v>297</v>
      </c>
      <c r="AZ673" t="s">
        <v>297</v>
      </c>
      <c r="BA673" t="s">
        <v>297</v>
      </c>
      <c r="BB673" t="s">
        <v>297</v>
      </c>
      <c r="BC673" t="s">
        <v>297</v>
      </c>
      <c r="BD673" t="s">
        <v>297</v>
      </c>
      <c r="BE673" t="s">
        <v>297</v>
      </c>
      <c r="BF673" t="s">
        <v>297</v>
      </c>
      <c r="BG673" t="s">
        <v>297</v>
      </c>
      <c r="BH673" t="s">
        <v>297</v>
      </c>
      <c r="BI673" t="s">
        <v>297</v>
      </c>
      <c r="BJ673" t="s">
        <v>297</v>
      </c>
      <c r="BK673" t="s">
        <v>297</v>
      </c>
      <c r="BL673" t="s">
        <v>297</v>
      </c>
      <c r="BM673" t="s">
        <v>297</v>
      </c>
      <c r="BN673" t="s">
        <v>297</v>
      </c>
      <c r="BO673" t="s">
        <v>297</v>
      </c>
      <c r="BP673" t="s">
        <v>297</v>
      </c>
      <c r="BQ673" t="s">
        <v>297</v>
      </c>
      <c r="BR673" t="s">
        <v>297</v>
      </c>
      <c r="BS673" t="s">
        <v>297</v>
      </c>
      <c r="BT673" t="s">
        <v>297</v>
      </c>
      <c r="BU673" t="s">
        <v>297</v>
      </c>
      <c r="BV673" t="s">
        <v>297</v>
      </c>
      <c r="BW673" t="s">
        <v>297</v>
      </c>
      <c r="BX673" t="s">
        <v>297</v>
      </c>
      <c r="BY673" t="s">
        <v>297</v>
      </c>
      <c r="BZ673" t="s">
        <v>297</v>
      </c>
      <c r="CA673" t="s">
        <v>297</v>
      </c>
      <c r="CB673" t="s">
        <v>297</v>
      </c>
      <c r="CC673" t="s">
        <v>297</v>
      </c>
      <c r="CD673" t="s">
        <v>297</v>
      </c>
      <c r="CE673" t="s">
        <v>297</v>
      </c>
      <c r="CF673" t="s">
        <v>347</v>
      </c>
      <c r="CG673" t="s">
        <v>297</v>
      </c>
      <c r="CH673" t="s">
        <v>297</v>
      </c>
      <c r="CI673">
        <v>0</v>
      </c>
      <c r="CJ673">
        <v>30</v>
      </c>
      <c r="CK673" t="s">
        <v>3976</v>
      </c>
      <c r="CL673" t="s">
        <v>3977</v>
      </c>
      <c r="CM673" t="s">
        <v>297</v>
      </c>
      <c r="CN673" t="s">
        <v>297</v>
      </c>
      <c r="CO673" t="s">
        <v>297</v>
      </c>
      <c r="CP673" t="s">
        <v>297</v>
      </c>
      <c r="CQ673" t="s">
        <v>297</v>
      </c>
      <c r="CR673" t="s">
        <v>297</v>
      </c>
      <c r="CS673" t="s">
        <v>297</v>
      </c>
      <c r="CT673" t="s">
        <v>297</v>
      </c>
      <c r="CU673" t="s">
        <v>297</v>
      </c>
      <c r="CV673" t="s">
        <v>297</v>
      </c>
      <c r="CW673" t="s">
        <v>297</v>
      </c>
      <c r="CX673" t="s">
        <v>297</v>
      </c>
      <c r="CY673" t="s">
        <v>297</v>
      </c>
      <c r="CZ673" t="s">
        <v>297</v>
      </c>
      <c r="DA673" t="s">
        <v>297</v>
      </c>
      <c r="DB673" t="s">
        <v>297</v>
      </c>
      <c r="DC673" t="s">
        <v>297</v>
      </c>
    </row>
    <row r="674" spans="1:107" ht="17" hidden="1" customHeight="1" x14ac:dyDescent="0.2">
      <c r="A674" t="s">
        <v>6261</v>
      </c>
      <c r="B674" s="196" t="s">
        <v>3979</v>
      </c>
      <c r="C674" t="s">
        <v>6286</v>
      </c>
      <c r="D674" t="s">
        <v>297</v>
      </c>
      <c r="E674" t="s">
        <v>3980</v>
      </c>
      <c r="F674" t="s">
        <v>297</v>
      </c>
      <c r="G674" t="s">
        <v>339</v>
      </c>
      <c r="H674" t="s">
        <v>340</v>
      </c>
      <c r="I674" t="s">
        <v>375</v>
      </c>
      <c r="J674" t="s">
        <v>342</v>
      </c>
      <c r="K674" t="s">
        <v>343</v>
      </c>
      <c r="L674" t="s">
        <v>303</v>
      </c>
      <c r="M674" t="s">
        <v>297</v>
      </c>
      <c r="N674" t="s">
        <v>297</v>
      </c>
      <c r="O674" t="s">
        <v>3978</v>
      </c>
      <c r="Q674" t="s">
        <v>344</v>
      </c>
      <c r="R674" t="s">
        <v>297</v>
      </c>
      <c r="S674" t="s">
        <v>306</v>
      </c>
      <c r="T674" t="s">
        <v>297</v>
      </c>
      <c r="U674" t="s">
        <v>297</v>
      </c>
      <c r="V674" t="s">
        <v>309</v>
      </c>
      <c r="W674" t="s">
        <v>310</v>
      </c>
      <c r="X674" t="s">
        <v>310</v>
      </c>
      <c r="Y674" t="s">
        <v>311</v>
      </c>
      <c r="Z674" t="s">
        <v>297</v>
      </c>
      <c r="AA674" t="s">
        <v>297</v>
      </c>
      <c r="AB674" t="s">
        <v>297</v>
      </c>
      <c r="AC674" t="s">
        <v>297</v>
      </c>
      <c r="AD674" t="s">
        <v>297</v>
      </c>
      <c r="AE674" t="s">
        <v>297</v>
      </c>
      <c r="AF674" t="s">
        <v>297</v>
      </c>
      <c r="AG674" t="s">
        <v>297</v>
      </c>
      <c r="AH674" t="s">
        <v>297</v>
      </c>
      <c r="AI674" t="s">
        <v>297</v>
      </c>
      <c r="AJ674" t="s">
        <v>297</v>
      </c>
      <c r="AK674" t="s">
        <v>297</v>
      </c>
      <c r="AL674" t="s">
        <v>297</v>
      </c>
      <c r="AM674" t="s">
        <v>297</v>
      </c>
      <c r="AN674" t="s">
        <v>297</v>
      </c>
      <c r="AO674" t="s">
        <v>297</v>
      </c>
      <c r="AP674" t="s">
        <v>297</v>
      </c>
      <c r="AQ674" t="s">
        <v>297</v>
      </c>
      <c r="AR674" t="s">
        <v>297</v>
      </c>
      <c r="AS674" t="s">
        <v>297</v>
      </c>
      <c r="AT674" t="s">
        <v>297</v>
      </c>
      <c r="AU674" t="s">
        <v>297</v>
      </c>
      <c r="AV674" t="s">
        <v>297</v>
      </c>
      <c r="AW674" t="s">
        <v>297</v>
      </c>
      <c r="AX674" t="s">
        <v>297</v>
      </c>
      <c r="AY674" t="s">
        <v>297</v>
      </c>
      <c r="AZ674" t="s">
        <v>297</v>
      </c>
      <c r="BA674" t="s">
        <v>297</v>
      </c>
      <c r="BB674" t="s">
        <v>297</v>
      </c>
      <c r="BC674" t="s">
        <v>297</v>
      </c>
      <c r="BD674" t="s">
        <v>297</v>
      </c>
      <c r="BE674" t="s">
        <v>297</v>
      </c>
      <c r="BF674" t="s">
        <v>297</v>
      </c>
      <c r="BG674" t="s">
        <v>297</v>
      </c>
      <c r="BH674" t="s">
        <v>297</v>
      </c>
      <c r="BI674" t="s">
        <v>297</v>
      </c>
      <c r="BJ674" t="s">
        <v>297</v>
      </c>
      <c r="BK674" t="s">
        <v>297</v>
      </c>
      <c r="BL674" t="s">
        <v>297</v>
      </c>
      <c r="BM674" t="s">
        <v>297</v>
      </c>
      <c r="BN674" t="s">
        <v>297</v>
      </c>
      <c r="BO674" t="s">
        <v>297</v>
      </c>
      <c r="BP674" t="s">
        <v>312</v>
      </c>
      <c r="BQ674" t="s">
        <v>297</v>
      </c>
      <c r="BR674" t="s">
        <v>297</v>
      </c>
      <c r="BS674" t="s">
        <v>297</v>
      </c>
      <c r="BT674" t="s">
        <v>297</v>
      </c>
      <c r="BU674" t="s">
        <v>297</v>
      </c>
      <c r="BV674" t="s">
        <v>297</v>
      </c>
      <c r="BW674" t="s">
        <v>297</v>
      </c>
      <c r="BX674" t="s">
        <v>297</v>
      </c>
      <c r="BY674" t="s">
        <v>297</v>
      </c>
      <c r="BZ674" t="s">
        <v>297</v>
      </c>
      <c r="CA674" t="s">
        <v>297</v>
      </c>
      <c r="CB674" t="s">
        <v>297</v>
      </c>
      <c r="CC674" t="s">
        <v>297</v>
      </c>
      <c r="CD674" t="s">
        <v>297</v>
      </c>
      <c r="CE674" t="s">
        <v>297</v>
      </c>
      <c r="CF674" t="s">
        <v>369</v>
      </c>
      <c r="CG674" t="s">
        <v>297</v>
      </c>
      <c r="CH674" t="s">
        <v>297</v>
      </c>
      <c r="CI674">
        <v>0</v>
      </c>
      <c r="CJ674">
        <v>30</v>
      </c>
      <c r="CK674" t="s">
        <v>3981</v>
      </c>
      <c r="CL674" t="s">
        <v>3982</v>
      </c>
      <c r="CM674" t="s">
        <v>297</v>
      </c>
      <c r="CN674" t="s">
        <v>297</v>
      </c>
      <c r="CO674" t="s">
        <v>297</v>
      </c>
      <c r="CP674" t="s">
        <v>297</v>
      </c>
      <c r="CQ674" t="s">
        <v>297</v>
      </c>
      <c r="CR674" t="s">
        <v>297</v>
      </c>
      <c r="CS674" t="s">
        <v>297</v>
      </c>
      <c r="CT674" t="s">
        <v>297</v>
      </c>
      <c r="CU674" t="s">
        <v>297</v>
      </c>
      <c r="CV674" t="s">
        <v>297</v>
      </c>
      <c r="CW674" t="s">
        <v>297</v>
      </c>
      <c r="CX674" t="s">
        <v>297</v>
      </c>
      <c r="CY674" t="s">
        <v>297</v>
      </c>
      <c r="CZ674" t="s">
        <v>297</v>
      </c>
      <c r="DA674" t="s">
        <v>297</v>
      </c>
      <c r="DB674" t="s">
        <v>297</v>
      </c>
      <c r="DC674" t="s">
        <v>297</v>
      </c>
    </row>
    <row r="675" spans="1:107" ht="17" hidden="1" customHeight="1" x14ac:dyDescent="0.2">
      <c r="A675" t="s">
        <v>3983</v>
      </c>
      <c r="B675" s="14" t="s">
        <v>3984</v>
      </c>
      <c r="C675" t="s">
        <v>6204</v>
      </c>
      <c r="D675" t="s">
        <v>297</v>
      </c>
      <c r="E675" t="s">
        <v>3985</v>
      </c>
      <c r="F675" t="s">
        <v>3986</v>
      </c>
      <c r="G675" t="s">
        <v>339</v>
      </c>
      <c r="H675" t="s">
        <v>340</v>
      </c>
      <c r="I675" t="s">
        <v>375</v>
      </c>
      <c r="J675" t="s">
        <v>342</v>
      </c>
      <c r="K675" t="s">
        <v>343</v>
      </c>
      <c r="L675" t="s">
        <v>303</v>
      </c>
      <c r="M675" t="s">
        <v>297</v>
      </c>
      <c r="N675" t="s">
        <v>297</v>
      </c>
      <c r="O675" t="s">
        <v>3978</v>
      </c>
      <c r="Q675" t="s">
        <v>344</v>
      </c>
      <c r="R675" t="s">
        <v>297</v>
      </c>
      <c r="S675" t="s">
        <v>306</v>
      </c>
      <c r="T675" t="s">
        <v>297</v>
      </c>
      <c r="U675" t="s">
        <v>308</v>
      </c>
      <c r="V675" t="s">
        <v>309</v>
      </c>
      <c r="W675" t="s">
        <v>310</v>
      </c>
      <c r="X675" t="s">
        <v>310</v>
      </c>
      <c r="Y675" t="s">
        <v>297</v>
      </c>
      <c r="Z675" t="s">
        <v>297</v>
      </c>
      <c r="AA675" t="s">
        <v>297</v>
      </c>
      <c r="AB675" t="s">
        <v>297</v>
      </c>
      <c r="AC675" t="s">
        <v>297</v>
      </c>
      <c r="AD675" t="s">
        <v>297</v>
      </c>
      <c r="AE675" t="s">
        <v>297</v>
      </c>
      <c r="AF675" t="s">
        <v>466</v>
      </c>
      <c r="AG675" t="s">
        <v>424</v>
      </c>
      <c r="AH675">
        <v>4</v>
      </c>
      <c r="AI675" t="s">
        <v>297</v>
      </c>
      <c r="AJ675" t="s">
        <v>297</v>
      </c>
      <c r="AK675" t="s">
        <v>297</v>
      </c>
      <c r="AL675" t="s">
        <v>297</v>
      </c>
      <c r="AM675" t="s">
        <v>297</v>
      </c>
      <c r="AN675" t="s">
        <v>297</v>
      </c>
      <c r="AO675" t="s">
        <v>297</v>
      </c>
      <c r="AP675" t="s">
        <v>297</v>
      </c>
      <c r="AQ675" t="s">
        <v>297</v>
      </c>
      <c r="AR675" t="s">
        <v>466</v>
      </c>
      <c r="AS675" t="s">
        <v>424</v>
      </c>
      <c r="AT675">
        <v>6</v>
      </c>
      <c r="AU675" t="s">
        <v>297</v>
      </c>
      <c r="AV675" t="s">
        <v>297</v>
      </c>
      <c r="AW675" t="s">
        <v>297</v>
      </c>
      <c r="AX675" t="s">
        <v>297</v>
      </c>
      <c r="AY675" t="s">
        <v>297</v>
      </c>
      <c r="AZ675" t="s">
        <v>297</v>
      </c>
      <c r="BA675" t="s">
        <v>297</v>
      </c>
      <c r="BB675" t="s">
        <v>297</v>
      </c>
      <c r="BC675" t="s">
        <v>297</v>
      </c>
      <c r="BD675" t="s">
        <v>297</v>
      </c>
      <c r="BE675" t="s">
        <v>297</v>
      </c>
      <c r="BF675" t="s">
        <v>297</v>
      </c>
      <c r="BG675" t="s">
        <v>297</v>
      </c>
      <c r="BH675" t="s">
        <v>297</v>
      </c>
      <c r="BI675" t="s">
        <v>297</v>
      </c>
      <c r="BJ675" t="s">
        <v>297</v>
      </c>
      <c r="BK675" t="s">
        <v>297</v>
      </c>
      <c r="BL675" t="s">
        <v>297</v>
      </c>
      <c r="BM675" t="s">
        <v>297</v>
      </c>
      <c r="BN675" t="s">
        <v>297</v>
      </c>
      <c r="BO675" t="s">
        <v>297</v>
      </c>
      <c r="BP675" t="s">
        <v>297</v>
      </c>
      <c r="BQ675" t="s">
        <v>297</v>
      </c>
      <c r="BR675" t="s">
        <v>297</v>
      </c>
      <c r="BS675" t="s">
        <v>297</v>
      </c>
      <c r="BT675" t="s">
        <v>297</v>
      </c>
      <c r="BU675" t="s">
        <v>297</v>
      </c>
      <c r="BV675" t="s">
        <v>297</v>
      </c>
      <c r="BW675" t="s">
        <v>297</v>
      </c>
      <c r="BX675" t="s">
        <v>297</v>
      </c>
      <c r="BY675" t="s">
        <v>297</v>
      </c>
      <c r="BZ675" t="s">
        <v>297</v>
      </c>
      <c r="CA675" t="s">
        <v>297</v>
      </c>
      <c r="CB675" t="s">
        <v>297</v>
      </c>
      <c r="CC675" t="s">
        <v>297</v>
      </c>
      <c r="CD675" t="s">
        <v>297</v>
      </c>
      <c r="CE675" t="s">
        <v>297</v>
      </c>
      <c r="CF675" t="s">
        <v>369</v>
      </c>
      <c r="CG675" t="s">
        <v>297</v>
      </c>
      <c r="CH675" t="s">
        <v>297</v>
      </c>
      <c r="CI675">
        <v>0</v>
      </c>
      <c r="CJ675">
        <v>30</v>
      </c>
      <c r="CK675" t="s">
        <v>3987</v>
      </c>
      <c r="CL675" t="s">
        <v>3988</v>
      </c>
      <c r="CM675" t="s">
        <v>3989</v>
      </c>
      <c r="CN675" t="s">
        <v>297</v>
      </c>
      <c r="CO675" t="s">
        <v>297</v>
      </c>
      <c r="CP675" t="s">
        <v>297</v>
      </c>
      <c r="CQ675" t="s">
        <v>297</v>
      </c>
      <c r="CR675" t="s">
        <v>297</v>
      </c>
      <c r="CS675" t="s">
        <v>297</v>
      </c>
      <c r="CT675" t="s">
        <v>297</v>
      </c>
      <c r="CU675" t="s">
        <v>297</v>
      </c>
      <c r="CV675" t="s">
        <v>297</v>
      </c>
      <c r="CW675" t="s">
        <v>3990</v>
      </c>
      <c r="CX675" t="s">
        <v>297</v>
      </c>
      <c r="CY675" t="s">
        <v>297</v>
      </c>
      <c r="CZ675" t="s">
        <v>297</v>
      </c>
      <c r="DA675" t="s">
        <v>297</v>
      </c>
      <c r="DB675" t="s">
        <v>297</v>
      </c>
      <c r="DC675" t="s">
        <v>297</v>
      </c>
    </row>
    <row r="676" spans="1:107" ht="17" hidden="1" customHeight="1" x14ac:dyDescent="0.2">
      <c r="A676" t="s">
        <v>3991</v>
      </c>
      <c r="B676" s="196" t="s">
        <v>3992</v>
      </c>
      <c r="C676" t="s">
        <v>6289</v>
      </c>
      <c r="D676" t="s">
        <v>297</v>
      </c>
      <c r="E676" t="s">
        <v>3992</v>
      </c>
      <c r="F676" t="s">
        <v>297</v>
      </c>
      <c r="G676" t="s">
        <v>298</v>
      </c>
      <c r="H676" t="s">
        <v>299</v>
      </c>
      <c r="I676" t="s">
        <v>300</v>
      </c>
      <c r="J676" t="s">
        <v>301</v>
      </c>
      <c r="K676" t="s">
        <v>302</v>
      </c>
      <c r="L676" t="s">
        <v>303</v>
      </c>
      <c r="M676" t="s">
        <v>297</v>
      </c>
      <c r="N676" t="s">
        <v>297</v>
      </c>
      <c r="O676" t="s">
        <v>297</v>
      </c>
      <c r="Q676" t="s">
        <v>304</v>
      </c>
      <c r="R676" t="s">
        <v>319</v>
      </c>
      <c r="S676" t="s">
        <v>306</v>
      </c>
      <c r="T676" t="s">
        <v>307</v>
      </c>
      <c r="U676" t="s">
        <v>308</v>
      </c>
      <c r="V676" t="s">
        <v>309</v>
      </c>
      <c r="W676" t="s">
        <v>310</v>
      </c>
      <c r="X676" t="s">
        <v>310</v>
      </c>
      <c r="Y676" t="s">
        <v>311</v>
      </c>
      <c r="Z676" t="s">
        <v>297</v>
      </c>
      <c r="AA676" t="s">
        <v>297</v>
      </c>
      <c r="AB676" t="s">
        <v>297</v>
      </c>
      <c r="AC676" t="s">
        <v>297</v>
      </c>
      <c r="AD676" t="s">
        <v>297</v>
      </c>
      <c r="AE676" t="s">
        <v>297</v>
      </c>
      <c r="AF676" t="s">
        <v>312</v>
      </c>
      <c r="AG676" t="s">
        <v>297</v>
      </c>
      <c r="AH676" t="s">
        <v>297</v>
      </c>
      <c r="AI676" t="s">
        <v>297</v>
      </c>
      <c r="AJ676" t="s">
        <v>297</v>
      </c>
      <c r="AK676" t="s">
        <v>297</v>
      </c>
      <c r="AL676" t="s">
        <v>297</v>
      </c>
      <c r="AM676" t="s">
        <v>297</v>
      </c>
      <c r="AN676" t="s">
        <v>297</v>
      </c>
      <c r="AO676" t="s">
        <v>297</v>
      </c>
      <c r="AP676" t="s">
        <v>297</v>
      </c>
      <c r="AQ676" t="s">
        <v>297</v>
      </c>
      <c r="AR676" t="s">
        <v>297</v>
      </c>
      <c r="AS676" t="s">
        <v>297</v>
      </c>
      <c r="AT676" t="s">
        <v>297</v>
      </c>
      <c r="AU676" t="s">
        <v>297</v>
      </c>
      <c r="AV676" t="s">
        <v>297</v>
      </c>
      <c r="AW676" t="s">
        <v>297</v>
      </c>
      <c r="AX676" t="s">
        <v>297</v>
      </c>
      <c r="AY676" t="s">
        <v>297</v>
      </c>
      <c r="AZ676" t="s">
        <v>297</v>
      </c>
      <c r="BA676" t="s">
        <v>297</v>
      </c>
      <c r="BB676" t="s">
        <v>297</v>
      </c>
      <c r="BC676" t="s">
        <v>297</v>
      </c>
      <c r="BD676" t="s">
        <v>297</v>
      </c>
      <c r="BE676" t="s">
        <v>297</v>
      </c>
      <c r="BF676" t="s">
        <v>297</v>
      </c>
      <c r="BG676" t="s">
        <v>297</v>
      </c>
      <c r="BH676" t="s">
        <v>297</v>
      </c>
      <c r="BI676" t="s">
        <v>297</v>
      </c>
      <c r="BJ676" t="s">
        <v>297</v>
      </c>
      <c r="BK676" t="s">
        <v>297</v>
      </c>
      <c r="BL676" t="s">
        <v>297</v>
      </c>
      <c r="BM676" t="s">
        <v>297</v>
      </c>
      <c r="BN676" t="s">
        <v>297</v>
      </c>
      <c r="BO676" t="s">
        <v>297</v>
      </c>
      <c r="BP676" t="s">
        <v>297</v>
      </c>
      <c r="BQ676" t="s">
        <v>297</v>
      </c>
      <c r="BR676" t="s">
        <v>297</v>
      </c>
      <c r="BS676" t="s">
        <v>297</v>
      </c>
      <c r="BT676" t="s">
        <v>297</v>
      </c>
      <c r="BU676" t="s">
        <v>297</v>
      </c>
      <c r="BV676" t="s">
        <v>297</v>
      </c>
      <c r="BW676" t="s">
        <v>297</v>
      </c>
      <c r="BX676" t="s">
        <v>297</v>
      </c>
      <c r="BY676" t="s">
        <v>297</v>
      </c>
      <c r="BZ676" t="s">
        <v>297</v>
      </c>
      <c r="CA676" t="s">
        <v>297</v>
      </c>
      <c r="CB676" t="s">
        <v>297</v>
      </c>
      <c r="CC676" t="s">
        <v>297</v>
      </c>
      <c r="CD676" t="s">
        <v>297</v>
      </c>
      <c r="CE676" t="s">
        <v>297</v>
      </c>
      <c r="CF676" t="s">
        <v>313</v>
      </c>
      <c r="CG676" t="s">
        <v>314</v>
      </c>
      <c r="CH676" t="s">
        <v>314</v>
      </c>
      <c r="CI676" t="s">
        <v>297</v>
      </c>
      <c r="CJ676" t="s">
        <v>297</v>
      </c>
      <c r="CK676" t="s">
        <v>3993</v>
      </c>
      <c r="CL676" t="s">
        <v>3994</v>
      </c>
      <c r="CM676" t="s">
        <v>297</v>
      </c>
      <c r="CN676" t="s">
        <v>297</v>
      </c>
      <c r="CO676" t="s">
        <v>297</v>
      </c>
      <c r="CP676" t="s">
        <v>297</v>
      </c>
      <c r="CQ676" t="s">
        <v>297</v>
      </c>
      <c r="CR676" t="s">
        <v>297</v>
      </c>
      <c r="CS676" t="s">
        <v>297</v>
      </c>
      <c r="CT676" t="s">
        <v>297</v>
      </c>
      <c r="CU676" t="s">
        <v>297</v>
      </c>
      <c r="CV676" t="s">
        <v>297</v>
      </c>
      <c r="CW676" t="s">
        <v>297</v>
      </c>
      <c r="CX676" t="s">
        <v>297</v>
      </c>
      <c r="CY676" t="s">
        <v>297</v>
      </c>
      <c r="CZ676" t="s">
        <v>297</v>
      </c>
      <c r="DA676" t="s">
        <v>297</v>
      </c>
      <c r="DB676" t="s">
        <v>297</v>
      </c>
      <c r="DC676" t="s">
        <v>297</v>
      </c>
    </row>
    <row r="677" spans="1:107" ht="17" hidden="1" customHeight="1" x14ac:dyDescent="0.2">
      <c r="A677" t="s">
        <v>3995</v>
      </c>
      <c r="B677" s="14" t="s">
        <v>3996</v>
      </c>
      <c r="C677" t="s">
        <v>6289</v>
      </c>
      <c r="D677" t="s">
        <v>297</v>
      </c>
      <c r="E677" t="s">
        <v>3996</v>
      </c>
      <c r="F677" t="s">
        <v>297</v>
      </c>
      <c r="G677" t="s">
        <v>298</v>
      </c>
      <c r="H677" t="s">
        <v>299</v>
      </c>
      <c r="I677" t="s">
        <v>300</v>
      </c>
      <c r="J677" t="s">
        <v>301</v>
      </c>
      <c r="K677" t="s">
        <v>302</v>
      </c>
      <c r="L677" t="s">
        <v>303</v>
      </c>
      <c r="M677" t="s">
        <v>297</v>
      </c>
      <c r="N677" t="s">
        <v>297</v>
      </c>
      <c r="O677" t="s">
        <v>297</v>
      </c>
      <c r="Q677" t="s">
        <v>304</v>
      </c>
      <c r="R677" t="s">
        <v>319</v>
      </c>
      <c r="S677" t="s">
        <v>306</v>
      </c>
      <c r="T677" t="s">
        <v>307</v>
      </c>
      <c r="U677" t="s">
        <v>308</v>
      </c>
      <c r="V677" t="s">
        <v>309</v>
      </c>
      <c r="W677" t="s">
        <v>310</v>
      </c>
      <c r="X677" t="s">
        <v>310</v>
      </c>
      <c r="Y677" t="s">
        <v>311</v>
      </c>
      <c r="Z677" t="s">
        <v>297</v>
      </c>
      <c r="AA677" t="s">
        <v>297</v>
      </c>
      <c r="AB677" t="s">
        <v>297</v>
      </c>
      <c r="AC677" t="s">
        <v>297</v>
      </c>
      <c r="AD677" t="s">
        <v>297</v>
      </c>
      <c r="AE677" t="s">
        <v>297</v>
      </c>
      <c r="AF677" t="s">
        <v>312</v>
      </c>
      <c r="AG677" t="s">
        <v>297</v>
      </c>
      <c r="AH677" t="s">
        <v>297</v>
      </c>
      <c r="AI677" t="s">
        <v>297</v>
      </c>
      <c r="AJ677" t="s">
        <v>297</v>
      </c>
      <c r="AK677" t="s">
        <v>297</v>
      </c>
      <c r="AL677" t="s">
        <v>297</v>
      </c>
      <c r="AM677" t="s">
        <v>297</v>
      </c>
      <c r="AN677" t="s">
        <v>297</v>
      </c>
      <c r="AO677" t="s">
        <v>297</v>
      </c>
      <c r="AP677" t="s">
        <v>297</v>
      </c>
      <c r="AQ677" t="s">
        <v>297</v>
      </c>
      <c r="AR677" t="s">
        <v>297</v>
      </c>
      <c r="AS677" t="s">
        <v>297</v>
      </c>
      <c r="AT677" t="s">
        <v>297</v>
      </c>
      <c r="AU677" t="s">
        <v>297</v>
      </c>
      <c r="AV677" t="s">
        <v>297</v>
      </c>
      <c r="AW677" t="s">
        <v>297</v>
      </c>
      <c r="AX677" t="s">
        <v>297</v>
      </c>
      <c r="AY677" t="s">
        <v>297</v>
      </c>
      <c r="AZ677" t="s">
        <v>297</v>
      </c>
      <c r="BA677" t="s">
        <v>297</v>
      </c>
      <c r="BB677" t="s">
        <v>297</v>
      </c>
      <c r="BC677" t="s">
        <v>297</v>
      </c>
      <c r="BD677" t="s">
        <v>297</v>
      </c>
      <c r="BE677" t="s">
        <v>297</v>
      </c>
      <c r="BF677" t="s">
        <v>297</v>
      </c>
      <c r="BG677" t="s">
        <v>297</v>
      </c>
      <c r="BH677" t="s">
        <v>297</v>
      </c>
      <c r="BI677" t="s">
        <v>297</v>
      </c>
      <c r="BJ677" t="s">
        <v>297</v>
      </c>
      <c r="BK677" t="s">
        <v>297</v>
      </c>
      <c r="BL677" t="s">
        <v>297</v>
      </c>
      <c r="BM677" t="s">
        <v>297</v>
      </c>
      <c r="BN677" t="s">
        <v>297</v>
      </c>
      <c r="BO677" t="s">
        <v>297</v>
      </c>
      <c r="BP677" t="s">
        <v>297</v>
      </c>
      <c r="BQ677" t="s">
        <v>297</v>
      </c>
      <c r="BR677" t="s">
        <v>297</v>
      </c>
      <c r="BS677" t="s">
        <v>297</v>
      </c>
      <c r="BT677" t="s">
        <v>297</v>
      </c>
      <c r="BU677" t="s">
        <v>297</v>
      </c>
      <c r="BV677" t="s">
        <v>297</v>
      </c>
      <c r="BW677" t="s">
        <v>297</v>
      </c>
      <c r="BX677" t="s">
        <v>297</v>
      </c>
      <c r="BY677" t="s">
        <v>297</v>
      </c>
      <c r="BZ677" t="s">
        <v>297</v>
      </c>
      <c r="CA677" t="s">
        <v>297</v>
      </c>
      <c r="CB677" t="s">
        <v>297</v>
      </c>
      <c r="CC677" t="s">
        <v>297</v>
      </c>
      <c r="CD677" t="s">
        <v>297</v>
      </c>
      <c r="CE677" t="s">
        <v>297</v>
      </c>
      <c r="CF677" t="s">
        <v>313</v>
      </c>
      <c r="CG677" t="s">
        <v>314</v>
      </c>
      <c r="CH677" t="s">
        <v>314</v>
      </c>
      <c r="CI677" t="s">
        <v>297</v>
      </c>
      <c r="CJ677" t="s">
        <v>297</v>
      </c>
      <c r="CK677" t="s">
        <v>3997</v>
      </c>
      <c r="CL677" t="s">
        <v>3998</v>
      </c>
      <c r="CM677" t="s">
        <v>297</v>
      </c>
      <c r="CN677" t="s">
        <v>297</v>
      </c>
      <c r="CO677" t="s">
        <v>297</v>
      </c>
      <c r="CP677" t="s">
        <v>297</v>
      </c>
      <c r="CQ677" t="s">
        <v>297</v>
      </c>
      <c r="CR677" t="s">
        <v>297</v>
      </c>
      <c r="CS677" t="s">
        <v>297</v>
      </c>
      <c r="CT677" t="s">
        <v>297</v>
      </c>
      <c r="CU677" t="s">
        <v>297</v>
      </c>
      <c r="CV677" t="s">
        <v>297</v>
      </c>
      <c r="CW677" t="s">
        <v>297</v>
      </c>
      <c r="CX677" t="s">
        <v>297</v>
      </c>
      <c r="CY677" t="s">
        <v>297</v>
      </c>
      <c r="CZ677" t="s">
        <v>297</v>
      </c>
      <c r="DA677" t="s">
        <v>297</v>
      </c>
      <c r="DB677" t="s">
        <v>297</v>
      </c>
      <c r="DC677" t="s">
        <v>297</v>
      </c>
    </row>
    <row r="678" spans="1:107" ht="17" hidden="1" customHeight="1" x14ac:dyDescent="0.2">
      <c r="A678" t="s">
        <v>3999</v>
      </c>
      <c r="B678" s="196" t="s">
        <v>4000</v>
      </c>
      <c r="C678" t="s">
        <v>6289</v>
      </c>
      <c r="D678" t="s">
        <v>297</v>
      </c>
      <c r="E678" t="s">
        <v>4000</v>
      </c>
      <c r="F678" t="s">
        <v>297</v>
      </c>
      <c r="G678" t="s">
        <v>298</v>
      </c>
      <c r="H678" t="s">
        <v>299</v>
      </c>
      <c r="I678" t="s">
        <v>300</v>
      </c>
      <c r="J678" t="s">
        <v>301</v>
      </c>
      <c r="K678" t="s">
        <v>302</v>
      </c>
      <c r="L678" t="s">
        <v>303</v>
      </c>
      <c r="M678" t="s">
        <v>297</v>
      </c>
      <c r="N678" t="s">
        <v>297</v>
      </c>
      <c r="O678" t="s">
        <v>297</v>
      </c>
      <c r="Q678" t="s">
        <v>304</v>
      </c>
      <c r="R678" t="s">
        <v>319</v>
      </c>
      <c r="S678" t="s">
        <v>306</v>
      </c>
      <c r="T678" t="s">
        <v>307</v>
      </c>
      <c r="U678" t="s">
        <v>308</v>
      </c>
      <c r="V678" t="s">
        <v>309</v>
      </c>
      <c r="W678" t="s">
        <v>310</v>
      </c>
      <c r="X678" t="s">
        <v>310</v>
      </c>
      <c r="Y678" t="s">
        <v>311</v>
      </c>
      <c r="Z678" t="s">
        <v>297</v>
      </c>
      <c r="AA678" t="s">
        <v>297</v>
      </c>
      <c r="AB678" t="s">
        <v>297</v>
      </c>
      <c r="AC678" t="s">
        <v>297</v>
      </c>
      <c r="AD678" t="s">
        <v>297</v>
      </c>
      <c r="AE678" t="s">
        <v>297</v>
      </c>
      <c r="AF678" t="s">
        <v>312</v>
      </c>
      <c r="AG678" t="s">
        <v>297</v>
      </c>
      <c r="AH678" t="s">
        <v>297</v>
      </c>
      <c r="AI678" t="s">
        <v>297</v>
      </c>
      <c r="AJ678" t="s">
        <v>297</v>
      </c>
      <c r="AK678" t="s">
        <v>297</v>
      </c>
      <c r="AL678" t="s">
        <v>297</v>
      </c>
      <c r="AM678" t="s">
        <v>297</v>
      </c>
      <c r="AN678" t="s">
        <v>297</v>
      </c>
      <c r="AO678" t="s">
        <v>297</v>
      </c>
      <c r="AP678" t="s">
        <v>297</v>
      </c>
      <c r="AQ678" t="s">
        <v>297</v>
      </c>
      <c r="AR678" t="s">
        <v>297</v>
      </c>
      <c r="AS678" t="s">
        <v>297</v>
      </c>
      <c r="AT678" t="s">
        <v>297</v>
      </c>
      <c r="AU678" t="s">
        <v>297</v>
      </c>
      <c r="AV678" t="s">
        <v>297</v>
      </c>
      <c r="AW678" t="s">
        <v>297</v>
      </c>
      <c r="AX678" t="s">
        <v>297</v>
      </c>
      <c r="AY678" t="s">
        <v>297</v>
      </c>
      <c r="AZ678" t="s">
        <v>297</v>
      </c>
      <c r="BA678" t="s">
        <v>297</v>
      </c>
      <c r="BB678" t="s">
        <v>297</v>
      </c>
      <c r="BC678" t="s">
        <v>297</v>
      </c>
      <c r="BD678" t="s">
        <v>297</v>
      </c>
      <c r="BE678" t="s">
        <v>297</v>
      </c>
      <c r="BF678" t="s">
        <v>297</v>
      </c>
      <c r="BG678" t="s">
        <v>297</v>
      </c>
      <c r="BH678" t="s">
        <v>297</v>
      </c>
      <c r="BI678" t="s">
        <v>297</v>
      </c>
      <c r="BJ678" t="s">
        <v>297</v>
      </c>
      <c r="BK678" t="s">
        <v>297</v>
      </c>
      <c r="BL678" t="s">
        <v>297</v>
      </c>
      <c r="BM678" t="s">
        <v>297</v>
      </c>
      <c r="BN678" t="s">
        <v>297</v>
      </c>
      <c r="BO678" t="s">
        <v>297</v>
      </c>
      <c r="BP678" t="s">
        <v>297</v>
      </c>
      <c r="BQ678" t="s">
        <v>297</v>
      </c>
      <c r="BR678" t="s">
        <v>297</v>
      </c>
      <c r="BS678" t="s">
        <v>297</v>
      </c>
      <c r="BT678" t="s">
        <v>297</v>
      </c>
      <c r="BU678" t="s">
        <v>297</v>
      </c>
      <c r="BV678" t="s">
        <v>297</v>
      </c>
      <c r="BW678" t="s">
        <v>297</v>
      </c>
      <c r="BX678" t="s">
        <v>297</v>
      </c>
      <c r="BY678" t="s">
        <v>297</v>
      </c>
      <c r="BZ678" t="s">
        <v>297</v>
      </c>
      <c r="CA678" t="s">
        <v>297</v>
      </c>
      <c r="CB678" t="s">
        <v>297</v>
      </c>
      <c r="CC678" t="s">
        <v>297</v>
      </c>
      <c r="CD678" t="s">
        <v>297</v>
      </c>
      <c r="CE678" t="s">
        <v>297</v>
      </c>
      <c r="CF678" t="s">
        <v>313</v>
      </c>
      <c r="CG678" t="s">
        <v>314</v>
      </c>
      <c r="CH678" t="s">
        <v>314</v>
      </c>
      <c r="CI678" t="s">
        <v>297</v>
      </c>
      <c r="CJ678" t="s">
        <v>297</v>
      </c>
      <c r="CK678" t="s">
        <v>4001</v>
      </c>
      <c r="CL678" t="s">
        <v>4002</v>
      </c>
      <c r="CM678" t="s">
        <v>297</v>
      </c>
      <c r="CN678" t="s">
        <v>297</v>
      </c>
      <c r="CO678" t="s">
        <v>297</v>
      </c>
      <c r="CP678" t="s">
        <v>297</v>
      </c>
      <c r="CQ678" t="s">
        <v>297</v>
      </c>
      <c r="CR678" t="s">
        <v>297</v>
      </c>
      <c r="CS678" t="s">
        <v>297</v>
      </c>
      <c r="CT678" t="s">
        <v>297</v>
      </c>
      <c r="CU678" t="s">
        <v>297</v>
      </c>
      <c r="CV678" t="s">
        <v>297</v>
      </c>
      <c r="CW678" t="s">
        <v>297</v>
      </c>
      <c r="CX678" t="s">
        <v>297</v>
      </c>
      <c r="CY678" t="s">
        <v>297</v>
      </c>
      <c r="CZ678" t="s">
        <v>297</v>
      </c>
      <c r="DA678" t="s">
        <v>297</v>
      </c>
      <c r="DB678" t="s">
        <v>297</v>
      </c>
      <c r="DC678" t="s">
        <v>297</v>
      </c>
    </row>
    <row r="679" spans="1:107" ht="17" hidden="1" customHeight="1" x14ac:dyDescent="0.2">
      <c r="A679" t="s">
        <v>4003</v>
      </c>
      <c r="B679" s="14" t="s">
        <v>4004</v>
      </c>
      <c r="C679" t="s">
        <v>6289</v>
      </c>
      <c r="D679" t="s">
        <v>297</v>
      </c>
      <c r="E679" t="s">
        <v>4004</v>
      </c>
      <c r="F679" t="s">
        <v>297</v>
      </c>
      <c r="G679" t="s">
        <v>298</v>
      </c>
      <c r="H679" t="s">
        <v>299</v>
      </c>
      <c r="I679" t="s">
        <v>300</v>
      </c>
      <c r="J679" t="s">
        <v>301</v>
      </c>
      <c r="K679" t="s">
        <v>302</v>
      </c>
      <c r="L679" t="s">
        <v>303</v>
      </c>
      <c r="M679" t="s">
        <v>297</v>
      </c>
      <c r="N679" t="s">
        <v>297</v>
      </c>
      <c r="O679" t="s">
        <v>297</v>
      </c>
      <c r="Q679" t="s">
        <v>304</v>
      </c>
      <c r="R679" t="s">
        <v>319</v>
      </c>
      <c r="S679" t="s">
        <v>306</v>
      </c>
      <c r="T679" t="s">
        <v>307</v>
      </c>
      <c r="U679" t="s">
        <v>308</v>
      </c>
      <c r="V679" t="s">
        <v>309</v>
      </c>
      <c r="W679" t="s">
        <v>310</v>
      </c>
      <c r="X679" t="s">
        <v>310</v>
      </c>
      <c r="Y679" t="s">
        <v>311</v>
      </c>
      <c r="Z679" t="s">
        <v>297</v>
      </c>
      <c r="AA679" t="s">
        <v>297</v>
      </c>
      <c r="AB679" t="s">
        <v>297</v>
      </c>
      <c r="AC679" t="s">
        <v>297</v>
      </c>
      <c r="AD679" t="s">
        <v>297</v>
      </c>
      <c r="AE679" t="s">
        <v>297</v>
      </c>
      <c r="AF679" t="s">
        <v>312</v>
      </c>
      <c r="AG679" t="s">
        <v>297</v>
      </c>
      <c r="AH679" t="s">
        <v>297</v>
      </c>
      <c r="AI679" t="s">
        <v>297</v>
      </c>
      <c r="AJ679" t="s">
        <v>297</v>
      </c>
      <c r="AK679" t="s">
        <v>297</v>
      </c>
      <c r="AL679" t="s">
        <v>297</v>
      </c>
      <c r="AM679" t="s">
        <v>297</v>
      </c>
      <c r="AN679" t="s">
        <v>297</v>
      </c>
      <c r="AO679" t="s">
        <v>297</v>
      </c>
      <c r="AP679" t="s">
        <v>297</v>
      </c>
      <c r="AQ679" t="s">
        <v>297</v>
      </c>
      <c r="AR679" t="s">
        <v>297</v>
      </c>
      <c r="AS679" t="s">
        <v>297</v>
      </c>
      <c r="AT679" t="s">
        <v>297</v>
      </c>
      <c r="AU679" t="s">
        <v>297</v>
      </c>
      <c r="AV679" t="s">
        <v>297</v>
      </c>
      <c r="AW679" t="s">
        <v>297</v>
      </c>
      <c r="AX679" t="s">
        <v>297</v>
      </c>
      <c r="AY679" t="s">
        <v>297</v>
      </c>
      <c r="AZ679" t="s">
        <v>297</v>
      </c>
      <c r="BA679" t="s">
        <v>297</v>
      </c>
      <c r="BB679" t="s">
        <v>297</v>
      </c>
      <c r="BC679" t="s">
        <v>297</v>
      </c>
      <c r="BD679" t="s">
        <v>297</v>
      </c>
      <c r="BE679" t="s">
        <v>297</v>
      </c>
      <c r="BF679" t="s">
        <v>297</v>
      </c>
      <c r="BG679" t="s">
        <v>297</v>
      </c>
      <c r="BH679" t="s">
        <v>297</v>
      </c>
      <c r="BI679" t="s">
        <v>297</v>
      </c>
      <c r="BJ679" t="s">
        <v>297</v>
      </c>
      <c r="BK679" t="s">
        <v>297</v>
      </c>
      <c r="BL679" t="s">
        <v>297</v>
      </c>
      <c r="BM679" t="s">
        <v>297</v>
      </c>
      <c r="BN679" t="s">
        <v>297</v>
      </c>
      <c r="BO679" t="s">
        <v>297</v>
      </c>
      <c r="BP679" t="s">
        <v>297</v>
      </c>
      <c r="BQ679" t="s">
        <v>297</v>
      </c>
      <c r="BR679" t="s">
        <v>297</v>
      </c>
      <c r="BS679" t="s">
        <v>297</v>
      </c>
      <c r="BT679" t="s">
        <v>297</v>
      </c>
      <c r="BU679" t="s">
        <v>297</v>
      </c>
      <c r="BV679" t="s">
        <v>297</v>
      </c>
      <c r="BW679" t="s">
        <v>297</v>
      </c>
      <c r="BX679" t="s">
        <v>297</v>
      </c>
      <c r="BY679" t="s">
        <v>297</v>
      </c>
      <c r="BZ679" t="s">
        <v>297</v>
      </c>
      <c r="CA679" t="s">
        <v>297</v>
      </c>
      <c r="CB679" t="s">
        <v>297</v>
      </c>
      <c r="CC679" t="s">
        <v>297</v>
      </c>
      <c r="CD679" t="s">
        <v>297</v>
      </c>
      <c r="CE679" t="s">
        <v>297</v>
      </c>
      <c r="CF679" t="s">
        <v>313</v>
      </c>
      <c r="CG679" t="s">
        <v>314</v>
      </c>
      <c r="CH679" t="s">
        <v>314</v>
      </c>
      <c r="CI679" t="s">
        <v>297</v>
      </c>
      <c r="CJ679" t="s">
        <v>297</v>
      </c>
      <c r="CK679" t="s">
        <v>4005</v>
      </c>
      <c r="CL679" t="s">
        <v>4006</v>
      </c>
      <c r="CM679" t="s">
        <v>297</v>
      </c>
      <c r="CN679" t="s">
        <v>297</v>
      </c>
      <c r="CO679" t="s">
        <v>297</v>
      </c>
      <c r="CP679" t="s">
        <v>297</v>
      </c>
      <c r="CQ679" t="s">
        <v>297</v>
      </c>
      <c r="CR679" t="s">
        <v>297</v>
      </c>
      <c r="CS679" t="s">
        <v>297</v>
      </c>
      <c r="CT679" t="s">
        <v>297</v>
      </c>
      <c r="CU679" t="s">
        <v>297</v>
      </c>
      <c r="CV679" t="s">
        <v>297</v>
      </c>
      <c r="CW679" t="s">
        <v>297</v>
      </c>
      <c r="CX679" t="s">
        <v>297</v>
      </c>
      <c r="CY679" t="s">
        <v>297</v>
      </c>
      <c r="CZ679" t="s">
        <v>297</v>
      </c>
      <c r="DA679" t="s">
        <v>297</v>
      </c>
      <c r="DB679" t="s">
        <v>297</v>
      </c>
      <c r="DC679" t="s">
        <v>297</v>
      </c>
    </row>
    <row r="680" spans="1:107" ht="17" hidden="1" customHeight="1" x14ac:dyDescent="0.2">
      <c r="A680" t="s">
        <v>4007</v>
      </c>
      <c r="B680" s="196" t="s">
        <v>4008</v>
      </c>
      <c r="C680" t="s">
        <v>6202</v>
      </c>
      <c r="D680" t="s">
        <v>297</v>
      </c>
      <c r="E680" t="s">
        <v>4009</v>
      </c>
      <c r="F680" t="s">
        <v>4010</v>
      </c>
      <c r="G680" t="s">
        <v>339</v>
      </c>
      <c r="H680" t="s">
        <v>520</v>
      </c>
      <c r="I680" t="s">
        <v>300</v>
      </c>
      <c r="J680" t="s">
        <v>611</v>
      </c>
      <c r="K680" t="s">
        <v>343</v>
      </c>
      <c r="L680" t="s">
        <v>303</v>
      </c>
      <c r="M680" t="s">
        <v>297</v>
      </c>
      <c r="N680" t="s">
        <v>297</v>
      </c>
      <c r="O680" t="s">
        <v>297</v>
      </c>
      <c r="Q680" t="s">
        <v>344</v>
      </c>
      <c r="R680" t="s">
        <v>297</v>
      </c>
      <c r="S680" t="s">
        <v>306</v>
      </c>
      <c r="T680" t="s">
        <v>297</v>
      </c>
      <c r="U680" t="s">
        <v>308</v>
      </c>
      <c r="V680" t="s">
        <v>568</v>
      </c>
      <c r="W680" t="s">
        <v>345</v>
      </c>
      <c r="X680" t="s">
        <v>310</v>
      </c>
      <c r="Y680" t="s">
        <v>4011</v>
      </c>
      <c r="Z680" t="s">
        <v>297</v>
      </c>
      <c r="AA680" t="s">
        <v>297</v>
      </c>
      <c r="AB680" t="s">
        <v>297</v>
      </c>
      <c r="AC680" t="s">
        <v>297</v>
      </c>
      <c r="AD680" t="s">
        <v>297</v>
      </c>
      <c r="AE680" t="s">
        <v>297</v>
      </c>
      <c r="AF680" t="s">
        <v>297</v>
      </c>
      <c r="AG680" t="s">
        <v>297</v>
      </c>
      <c r="AH680" t="s">
        <v>297</v>
      </c>
      <c r="AI680" t="s">
        <v>297</v>
      </c>
      <c r="AJ680" t="s">
        <v>297</v>
      </c>
      <c r="AK680" t="s">
        <v>297</v>
      </c>
      <c r="AL680" t="s">
        <v>297</v>
      </c>
      <c r="AM680" t="s">
        <v>297</v>
      </c>
      <c r="AN680" t="s">
        <v>297</v>
      </c>
      <c r="AO680" t="s">
        <v>297</v>
      </c>
      <c r="AP680" t="s">
        <v>297</v>
      </c>
      <c r="AQ680" t="s">
        <v>297</v>
      </c>
      <c r="AR680" t="s">
        <v>297</v>
      </c>
      <c r="AS680" t="s">
        <v>297</v>
      </c>
      <c r="AT680" t="s">
        <v>297</v>
      </c>
      <c r="AU680" t="s">
        <v>297</v>
      </c>
      <c r="AV680" t="s">
        <v>297</v>
      </c>
      <c r="AW680" t="s">
        <v>297</v>
      </c>
      <c r="AX680" t="s">
        <v>297</v>
      </c>
      <c r="AY680" t="s">
        <v>297</v>
      </c>
      <c r="AZ680" t="s">
        <v>297</v>
      </c>
      <c r="BA680" t="s">
        <v>297</v>
      </c>
      <c r="BB680" t="s">
        <v>297</v>
      </c>
      <c r="BC680" t="s">
        <v>297</v>
      </c>
      <c r="BD680" t="s">
        <v>297</v>
      </c>
      <c r="BE680" t="s">
        <v>297</v>
      </c>
      <c r="BF680" t="s">
        <v>297</v>
      </c>
      <c r="BG680" t="s">
        <v>297</v>
      </c>
      <c r="BH680" t="s">
        <v>297</v>
      </c>
      <c r="BI680" t="s">
        <v>297</v>
      </c>
      <c r="BJ680" t="s">
        <v>297</v>
      </c>
      <c r="BK680" t="s">
        <v>297</v>
      </c>
      <c r="BL680" t="s">
        <v>297</v>
      </c>
      <c r="BM680" t="s">
        <v>297</v>
      </c>
      <c r="BN680" t="s">
        <v>297</v>
      </c>
      <c r="BO680" t="s">
        <v>297</v>
      </c>
      <c r="BP680" t="s">
        <v>297</v>
      </c>
      <c r="BQ680" t="s">
        <v>297</v>
      </c>
      <c r="BR680" t="s">
        <v>297</v>
      </c>
      <c r="BS680" t="s">
        <v>297</v>
      </c>
      <c r="BT680" t="s">
        <v>297</v>
      </c>
      <c r="BU680" t="s">
        <v>297</v>
      </c>
      <c r="BV680" t="s">
        <v>297</v>
      </c>
      <c r="BW680" t="s">
        <v>297</v>
      </c>
      <c r="BX680" t="s">
        <v>297</v>
      </c>
      <c r="BY680" t="s">
        <v>297</v>
      </c>
      <c r="BZ680" t="s">
        <v>297</v>
      </c>
      <c r="CA680" t="s">
        <v>297</v>
      </c>
      <c r="CB680" t="s">
        <v>297</v>
      </c>
      <c r="CC680" t="s">
        <v>297</v>
      </c>
      <c r="CD680" t="s">
        <v>297</v>
      </c>
      <c r="CE680" t="s">
        <v>297</v>
      </c>
      <c r="CF680" t="s">
        <v>347</v>
      </c>
      <c r="CG680" t="s">
        <v>297</v>
      </c>
      <c r="CH680" t="s">
        <v>297</v>
      </c>
      <c r="CI680">
        <v>0</v>
      </c>
      <c r="CJ680">
        <v>100</v>
      </c>
      <c r="CK680" t="s">
        <v>4012</v>
      </c>
      <c r="CL680" t="s">
        <v>4013</v>
      </c>
      <c r="CM680" t="s">
        <v>4014</v>
      </c>
      <c r="CN680" t="s">
        <v>297</v>
      </c>
      <c r="CO680" t="s">
        <v>297</v>
      </c>
      <c r="CP680" t="s">
        <v>297</v>
      </c>
      <c r="CQ680" t="s">
        <v>297</v>
      </c>
      <c r="CR680" t="s">
        <v>297</v>
      </c>
      <c r="CS680" t="s">
        <v>297</v>
      </c>
      <c r="CT680" t="s">
        <v>297</v>
      </c>
      <c r="CU680" t="s">
        <v>297</v>
      </c>
      <c r="CV680" t="s">
        <v>297</v>
      </c>
      <c r="CW680" t="s">
        <v>297</v>
      </c>
      <c r="CX680" t="s">
        <v>297</v>
      </c>
      <c r="CY680" t="s">
        <v>579</v>
      </c>
      <c r="CZ680" t="s">
        <v>404</v>
      </c>
      <c r="DA680" t="s">
        <v>4015</v>
      </c>
      <c r="DB680" t="s">
        <v>297</v>
      </c>
      <c r="DC680" t="s">
        <v>1679</v>
      </c>
    </row>
    <row r="681" spans="1:107" ht="17" hidden="1" customHeight="1" x14ac:dyDescent="0.2">
      <c r="A681" t="s">
        <v>4016</v>
      </c>
      <c r="B681" s="14" t="s">
        <v>4017</v>
      </c>
      <c r="C681" t="s">
        <v>6279</v>
      </c>
      <c r="D681" t="s">
        <v>297</v>
      </c>
      <c r="E681" t="s">
        <v>4018</v>
      </c>
      <c r="F681" t="s">
        <v>297</v>
      </c>
      <c r="G681" t="s">
        <v>339</v>
      </c>
      <c r="H681" t="s">
        <v>340</v>
      </c>
      <c r="I681" t="s">
        <v>300</v>
      </c>
      <c r="J681" t="s">
        <v>342</v>
      </c>
      <c r="K681" t="s">
        <v>343</v>
      </c>
      <c r="L681" t="s">
        <v>303</v>
      </c>
      <c r="M681" t="s">
        <v>297</v>
      </c>
      <c r="N681" t="s">
        <v>297</v>
      </c>
      <c r="O681" t="s">
        <v>297</v>
      </c>
      <c r="Q681" t="s">
        <v>344</v>
      </c>
      <c r="R681" t="s">
        <v>297</v>
      </c>
      <c r="S681" t="s">
        <v>306</v>
      </c>
      <c r="T681" t="s">
        <v>362</v>
      </c>
      <c r="U681" t="s">
        <v>297</v>
      </c>
      <c r="V681" t="s">
        <v>309</v>
      </c>
      <c r="W681" t="s">
        <v>345</v>
      </c>
      <c r="X681" t="s">
        <v>310</v>
      </c>
      <c r="Y681" t="s">
        <v>311</v>
      </c>
      <c r="Z681" t="s">
        <v>297</v>
      </c>
      <c r="AA681" t="s">
        <v>297</v>
      </c>
      <c r="AB681" t="s">
        <v>297</v>
      </c>
      <c r="AC681" t="s">
        <v>297</v>
      </c>
      <c r="AD681" t="s">
        <v>297</v>
      </c>
      <c r="AE681" t="s">
        <v>297</v>
      </c>
      <c r="AF681" t="s">
        <v>312</v>
      </c>
      <c r="AG681" t="s">
        <v>297</v>
      </c>
      <c r="AH681" t="s">
        <v>297</v>
      </c>
      <c r="AI681" t="s">
        <v>297</v>
      </c>
      <c r="AJ681" t="s">
        <v>297</v>
      </c>
      <c r="AK681" t="s">
        <v>297</v>
      </c>
      <c r="AL681" t="s">
        <v>297</v>
      </c>
      <c r="AM681" t="s">
        <v>297</v>
      </c>
      <c r="AN681" t="s">
        <v>297</v>
      </c>
      <c r="AO681" t="s">
        <v>297</v>
      </c>
      <c r="AP681" t="s">
        <v>297</v>
      </c>
      <c r="AQ681" t="s">
        <v>297</v>
      </c>
      <c r="AR681" t="s">
        <v>297</v>
      </c>
      <c r="AS681" t="s">
        <v>297</v>
      </c>
      <c r="AT681" t="s">
        <v>297</v>
      </c>
      <c r="AU681" t="s">
        <v>297</v>
      </c>
      <c r="AV681" t="s">
        <v>297</v>
      </c>
      <c r="AW681" t="s">
        <v>297</v>
      </c>
      <c r="AX681" t="s">
        <v>297</v>
      </c>
      <c r="AY681" t="s">
        <v>297</v>
      </c>
      <c r="AZ681" t="s">
        <v>297</v>
      </c>
      <c r="BA681" t="s">
        <v>297</v>
      </c>
      <c r="BB681" t="s">
        <v>297</v>
      </c>
      <c r="BC681" t="s">
        <v>297</v>
      </c>
      <c r="BD681" t="s">
        <v>297</v>
      </c>
      <c r="BE681" t="s">
        <v>297</v>
      </c>
      <c r="BF681" t="s">
        <v>297</v>
      </c>
      <c r="BG681" t="s">
        <v>297</v>
      </c>
      <c r="BH681" t="s">
        <v>297</v>
      </c>
      <c r="BI681" t="s">
        <v>297</v>
      </c>
      <c r="BJ681" t="s">
        <v>297</v>
      </c>
      <c r="BK681" t="s">
        <v>297</v>
      </c>
      <c r="BL681" t="s">
        <v>297</v>
      </c>
      <c r="BM681" t="s">
        <v>297</v>
      </c>
      <c r="BN681" t="s">
        <v>297</v>
      </c>
      <c r="BO681" t="s">
        <v>297</v>
      </c>
      <c r="BP681" t="s">
        <v>297</v>
      </c>
      <c r="BQ681" t="s">
        <v>297</v>
      </c>
      <c r="BR681" t="s">
        <v>297</v>
      </c>
      <c r="BS681" t="s">
        <v>297</v>
      </c>
      <c r="BT681" t="s">
        <v>297</v>
      </c>
      <c r="BU681" t="s">
        <v>297</v>
      </c>
      <c r="BV681" t="s">
        <v>312</v>
      </c>
      <c r="BW681" t="s">
        <v>297</v>
      </c>
      <c r="BX681" t="s">
        <v>297</v>
      </c>
      <c r="BY681" t="s">
        <v>297</v>
      </c>
      <c r="BZ681" t="s">
        <v>297</v>
      </c>
      <c r="CA681" t="s">
        <v>297</v>
      </c>
      <c r="CB681" t="s">
        <v>297</v>
      </c>
      <c r="CC681" t="s">
        <v>297</v>
      </c>
      <c r="CD681" t="s">
        <v>297</v>
      </c>
      <c r="CE681" t="s">
        <v>297</v>
      </c>
      <c r="CF681" t="s">
        <v>347</v>
      </c>
      <c r="CG681">
        <v>0</v>
      </c>
      <c r="CH681">
        <v>0</v>
      </c>
      <c r="CI681" t="s">
        <v>297</v>
      </c>
      <c r="CJ681" t="s">
        <v>297</v>
      </c>
      <c r="CK681" t="s">
        <v>4019</v>
      </c>
      <c r="CL681" t="s">
        <v>4020</v>
      </c>
      <c r="CM681" t="s">
        <v>297</v>
      </c>
      <c r="CN681" t="s">
        <v>2009</v>
      </c>
      <c r="CO681" t="s">
        <v>297</v>
      </c>
      <c r="CP681" t="s">
        <v>297</v>
      </c>
      <c r="CQ681" t="s">
        <v>297</v>
      </c>
      <c r="CR681" t="s">
        <v>297</v>
      </c>
      <c r="CS681" t="s">
        <v>297</v>
      </c>
      <c r="CT681" t="s">
        <v>297</v>
      </c>
      <c r="CU681" t="s">
        <v>2010</v>
      </c>
      <c r="CV681" t="s">
        <v>419</v>
      </c>
      <c r="CW681" t="s">
        <v>297</v>
      </c>
      <c r="CX681" t="s">
        <v>297</v>
      </c>
      <c r="CY681" t="s">
        <v>926</v>
      </c>
      <c r="CZ681" t="s">
        <v>404</v>
      </c>
      <c r="DA681" t="s">
        <v>2011</v>
      </c>
      <c r="DB681" t="s">
        <v>297</v>
      </c>
      <c r="DC681" t="s">
        <v>1125</v>
      </c>
    </row>
    <row r="682" spans="1:107" ht="17" hidden="1" customHeight="1" x14ac:dyDescent="0.2">
      <c r="A682" t="s">
        <v>4021</v>
      </c>
      <c r="B682" s="196" t="s">
        <v>4022</v>
      </c>
      <c r="C682" t="s">
        <v>6285</v>
      </c>
      <c r="D682" t="s">
        <v>297</v>
      </c>
      <c r="E682" t="s">
        <v>4023</v>
      </c>
      <c r="F682" t="s">
        <v>297</v>
      </c>
      <c r="G682" t="s">
        <v>298</v>
      </c>
      <c r="H682" t="s">
        <v>299</v>
      </c>
      <c r="I682" t="s">
        <v>300</v>
      </c>
      <c r="J682" t="s">
        <v>611</v>
      </c>
      <c r="K682" t="s">
        <v>343</v>
      </c>
      <c r="L682" t="s">
        <v>303</v>
      </c>
      <c r="M682" t="s">
        <v>297</v>
      </c>
      <c r="N682" t="s">
        <v>297</v>
      </c>
      <c r="O682" t="s">
        <v>297</v>
      </c>
      <c r="Q682" t="s">
        <v>344</v>
      </c>
      <c r="R682" t="s">
        <v>297</v>
      </c>
      <c r="S682" t="s">
        <v>306</v>
      </c>
      <c r="T682" t="s">
        <v>297</v>
      </c>
      <c r="U682" t="s">
        <v>297</v>
      </c>
      <c r="V682" t="s">
        <v>309</v>
      </c>
      <c r="W682" t="s">
        <v>310</v>
      </c>
      <c r="X682" t="s">
        <v>310</v>
      </c>
      <c r="Y682" t="s">
        <v>612</v>
      </c>
      <c r="Z682" t="s">
        <v>297</v>
      </c>
      <c r="AA682" t="s">
        <v>297</v>
      </c>
      <c r="AB682" t="s">
        <v>297</v>
      </c>
      <c r="AC682" t="s">
        <v>297</v>
      </c>
      <c r="AD682" t="s">
        <v>297</v>
      </c>
      <c r="AE682" t="s">
        <v>297</v>
      </c>
      <c r="AF682" t="s">
        <v>312</v>
      </c>
      <c r="AG682" t="s">
        <v>297</v>
      </c>
      <c r="AH682" t="s">
        <v>297</v>
      </c>
      <c r="AI682" t="s">
        <v>297</v>
      </c>
      <c r="AJ682" t="s">
        <v>297</v>
      </c>
      <c r="AK682" t="s">
        <v>297</v>
      </c>
      <c r="AL682" t="s">
        <v>297</v>
      </c>
      <c r="AM682" t="s">
        <v>297</v>
      </c>
      <c r="AN682" t="s">
        <v>297</v>
      </c>
      <c r="AO682" t="s">
        <v>297</v>
      </c>
      <c r="AP682" t="s">
        <v>297</v>
      </c>
      <c r="AQ682" t="s">
        <v>297</v>
      </c>
      <c r="AR682" t="s">
        <v>297</v>
      </c>
      <c r="AS682" t="s">
        <v>297</v>
      </c>
      <c r="AT682" t="s">
        <v>297</v>
      </c>
      <c r="AU682" t="s">
        <v>297</v>
      </c>
      <c r="AV682" t="s">
        <v>297</v>
      </c>
      <c r="AW682" t="s">
        <v>297</v>
      </c>
      <c r="AX682" t="s">
        <v>297</v>
      </c>
      <c r="AY682" t="s">
        <v>297</v>
      </c>
      <c r="AZ682" t="s">
        <v>297</v>
      </c>
      <c r="BA682" t="s">
        <v>297</v>
      </c>
      <c r="BB682" t="s">
        <v>297</v>
      </c>
      <c r="BC682" t="s">
        <v>297</v>
      </c>
      <c r="BD682" t="s">
        <v>297</v>
      </c>
      <c r="BE682" t="s">
        <v>297</v>
      </c>
      <c r="BF682" t="s">
        <v>297</v>
      </c>
      <c r="BG682" t="s">
        <v>297</v>
      </c>
      <c r="BH682" t="s">
        <v>297</v>
      </c>
      <c r="BI682" t="s">
        <v>297</v>
      </c>
      <c r="BJ682" t="s">
        <v>297</v>
      </c>
      <c r="BK682" t="s">
        <v>297</v>
      </c>
      <c r="BL682" t="s">
        <v>297</v>
      </c>
      <c r="BM682" t="s">
        <v>297</v>
      </c>
      <c r="BN682" t="s">
        <v>297</v>
      </c>
      <c r="BO682" t="s">
        <v>297</v>
      </c>
      <c r="BP682" t="s">
        <v>297</v>
      </c>
      <c r="BQ682" t="s">
        <v>297</v>
      </c>
      <c r="BR682" t="s">
        <v>297</v>
      </c>
      <c r="BS682" t="s">
        <v>297</v>
      </c>
      <c r="BT682" t="s">
        <v>297</v>
      </c>
      <c r="BU682" t="s">
        <v>297</v>
      </c>
      <c r="BV682" t="s">
        <v>297</v>
      </c>
      <c r="BW682" t="s">
        <v>297</v>
      </c>
      <c r="BX682" t="s">
        <v>297</v>
      </c>
      <c r="BY682" t="s">
        <v>297</v>
      </c>
      <c r="BZ682" t="s">
        <v>297</v>
      </c>
      <c r="CA682" t="s">
        <v>297</v>
      </c>
      <c r="CB682" t="s">
        <v>297</v>
      </c>
      <c r="CC682" t="s">
        <v>297</v>
      </c>
      <c r="CD682" t="s">
        <v>297</v>
      </c>
      <c r="CE682" t="s">
        <v>297</v>
      </c>
      <c r="CF682" t="s">
        <v>347</v>
      </c>
      <c r="CG682" t="s">
        <v>297</v>
      </c>
      <c r="CH682" t="s">
        <v>297</v>
      </c>
      <c r="CI682">
        <v>0</v>
      </c>
      <c r="CJ682">
        <v>30</v>
      </c>
      <c r="CK682" t="s">
        <v>4024</v>
      </c>
      <c r="CL682" t="s">
        <v>4025</v>
      </c>
      <c r="CM682" t="s">
        <v>297</v>
      </c>
      <c r="CN682" t="s">
        <v>297</v>
      </c>
      <c r="CO682" t="s">
        <v>297</v>
      </c>
      <c r="CP682" t="s">
        <v>297</v>
      </c>
      <c r="CQ682" t="s">
        <v>297</v>
      </c>
      <c r="CR682" t="s">
        <v>297</v>
      </c>
      <c r="CS682" t="s">
        <v>297</v>
      </c>
      <c r="CT682" t="s">
        <v>297</v>
      </c>
      <c r="CU682" t="s">
        <v>297</v>
      </c>
      <c r="CV682" t="s">
        <v>297</v>
      </c>
      <c r="CW682" t="s">
        <v>297</v>
      </c>
      <c r="CX682" t="s">
        <v>297</v>
      </c>
      <c r="CY682" t="s">
        <v>297</v>
      </c>
      <c r="CZ682" t="s">
        <v>297</v>
      </c>
      <c r="DA682" t="s">
        <v>297</v>
      </c>
      <c r="DB682" t="s">
        <v>297</v>
      </c>
      <c r="DC682" t="s">
        <v>297</v>
      </c>
    </row>
    <row r="683" spans="1:107" ht="17" hidden="1" customHeight="1" x14ac:dyDescent="0.2">
      <c r="A683" t="s">
        <v>4026</v>
      </c>
      <c r="B683" s="14" t="s">
        <v>4027</v>
      </c>
      <c r="C683" t="s">
        <v>6285</v>
      </c>
      <c r="D683" t="s">
        <v>297</v>
      </c>
      <c r="E683" t="s">
        <v>4028</v>
      </c>
      <c r="F683" t="s">
        <v>297</v>
      </c>
      <c r="G683" t="s">
        <v>298</v>
      </c>
      <c r="H683" t="s">
        <v>299</v>
      </c>
      <c r="I683" t="s">
        <v>300</v>
      </c>
      <c r="J683" t="s">
        <v>342</v>
      </c>
      <c r="K683" t="s">
        <v>343</v>
      </c>
      <c r="L683" t="s">
        <v>303</v>
      </c>
      <c r="M683" t="s">
        <v>297</v>
      </c>
      <c r="N683" t="s">
        <v>297</v>
      </c>
      <c r="O683" t="s">
        <v>297</v>
      </c>
      <c r="Q683" t="s">
        <v>344</v>
      </c>
      <c r="R683" t="s">
        <v>297</v>
      </c>
      <c r="S683" t="s">
        <v>306</v>
      </c>
      <c r="T683" t="s">
        <v>307</v>
      </c>
      <c r="U683" t="s">
        <v>297</v>
      </c>
      <c r="V683" t="s">
        <v>309</v>
      </c>
      <c r="W683" t="s">
        <v>310</v>
      </c>
      <c r="X683" t="s">
        <v>310</v>
      </c>
      <c r="Y683" t="s">
        <v>311</v>
      </c>
      <c r="Z683" t="s">
        <v>297</v>
      </c>
      <c r="AA683" t="s">
        <v>297</v>
      </c>
      <c r="AB683" t="s">
        <v>297</v>
      </c>
      <c r="AC683" t="s">
        <v>297</v>
      </c>
      <c r="AD683" t="s">
        <v>297</v>
      </c>
      <c r="AE683" t="s">
        <v>297</v>
      </c>
      <c r="AF683" t="s">
        <v>312</v>
      </c>
      <c r="AG683" t="s">
        <v>297</v>
      </c>
      <c r="AH683" t="s">
        <v>297</v>
      </c>
      <c r="AI683" t="s">
        <v>297</v>
      </c>
      <c r="AJ683" t="s">
        <v>297</v>
      </c>
      <c r="AK683" t="s">
        <v>297</v>
      </c>
      <c r="AL683" t="s">
        <v>297</v>
      </c>
      <c r="AM683" t="s">
        <v>297</v>
      </c>
      <c r="AN683" t="s">
        <v>297</v>
      </c>
      <c r="AO683" t="s">
        <v>297</v>
      </c>
      <c r="AP683" t="s">
        <v>297</v>
      </c>
      <c r="AQ683" t="s">
        <v>297</v>
      </c>
      <c r="AR683" t="s">
        <v>297</v>
      </c>
      <c r="AS683" t="s">
        <v>297</v>
      </c>
      <c r="AT683" t="s">
        <v>297</v>
      </c>
      <c r="AU683" t="s">
        <v>297</v>
      </c>
      <c r="AV683" t="s">
        <v>297</v>
      </c>
      <c r="AW683" t="s">
        <v>297</v>
      </c>
      <c r="AX683" t="s">
        <v>297</v>
      </c>
      <c r="AY683" t="s">
        <v>297</v>
      </c>
      <c r="AZ683" t="s">
        <v>297</v>
      </c>
      <c r="BA683" t="s">
        <v>297</v>
      </c>
      <c r="BB683" t="s">
        <v>297</v>
      </c>
      <c r="BC683" t="s">
        <v>297</v>
      </c>
      <c r="BD683" t="s">
        <v>297</v>
      </c>
      <c r="BE683" t="s">
        <v>297</v>
      </c>
      <c r="BF683" t="s">
        <v>297</v>
      </c>
      <c r="BG683" t="s">
        <v>297</v>
      </c>
      <c r="BH683" t="s">
        <v>297</v>
      </c>
      <c r="BI683" t="s">
        <v>297</v>
      </c>
      <c r="BJ683" t="s">
        <v>297</v>
      </c>
      <c r="BK683" t="s">
        <v>297</v>
      </c>
      <c r="BL683" t="s">
        <v>297</v>
      </c>
      <c r="BM683" t="s">
        <v>297</v>
      </c>
      <c r="BN683" t="s">
        <v>297</v>
      </c>
      <c r="BO683" t="s">
        <v>297</v>
      </c>
      <c r="BP683" t="s">
        <v>297</v>
      </c>
      <c r="BQ683" t="s">
        <v>297</v>
      </c>
      <c r="BR683" t="s">
        <v>297</v>
      </c>
      <c r="BS683" t="s">
        <v>297</v>
      </c>
      <c r="BT683" t="s">
        <v>297</v>
      </c>
      <c r="BU683" t="s">
        <v>297</v>
      </c>
      <c r="BV683" t="s">
        <v>297</v>
      </c>
      <c r="BW683" t="s">
        <v>297</v>
      </c>
      <c r="BX683" t="s">
        <v>297</v>
      </c>
      <c r="BY683" t="s">
        <v>297</v>
      </c>
      <c r="BZ683" t="s">
        <v>297</v>
      </c>
      <c r="CA683" t="s">
        <v>297</v>
      </c>
      <c r="CB683" t="s">
        <v>297</v>
      </c>
      <c r="CC683" t="s">
        <v>297</v>
      </c>
      <c r="CD683" t="s">
        <v>297</v>
      </c>
      <c r="CE683" t="s">
        <v>297</v>
      </c>
      <c r="CF683" t="s">
        <v>347</v>
      </c>
      <c r="CG683" t="s">
        <v>297</v>
      </c>
      <c r="CH683" t="s">
        <v>297</v>
      </c>
      <c r="CI683">
        <v>0</v>
      </c>
      <c r="CJ683">
        <v>30</v>
      </c>
      <c r="CK683" t="s">
        <v>4029</v>
      </c>
      <c r="CL683" t="s">
        <v>4030</v>
      </c>
      <c r="CM683" t="s">
        <v>297</v>
      </c>
      <c r="CN683" t="s">
        <v>297</v>
      </c>
      <c r="CO683" t="s">
        <v>297</v>
      </c>
      <c r="CP683" t="s">
        <v>297</v>
      </c>
      <c r="CQ683" t="s">
        <v>297</v>
      </c>
      <c r="CR683" t="s">
        <v>297</v>
      </c>
      <c r="CS683" t="s">
        <v>297</v>
      </c>
      <c r="CT683" t="s">
        <v>297</v>
      </c>
      <c r="CU683" t="s">
        <v>297</v>
      </c>
      <c r="CV683" t="s">
        <v>297</v>
      </c>
      <c r="CW683" t="s">
        <v>297</v>
      </c>
      <c r="CX683" t="s">
        <v>297</v>
      </c>
      <c r="CY683" t="s">
        <v>297</v>
      </c>
      <c r="CZ683" t="s">
        <v>297</v>
      </c>
      <c r="DA683" t="s">
        <v>297</v>
      </c>
      <c r="DB683" t="s">
        <v>297</v>
      </c>
      <c r="DC683" t="s">
        <v>297</v>
      </c>
    </row>
    <row r="684" spans="1:107" s="3" customFormat="1" ht="17" hidden="1" customHeight="1" x14ac:dyDescent="0.2">
      <c r="A684" t="s">
        <v>4031</v>
      </c>
      <c r="B684" s="196" t="s">
        <v>4032</v>
      </c>
      <c r="C684" t="s">
        <v>6285</v>
      </c>
      <c r="D684" t="s">
        <v>297</v>
      </c>
      <c r="E684" t="s">
        <v>4033</v>
      </c>
      <c r="F684" t="s">
        <v>297</v>
      </c>
      <c r="G684" t="s">
        <v>298</v>
      </c>
      <c r="H684" t="s">
        <v>299</v>
      </c>
      <c r="I684" t="s">
        <v>300</v>
      </c>
      <c r="J684" t="s">
        <v>611</v>
      </c>
      <c r="K684" t="s">
        <v>343</v>
      </c>
      <c r="L684" t="s">
        <v>303</v>
      </c>
      <c r="M684" t="s">
        <v>297</v>
      </c>
      <c r="N684" t="s">
        <v>297</v>
      </c>
      <c r="O684" t="s">
        <v>297</v>
      </c>
      <c r="P684"/>
      <c r="Q684" t="s">
        <v>344</v>
      </c>
      <c r="R684" t="s">
        <v>297</v>
      </c>
      <c r="S684" t="s">
        <v>306</v>
      </c>
      <c r="T684" t="s">
        <v>297</v>
      </c>
      <c r="U684" t="s">
        <v>297</v>
      </c>
      <c r="V684" t="s">
        <v>309</v>
      </c>
      <c r="W684" t="s">
        <v>310</v>
      </c>
      <c r="X684" t="s">
        <v>310</v>
      </c>
      <c r="Y684" t="s">
        <v>612</v>
      </c>
      <c r="Z684" t="s">
        <v>297</v>
      </c>
      <c r="AA684" t="s">
        <v>297</v>
      </c>
      <c r="AB684" t="s">
        <v>297</v>
      </c>
      <c r="AC684" t="s">
        <v>297</v>
      </c>
      <c r="AD684" t="s">
        <v>297</v>
      </c>
      <c r="AE684" t="s">
        <v>297</v>
      </c>
      <c r="AF684" t="s">
        <v>312</v>
      </c>
      <c r="AG684" t="s">
        <v>297</v>
      </c>
      <c r="AH684" t="s">
        <v>297</v>
      </c>
      <c r="AI684" t="s">
        <v>297</v>
      </c>
      <c r="AJ684" t="s">
        <v>297</v>
      </c>
      <c r="AK684" t="s">
        <v>297</v>
      </c>
      <c r="AL684" t="s">
        <v>297</v>
      </c>
      <c r="AM684" t="s">
        <v>297</v>
      </c>
      <c r="AN684" t="s">
        <v>297</v>
      </c>
      <c r="AO684" t="s">
        <v>297</v>
      </c>
      <c r="AP684" t="s">
        <v>297</v>
      </c>
      <c r="AQ684" t="s">
        <v>297</v>
      </c>
      <c r="AR684" t="s">
        <v>297</v>
      </c>
      <c r="AS684" t="s">
        <v>297</v>
      </c>
      <c r="AT684" t="s">
        <v>297</v>
      </c>
      <c r="AU684" t="s">
        <v>297</v>
      </c>
      <c r="AV684" t="s">
        <v>297</v>
      </c>
      <c r="AW684" t="s">
        <v>297</v>
      </c>
      <c r="AX684" t="s">
        <v>297</v>
      </c>
      <c r="AY684" t="s">
        <v>297</v>
      </c>
      <c r="AZ684" t="s">
        <v>297</v>
      </c>
      <c r="BA684" t="s">
        <v>297</v>
      </c>
      <c r="BB684" t="s">
        <v>297</v>
      </c>
      <c r="BC684" t="s">
        <v>297</v>
      </c>
      <c r="BD684" t="s">
        <v>297</v>
      </c>
      <c r="BE684" t="s">
        <v>297</v>
      </c>
      <c r="BF684" t="s">
        <v>297</v>
      </c>
      <c r="BG684" t="s">
        <v>297</v>
      </c>
      <c r="BH684" t="s">
        <v>297</v>
      </c>
      <c r="BI684" t="s">
        <v>297</v>
      </c>
      <c r="BJ684" t="s">
        <v>297</v>
      </c>
      <c r="BK684" t="s">
        <v>297</v>
      </c>
      <c r="BL684" t="s">
        <v>297</v>
      </c>
      <c r="BM684" t="s">
        <v>297</v>
      </c>
      <c r="BN684" t="s">
        <v>297</v>
      </c>
      <c r="BO684" t="s">
        <v>297</v>
      </c>
      <c r="BP684" t="s">
        <v>297</v>
      </c>
      <c r="BQ684" t="s">
        <v>297</v>
      </c>
      <c r="BR684" t="s">
        <v>297</v>
      </c>
      <c r="BS684" t="s">
        <v>297</v>
      </c>
      <c r="BT684" t="s">
        <v>297</v>
      </c>
      <c r="BU684" t="s">
        <v>297</v>
      </c>
      <c r="BV684" t="s">
        <v>297</v>
      </c>
      <c r="BW684" t="s">
        <v>297</v>
      </c>
      <c r="BX684" t="s">
        <v>297</v>
      </c>
      <c r="BY684" t="s">
        <v>297</v>
      </c>
      <c r="BZ684" t="s">
        <v>297</v>
      </c>
      <c r="CA684" t="s">
        <v>297</v>
      </c>
      <c r="CB684" t="s">
        <v>297</v>
      </c>
      <c r="CC684" t="s">
        <v>297</v>
      </c>
      <c r="CD684" t="s">
        <v>297</v>
      </c>
      <c r="CE684" t="s">
        <v>297</v>
      </c>
      <c r="CF684" t="s">
        <v>347</v>
      </c>
      <c r="CG684" t="s">
        <v>297</v>
      </c>
      <c r="CH684" t="s">
        <v>297</v>
      </c>
      <c r="CI684">
        <v>0</v>
      </c>
      <c r="CJ684">
        <v>30</v>
      </c>
      <c r="CK684" t="s">
        <v>4034</v>
      </c>
      <c r="CL684" t="s">
        <v>4035</v>
      </c>
      <c r="CM684" t="s">
        <v>297</v>
      </c>
      <c r="CN684" t="s">
        <v>297</v>
      </c>
      <c r="CO684" t="s">
        <v>297</v>
      </c>
      <c r="CP684" t="s">
        <v>297</v>
      </c>
      <c r="CQ684" t="s">
        <v>297</v>
      </c>
      <c r="CR684" t="s">
        <v>297</v>
      </c>
      <c r="CS684" t="s">
        <v>297</v>
      </c>
      <c r="CT684" t="s">
        <v>297</v>
      </c>
      <c r="CU684" t="s">
        <v>297</v>
      </c>
      <c r="CV684" t="s">
        <v>297</v>
      </c>
      <c r="CW684" t="s">
        <v>297</v>
      </c>
      <c r="CX684" t="s">
        <v>297</v>
      </c>
      <c r="CY684" t="s">
        <v>297</v>
      </c>
      <c r="CZ684" t="s">
        <v>297</v>
      </c>
      <c r="DA684" t="s">
        <v>297</v>
      </c>
      <c r="DB684" t="s">
        <v>297</v>
      </c>
      <c r="DC684" t="s">
        <v>297</v>
      </c>
    </row>
    <row r="685" spans="1:107" ht="17" hidden="1" customHeight="1" x14ac:dyDescent="0.2">
      <c r="A685" t="s">
        <v>4036</v>
      </c>
      <c r="B685" s="14" t="s">
        <v>4037</v>
      </c>
      <c r="C685" t="s">
        <v>6285</v>
      </c>
      <c r="D685" t="s">
        <v>297</v>
      </c>
      <c r="E685" t="s">
        <v>4038</v>
      </c>
      <c r="F685" t="s">
        <v>297</v>
      </c>
      <c r="G685" t="s">
        <v>298</v>
      </c>
      <c r="H685" t="s">
        <v>299</v>
      </c>
      <c r="I685" t="s">
        <v>300</v>
      </c>
      <c r="J685" t="s">
        <v>611</v>
      </c>
      <c r="K685" t="s">
        <v>343</v>
      </c>
      <c r="L685" t="s">
        <v>303</v>
      </c>
      <c r="M685" t="s">
        <v>297</v>
      </c>
      <c r="N685" t="s">
        <v>297</v>
      </c>
      <c r="O685" t="s">
        <v>297</v>
      </c>
      <c r="Q685" t="s">
        <v>344</v>
      </c>
      <c r="R685" t="s">
        <v>297</v>
      </c>
      <c r="S685" t="s">
        <v>306</v>
      </c>
      <c r="T685" t="s">
        <v>297</v>
      </c>
      <c r="U685" t="s">
        <v>297</v>
      </c>
      <c r="V685" t="s">
        <v>309</v>
      </c>
      <c r="W685" t="s">
        <v>310</v>
      </c>
      <c r="X685" t="s">
        <v>310</v>
      </c>
      <c r="Y685" t="s">
        <v>612</v>
      </c>
      <c r="Z685" t="s">
        <v>297</v>
      </c>
      <c r="AA685" t="s">
        <v>297</v>
      </c>
      <c r="AB685" t="s">
        <v>297</v>
      </c>
      <c r="AC685" t="s">
        <v>297</v>
      </c>
      <c r="AD685" t="s">
        <v>297</v>
      </c>
      <c r="AE685" t="s">
        <v>297</v>
      </c>
      <c r="AF685" t="s">
        <v>312</v>
      </c>
      <c r="AG685" t="s">
        <v>297</v>
      </c>
      <c r="AH685" t="s">
        <v>297</v>
      </c>
      <c r="AI685" t="s">
        <v>297</v>
      </c>
      <c r="AJ685" t="s">
        <v>297</v>
      </c>
      <c r="AK685" t="s">
        <v>297</v>
      </c>
      <c r="AL685" t="s">
        <v>297</v>
      </c>
      <c r="AM685" t="s">
        <v>297</v>
      </c>
      <c r="AN685" t="s">
        <v>297</v>
      </c>
      <c r="AO685" t="s">
        <v>297</v>
      </c>
      <c r="AP685" t="s">
        <v>297</v>
      </c>
      <c r="AQ685" t="s">
        <v>297</v>
      </c>
      <c r="AR685" t="s">
        <v>297</v>
      </c>
      <c r="AS685" t="s">
        <v>297</v>
      </c>
      <c r="AT685" t="s">
        <v>297</v>
      </c>
      <c r="AU685" t="s">
        <v>297</v>
      </c>
      <c r="AV685" t="s">
        <v>297</v>
      </c>
      <c r="AW685" t="s">
        <v>297</v>
      </c>
      <c r="AX685" t="s">
        <v>297</v>
      </c>
      <c r="AY685" t="s">
        <v>297</v>
      </c>
      <c r="AZ685" t="s">
        <v>297</v>
      </c>
      <c r="BA685" t="s">
        <v>297</v>
      </c>
      <c r="BB685" t="s">
        <v>297</v>
      </c>
      <c r="BC685" t="s">
        <v>297</v>
      </c>
      <c r="BD685" t="s">
        <v>297</v>
      </c>
      <c r="BE685" t="s">
        <v>297</v>
      </c>
      <c r="BF685" t="s">
        <v>297</v>
      </c>
      <c r="BG685" t="s">
        <v>297</v>
      </c>
      <c r="BH685" t="s">
        <v>297</v>
      </c>
      <c r="BI685" t="s">
        <v>297</v>
      </c>
      <c r="BJ685" t="s">
        <v>297</v>
      </c>
      <c r="BK685" t="s">
        <v>297</v>
      </c>
      <c r="BL685" t="s">
        <v>297</v>
      </c>
      <c r="BM685" t="s">
        <v>297</v>
      </c>
      <c r="BN685" t="s">
        <v>297</v>
      </c>
      <c r="BO685" t="s">
        <v>297</v>
      </c>
      <c r="BP685" t="s">
        <v>297</v>
      </c>
      <c r="BQ685" t="s">
        <v>297</v>
      </c>
      <c r="BR685" t="s">
        <v>297</v>
      </c>
      <c r="BS685" t="s">
        <v>297</v>
      </c>
      <c r="BT685" t="s">
        <v>297</v>
      </c>
      <c r="BU685" t="s">
        <v>297</v>
      </c>
      <c r="BV685" t="s">
        <v>297</v>
      </c>
      <c r="BW685" t="s">
        <v>297</v>
      </c>
      <c r="BX685" t="s">
        <v>297</v>
      </c>
      <c r="BY685" t="s">
        <v>297</v>
      </c>
      <c r="BZ685" t="s">
        <v>297</v>
      </c>
      <c r="CA685" t="s">
        <v>297</v>
      </c>
      <c r="CB685" t="s">
        <v>297</v>
      </c>
      <c r="CC685" t="s">
        <v>297</v>
      </c>
      <c r="CD685" t="s">
        <v>297</v>
      </c>
      <c r="CE685" t="s">
        <v>297</v>
      </c>
      <c r="CF685" t="s">
        <v>347</v>
      </c>
      <c r="CG685" t="s">
        <v>297</v>
      </c>
      <c r="CH685" t="s">
        <v>297</v>
      </c>
      <c r="CI685">
        <v>0</v>
      </c>
      <c r="CJ685">
        <v>30</v>
      </c>
      <c r="CK685" t="s">
        <v>4039</v>
      </c>
      <c r="CL685" t="s">
        <v>4040</v>
      </c>
      <c r="CM685" t="s">
        <v>297</v>
      </c>
      <c r="CN685" t="s">
        <v>297</v>
      </c>
      <c r="CO685" t="s">
        <v>297</v>
      </c>
      <c r="CP685" t="s">
        <v>297</v>
      </c>
      <c r="CQ685" t="s">
        <v>297</v>
      </c>
      <c r="CR685" t="s">
        <v>297</v>
      </c>
      <c r="CS685" t="s">
        <v>297</v>
      </c>
      <c r="CT685" t="s">
        <v>297</v>
      </c>
      <c r="CU685" t="s">
        <v>297</v>
      </c>
      <c r="CV685" t="s">
        <v>297</v>
      </c>
      <c r="CW685" t="s">
        <v>297</v>
      </c>
      <c r="CX685" t="s">
        <v>297</v>
      </c>
      <c r="CY685" t="s">
        <v>297</v>
      </c>
      <c r="CZ685" t="s">
        <v>297</v>
      </c>
      <c r="DA685" t="s">
        <v>297</v>
      </c>
      <c r="DB685" t="s">
        <v>297</v>
      </c>
      <c r="DC685" t="s">
        <v>297</v>
      </c>
    </row>
    <row r="686" spans="1:107" ht="17" hidden="1" customHeight="1" x14ac:dyDescent="0.2">
      <c r="A686" t="s">
        <v>4041</v>
      </c>
      <c r="B686" s="196" t="s">
        <v>4042</v>
      </c>
      <c r="C686" t="s">
        <v>6285</v>
      </c>
      <c r="D686" t="s">
        <v>297</v>
      </c>
      <c r="E686" t="s">
        <v>4043</v>
      </c>
      <c r="F686" t="s">
        <v>297</v>
      </c>
      <c r="G686" t="s">
        <v>298</v>
      </c>
      <c r="H686" t="s">
        <v>299</v>
      </c>
      <c r="I686" t="s">
        <v>300</v>
      </c>
      <c r="J686" t="s">
        <v>611</v>
      </c>
      <c r="K686" t="s">
        <v>343</v>
      </c>
      <c r="L686" t="s">
        <v>303</v>
      </c>
      <c r="M686" t="s">
        <v>297</v>
      </c>
      <c r="N686" t="s">
        <v>297</v>
      </c>
      <c r="O686" t="s">
        <v>297</v>
      </c>
      <c r="Q686" t="s">
        <v>344</v>
      </c>
      <c r="R686" t="s">
        <v>297</v>
      </c>
      <c r="S686" t="s">
        <v>306</v>
      </c>
      <c r="T686" t="s">
        <v>297</v>
      </c>
      <c r="U686" t="s">
        <v>297</v>
      </c>
      <c r="V686" t="s">
        <v>309</v>
      </c>
      <c r="W686" t="s">
        <v>310</v>
      </c>
      <c r="X686" t="s">
        <v>310</v>
      </c>
      <c r="Y686" t="s">
        <v>612</v>
      </c>
      <c r="Z686" t="s">
        <v>297</v>
      </c>
      <c r="AA686" t="s">
        <v>297</v>
      </c>
      <c r="AB686" t="s">
        <v>297</v>
      </c>
      <c r="AC686" t="s">
        <v>297</v>
      </c>
      <c r="AD686" t="s">
        <v>297</v>
      </c>
      <c r="AE686" t="s">
        <v>297</v>
      </c>
      <c r="AF686" t="s">
        <v>312</v>
      </c>
      <c r="AG686" t="s">
        <v>297</v>
      </c>
      <c r="AH686" t="s">
        <v>297</v>
      </c>
      <c r="AI686" t="s">
        <v>297</v>
      </c>
      <c r="AJ686" t="s">
        <v>297</v>
      </c>
      <c r="AK686" t="s">
        <v>297</v>
      </c>
      <c r="AL686" t="s">
        <v>297</v>
      </c>
      <c r="AM686" t="s">
        <v>297</v>
      </c>
      <c r="AN686" t="s">
        <v>297</v>
      </c>
      <c r="AO686" t="s">
        <v>297</v>
      </c>
      <c r="AP686" t="s">
        <v>297</v>
      </c>
      <c r="AQ686" t="s">
        <v>297</v>
      </c>
      <c r="AR686" t="s">
        <v>297</v>
      </c>
      <c r="AS686" t="s">
        <v>297</v>
      </c>
      <c r="AT686" t="s">
        <v>297</v>
      </c>
      <c r="AU686" t="s">
        <v>297</v>
      </c>
      <c r="AV686" t="s">
        <v>297</v>
      </c>
      <c r="AW686" t="s">
        <v>297</v>
      </c>
      <c r="AX686" t="s">
        <v>297</v>
      </c>
      <c r="AY686" t="s">
        <v>297</v>
      </c>
      <c r="AZ686" t="s">
        <v>297</v>
      </c>
      <c r="BA686" t="s">
        <v>297</v>
      </c>
      <c r="BB686" t="s">
        <v>297</v>
      </c>
      <c r="BC686" t="s">
        <v>297</v>
      </c>
      <c r="BD686" t="s">
        <v>297</v>
      </c>
      <c r="BE686" t="s">
        <v>297</v>
      </c>
      <c r="BF686" t="s">
        <v>297</v>
      </c>
      <c r="BG686" t="s">
        <v>297</v>
      </c>
      <c r="BH686" t="s">
        <v>297</v>
      </c>
      <c r="BI686" t="s">
        <v>297</v>
      </c>
      <c r="BJ686" t="s">
        <v>297</v>
      </c>
      <c r="BK686" t="s">
        <v>297</v>
      </c>
      <c r="BL686" t="s">
        <v>297</v>
      </c>
      <c r="BM686" t="s">
        <v>297</v>
      </c>
      <c r="BN686" t="s">
        <v>297</v>
      </c>
      <c r="BO686" t="s">
        <v>297</v>
      </c>
      <c r="BP686" t="s">
        <v>297</v>
      </c>
      <c r="BQ686" t="s">
        <v>297</v>
      </c>
      <c r="BR686" t="s">
        <v>297</v>
      </c>
      <c r="BS686" t="s">
        <v>297</v>
      </c>
      <c r="BT686" t="s">
        <v>297</v>
      </c>
      <c r="BU686" t="s">
        <v>297</v>
      </c>
      <c r="BV686" t="s">
        <v>297</v>
      </c>
      <c r="BW686" t="s">
        <v>297</v>
      </c>
      <c r="BX686" t="s">
        <v>297</v>
      </c>
      <c r="BY686" t="s">
        <v>297</v>
      </c>
      <c r="BZ686" t="s">
        <v>297</v>
      </c>
      <c r="CA686" t="s">
        <v>297</v>
      </c>
      <c r="CB686" t="s">
        <v>297</v>
      </c>
      <c r="CC686" t="s">
        <v>297</v>
      </c>
      <c r="CD686" t="s">
        <v>297</v>
      </c>
      <c r="CE686" t="s">
        <v>297</v>
      </c>
      <c r="CF686" t="s">
        <v>347</v>
      </c>
      <c r="CG686" t="s">
        <v>297</v>
      </c>
      <c r="CH686" t="s">
        <v>297</v>
      </c>
      <c r="CI686">
        <v>0</v>
      </c>
      <c r="CJ686">
        <v>30</v>
      </c>
      <c r="CK686" t="s">
        <v>4044</v>
      </c>
      <c r="CL686" t="s">
        <v>4045</v>
      </c>
      <c r="CM686" t="s">
        <v>297</v>
      </c>
      <c r="CN686" t="s">
        <v>297</v>
      </c>
      <c r="CO686" t="s">
        <v>297</v>
      </c>
      <c r="CP686" t="s">
        <v>297</v>
      </c>
      <c r="CQ686" t="s">
        <v>297</v>
      </c>
      <c r="CR686" t="s">
        <v>297</v>
      </c>
      <c r="CS686" t="s">
        <v>297</v>
      </c>
      <c r="CT686" t="s">
        <v>297</v>
      </c>
      <c r="CU686" t="s">
        <v>297</v>
      </c>
      <c r="CV686" t="s">
        <v>297</v>
      </c>
      <c r="CW686" t="s">
        <v>297</v>
      </c>
      <c r="CX686" t="s">
        <v>297</v>
      </c>
      <c r="CY686" t="s">
        <v>297</v>
      </c>
      <c r="CZ686" t="s">
        <v>297</v>
      </c>
      <c r="DA686" t="s">
        <v>297</v>
      </c>
      <c r="DB686" t="s">
        <v>297</v>
      </c>
      <c r="DC686" t="s">
        <v>297</v>
      </c>
    </row>
    <row r="687" spans="1:107" ht="17" hidden="1" customHeight="1" x14ac:dyDescent="0.2">
      <c r="A687" t="s">
        <v>4046</v>
      </c>
      <c r="B687" s="14" t="s">
        <v>4047</v>
      </c>
      <c r="C687" t="s">
        <v>6285</v>
      </c>
      <c r="D687" t="s">
        <v>297</v>
      </c>
      <c r="E687" t="s">
        <v>4048</v>
      </c>
      <c r="F687" t="s">
        <v>297</v>
      </c>
      <c r="G687" t="s">
        <v>298</v>
      </c>
      <c r="H687" t="s">
        <v>299</v>
      </c>
      <c r="I687" t="s">
        <v>300</v>
      </c>
      <c r="J687" t="s">
        <v>611</v>
      </c>
      <c r="K687" t="s">
        <v>343</v>
      </c>
      <c r="L687" t="s">
        <v>303</v>
      </c>
      <c r="M687" t="s">
        <v>297</v>
      </c>
      <c r="N687" t="s">
        <v>297</v>
      </c>
      <c r="O687" t="s">
        <v>297</v>
      </c>
      <c r="Q687" t="s">
        <v>344</v>
      </c>
      <c r="R687" t="s">
        <v>297</v>
      </c>
      <c r="S687" t="s">
        <v>306</v>
      </c>
      <c r="T687" t="s">
        <v>297</v>
      </c>
      <c r="U687" t="s">
        <v>297</v>
      </c>
      <c r="V687" t="s">
        <v>309</v>
      </c>
      <c r="W687" t="s">
        <v>310</v>
      </c>
      <c r="X687" t="s">
        <v>310</v>
      </c>
      <c r="Y687" t="s">
        <v>612</v>
      </c>
      <c r="Z687" t="s">
        <v>297</v>
      </c>
      <c r="AA687" t="s">
        <v>297</v>
      </c>
      <c r="AB687" t="s">
        <v>297</v>
      </c>
      <c r="AC687" t="s">
        <v>297</v>
      </c>
      <c r="AD687" t="s">
        <v>297</v>
      </c>
      <c r="AE687" t="s">
        <v>297</v>
      </c>
      <c r="AF687" t="s">
        <v>312</v>
      </c>
      <c r="AG687" t="s">
        <v>297</v>
      </c>
      <c r="AH687" t="s">
        <v>297</v>
      </c>
      <c r="AI687" t="s">
        <v>297</v>
      </c>
      <c r="AJ687" t="s">
        <v>297</v>
      </c>
      <c r="AK687" t="s">
        <v>297</v>
      </c>
      <c r="AL687" t="s">
        <v>297</v>
      </c>
      <c r="AM687" t="s">
        <v>297</v>
      </c>
      <c r="AN687" t="s">
        <v>297</v>
      </c>
      <c r="AO687" t="s">
        <v>297</v>
      </c>
      <c r="AP687" t="s">
        <v>297</v>
      </c>
      <c r="AQ687" t="s">
        <v>297</v>
      </c>
      <c r="AR687" t="s">
        <v>297</v>
      </c>
      <c r="AS687" t="s">
        <v>297</v>
      </c>
      <c r="AT687" t="s">
        <v>297</v>
      </c>
      <c r="AU687" t="s">
        <v>297</v>
      </c>
      <c r="AV687" t="s">
        <v>297</v>
      </c>
      <c r="AW687" t="s">
        <v>297</v>
      </c>
      <c r="AX687" t="s">
        <v>297</v>
      </c>
      <c r="AY687" t="s">
        <v>297</v>
      </c>
      <c r="AZ687" t="s">
        <v>297</v>
      </c>
      <c r="BA687" t="s">
        <v>297</v>
      </c>
      <c r="BB687" t="s">
        <v>297</v>
      </c>
      <c r="BC687" t="s">
        <v>297</v>
      </c>
      <c r="BD687" t="s">
        <v>297</v>
      </c>
      <c r="BE687" t="s">
        <v>297</v>
      </c>
      <c r="BF687" t="s">
        <v>297</v>
      </c>
      <c r="BG687" t="s">
        <v>297</v>
      </c>
      <c r="BH687" t="s">
        <v>297</v>
      </c>
      <c r="BI687" t="s">
        <v>297</v>
      </c>
      <c r="BJ687" t="s">
        <v>297</v>
      </c>
      <c r="BK687" t="s">
        <v>297</v>
      </c>
      <c r="BL687" t="s">
        <v>297</v>
      </c>
      <c r="BM687" t="s">
        <v>297</v>
      </c>
      <c r="BN687" t="s">
        <v>297</v>
      </c>
      <c r="BO687" t="s">
        <v>297</v>
      </c>
      <c r="BP687" t="s">
        <v>297</v>
      </c>
      <c r="BQ687" t="s">
        <v>297</v>
      </c>
      <c r="BR687" t="s">
        <v>297</v>
      </c>
      <c r="BS687" t="s">
        <v>297</v>
      </c>
      <c r="BT687" t="s">
        <v>297</v>
      </c>
      <c r="BU687" t="s">
        <v>297</v>
      </c>
      <c r="BV687" t="s">
        <v>297</v>
      </c>
      <c r="BW687" t="s">
        <v>297</v>
      </c>
      <c r="BX687" t="s">
        <v>297</v>
      </c>
      <c r="BY687" t="s">
        <v>297</v>
      </c>
      <c r="BZ687" t="s">
        <v>297</v>
      </c>
      <c r="CA687" t="s">
        <v>297</v>
      </c>
      <c r="CB687" t="s">
        <v>297</v>
      </c>
      <c r="CC687" t="s">
        <v>297</v>
      </c>
      <c r="CD687" t="s">
        <v>297</v>
      </c>
      <c r="CE687" t="s">
        <v>297</v>
      </c>
      <c r="CF687" t="s">
        <v>347</v>
      </c>
      <c r="CG687" t="s">
        <v>297</v>
      </c>
      <c r="CH687" t="s">
        <v>297</v>
      </c>
      <c r="CI687">
        <v>0</v>
      </c>
      <c r="CJ687">
        <v>30</v>
      </c>
      <c r="CK687" t="s">
        <v>4049</v>
      </c>
      <c r="CL687" t="s">
        <v>4050</v>
      </c>
      <c r="CM687" t="s">
        <v>297</v>
      </c>
      <c r="CN687" t="s">
        <v>297</v>
      </c>
      <c r="CO687" t="s">
        <v>297</v>
      </c>
      <c r="CP687" t="s">
        <v>297</v>
      </c>
      <c r="CQ687" t="s">
        <v>297</v>
      </c>
      <c r="CR687" t="s">
        <v>297</v>
      </c>
      <c r="CS687" t="s">
        <v>297</v>
      </c>
      <c r="CT687" t="s">
        <v>297</v>
      </c>
      <c r="CU687" t="s">
        <v>297</v>
      </c>
      <c r="CV687" t="s">
        <v>297</v>
      </c>
      <c r="CW687" t="s">
        <v>297</v>
      </c>
      <c r="CX687" t="s">
        <v>297</v>
      </c>
      <c r="CY687" t="s">
        <v>297</v>
      </c>
      <c r="CZ687" t="s">
        <v>297</v>
      </c>
      <c r="DA687" t="s">
        <v>297</v>
      </c>
      <c r="DB687" t="s">
        <v>297</v>
      </c>
      <c r="DC687" t="s">
        <v>297</v>
      </c>
    </row>
    <row r="688" spans="1:107" ht="17" hidden="1" customHeight="1" x14ac:dyDescent="0.2">
      <c r="A688" t="s">
        <v>4051</v>
      </c>
      <c r="B688" s="196" t="s">
        <v>4052</v>
      </c>
      <c r="C688" t="s">
        <v>6285</v>
      </c>
      <c r="D688" t="s">
        <v>297</v>
      </c>
      <c r="E688" t="s">
        <v>4053</v>
      </c>
      <c r="F688" t="s">
        <v>297</v>
      </c>
      <c r="G688" t="s">
        <v>298</v>
      </c>
      <c r="H688" t="s">
        <v>299</v>
      </c>
      <c r="I688" t="s">
        <v>300</v>
      </c>
      <c r="J688" t="s">
        <v>611</v>
      </c>
      <c r="K688" t="s">
        <v>343</v>
      </c>
      <c r="L688" t="s">
        <v>303</v>
      </c>
      <c r="M688" t="s">
        <v>297</v>
      </c>
      <c r="N688" t="s">
        <v>297</v>
      </c>
      <c r="O688" t="s">
        <v>297</v>
      </c>
      <c r="Q688" t="s">
        <v>344</v>
      </c>
      <c r="R688" t="s">
        <v>297</v>
      </c>
      <c r="S688" t="s">
        <v>306</v>
      </c>
      <c r="T688" t="s">
        <v>297</v>
      </c>
      <c r="U688" t="s">
        <v>297</v>
      </c>
      <c r="V688" t="s">
        <v>309</v>
      </c>
      <c r="W688" t="s">
        <v>310</v>
      </c>
      <c r="X688" t="s">
        <v>310</v>
      </c>
      <c r="Y688" t="s">
        <v>612</v>
      </c>
      <c r="Z688" t="s">
        <v>297</v>
      </c>
      <c r="AA688" t="s">
        <v>297</v>
      </c>
      <c r="AB688" t="s">
        <v>297</v>
      </c>
      <c r="AC688" t="s">
        <v>297</v>
      </c>
      <c r="AD688" t="s">
        <v>297</v>
      </c>
      <c r="AE688" t="s">
        <v>297</v>
      </c>
      <c r="AF688" t="s">
        <v>312</v>
      </c>
      <c r="AG688" t="s">
        <v>297</v>
      </c>
      <c r="AH688" t="s">
        <v>297</v>
      </c>
      <c r="AI688" t="s">
        <v>297</v>
      </c>
      <c r="AJ688" t="s">
        <v>297</v>
      </c>
      <c r="AK688" t="s">
        <v>297</v>
      </c>
      <c r="AL688" t="s">
        <v>297</v>
      </c>
      <c r="AM688" t="s">
        <v>297</v>
      </c>
      <c r="AN688" t="s">
        <v>297</v>
      </c>
      <c r="AO688" t="s">
        <v>297</v>
      </c>
      <c r="AP688" t="s">
        <v>297</v>
      </c>
      <c r="AQ688" t="s">
        <v>297</v>
      </c>
      <c r="AR688" t="s">
        <v>297</v>
      </c>
      <c r="AS688" t="s">
        <v>297</v>
      </c>
      <c r="AT688" t="s">
        <v>297</v>
      </c>
      <c r="AU688" t="s">
        <v>297</v>
      </c>
      <c r="AV688" t="s">
        <v>297</v>
      </c>
      <c r="AW688" t="s">
        <v>297</v>
      </c>
      <c r="AX688" t="s">
        <v>297</v>
      </c>
      <c r="AY688" t="s">
        <v>297</v>
      </c>
      <c r="AZ688" t="s">
        <v>297</v>
      </c>
      <c r="BA688" t="s">
        <v>297</v>
      </c>
      <c r="BB688" t="s">
        <v>297</v>
      </c>
      <c r="BC688" t="s">
        <v>297</v>
      </c>
      <c r="BD688" t="s">
        <v>297</v>
      </c>
      <c r="BE688" t="s">
        <v>297</v>
      </c>
      <c r="BF688" t="s">
        <v>297</v>
      </c>
      <c r="BG688" t="s">
        <v>297</v>
      </c>
      <c r="BH688" t="s">
        <v>297</v>
      </c>
      <c r="BI688" t="s">
        <v>297</v>
      </c>
      <c r="BJ688" t="s">
        <v>297</v>
      </c>
      <c r="BK688" t="s">
        <v>297</v>
      </c>
      <c r="BL688" t="s">
        <v>297</v>
      </c>
      <c r="BM688" t="s">
        <v>297</v>
      </c>
      <c r="BN688" t="s">
        <v>297</v>
      </c>
      <c r="BO688" t="s">
        <v>297</v>
      </c>
      <c r="BP688" t="s">
        <v>297</v>
      </c>
      <c r="BQ688" t="s">
        <v>297</v>
      </c>
      <c r="BR688" t="s">
        <v>297</v>
      </c>
      <c r="BS688" t="s">
        <v>297</v>
      </c>
      <c r="BT688" t="s">
        <v>297</v>
      </c>
      <c r="BU688" t="s">
        <v>297</v>
      </c>
      <c r="BV688" t="s">
        <v>297</v>
      </c>
      <c r="BW688" t="s">
        <v>297</v>
      </c>
      <c r="BX688" t="s">
        <v>297</v>
      </c>
      <c r="BY688" t="s">
        <v>297</v>
      </c>
      <c r="BZ688" t="s">
        <v>297</v>
      </c>
      <c r="CA688" t="s">
        <v>297</v>
      </c>
      <c r="CB688" t="s">
        <v>297</v>
      </c>
      <c r="CC688" t="s">
        <v>297</v>
      </c>
      <c r="CD688" t="s">
        <v>297</v>
      </c>
      <c r="CE688" t="s">
        <v>297</v>
      </c>
      <c r="CF688" t="s">
        <v>347</v>
      </c>
      <c r="CG688" t="s">
        <v>297</v>
      </c>
      <c r="CH688" t="s">
        <v>297</v>
      </c>
      <c r="CI688">
        <v>0</v>
      </c>
      <c r="CJ688">
        <v>30</v>
      </c>
      <c r="CK688" t="s">
        <v>4054</v>
      </c>
      <c r="CL688" t="s">
        <v>4055</v>
      </c>
      <c r="CM688" t="s">
        <v>297</v>
      </c>
      <c r="CN688" t="s">
        <v>297</v>
      </c>
      <c r="CO688" t="s">
        <v>297</v>
      </c>
      <c r="CP688" t="s">
        <v>297</v>
      </c>
      <c r="CQ688" t="s">
        <v>297</v>
      </c>
      <c r="CR688" t="s">
        <v>297</v>
      </c>
      <c r="CS688" t="s">
        <v>297</v>
      </c>
      <c r="CT688" t="s">
        <v>297</v>
      </c>
      <c r="CU688" t="s">
        <v>297</v>
      </c>
      <c r="CV688" t="s">
        <v>297</v>
      </c>
      <c r="CW688" t="s">
        <v>297</v>
      </c>
      <c r="CX688" t="s">
        <v>297</v>
      </c>
      <c r="CY688" t="s">
        <v>297</v>
      </c>
      <c r="CZ688" t="s">
        <v>297</v>
      </c>
      <c r="DA688" t="s">
        <v>297</v>
      </c>
      <c r="DB688" t="s">
        <v>297</v>
      </c>
      <c r="DC688" t="s">
        <v>297</v>
      </c>
    </row>
    <row r="689" spans="1:107" ht="17" hidden="1" customHeight="1" x14ac:dyDescent="0.2">
      <c r="A689" t="s">
        <v>4056</v>
      </c>
      <c r="B689" s="14" t="s">
        <v>4057</v>
      </c>
      <c r="C689" t="s">
        <v>6285</v>
      </c>
      <c r="D689" t="s">
        <v>297</v>
      </c>
      <c r="E689" t="s">
        <v>4058</v>
      </c>
      <c r="F689" t="s">
        <v>297</v>
      </c>
      <c r="G689" t="s">
        <v>298</v>
      </c>
      <c r="H689" t="s">
        <v>299</v>
      </c>
      <c r="I689" t="s">
        <v>300</v>
      </c>
      <c r="J689" t="s">
        <v>611</v>
      </c>
      <c r="K689" t="s">
        <v>343</v>
      </c>
      <c r="L689" t="s">
        <v>303</v>
      </c>
      <c r="M689" t="s">
        <v>297</v>
      </c>
      <c r="N689" t="s">
        <v>297</v>
      </c>
      <c r="O689" t="s">
        <v>297</v>
      </c>
      <c r="Q689" t="s">
        <v>344</v>
      </c>
      <c r="R689" t="s">
        <v>297</v>
      </c>
      <c r="S689" t="s">
        <v>306</v>
      </c>
      <c r="T689" t="s">
        <v>297</v>
      </c>
      <c r="U689" t="s">
        <v>297</v>
      </c>
      <c r="V689" t="s">
        <v>309</v>
      </c>
      <c r="W689" t="s">
        <v>310</v>
      </c>
      <c r="X689" t="s">
        <v>310</v>
      </c>
      <c r="Y689" t="s">
        <v>612</v>
      </c>
      <c r="Z689" t="s">
        <v>297</v>
      </c>
      <c r="AA689" t="s">
        <v>297</v>
      </c>
      <c r="AB689" t="s">
        <v>297</v>
      </c>
      <c r="AC689" t="s">
        <v>297</v>
      </c>
      <c r="AD689" t="s">
        <v>297</v>
      </c>
      <c r="AE689" t="s">
        <v>297</v>
      </c>
      <c r="AF689" t="s">
        <v>312</v>
      </c>
      <c r="AG689" t="s">
        <v>297</v>
      </c>
      <c r="AH689" t="s">
        <v>297</v>
      </c>
      <c r="AI689" t="s">
        <v>297</v>
      </c>
      <c r="AJ689" t="s">
        <v>297</v>
      </c>
      <c r="AK689" t="s">
        <v>297</v>
      </c>
      <c r="AL689" t="s">
        <v>297</v>
      </c>
      <c r="AM689" t="s">
        <v>297</v>
      </c>
      <c r="AN689" t="s">
        <v>297</v>
      </c>
      <c r="AO689" t="s">
        <v>297</v>
      </c>
      <c r="AP689" t="s">
        <v>297</v>
      </c>
      <c r="AQ689" t="s">
        <v>297</v>
      </c>
      <c r="AR689" t="s">
        <v>297</v>
      </c>
      <c r="AS689" t="s">
        <v>297</v>
      </c>
      <c r="AT689" t="s">
        <v>297</v>
      </c>
      <c r="AU689" t="s">
        <v>297</v>
      </c>
      <c r="AV689" t="s">
        <v>297</v>
      </c>
      <c r="AW689" t="s">
        <v>297</v>
      </c>
      <c r="AX689" t="s">
        <v>297</v>
      </c>
      <c r="AY689" t="s">
        <v>297</v>
      </c>
      <c r="AZ689" t="s">
        <v>297</v>
      </c>
      <c r="BA689" t="s">
        <v>297</v>
      </c>
      <c r="BB689" t="s">
        <v>297</v>
      </c>
      <c r="BC689" t="s">
        <v>297</v>
      </c>
      <c r="BD689" t="s">
        <v>297</v>
      </c>
      <c r="BE689" t="s">
        <v>297</v>
      </c>
      <c r="BF689" t="s">
        <v>297</v>
      </c>
      <c r="BG689" t="s">
        <v>297</v>
      </c>
      <c r="BH689" t="s">
        <v>297</v>
      </c>
      <c r="BI689" t="s">
        <v>297</v>
      </c>
      <c r="BJ689" t="s">
        <v>297</v>
      </c>
      <c r="BK689" t="s">
        <v>297</v>
      </c>
      <c r="BL689" t="s">
        <v>297</v>
      </c>
      <c r="BM689" t="s">
        <v>297</v>
      </c>
      <c r="BN689" t="s">
        <v>297</v>
      </c>
      <c r="BO689" t="s">
        <v>297</v>
      </c>
      <c r="BP689" t="s">
        <v>297</v>
      </c>
      <c r="BQ689" t="s">
        <v>297</v>
      </c>
      <c r="BR689" t="s">
        <v>297</v>
      </c>
      <c r="BS689" t="s">
        <v>297</v>
      </c>
      <c r="BT689" t="s">
        <v>297</v>
      </c>
      <c r="BU689" t="s">
        <v>297</v>
      </c>
      <c r="BV689" t="s">
        <v>297</v>
      </c>
      <c r="BW689" t="s">
        <v>297</v>
      </c>
      <c r="BX689" t="s">
        <v>297</v>
      </c>
      <c r="BY689" t="s">
        <v>297</v>
      </c>
      <c r="BZ689" t="s">
        <v>297</v>
      </c>
      <c r="CA689" t="s">
        <v>297</v>
      </c>
      <c r="CB689" t="s">
        <v>297</v>
      </c>
      <c r="CC689" t="s">
        <v>297</v>
      </c>
      <c r="CD689" t="s">
        <v>297</v>
      </c>
      <c r="CE689" t="s">
        <v>297</v>
      </c>
      <c r="CF689" t="s">
        <v>347</v>
      </c>
      <c r="CG689" t="s">
        <v>297</v>
      </c>
      <c r="CH689" t="s">
        <v>297</v>
      </c>
      <c r="CI689">
        <v>0</v>
      </c>
      <c r="CJ689">
        <v>30</v>
      </c>
      <c r="CK689" t="s">
        <v>4059</v>
      </c>
      <c r="CL689" t="s">
        <v>4060</v>
      </c>
      <c r="CM689" t="s">
        <v>297</v>
      </c>
      <c r="CN689" t="s">
        <v>297</v>
      </c>
      <c r="CO689" t="s">
        <v>297</v>
      </c>
      <c r="CP689" t="s">
        <v>297</v>
      </c>
      <c r="CQ689" t="s">
        <v>297</v>
      </c>
      <c r="CR689" t="s">
        <v>297</v>
      </c>
      <c r="CS689" t="s">
        <v>297</v>
      </c>
      <c r="CT689" t="s">
        <v>297</v>
      </c>
      <c r="CU689" t="s">
        <v>297</v>
      </c>
      <c r="CV689" t="s">
        <v>297</v>
      </c>
      <c r="CW689" t="s">
        <v>297</v>
      </c>
      <c r="CX689" t="s">
        <v>297</v>
      </c>
      <c r="CY689" t="s">
        <v>297</v>
      </c>
      <c r="CZ689" t="s">
        <v>297</v>
      </c>
      <c r="DA689" t="s">
        <v>297</v>
      </c>
      <c r="DB689" t="s">
        <v>297</v>
      </c>
      <c r="DC689" t="s">
        <v>297</v>
      </c>
    </row>
    <row r="690" spans="1:107" ht="17" hidden="1" customHeight="1" x14ac:dyDescent="0.2">
      <c r="A690" t="s">
        <v>4061</v>
      </c>
      <c r="B690" s="196" t="s">
        <v>4062</v>
      </c>
      <c r="C690" t="s">
        <v>6285</v>
      </c>
      <c r="D690" t="s">
        <v>297</v>
      </c>
      <c r="E690" t="s">
        <v>4063</v>
      </c>
      <c r="F690" t="s">
        <v>297</v>
      </c>
      <c r="G690" t="s">
        <v>298</v>
      </c>
      <c r="H690" t="s">
        <v>299</v>
      </c>
      <c r="I690" t="s">
        <v>300</v>
      </c>
      <c r="J690" t="s">
        <v>611</v>
      </c>
      <c r="K690" t="s">
        <v>343</v>
      </c>
      <c r="L690" t="s">
        <v>303</v>
      </c>
      <c r="M690" t="s">
        <v>297</v>
      </c>
      <c r="N690" t="s">
        <v>297</v>
      </c>
      <c r="O690" t="s">
        <v>297</v>
      </c>
      <c r="Q690" t="s">
        <v>344</v>
      </c>
      <c r="R690" t="s">
        <v>297</v>
      </c>
      <c r="S690" t="s">
        <v>306</v>
      </c>
      <c r="T690" t="s">
        <v>297</v>
      </c>
      <c r="U690" t="s">
        <v>297</v>
      </c>
      <c r="V690" t="s">
        <v>309</v>
      </c>
      <c r="W690" t="s">
        <v>310</v>
      </c>
      <c r="X690" t="s">
        <v>310</v>
      </c>
      <c r="Y690" t="s">
        <v>612</v>
      </c>
      <c r="Z690" t="s">
        <v>297</v>
      </c>
      <c r="AA690" t="s">
        <v>297</v>
      </c>
      <c r="AB690" t="s">
        <v>297</v>
      </c>
      <c r="AC690" t="s">
        <v>297</v>
      </c>
      <c r="AD690" t="s">
        <v>297</v>
      </c>
      <c r="AE690" t="s">
        <v>297</v>
      </c>
      <c r="AF690" t="s">
        <v>312</v>
      </c>
      <c r="AG690" t="s">
        <v>297</v>
      </c>
      <c r="AH690" t="s">
        <v>297</v>
      </c>
      <c r="AI690" t="s">
        <v>297</v>
      </c>
      <c r="AJ690" t="s">
        <v>297</v>
      </c>
      <c r="AK690" t="s">
        <v>297</v>
      </c>
      <c r="AL690" t="s">
        <v>297</v>
      </c>
      <c r="AM690" t="s">
        <v>297</v>
      </c>
      <c r="AN690" t="s">
        <v>297</v>
      </c>
      <c r="AO690" t="s">
        <v>297</v>
      </c>
      <c r="AP690" t="s">
        <v>297</v>
      </c>
      <c r="AQ690" t="s">
        <v>297</v>
      </c>
      <c r="AR690" t="s">
        <v>297</v>
      </c>
      <c r="AS690" t="s">
        <v>297</v>
      </c>
      <c r="AT690" t="s">
        <v>297</v>
      </c>
      <c r="AU690" t="s">
        <v>297</v>
      </c>
      <c r="AV690" t="s">
        <v>297</v>
      </c>
      <c r="AW690" t="s">
        <v>297</v>
      </c>
      <c r="AX690" t="s">
        <v>297</v>
      </c>
      <c r="AY690" t="s">
        <v>297</v>
      </c>
      <c r="AZ690" t="s">
        <v>297</v>
      </c>
      <c r="BA690" t="s">
        <v>297</v>
      </c>
      <c r="BB690" t="s">
        <v>297</v>
      </c>
      <c r="BC690" t="s">
        <v>297</v>
      </c>
      <c r="BD690" t="s">
        <v>297</v>
      </c>
      <c r="BE690" t="s">
        <v>297</v>
      </c>
      <c r="BF690" t="s">
        <v>297</v>
      </c>
      <c r="BG690" t="s">
        <v>297</v>
      </c>
      <c r="BH690" t="s">
        <v>297</v>
      </c>
      <c r="BI690" t="s">
        <v>297</v>
      </c>
      <c r="BJ690" t="s">
        <v>297</v>
      </c>
      <c r="BK690" t="s">
        <v>297</v>
      </c>
      <c r="BL690" t="s">
        <v>297</v>
      </c>
      <c r="BM690" t="s">
        <v>297</v>
      </c>
      <c r="BN690" t="s">
        <v>297</v>
      </c>
      <c r="BO690" t="s">
        <v>297</v>
      </c>
      <c r="BP690" t="s">
        <v>297</v>
      </c>
      <c r="BQ690" t="s">
        <v>297</v>
      </c>
      <c r="BR690" t="s">
        <v>297</v>
      </c>
      <c r="BS690" t="s">
        <v>297</v>
      </c>
      <c r="BT690" t="s">
        <v>297</v>
      </c>
      <c r="BU690" t="s">
        <v>297</v>
      </c>
      <c r="BV690" t="s">
        <v>297</v>
      </c>
      <c r="BW690" t="s">
        <v>297</v>
      </c>
      <c r="BX690" t="s">
        <v>297</v>
      </c>
      <c r="BY690" t="s">
        <v>297</v>
      </c>
      <c r="BZ690" t="s">
        <v>297</v>
      </c>
      <c r="CA690" t="s">
        <v>297</v>
      </c>
      <c r="CB690" t="s">
        <v>297</v>
      </c>
      <c r="CC690" t="s">
        <v>297</v>
      </c>
      <c r="CD690" t="s">
        <v>297</v>
      </c>
      <c r="CE690" t="s">
        <v>297</v>
      </c>
      <c r="CF690" t="s">
        <v>347</v>
      </c>
      <c r="CG690" t="s">
        <v>297</v>
      </c>
      <c r="CH690" t="s">
        <v>297</v>
      </c>
      <c r="CI690">
        <v>0</v>
      </c>
      <c r="CJ690">
        <v>30</v>
      </c>
      <c r="CK690" t="s">
        <v>4064</v>
      </c>
      <c r="CL690" t="s">
        <v>4065</v>
      </c>
      <c r="CM690" t="s">
        <v>297</v>
      </c>
      <c r="CN690" t="s">
        <v>297</v>
      </c>
      <c r="CO690" t="s">
        <v>297</v>
      </c>
      <c r="CP690" t="s">
        <v>297</v>
      </c>
      <c r="CQ690" t="s">
        <v>297</v>
      </c>
      <c r="CR690" t="s">
        <v>297</v>
      </c>
      <c r="CS690" t="s">
        <v>297</v>
      </c>
      <c r="CT690" t="s">
        <v>297</v>
      </c>
      <c r="CU690" t="s">
        <v>297</v>
      </c>
      <c r="CV690" t="s">
        <v>297</v>
      </c>
      <c r="CW690" t="s">
        <v>297</v>
      </c>
      <c r="CX690" t="s">
        <v>297</v>
      </c>
      <c r="CY690" t="s">
        <v>297</v>
      </c>
      <c r="CZ690" t="s">
        <v>297</v>
      </c>
      <c r="DA690" t="s">
        <v>297</v>
      </c>
      <c r="DB690" t="s">
        <v>297</v>
      </c>
      <c r="DC690" t="s">
        <v>297</v>
      </c>
    </row>
    <row r="691" spans="1:107" ht="17" hidden="1" customHeight="1" x14ac:dyDescent="0.2">
      <c r="A691" t="s">
        <v>4066</v>
      </c>
      <c r="B691" s="14" t="s">
        <v>4067</v>
      </c>
      <c r="C691" t="s">
        <v>6285</v>
      </c>
      <c r="D691" t="s">
        <v>297</v>
      </c>
      <c r="E691" t="s">
        <v>4068</v>
      </c>
      <c r="F691" t="s">
        <v>297</v>
      </c>
      <c r="G691" t="s">
        <v>298</v>
      </c>
      <c r="H691" t="s">
        <v>299</v>
      </c>
      <c r="I691" t="s">
        <v>300</v>
      </c>
      <c r="J691" t="s">
        <v>342</v>
      </c>
      <c r="K691" t="s">
        <v>343</v>
      </c>
      <c r="L691" t="s">
        <v>303</v>
      </c>
      <c r="M691" t="s">
        <v>297</v>
      </c>
      <c r="N691" t="s">
        <v>297</v>
      </c>
      <c r="O691" t="s">
        <v>297</v>
      </c>
      <c r="Q691" t="s">
        <v>344</v>
      </c>
      <c r="R691" t="s">
        <v>297</v>
      </c>
      <c r="S691" t="s">
        <v>306</v>
      </c>
      <c r="T691" t="s">
        <v>297</v>
      </c>
      <c r="U691" t="s">
        <v>297</v>
      </c>
      <c r="V691" t="s">
        <v>309</v>
      </c>
      <c r="W691" t="s">
        <v>310</v>
      </c>
      <c r="X691" t="s">
        <v>310</v>
      </c>
      <c r="Y691" t="s">
        <v>311</v>
      </c>
      <c r="Z691" t="s">
        <v>297</v>
      </c>
      <c r="AA691" t="s">
        <v>297</v>
      </c>
      <c r="AB691" t="s">
        <v>297</v>
      </c>
      <c r="AC691" t="s">
        <v>297</v>
      </c>
      <c r="AD691" t="s">
        <v>297</v>
      </c>
      <c r="AE691" t="s">
        <v>297</v>
      </c>
      <c r="AF691" t="s">
        <v>312</v>
      </c>
      <c r="AG691" t="s">
        <v>297</v>
      </c>
      <c r="AH691" t="s">
        <v>297</v>
      </c>
      <c r="AI691" t="s">
        <v>297</v>
      </c>
      <c r="AJ691" t="s">
        <v>297</v>
      </c>
      <c r="AK691" t="s">
        <v>297</v>
      </c>
      <c r="AL691" t="s">
        <v>297</v>
      </c>
      <c r="AM691" t="s">
        <v>297</v>
      </c>
      <c r="AN691" t="s">
        <v>297</v>
      </c>
      <c r="AO691" t="s">
        <v>297</v>
      </c>
      <c r="AP691" t="s">
        <v>297</v>
      </c>
      <c r="AQ691" t="s">
        <v>297</v>
      </c>
      <c r="AR691" t="s">
        <v>297</v>
      </c>
      <c r="AS691" t="s">
        <v>297</v>
      </c>
      <c r="AT691" t="s">
        <v>297</v>
      </c>
      <c r="AU691" t="s">
        <v>297</v>
      </c>
      <c r="AV691" t="s">
        <v>297</v>
      </c>
      <c r="AW691" t="s">
        <v>297</v>
      </c>
      <c r="AX691" t="s">
        <v>297</v>
      </c>
      <c r="AY691" t="s">
        <v>297</v>
      </c>
      <c r="AZ691" t="s">
        <v>297</v>
      </c>
      <c r="BA691" t="s">
        <v>297</v>
      </c>
      <c r="BB691" t="s">
        <v>297</v>
      </c>
      <c r="BC691" t="s">
        <v>297</v>
      </c>
      <c r="BD691" t="s">
        <v>297</v>
      </c>
      <c r="BE691" t="s">
        <v>297</v>
      </c>
      <c r="BF691" t="s">
        <v>297</v>
      </c>
      <c r="BG691" t="s">
        <v>297</v>
      </c>
      <c r="BH691" t="s">
        <v>297</v>
      </c>
      <c r="BI691" t="s">
        <v>297</v>
      </c>
      <c r="BJ691" t="s">
        <v>297</v>
      </c>
      <c r="BK691" t="s">
        <v>297</v>
      </c>
      <c r="BL691" t="s">
        <v>297</v>
      </c>
      <c r="BM691" t="s">
        <v>297</v>
      </c>
      <c r="BN691" t="s">
        <v>297</v>
      </c>
      <c r="BO691" t="s">
        <v>297</v>
      </c>
      <c r="BP691" t="s">
        <v>297</v>
      </c>
      <c r="BQ691" t="s">
        <v>297</v>
      </c>
      <c r="BR691" t="s">
        <v>297</v>
      </c>
      <c r="BS691" t="s">
        <v>297</v>
      </c>
      <c r="BT691" t="s">
        <v>297</v>
      </c>
      <c r="BU691" t="s">
        <v>297</v>
      </c>
      <c r="BV691" t="s">
        <v>297</v>
      </c>
      <c r="BW691" t="s">
        <v>297</v>
      </c>
      <c r="BX691" t="s">
        <v>297</v>
      </c>
      <c r="BY691" t="s">
        <v>297</v>
      </c>
      <c r="BZ691" t="s">
        <v>297</v>
      </c>
      <c r="CA691" t="s">
        <v>297</v>
      </c>
      <c r="CB691" t="s">
        <v>297</v>
      </c>
      <c r="CC691" t="s">
        <v>297</v>
      </c>
      <c r="CD691" t="s">
        <v>297</v>
      </c>
      <c r="CE691" t="s">
        <v>297</v>
      </c>
      <c r="CF691" t="s">
        <v>347</v>
      </c>
      <c r="CG691" t="s">
        <v>297</v>
      </c>
      <c r="CH691" t="s">
        <v>297</v>
      </c>
      <c r="CI691">
        <v>0</v>
      </c>
      <c r="CJ691">
        <v>30</v>
      </c>
      <c r="CK691" t="s">
        <v>4069</v>
      </c>
      <c r="CL691" t="s">
        <v>4070</v>
      </c>
      <c r="CM691" t="s">
        <v>297</v>
      </c>
      <c r="CN691" t="s">
        <v>297</v>
      </c>
      <c r="CO691" t="s">
        <v>297</v>
      </c>
      <c r="CP691" t="s">
        <v>297</v>
      </c>
      <c r="CQ691" t="s">
        <v>297</v>
      </c>
      <c r="CR691" t="s">
        <v>297</v>
      </c>
      <c r="CS691" t="s">
        <v>297</v>
      </c>
      <c r="CT691" t="s">
        <v>297</v>
      </c>
      <c r="CU691" t="s">
        <v>297</v>
      </c>
      <c r="CV691" t="s">
        <v>297</v>
      </c>
      <c r="CW691" t="s">
        <v>297</v>
      </c>
      <c r="CX691" t="s">
        <v>297</v>
      </c>
      <c r="CY691" t="s">
        <v>297</v>
      </c>
      <c r="CZ691" t="s">
        <v>297</v>
      </c>
      <c r="DA691" t="s">
        <v>297</v>
      </c>
      <c r="DB691" t="s">
        <v>297</v>
      </c>
      <c r="DC691" t="s">
        <v>297</v>
      </c>
    </row>
    <row r="692" spans="1:107" ht="17" hidden="1" customHeight="1" x14ac:dyDescent="0.2">
      <c r="A692" t="s">
        <v>4071</v>
      </c>
      <c r="B692" s="196" t="s">
        <v>4072</v>
      </c>
      <c r="C692" t="s">
        <v>6278</v>
      </c>
      <c r="D692" t="s">
        <v>297</v>
      </c>
      <c r="E692" t="s">
        <v>4073</v>
      </c>
      <c r="F692" t="s">
        <v>297</v>
      </c>
      <c r="G692" t="s">
        <v>339</v>
      </c>
      <c r="H692" t="s">
        <v>340</v>
      </c>
      <c r="I692" t="s">
        <v>375</v>
      </c>
      <c r="J692" t="s">
        <v>342</v>
      </c>
      <c r="K692" t="s">
        <v>343</v>
      </c>
      <c r="L692" t="s">
        <v>303</v>
      </c>
      <c r="M692" t="s">
        <v>297</v>
      </c>
      <c r="N692" t="s">
        <v>297</v>
      </c>
      <c r="O692" t="s">
        <v>297</v>
      </c>
      <c r="Q692" t="s">
        <v>344</v>
      </c>
      <c r="R692" t="s">
        <v>4071</v>
      </c>
      <c r="S692" t="s">
        <v>306</v>
      </c>
      <c r="T692" t="s">
        <v>297</v>
      </c>
      <c r="U692" t="s">
        <v>297</v>
      </c>
      <c r="V692" t="s">
        <v>309</v>
      </c>
      <c r="W692" t="s">
        <v>310</v>
      </c>
      <c r="X692" t="s">
        <v>310</v>
      </c>
      <c r="Y692" t="s">
        <v>311</v>
      </c>
      <c r="Z692" t="s">
        <v>297</v>
      </c>
      <c r="AA692" t="s">
        <v>297</v>
      </c>
      <c r="AB692" t="s">
        <v>297</v>
      </c>
      <c r="AC692" t="s">
        <v>297</v>
      </c>
      <c r="AD692" t="s">
        <v>297</v>
      </c>
      <c r="AE692" t="s">
        <v>297</v>
      </c>
      <c r="AF692" t="s">
        <v>297</v>
      </c>
      <c r="AG692" t="s">
        <v>297</v>
      </c>
      <c r="AH692" t="s">
        <v>297</v>
      </c>
      <c r="AI692" t="s">
        <v>297</v>
      </c>
      <c r="AJ692" t="s">
        <v>297</v>
      </c>
      <c r="AK692" t="s">
        <v>297</v>
      </c>
      <c r="AL692" t="s">
        <v>297</v>
      </c>
      <c r="AM692" t="s">
        <v>297</v>
      </c>
      <c r="AN692" t="s">
        <v>297</v>
      </c>
      <c r="AO692" t="s">
        <v>297</v>
      </c>
      <c r="AP692" t="s">
        <v>297</v>
      </c>
      <c r="AQ692" t="s">
        <v>297</v>
      </c>
      <c r="AR692" t="s">
        <v>297</v>
      </c>
      <c r="AS692" t="s">
        <v>297</v>
      </c>
      <c r="AT692" t="s">
        <v>297</v>
      </c>
      <c r="AU692" t="s">
        <v>297</v>
      </c>
      <c r="AV692" t="s">
        <v>297</v>
      </c>
      <c r="AW692" t="s">
        <v>297</v>
      </c>
      <c r="AX692" t="s">
        <v>297</v>
      </c>
      <c r="AY692" t="s">
        <v>297</v>
      </c>
      <c r="AZ692" t="s">
        <v>297</v>
      </c>
      <c r="BA692" t="s">
        <v>297</v>
      </c>
      <c r="BB692" t="s">
        <v>297</v>
      </c>
      <c r="BC692" t="s">
        <v>297</v>
      </c>
      <c r="BD692" t="s">
        <v>297</v>
      </c>
      <c r="BE692" t="s">
        <v>297</v>
      </c>
      <c r="BF692" t="s">
        <v>297</v>
      </c>
      <c r="BG692" t="s">
        <v>297</v>
      </c>
      <c r="BH692" t="s">
        <v>297</v>
      </c>
      <c r="BI692" t="s">
        <v>297</v>
      </c>
      <c r="BJ692" t="s">
        <v>297</v>
      </c>
      <c r="BK692" t="s">
        <v>297</v>
      </c>
      <c r="BL692" t="s">
        <v>297</v>
      </c>
      <c r="BM692" t="s">
        <v>297</v>
      </c>
      <c r="BN692" t="s">
        <v>297</v>
      </c>
      <c r="BO692" t="s">
        <v>297</v>
      </c>
      <c r="BP692" t="s">
        <v>312</v>
      </c>
      <c r="BQ692" t="s">
        <v>297</v>
      </c>
      <c r="BR692" t="s">
        <v>297</v>
      </c>
      <c r="BS692" t="s">
        <v>297</v>
      </c>
      <c r="BT692" t="s">
        <v>297</v>
      </c>
      <c r="BU692" t="s">
        <v>297</v>
      </c>
      <c r="BV692" t="s">
        <v>297</v>
      </c>
      <c r="BW692" t="s">
        <v>297</v>
      </c>
      <c r="BX692" t="s">
        <v>297</v>
      </c>
      <c r="BY692" t="s">
        <v>297</v>
      </c>
      <c r="BZ692" t="s">
        <v>297</v>
      </c>
      <c r="CA692" t="s">
        <v>297</v>
      </c>
      <c r="CB692" t="s">
        <v>297</v>
      </c>
      <c r="CC692" t="s">
        <v>297</v>
      </c>
      <c r="CD692" t="s">
        <v>297</v>
      </c>
      <c r="CE692" t="s">
        <v>297</v>
      </c>
      <c r="CF692" t="s">
        <v>347</v>
      </c>
      <c r="CG692" t="s">
        <v>297</v>
      </c>
      <c r="CH692" t="s">
        <v>297</v>
      </c>
      <c r="CI692">
        <v>0</v>
      </c>
      <c r="CJ692">
        <v>30</v>
      </c>
      <c r="CK692" t="s">
        <v>4074</v>
      </c>
      <c r="CL692" t="s">
        <v>4075</v>
      </c>
      <c r="CM692" t="s">
        <v>297</v>
      </c>
      <c r="CN692" t="s">
        <v>297</v>
      </c>
      <c r="CO692" t="s">
        <v>297</v>
      </c>
      <c r="CP692" t="s">
        <v>297</v>
      </c>
      <c r="CQ692" t="s">
        <v>297</v>
      </c>
      <c r="CR692" t="s">
        <v>297</v>
      </c>
      <c r="CS692" t="s">
        <v>297</v>
      </c>
      <c r="CT692" t="s">
        <v>297</v>
      </c>
      <c r="CU692" t="s">
        <v>297</v>
      </c>
      <c r="CV692" t="s">
        <v>297</v>
      </c>
      <c r="CW692" t="s">
        <v>297</v>
      </c>
      <c r="CX692" t="s">
        <v>297</v>
      </c>
      <c r="CY692" t="s">
        <v>297</v>
      </c>
      <c r="CZ692" t="s">
        <v>297</v>
      </c>
      <c r="DA692" t="s">
        <v>297</v>
      </c>
      <c r="DB692" t="s">
        <v>297</v>
      </c>
      <c r="DC692" t="s">
        <v>297</v>
      </c>
    </row>
    <row r="693" spans="1:107" ht="17" hidden="1" customHeight="1" x14ac:dyDescent="0.2">
      <c r="A693" t="s">
        <v>6279</v>
      </c>
      <c r="B693" s="14" t="s">
        <v>4076</v>
      </c>
      <c r="C693" t="s">
        <v>191</v>
      </c>
      <c r="D693" t="s">
        <v>297</v>
      </c>
      <c r="E693" t="s">
        <v>4077</v>
      </c>
      <c r="F693" t="s">
        <v>761</v>
      </c>
      <c r="G693" t="s">
        <v>339</v>
      </c>
      <c r="H693" t="s">
        <v>340</v>
      </c>
      <c r="I693" t="s">
        <v>375</v>
      </c>
      <c r="J693" t="s">
        <v>342</v>
      </c>
      <c r="K693" t="s">
        <v>343</v>
      </c>
      <c r="L693" t="s">
        <v>303</v>
      </c>
      <c r="M693" t="s">
        <v>297</v>
      </c>
      <c r="N693" t="s">
        <v>297</v>
      </c>
      <c r="O693" t="s">
        <v>297</v>
      </c>
      <c r="Q693" t="s">
        <v>344</v>
      </c>
      <c r="R693" t="s">
        <v>297</v>
      </c>
      <c r="S693" t="s">
        <v>306</v>
      </c>
      <c r="T693" t="s">
        <v>297</v>
      </c>
      <c r="U693" t="s">
        <v>297</v>
      </c>
      <c r="V693" t="s">
        <v>309</v>
      </c>
      <c r="W693" t="s">
        <v>310</v>
      </c>
      <c r="X693" t="s">
        <v>310</v>
      </c>
      <c r="Y693" t="s">
        <v>311</v>
      </c>
      <c r="Z693" t="s">
        <v>297</v>
      </c>
      <c r="AA693" t="s">
        <v>297</v>
      </c>
      <c r="AB693" t="s">
        <v>297</v>
      </c>
      <c r="AC693" t="s">
        <v>297</v>
      </c>
      <c r="AD693" t="s">
        <v>297</v>
      </c>
      <c r="AE693" t="s">
        <v>297</v>
      </c>
      <c r="AF693" t="s">
        <v>297</v>
      </c>
      <c r="AG693" t="s">
        <v>297</v>
      </c>
      <c r="AH693" t="s">
        <v>297</v>
      </c>
      <c r="AI693" t="s">
        <v>297</v>
      </c>
      <c r="AJ693" t="s">
        <v>297</v>
      </c>
      <c r="AK693" t="s">
        <v>297</v>
      </c>
      <c r="AL693" t="s">
        <v>297</v>
      </c>
      <c r="AM693" t="s">
        <v>297</v>
      </c>
      <c r="AN693" t="s">
        <v>297</v>
      </c>
      <c r="AO693" t="s">
        <v>297</v>
      </c>
      <c r="AP693" t="s">
        <v>297</v>
      </c>
      <c r="AQ693" t="s">
        <v>297</v>
      </c>
      <c r="AR693" t="s">
        <v>297</v>
      </c>
      <c r="AS693" t="s">
        <v>297</v>
      </c>
      <c r="AT693" t="s">
        <v>297</v>
      </c>
      <c r="AU693" t="s">
        <v>297</v>
      </c>
      <c r="AV693" t="s">
        <v>297</v>
      </c>
      <c r="AW693" t="s">
        <v>297</v>
      </c>
      <c r="AX693" t="s">
        <v>297</v>
      </c>
      <c r="AY693" t="s">
        <v>297</v>
      </c>
      <c r="AZ693" t="s">
        <v>297</v>
      </c>
      <c r="BA693" t="s">
        <v>297</v>
      </c>
      <c r="BB693" t="s">
        <v>297</v>
      </c>
      <c r="BC693" t="s">
        <v>297</v>
      </c>
      <c r="BD693" t="s">
        <v>297</v>
      </c>
      <c r="BE693" t="s">
        <v>297</v>
      </c>
      <c r="BF693" t="s">
        <v>297</v>
      </c>
      <c r="BG693" t="s">
        <v>297</v>
      </c>
      <c r="BH693" t="s">
        <v>297</v>
      </c>
      <c r="BI693" t="s">
        <v>297</v>
      </c>
      <c r="BJ693" t="s">
        <v>297</v>
      </c>
      <c r="BK693" t="s">
        <v>297</v>
      </c>
      <c r="BL693" t="s">
        <v>297</v>
      </c>
      <c r="BM693" t="s">
        <v>297</v>
      </c>
      <c r="BN693" t="s">
        <v>297</v>
      </c>
      <c r="BO693" t="s">
        <v>297</v>
      </c>
      <c r="BP693" t="s">
        <v>312</v>
      </c>
      <c r="BQ693" t="s">
        <v>297</v>
      </c>
      <c r="BR693" t="s">
        <v>297</v>
      </c>
      <c r="BS693" t="s">
        <v>297</v>
      </c>
      <c r="BT693" t="s">
        <v>297</v>
      </c>
      <c r="BU693" t="s">
        <v>297</v>
      </c>
      <c r="BV693" t="s">
        <v>297</v>
      </c>
      <c r="BW693" t="s">
        <v>297</v>
      </c>
      <c r="BX693" t="s">
        <v>297</v>
      </c>
      <c r="BY693" t="s">
        <v>297</v>
      </c>
      <c r="BZ693" t="s">
        <v>297</v>
      </c>
      <c r="CA693" t="s">
        <v>297</v>
      </c>
      <c r="CB693" t="s">
        <v>297</v>
      </c>
      <c r="CC693" t="s">
        <v>297</v>
      </c>
      <c r="CD693" t="s">
        <v>297</v>
      </c>
      <c r="CE693" t="s">
        <v>297</v>
      </c>
      <c r="CF693" t="s">
        <v>347</v>
      </c>
      <c r="CG693" t="s">
        <v>297</v>
      </c>
      <c r="CH693" t="s">
        <v>297</v>
      </c>
      <c r="CI693">
        <v>0</v>
      </c>
      <c r="CJ693">
        <v>15</v>
      </c>
      <c r="CK693" t="s">
        <v>4078</v>
      </c>
      <c r="CL693" t="s">
        <v>4079</v>
      </c>
      <c r="CM693" t="s">
        <v>764</v>
      </c>
      <c r="CN693" t="s">
        <v>297</v>
      </c>
      <c r="CO693" t="s">
        <v>297</v>
      </c>
      <c r="CP693" t="s">
        <v>297</v>
      </c>
      <c r="CQ693" t="s">
        <v>297</v>
      </c>
      <c r="CR693" t="s">
        <v>297</v>
      </c>
      <c r="CS693" t="s">
        <v>297</v>
      </c>
      <c r="CT693" t="s">
        <v>297</v>
      </c>
      <c r="CU693" t="s">
        <v>297</v>
      </c>
      <c r="CV693" t="s">
        <v>297</v>
      </c>
      <c r="CW693" t="s">
        <v>297</v>
      </c>
      <c r="CX693" t="s">
        <v>297</v>
      </c>
      <c r="CY693" t="s">
        <v>297</v>
      </c>
      <c r="CZ693" t="s">
        <v>297</v>
      </c>
      <c r="DA693" t="s">
        <v>297</v>
      </c>
      <c r="DB693" t="s">
        <v>297</v>
      </c>
      <c r="DC693" t="s">
        <v>297</v>
      </c>
    </row>
    <row r="694" spans="1:107" ht="17" hidden="1" customHeight="1" x14ac:dyDescent="0.2">
      <c r="A694" t="s">
        <v>4080</v>
      </c>
      <c r="B694" s="196" t="s">
        <v>4081</v>
      </c>
      <c r="C694" t="s">
        <v>6285</v>
      </c>
      <c r="D694" t="s">
        <v>297</v>
      </c>
      <c r="E694" t="s">
        <v>4082</v>
      </c>
      <c r="F694" t="s">
        <v>4083</v>
      </c>
      <c r="G694" t="s">
        <v>339</v>
      </c>
      <c r="H694" t="s">
        <v>340</v>
      </c>
      <c r="I694" t="s">
        <v>375</v>
      </c>
      <c r="J694" t="s">
        <v>342</v>
      </c>
      <c r="K694" t="s">
        <v>343</v>
      </c>
      <c r="L694" t="s">
        <v>303</v>
      </c>
      <c r="M694" t="s">
        <v>297</v>
      </c>
      <c r="N694" t="s">
        <v>297</v>
      </c>
      <c r="O694" t="s">
        <v>297</v>
      </c>
      <c r="Q694" t="s">
        <v>344</v>
      </c>
      <c r="R694" t="s">
        <v>297</v>
      </c>
      <c r="S694" t="s">
        <v>306</v>
      </c>
      <c r="T694" t="s">
        <v>297</v>
      </c>
      <c r="U694" t="s">
        <v>297</v>
      </c>
      <c r="V694" t="s">
        <v>309</v>
      </c>
      <c r="W694" t="s">
        <v>310</v>
      </c>
      <c r="X694" t="s">
        <v>310</v>
      </c>
      <c r="Y694" t="s">
        <v>311</v>
      </c>
      <c r="Z694" t="s">
        <v>297</v>
      </c>
      <c r="AA694" t="s">
        <v>297</v>
      </c>
      <c r="AB694" t="s">
        <v>297</v>
      </c>
      <c r="AC694" t="s">
        <v>297</v>
      </c>
      <c r="AD694" t="s">
        <v>297</v>
      </c>
      <c r="AE694" t="s">
        <v>297</v>
      </c>
      <c r="AF694" t="s">
        <v>312</v>
      </c>
      <c r="AG694" t="s">
        <v>297</v>
      </c>
      <c r="AH694" t="s">
        <v>297</v>
      </c>
      <c r="AI694" t="s">
        <v>297</v>
      </c>
      <c r="AJ694" t="s">
        <v>297</v>
      </c>
      <c r="AK694" t="s">
        <v>297</v>
      </c>
      <c r="AL694" t="s">
        <v>297</v>
      </c>
      <c r="AM694" t="s">
        <v>297</v>
      </c>
      <c r="AN694" t="s">
        <v>297</v>
      </c>
      <c r="AO694" t="s">
        <v>297</v>
      </c>
      <c r="AP694" t="s">
        <v>297</v>
      </c>
      <c r="AQ694" t="s">
        <v>297</v>
      </c>
      <c r="AR694" t="s">
        <v>1581</v>
      </c>
      <c r="AS694" t="s">
        <v>297</v>
      </c>
      <c r="AT694" t="s">
        <v>297</v>
      </c>
      <c r="AU694" t="s">
        <v>297</v>
      </c>
      <c r="AV694" t="s">
        <v>297</v>
      </c>
      <c r="AW694" t="s">
        <v>297</v>
      </c>
      <c r="AX694" t="s">
        <v>297</v>
      </c>
      <c r="AY694" t="s">
        <v>297</v>
      </c>
      <c r="AZ694" t="s">
        <v>297</v>
      </c>
      <c r="BA694" t="s">
        <v>297</v>
      </c>
      <c r="BB694" t="s">
        <v>297</v>
      </c>
      <c r="BC694" t="s">
        <v>297</v>
      </c>
      <c r="BD694" t="s">
        <v>297</v>
      </c>
      <c r="BE694" t="s">
        <v>297</v>
      </c>
      <c r="BF694" t="s">
        <v>297</v>
      </c>
      <c r="BG694" t="s">
        <v>297</v>
      </c>
      <c r="BH694" t="s">
        <v>297</v>
      </c>
      <c r="BI694" t="s">
        <v>297</v>
      </c>
      <c r="BJ694" t="s">
        <v>297</v>
      </c>
      <c r="BK694" t="s">
        <v>297</v>
      </c>
      <c r="BL694" t="s">
        <v>297</v>
      </c>
      <c r="BM694" t="s">
        <v>297</v>
      </c>
      <c r="BN694" t="s">
        <v>297</v>
      </c>
      <c r="BO694" t="s">
        <v>297</v>
      </c>
      <c r="BP694" t="s">
        <v>297</v>
      </c>
      <c r="BQ694" t="s">
        <v>297</v>
      </c>
      <c r="BR694" t="s">
        <v>297</v>
      </c>
      <c r="BS694" t="s">
        <v>297</v>
      </c>
      <c r="BT694" t="s">
        <v>297</v>
      </c>
      <c r="BU694" t="s">
        <v>297</v>
      </c>
      <c r="BV694" t="s">
        <v>297</v>
      </c>
      <c r="BW694" t="s">
        <v>297</v>
      </c>
      <c r="BX694" t="s">
        <v>297</v>
      </c>
      <c r="BY694" t="s">
        <v>297</v>
      </c>
      <c r="BZ694" t="s">
        <v>297</v>
      </c>
      <c r="CA694" t="s">
        <v>297</v>
      </c>
      <c r="CB694" t="s">
        <v>297</v>
      </c>
      <c r="CC694" t="s">
        <v>297</v>
      </c>
      <c r="CD694" t="s">
        <v>297</v>
      </c>
      <c r="CE694" t="s">
        <v>297</v>
      </c>
      <c r="CF694" t="s">
        <v>347</v>
      </c>
      <c r="CG694" t="s">
        <v>297</v>
      </c>
      <c r="CH694" t="s">
        <v>297</v>
      </c>
      <c r="CI694">
        <v>0</v>
      </c>
      <c r="CJ694">
        <v>30</v>
      </c>
      <c r="CK694" t="s">
        <v>4084</v>
      </c>
      <c r="CL694" t="s">
        <v>4085</v>
      </c>
      <c r="CM694" t="s">
        <v>4086</v>
      </c>
      <c r="CN694" t="s">
        <v>297</v>
      </c>
      <c r="CO694" t="s">
        <v>297</v>
      </c>
      <c r="CP694" t="s">
        <v>297</v>
      </c>
      <c r="CQ694" t="s">
        <v>297</v>
      </c>
      <c r="CR694" t="s">
        <v>297</v>
      </c>
      <c r="CS694" t="s">
        <v>297</v>
      </c>
      <c r="CT694" t="s">
        <v>297</v>
      </c>
      <c r="CU694" t="s">
        <v>2010</v>
      </c>
      <c r="CV694" t="s">
        <v>230</v>
      </c>
      <c r="CW694" t="s">
        <v>297</v>
      </c>
      <c r="CX694" t="s">
        <v>297</v>
      </c>
      <c r="CY694" t="s">
        <v>297</v>
      </c>
      <c r="CZ694" t="s">
        <v>297</v>
      </c>
      <c r="DA694" t="s">
        <v>297</v>
      </c>
      <c r="DB694" t="s">
        <v>297</v>
      </c>
      <c r="DC694" t="s">
        <v>297</v>
      </c>
    </row>
    <row r="695" spans="1:107" ht="17" hidden="1" customHeight="1" x14ac:dyDescent="0.2">
      <c r="A695" t="s">
        <v>2011</v>
      </c>
      <c r="B695" s="14" t="s">
        <v>4087</v>
      </c>
      <c r="C695" t="s">
        <v>6204</v>
      </c>
      <c r="D695" t="s">
        <v>297</v>
      </c>
      <c r="E695" t="s">
        <v>4088</v>
      </c>
      <c r="F695" t="s">
        <v>4089</v>
      </c>
      <c r="G695" t="s">
        <v>339</v>
      </c>
      <c r="H695" t="s">
        <v>340</v>
      </c>
      <c r="I695" t="s">
        <v>375</v>
      </c>
      <c r="J695" t="s">
        <v>342</v>
      </c>
      <c r="K695" t="s">
        <v>343</v>
      </c>
      <c r="L695" t="s">
        <v>303</v>
      </c>
      <c r="M695" t="s">
        <v>297</v>
      </c>
      <c r="N695" t="s">
        <v>297</v>
      </c>
      <c r="O695" t="s">
        <v>297</v>
      </c>
      <c r="Q695" t="s">
        <v>344</v>
      </c>
      <c r="R695" t="s">
        <v>297</v>
      </c>
      <c r="S695" t="s">
        <v>306</v>
      </c>
      <c r="T695" t="s">
        <v>297</v>
      </c>
      <c r="U695" t="s">
        <v>308</v>
      </c>
      <c r="V695" t="s">
        <v>309</v>
      </c>
      <c r="W695" t="s">
        <v>310</v>
      </c>
      <c r="X695" t="s">
        <v>310</v>
      </c>
      <c r="Y695" t="s">
        <v>311</v>
      </c>
      <c r="Z695" t="s">
        <v>297</v>
      </c>
      <c r="AA695" t="s">
        <v>297</v>
      </c>
      <c r="AB695" t="s">
        <v>297</v>
      </c>
      <c r="AC695" t="s">
        <v>297</v>
      </c>
      <c r="AD695" t="s">
        <v>297</v>
      </c>
      <c r="AE695" t="s">
        <v>297</v>
      </c>
      <c r="AF695" t="s">
        <v>297</v>
      </c>
      <c r="AG695" t="s">
        <v>297</v>
      </c>
      <c r="AH695" t="s">
        <v>297</v>
      </c>
      <c r="AI695" t="s">
        <v>297</v>
      </c>
      <c r="AJ695" t="s">
        <v>297</v>
      </c>
      <c r="AK695" t="s">
        <v>297</v>
      </c>
      <c r="AL695" t="s">
        <v>297</v>
      </c>
      <c r="AM695" t="s">
        <v>297</v>
      </c>
      <c r="AN695" t="s">
        <v>297</v>
      </c>
      <c r="AO695" t="s">
        <v>297</v>
      </c>
      <c r="AP695" t="s">
        <v>297</v>
      </c>
      <c r="AQ695" t="s">
        <v>297</v>
      </c>
      <c r="AR695" t="s">
        <v>297</v>
      </c>
      <c r="AS695" t="s">
        <v>297</v>
      </c>
      <c r="AT695" t="s">
        <v>297</v>
      </c>
      <c r="AU695" t="s">
        <v>297</v>
      </c>
      <c r="AV695" t="s">
        <v>297</v>
      </c>
      <c r="AW695" t="s">
        <v>297</v>
      </c>
      <c r="AX695" t="s">
        <v>297</v>
      </c>
      <c r="AY695" t="s">
        <v>297</v>
      </c>
      <c r="AZ695" t="s">
        <v>297</v>
      </c>
      <c r="BA695" t="s">
        <v>297</v>
      </c>
      <c r="BB695" t="s">
        <v>297</v>
      </c>
      <c r="BC695" t="s">
        <v>297</v>
      </c>
      <c r="BD695" t="s">
        <v>297</v>
      </c>
      <c r="BE695" t="s">
        <v>297</v>
      </c>
      <c r="BF695" t="s">
        <v>297</v>
      </c>
      <c r="BG695" t="s">
        <v>297</v>
      </c>
      <c r="BH695" t="s">
        <v>297</v>
      </c>
      <c r="BI695" t="s">
        <v>297</v>
      </c>
      <c r="BJ695" t="s">
        <v>297</v>
      </c>
      <c r="BK695" t="s">
        <v>297</v>
      </c>
      <c r="BL695" t="s">
        <v>297</v>
      </c>
      <c r="BM695" t="s">
        <v>297</v>
      </c>
      <c r="BN695" t="s">
        <v>297</v>
      </c>
      <c r="BO695" t="s">
        <v>297</v>
      </c>
      <c r="BP695" t="s">
        <v>297</v>
      </c>
      <c r="BQ695" t="s">
        <v>297</v>
      </c>
      <c r="BR695" t="s">
        <v>297</v>
      </c>
      <c r="BS695" t="s">
        <v>297</v>
      </c>
      <c r="BT695" t="s">
        <v>297</v>
      </c>
      <c r="BU695" t="s">
        <v>297</v>
      </c>
      <c r="BV695" t="s">
        <v>411</v>
      </c>
      <c r="BW695" t="s">
        <v>412</v>
      </c>
      <c r="BX695">
        <v>5</v>
      </c>
      <c r="BY695" t="s">
        <v>297</v>
      </c>
      <c r="BZ695" t="s">
        <v>297</v>
      </c>
      <c r="CA695" t="s">
        <v>297</v>
      </c>
      <c r="CB695" t="s">
        <v>297</v>
      </c>
      <c r="CC695" t="s">
        <v>297</v>
      </c>
      <c r="CD695" t="s">
        <v>297</v>
      </c>
      <c r="CE695" t="s">
        <v>297</v>
      </c>
      <c r="CF695" t="s">
        <v>369</v>
      </c>
      <c r="CG695" t="s">
        <v>297</v>
      </c>
      <c r="CH695" t="s">
        <v>297</v>
      </c>
      <c r="CI695">
        <v>0</v>
      </c>
      <c r="CJ695">
        <v>30</v>
      </c>
      <c r="CK695" t="s">
        <v>4090</v>
      </c>
      <c r="CL695" t="s">
        <v>4091</v>
      </c>
      <c r="CM695" t="s">
        <v>4092</v>
      </c>
      <c r="CN695" t="s">
        <v>297</v>
      </c>
      <c r="CO695" t="s">
        <v>297</v>
      </c>
      <c r="CP695" t="s">
        <v>297</v>
      </c>
      <c r="CQ695" t="s">
        <v>297</v>
      </c>
      <c r="CR695" t="s">
        <v>297</v>
      </c>
      <c r="CS695" t="s">
        <v>297</v>
      </c>
      <c r="CT695" t="s">
        <v>297</v>
      </c>
      <c r="CU695" t="s">
        <v>297</v>
      </c>
      <c r="CV695" t="s">
        <v>297</v>
      </c>
      <c r="CW695" t="s">
        <v>297</v>
      </c>
      <c r="CX695" t="s">
        <v>297</v>
      </c>
      <c r="CY695" t="s">
        <v>297</v>
      </c>
      <c r="CZ695" t="s">
        <v>297</v>
      </c>
      <c r="DA695" t="s">
        <v>297</v>
      </c>
      <c r="DB695" t="s">
        <v>297</v>
      </c>
      <c r="DC695" t="s">
        <v>297</v>
      </c>
    </row>
    <row r="696" spans="1:107" ht="17" hidden="1" customHeight="1" x14ac:dyDescent="0.2">
      <c r="A696" t="s">
        <v>4093</v>
      </c>
      <c r="B696" s="196" t="s">
        <v>6311</v>
      </c>
      <c r="C696" t="s">
        <v>6204</v>
      </c>
      <c r="D696" t="s">
        <v>297</v>
      </c>
      <c r="E696" t="s">
        <v>4094</v>
      </c>
      <c r="F696" t="s">
        <v>297</v>
      </c>
      <c r="G696" t="s">
        <v>339</v>
      </c>
      <c r="H696" t="s">
        <v>340</v>
      </c>
      <c r="I696" t="s">
        <v>375</v>
      </c>
      <c r="J696" t="s">
        <v>342</v>
      </c>
      <c r="K696" t="s">
        <v>343</v>
      </c>
      <c r="L696" t="s">
        <v>303</v>
      </c>
      <c r="M696" t="s">
        <v>297</v>
      </c>
      <c r="N696" t="s">
        <v>297</v>
      </c>
      <c r="O696" t="s">
        <v>297</v>
      </c>
      <c r="Q696" t="s">
        <v>344</v>
      </c>
      <c r="R696" t="s">
        <v>297</v>
      </c>
      <c r="S696" t="s">
        <v>306</v>
      </c>
      <c r="T696" t="s">
        <v>297</v>
      </c>
      <c r="U696" t="s">
        <v>308</v>
      </c>
      <c r="V696" t="s">
        <v>309</v>
      </c>
      <c r="W696" t="s">
        <v>310</v>
      </c>
      <c r="X696" t="s">
        <v>310</v>
      </c>
      <c r="Y696" t="s">
        <v>311</v>
      </c>
      <c r="Z696" t="s">
        <v>297</v>
      </c>
      <c r="AA696" t="s">
        <v>297</v>
      </c>
      <c r="AB696" t="s">
        <v>297</v>
      </c>
      <c r="AC696" t="s">
        <v>297</v>
      </c>
      <c r="AD696" t="s">
        <v>297</v>
      </c>
      <c r="AE696" t="s">
        <v>297</v>
      </c>
      <c r="AF696" t="s">
        <v>297</v>
      </c>
      <c r="AG696" t="s">
        <v>297</v>
      </c>
      <c r="AH696" t="s">
        <v>297</v>
      </c>
      <c r="AI696" t="s">
        <v>297</v>
      </c>
      <c r="AJ696" t="s">
        <v>297</v>
      </c>
      <c r="AK696" t="s">
        <v>297</v>
      </c>
      <c r="AL696" t="s">
        <v>297</v>
      </c>
      <c r="AM696" t="s">
        <v>297</v>
      </c>
      <c r="AN696" t="s">
        <v>297</v>
      </c>
      <c r="AO696" t="s">
        <v>297</v>
      </c>
      <c r="AP696" t="s">
        <v>297</v>
      </c>
      <c r="AQ696" t="s">
        <v>297</v>
      </c>
      <c r="AR696" t="s">
        <v>297</v>
      </c>
      <c r="AS696" t="s">
        <v>297</v>
      </c>
      <c r="AT696" t="s">
        <v>297</v>
      </c>
      <c r="AU696" t="s">
        <v>297</v>
      </c>
      <c r="AV696" t="s">
        <v>297</v>
      </c>
      <c r="AW696" t="s">
        <v>297</v>
      </c>
      <c r="AX696" t="s">
        <v>297</v>
      </c>
      <c r="AY696" t="s">
        <v>297</v>
      </c>
      <c r="AZ696" t="s">
        <v>297</v>
      </c>
      <c r="BA696" t="s">
        <v>297</v>
      </c>
      <c r="BB696" t="s">
        <v>297</v>
      </c>
      <c r="BC696" t="s">
        <v>297</v>
      </c>
      <c r="BD696" t="s">
        <v>297</v>
      </c>
      <c r="BE696" t="s">
        <v>297</v>
      </c>
      <c r="BF696" t="s">
        <v>297</v>
      </c>
      <c r="BG696" t="s">
        <v>297</v>
      </c>
      <c r="BH696" t="s">
        <v>297</v>
      </c>
      <c r="BI696" t="s">
        <v>297</v>
      </c>
      <c r="BJ696" t="s">
        <v>297</v>
      </c>
      <c r="BK696" t="s">
        <v>297</v>
      </c>
      <c r="BL696" t="s">
        <v>297</v>
      </c>
      <c r="BM696" t="s">
        <v>297</v>
      </c>
      <c r="BN696" t="s">
        <v>297</v>
      </c>
      <c r="BO696" t="s">
        <v>297</v>
      </c>
      <c r="BP696" t="s">
        <v>297</v>
      </c>
      <c r="BQ696" t="s">
        <v>297</v>
      </c>
      <c r="BR696" t="s">
        <v>297</v>
      </c>
      <c r="BS696" t="s">
        <v>297</v>
      </c>
      <c r="BT696" t="s">
        <v>297</v>
      </c>
      <c r="BU696" t="s">
        <v>297</v>
      </c>
      <c r="BV696" t="s">
        <v>4095</v>
      </c>
      <c r="BW696" t="s">
        <v>412</v>
      </c>
      <c r="BX696">
        <v>1</v>
      </c>
      <c r="BY696" t="s">
        <v>297</v>
      </c>
      <c r="BZ696" t="s">
        <v>297</v>
      </c>
      <c r="CA696" t="s">
        <v>297</v>
      </c>
      <c r="CB696" t="s">
        <v>297</v>
      </c>
      <c r="CC696" t="s">
        <v>297</v>
      </c>
      <c r="CD696" t="s">
        <v>297</v>
      </c>
      <c r="CE696" t="s">
        <v>297</v>
      </c>
      <c r="CF696" t="s">
        <v>347</v>
      </c>
      <c r="CG696" t="s">
        <v>297</v>
      </c>
      <c r="CH696" t="s">
        <v>297</v>
      </c>
      <c r="CI696">
        <v>0</v>
      </c>
      <c r="CJ696">
        <v>30</v>
      </c>
      <c r="CK696" t="s">
        <v>4096</v>
      </c>
      <c r="CL696" t="s">
        <v>4097</v>
      </c>
      <c r="CM696" t="s">
        <v>297</v>
      </c>
      <c r="CN696" t="s">
        <v>297</v>
      </c>
      <c r="CO696" t="s">
        <v>297</v>
      </c>
      <c r="CP696" t="s">
        <v>297</v>
      </c>
      <c r="CQ696" t="s">
        <v>297</v>
      </c>
      <c r="CR696" t="s">
        <v>297</v>
      </c>
      <c r="CS696" t="s">
        <v>297</v>
      </c>
      <c r="CT696" t="s">
        <v>297</v>
      </c>
      <c r="CU696" t="s">
        <v>297</v>
      </c>
      <c r="CV696" t="s">
        <v>297</v>
      </c>
      <c r="CW696" t="s">
        <v>297</v>
      </c>
      <c r="CX696" t="s">
        <v>297</v>
      </c>
      <c r="CY696" t="s">
        <v>297</v>
      </c>
      <c r="CZ696" t="s">
        <v>297</v>
      </c>
      <c r="DA696" t="s">
        <v>297</v>
      </c>
      <c r="DB696" t="s">
        <v>297</v>
      </c>
      <c r="DC696" t="s">
        <v>297</v>
      </c>
    </row>
    <row r="697" spans="1:107" ht="17" hidden="1" customHeight="1" x14ac:dyDescent="0.2">
      <c r="A697" t="s">
        <v>260</v>
      </c>
      <c r="B697" s="14" t="s">
        <v>4098</v>
      </c>
      <c r="C697" t="s">
        <v>6292</v>
      </c>
      <c r="D697" t="s">
        <v>4099</v>
      </c>
      <c r="E697" t="s">
        <v>4100</v>
      </c>
      <c r="F697" t="s">
        <v>297</v>
      </c>
      <c r="G697" t="s">
        <v>339</v>
      </c>
      <c r="H697" t="s">
        <v>340</v>
      </c>
      <c r="I697" t="s">
        <v>375</v>
      </c>
      <c r="J697" t="s">
        <v>342</v>
      </c>
      <c r="K697" t="s">
        <v>2660</v>
      </c>
      <c r="L697" t="s">
        <v>303</v>
      </c>
      <c r="M697" t="s">
        <v>297</v>
      </c>
      <c r="N697" t="s">
        <v>297</v>
      </c>
      <c r="O697" t="s">
        <v>297</v>
      </c>
      <c r="Q697" t="s">
        <v>344</v>
      </c>
      <c r="R697" t="s">
        <v>297</v>
      </c>
      <c r="S697" t="s">
        <v>306</v>
      </c>
      <c r="T697" t="s">
        <v>297</v>
      </c>
      <c r="U697" t="s">
        <v>297</v>
      </c>
      <c r="V697" t="s">
        <v>309</v>
      </c>
      <c r="W697" t="s">
        <v>310</v>
      </c>
      <c r="X697" t="s">
        <v>310</v>
      </c>
      <c r="Y697" t="s">
        <v>311</v>
      </c>
      <c r="Z697" t="s">
        <v>297</v>
      </c>
      <c r="AA697" t="s">
        <v>297</v>
      </c>
      <c r="AB697" t="s">
        <v>297</v>
      </c>
      <c r="AC697" t="s">
        <v>297</v>
      </c>
      <c r="AD697" t="s">
        <v>297</v>
      </c>
      <c r="AE697" t="s">
        <v>297</v>
      </c>
      <c r="AF697" t="s">
        <v>297</v>
      </c>
      <c r="AG697" t="s">
        <v>297</v>
      </c>
      <c r="AH697" t="s">
        <v>297</v>
      </c>
      <c r="AI697" t="s">
        <v>297</v>
      </c>
      <c r="AJ697" t="s">
        <v>297</v>
      </c>
      <c r="AK697" t="s">
        <v>297</v>
      </c>
      <c r="AL697" t="s">
        <v>297</v>
      </c>
      <c r="AM697" t="s">
        <v>297</v>
      </c>
      <c r="AN697" t="s">
        <v>297</v>
      </c>
      <c r="AO697" t="s">
        <v>297</v>
      </c>
      <c r="AP697" t="s">
        <v>297</v>
      </c>
      <c r="AQ697" t="s">
        <v>297</v>
      </c>
      <c r="AR697" t="s">
        <v>297</v>
      </c>
      <c r="AS697" t="s">
        <v>297</v>
      </c>
      <c r="AT697" t="s">
        <v>297</v>
      </c>
      <c r="AU697" t="s">
        <v>297</v>
      </c>
      <c r="AV697" t="s">
        <v>297</v>
      </c>
      <c r="AW697" t="s">
        <v>297</v>
      </c>
      <c r="AX697" t="s">
        <v>297</v>
      </c>
      <c r="AY697" t="s">
        <v>297</v>
      </c>
      <c r="AZ697" t="s">
        <v>297</v>
      </c>
      <c r="BA697" t="s">
        <v>297</v>
      </c>
      <c r="BB697" t="s">
        <v>297</v>
      </c>
      <c r="BC697" t="s">
        <v>297</v>
      </c>
      <c r="BD697" t="s">
        <v>297</v>
      </c>
      <c r="BE697" t="s">
        <v>297</v>
      </c>
      <c r="BF697" t="s">
        <v>297</v>
      </c>
      <c r="BG697" t="s">
        <v>297</v>
      </c>
      <c r="BH697" t="s">
        <v>297</v>
      </c>
      <c r="BI697" t="s">
        <v>297</v>
      </c>
      <c r="BJ697" t="s">
        <v>297</v>
      </c>
      <c r="BK697" t="s">
        <v>297</v>
      </c>
      <c r="BL697" t="s">
        <v>297</v>
      </c>
      <c r="BM697" t="s">
        <v>297</v>
      </c>
      <c r="BO697" t="s">
        <v>297</v>
      </c>
      <c r="BP697" t="s">
        <v>411</v>
      </c>
      <c r="BQ697" t="s">
        <v>412</v>
      </c>
      <c r="BR697">
        <v>71</v>
      </c>
      <c r="BS697" t="s">
        <v>297</v>
      </c>
      <c r="BT697" t="s">
        <v>297</v>
      </c>
      <c r="BU697" t="s">
        <v>297</v>
      </c>
      <c r="BV697" t="s">
        <v>297</v>
      </c>
      <c r="BW697" t="s">
        <v>297</v>
      </c>
      <c r="BX697" t="s">
        <v>297</v>
      </c>
      <c r="BY697" t="s">
        <v>297</v>
      </c>
      <c r="BZ697" t="s">
        <v>297</v>
      </c>
      <c r="CA697" t="s">
        <v>297</v>
      </c>
      <c r="CB697" t="s">
        <v>297</v>
      </c>
      <c r="CC697" t="s">
        <v>297</v>
      </c>
      <c r="CD697" t="s">
        <v>297</v>
      </c>
      <c r="CE697" t="s">
        <v>297</v>
      </c>
      <c r="CF697" t="s">
        <v>347</v>
      </c>
      <c r="CG697" t="s">
        <v>297</v>
      </c>
      <c r="CH697" t="s">
        <v>297</v>
      </c>
      <c r="CI697">
        <v>0</v>
      </c>
      <c r="CJ697">
        <v>30</v>
      </c>
      <c r="CK697" t="s">
        <v>4101</v>
      </c>
      <c r="CL697" t="s">
        <v>4102</v>
      </c>
      <c r="CM697" t="s">
        <v>297</v>
      </c>
      <c r="CN697" t="s">
        <v>297</v>
      </c>
      <c r="CO697" t="s">
        <v>297</v>
      </c>
      <c r="CP697" t="s">
        <v>297</v>
      </c>
      <c r="CQ697" t="s">
        <v>297</v>
      </c>
      <c r="CR697" t="s">
        <v>297</v>
      </c>
      <c r="CS697" t="s">
        <v>297</v>
      </c>
      <c r="CT697" t="s">
        <v>297</v>
      </c>
      <c r="CU697" t="s">
        <v>297</v>
      </c>
      <c r="CV697" t="s">
        <v>297</v>
      </c>
      <c r="CW697" t="s">
        <v>297</v>
      </c>
      <c r="CX697" t="s">
        <v>297</v>
      </c>
      <c r="CY697" t="s">
        <v>297</v>
      </c>
      <c r="CZ697" t="s">
        <v>297</v>
      </c>
      <c r="DA697" t="s">
        <v>297</v>
      </c>
      <c r="DB697" t="s">
        <v>297</v>
      </c>
      <c r="DC697" t="s">
        <v>297</v>
      </c>
    </row>
    <row r="698" spans="1:107" ht="17" hidden="1" customHeight="1" x14ac:dyDescent="0.2">
      <c r="A698" t="s">
        <v>262</v>
      </c>
      <c r="B698" s="196" t="s">
        <v>4103</v>
      </c>
      <c r="C698" t="s">
        <v>456</v>
      </c>
      <c r="D698" t="s">
        <v>297</v>
      </c>
      <c r="E698" t="s">
        <v>4104</v>
      </c>
      <c r="F698" t="s">
        <v>297</v>
      </c>
      <c r="G698" t="s">
        <v>339</v>
      </c>
      <c r="H698" t="s">
        <v>340</v>
      </c>
      <c r="I698" t="s">
        <v>375</v>
      </c>
      <c r="J698" t="s">
        <v>342</v>
      </c>
      <c r="K698" t="s">
        <v>343</v>
      </c>
      <c r="L698" t="s">
        <v>303</v>
      </c>
      <c r="M698" t="s">
        <v>297</v>
      </c>
      <c r="N698" t="s">
        <v>297</v>
      </c>
      <c r="O698" t="s">
        <v>297</v>
      </c>
      <c r="Q698" t="s">
        <v>344</v>
      </c>
      <c r="R698" t="s">
        <v>297</v>
      </c>
      <c r="S698" t="s">
        <v>306</v>
      </c>
      <c r="T698" t="s">
        <v>297</v>
      </c>
      <c r="U698" t="s">
        <v>297</v>
      </c>
      <c r="V698" t="s">
        <v>309</v>
      </c>
      <c r="W698" t="s">
        <v>310</v>
      </c>
      <c r="X698" t="s">
        <v>310</v>
      </c>
      <c r="Y698" t="s">
        <v>311</v>
      </c>
      <c r="Z698" t="s">
        <v>297</v>
      </c>
      <c r="AA698" t="s">
        <v>297</v>
      </c>
      <c r="AB698" t="s">
        <v>297</v>
      </c>
      <c r="AC698" t="s">
        <v>297</v>
      </c>
      <c r="AD698" t="s">
        <v>297</v>
      </c>
      <c r="AE698" t="s">
        <v>297</v>
      </c>
      <c r="AF698" t="s">
        <v>297</v>
      </c>
      <c r="AG698" t="s">
        <v>297</v>
      </c>
      <c r="AH698" t="s">
        <v>297</v>
      </c>
      <c r="AI698" t="s">
        <v>297</v>
      </c>
      <c r="AJ698" t="s">
        <v>297</v>
      </c>
      <c r="AK698" t="s">
        <v>297</v>
      </c>
      <c r="AL698" t="s">
        <v>297</v>
      </c>
      <c r="AM698" t="s">
        <v>297</v>
      </c>
      <c r="AN698" t="s">
        <v>297</v>
      </c>
      <c r="AO698" t="s">
        <v>297</v>
      </c>
      <c r="AP698" t="s">
        <v>297</v>
      </c>
      <c r="AQ698" t="s">
        <v>297</v>
      </c>
      <c r="AR698" t="s">
        <v>297</v>
      </c>
      <c r="AS698" t="s">
        <v>297</v>
      </c>
      <c r="AT698" t="s">
        <v>297</v>
      </c>
      <c r="AU698" t="s">
        <v>297</v>
      </c>
      <c r="AV698" t="s">
        <v>297</v>
      </c>
      <c r="AW698" t="s">
        <v>297</v>
      </c>
      <c r="AX698" t="s">
        <v>297</v>
      </c>
      <c r="AY698" t="s">
        <v>297</v>
      </c>
      <c r="AZ698" t="s">
        <v>297</v>
      </c>
      <c r="BA698" t="s">
        <v>297</v>
      </c>
      <c r="BB698" t="s">
        <v>297</v>
      </c>
      <c r="BC698" t="s">
        <v>297</v>
      </c>
      <c r="BD698" t="s">
        <v>297</v>
      </c>
      <c r="BE698" t="s">
        <v>297</v>
      </c>
      <c r="BF698" t="s">
        <v>297</v>
      </c>
      <c r="BG698" t="s">
        <v>297</v>
      </c>
      <c r="BH698" t="s">
        <v>297</v>
      </c>
      <c r="BI698" t="s">
        <v>297</v>
      </c>
      <c r="BJ698" t="s">
        <v>297</v>
      </c>
      <c r="BK698" t="s">
        <v>297</v>
      </c>
      <c r="BL698" t="s">
        <v>297</v>
      </c>
      <c r="BM698" t="s">
        <v>297</v>
      </c>
      <c r="BO698" t="s">
        <v>297</v>
      </c>
      <c r="BP698" t="s">
        <v>411</v>
      </c>
      <c r="BQ698" t="s">
        <v>412</v>
      </c>
      <c r="BR698">
        <v>73</v>
      </c>
      <c r="BS698" t="s">
        <v>297</v>
      </c>
      <c r="BT698" t="s">
        <v>297</v>
      </c>
      <c r="BU698" t="s">
        <v>297</v>
      </c>
      <c r="BV698" t="s">
        <v>297</v>
      </c>
      <c r="BW698" t="s">
        <v>297</v>
      </c>
      <c r="BX698" t="s">
        <v>297</v>
      </c>
      <c r="BY698" t="s">
        <v>297</v>
      </c>
      <c r="BZ698" t="s">
        <v>297</v>
      </c>
      <c r="CA698" t="s">
        <v>297</v>
      </c>
      <c r="CB698" t="s">
        <v>297</v>
      </c>
      <c r="CC698" t="s">
        <v>297</v>
      </c>
      <c r="CD698" t="s">
        <v>297</v>
      </c>
      <c r="CE698" t="s">
        <v>297</v>
      </c>
      <c r="CF698" t="s">
        <v>386</v>
      </c>
      <c r="CG698">
        <v>1</v>
      </c>
      <c r="CH698" t="s">
        <v>297</v>
      </c>
      <c r="CI698" t="s">
        <v>297</v>
      </c>
      <c r="CJ698" t="s">
        <v>297</v>
      </c>
      <c r="CK698" t="s">
        <v>4105</v>
      </c>
      <c r="CL698" t="s">
        <v>4106</v>
      </c>
      <c r="CM698" t="s">
        <v>297</v>
      </c>
      <c r="CN698" t="s">
        <v>297</v>
      </c>
      <c r="CO698" t="s">
        <v>297</v>
      </c>
      <c r="CP698" t="s">
        <v>297</v>
      </c>
      <c r="CQ698" t="s">
        <v>297</v>
      </c>
      <c r="CR698" t="s">
        <v>297</v>
      </c>
      <c r="CS698" t="s">
        <v>297</v>
      </c>
      <c r="CT698" t="s">
        <v>297</v>
      </c>
      <c r="CU698" t="s">
        <v>297</v>
      </c>
      <c r="CV698" t="s">
        <v>297</v>
      </c>
      <c r="CW698" t="s">
        <v>297</v>
      </c>
      <c r="CX698" t="s">
        <v>297</v>
      </c>
      <c r="CY698" t="s">
        <v>297</v>
      </c>
      <c r="CZ698" t="s">
        <v>297</v>
      </c>
      <c r="DA698" t="s">
        <v>297</v>
      </c>
      <c r="DB698" t="s">
        <v>297</v>
      </c>
      <c r="DC698" t="s">
        <v>297</v>
      </c>
    </row>
    <row r="699" spans="1:107" ht="17" hidden="1" customHeight="1" x14ac:dyDescent="0.2">
      <c r="A699" t="s">
        <v>261</v>
      </c>
      <c r="B699" s="14" t="s">
        <v>6312</v>
      </c>
      <c r="C699" t="s">
        <v>456</v>
      </c>
      <c r="D699" t="s">
        <v>297</v>
      </c>
      <c r="E699" t="s">
        <v>4107</v>
      </c>
      <c r="F699" t="s">
        <v>297</v>
      </c>
      <c r="G699" t="s">
        <v>339</v>
      </c>
      <c r="H699" t="s">
        <v>340</v>
      </c>
      <c r="I699" t="s">
        <v>375</v>
      </c>
      <c r="J699" t="s">
        <v>342</v>
      </c>
      <c r="K699" t="s">
        <v>343</v>
      </c>
      <c r="L699" t="s">
        <v>303</v>
      </c>
      <c r="M699" t="s">
        <v>297</v>
      </c>
      <c r="N699" t="s">
        <v>297</v>
      </c>
      <c r="O699" t="s">
        <v>297</v>
      </c>
      <c r="Q699" t="s">
        <v>344</v>
      </c>
      <c r="R699" t="s">
        <v>297</v>
      </c>
      <c r="S699" t="s">
        <v>306</v>
      </c>
      <c r="T699" t="s">
        <v>297</v>
      </c>
      <c r="U699" t="s">
        <v>297</v>
      </c>
      <c r="V699" t="s">
        <v>309</v>
      </c>
      <c r="W699" t="s">
        <v>310</v>
      </c>
      <c r="X699" t="s">
        <v>310</v>
      </c>
      <c r="Y699" t="s">
        <v>311</v>
      </c>
      <c r="Z699" t="s">
        <v>297</v>
      </c>
      <c r="AA699" t="s">
        <v>297</v>
      </c>
      <c r="AB699" t="s">
        <v>297</v>
      </c>
      <c r="AC699" t="s">
        <v>297</v>
      </c>
      <c r="AD699" t="s">
        <v>297</v>
      </c>
      <c r="AE699" t="s">
        <v>297</v>
      </c>
      <c r="AF699" t="s">
        <v>297</v>
      </c>
      <c r="AG699" t="s">
        <v>297</v>
      </c>
      <c r="AH699" t="s">
        <v>297</v>
      </c>
      <c r="AI699" t="s">
        <v>297</v>
      </c>
      <c r="AJ699" t="s">
        <v>297</v>
      </c>
      <c r="AK699" t="s">
        <v>297</v>
      </c>
      <c r="AL699" t="s">
        <v>297</v>
      </c>
      <c r="AM699" t="s">
        <v>297</v>
      </c>
      <c r="AN699" t="s">
        <v>297</v>
      </c>
      <c r="AO699" t="s">
        <v>297</v>
      </c>
      <c r="AP699" t="s">
        <v>297</v>
      </c>
      <c r="AQ699" t="s">
        <v>297</v>
      </c>
      <c r="AR699" t="s">
        <v>297</v>
      </c>
      <c r="AS699" t="s">
        <v>297</v>
      </c>
      <c r="AT699" t="s">
        <v>297</v>
      </c>
      <c r="AU699" t="s">
        <v>297</v>
      </c>
      <c r="AV699" t="s">
        <v>297</v>
      </c>
      <c r="AW699" t="s">
        <v>297</v>
      </c>
      <c r="AX699" t="s">
        <v>297</v>
      </c>
      <c r="AY699" t="s">
        <v>297</v>
      </c>
      <c r="AZ699" t="s">
        <v>297</v>
      </c>
      <c r="BA699" t="s">
        <v>297</v>
      </c>
      <c r="BB699" t="s">
        <v>297</v>
      </c>
      <c r="BC699" t="s">
        <v>297</v>
      </c>
      <c r="BD699" t="s">
        <v>297</v>
      </c>
      <c r="BE699" t="s">
        <v>297</v>
      </c>
      <c r="BF699" t="s">
        <v>297</v>
      </c>
      <c r="BG699" t="s">
        <v>297</v>
      </c>
      <c r="BH699" t="s">
        <v>297</v>
      </c>
      <c r="BI699" t="s">
        <v>297</v>
      </c>
      <c r="BJ699" t="s">
        <v>297</v>
      </c>
      <c r="BK699" t="s">
        <v>297</v>
      </c>
      <c r="BL699" t="s">
        <v>297</v>
      </c>
      <c r="BM699" t="s">
        <v>297</v>
      </c>
      <c r="BO699" t="s">
        <v>297</v>
      </c>
      <c r="BP699" t="s">
        <v>411</v>
      </c>
      <c r="BQ699" t="s">
        <v>412</v>
      </c>
      <c r="BR699">
        <v>72</v>
      </c>
      <c r="BS699" t="s">
        <v>297</v>
      </c>
      <c r="BT699" t="s">
        <v>297</v>
      </c>
      <c r="BU699" t="s">
        <v>297</v>
      </c>
      <c r="BV699" t="s">
        <v>297</v>
      </c>
      <c r="BW699" t="s">
        <v>297</v>
      </c>
      <c r="BX699" t="s">
        <v>297</v>
      </c>
      <c r="BY699" t="s">
        <v>297</v>
      </c>
      <c r="BZ699" t="s">
        <v>297</v>
      </c>
      <c r="CA699" t="s">
        <v>297</v>
      </c>
      <c r="CB699" t="s">
        <v>297</v>
      </c>
      <c r="CC699" t="s">
        <v>297</v>
      </c>
      <c r="CD699" t="s">
        <v>297</v>
      </c>
      <c r="CE699" t="s">
        <v>297</v>
      </c>
      <c r="CF699" t="s">
        <v>347</v>
      </c>
      <c r="CG699" t="s">
        <v>297</v>
      </c>
      <c r="CH699" t="s">
        <v>297</v>
      </c>
      <c r="CI699">
        <v>0</v>
      </c>
      <c r="CJ699">
        <v>30</v>
      </c>
      <c r="CK699" t="s">
        <v>4108</v>
      </c>
      <c r="CL699" t="s">
        <v>4109</v>
      </c>
      <c r="CM699" t="s">
        <v>297</v>
      </c>
      <c r="CN699" t="s">
        <v>297</v>
      </c>
      <c r="CO699" t="s">
        <v>297</v>
      </c>
      <c r="CP699" t="s">
        <v>297</v>
      </c>
      <c r="CQ699" t="s">
        <v>297</v>
      </c>
      <c r="CR699" t="s">
        <v>297</v>
      </c>
      <c r="CS699" t="s">
        <v>297</v>
      </c>
      <c r="CT699" t="s">
        <v>297</v>
      </c>
      <c r="CU699" t="s">
        <v>297</v>
      </c>
      <c r="CV699" t="s">
        <v>297</v>
      </c>
      <c r="CW699" t="s">
        <v>297</v>
      </c>
      <c r="CX699" t="s">
        <v>297</v>
      </c>
      <c r="CY699" t="s">
        <v>297</v>
      </c>
      <c r="CZ699" t="s">
        <v>297</v>
      </c>
      <c r="DA699" t="s">
        <v>297</v>
      </c>
      <c r="DB699" t="s">
        <v>297</v>
      </c>
      <c r="DC699" t="s">
        <v>297</v>
      </c>
    </row>
    <row r="700" spans="1:107" ht="17" hidden="1" customHeight="1" x14ac:dyDescent="0.2">
      <c r="A700" t="s">
        <v>6245</v>
      </c>
      <c r="B700" s="196" t="s">
        <v>6313</v>
      </c>
      <c r="C700" t="s">
        <v>191</v>
      </c>
      <c r="D700" t="s">
        <v>297</v>
      </c>
      <c r="E700" t="s">
        <v>4110</v>
      </c>
      <c r="F700" t="s">
        <v>507</v>
      </c>
      <c r="G700" t="s">
        <v>339</v>
      </c>
      <c r="H700" t="s">
        <v>340</v>
      </c>
      <c r="I700" t="s">
        <v>300</v>
      </c>
      <c r="J700" t="s">
        <v>342</v>
      </c>
      <c r="K700" t="s">
        <v>343</v>
      </c>
      <c r="L700" t="s">
        <v>303</v>
      </c>
      <c r="M700" t="s">
        <v>297</v>
      </c>
      <c r="N700" t="s">
        <v>297</v>
      </c>
      <c r="O700" t="s">
        <v>297</v>
      </c>
      <c r="Q700" t="s">
        <v>344</v>
      </c>
      <c r="R700" t="s">
        <v>297</v>
      </c>
      <c r="S700" t="s">
        <v>306</v>
      </c>
      <c r="T700" t="s">
        <v>297</v>
      </c>
      <c r="U700" t="s">
        <v>297</v>
      </c>
      <c r="V700" t="s">
        <v>309</v>
      </c>
      <c r="W700" t="s">
        <v>310</v>
      </c>
      <c r="X700" t="s">
        <v>310</v>
      </c>
      <c r="Y700" t="s">
        <v>311</v>
      </c>
      <c r="Z700" t="s">
        <v>297</v>
      </c>
      <c r="AA700" t="s">
        <v>297</v>
      </c>
      <c r="AB700" t="s">
        <v>297</v>
      </c>
      <c r="AC700" t="s">
        <v>297</v>
      </c>
      <c r="AD700" t="s">
        <v>297</v>
      </c>
      <c r="AE700" t="s">
        <v>297</v>
      </c>
      <c r="AF700" t="s">
        <v>297</v>
      </c>
      <c r="AG700" t="s">
        <v>297</v>
      </c>
      <c r="AH700" t="s">
        <v>297</v>
      </c>
      <c r="AI700" t="s">
        <v>297</v>
      </c>
      <c r="AJ700" t="s">
        <v>297</v>
      </c>
      <c r="AK700" t="s">
        <v>297</v>
      </c>
      <c r="AL700" t="s">
        <v>297</v>
      </c>
      <c r="AM700" t="s">
        <v>297</v>
      </c>
      <c r="AN700" t="s">
        <v>297</v>
      </c>
      <c r="AO700" t="s">
        <v>297</v>
      </c>
      <c r="AP700" t="s">
        <v>297</v>
      </c>
      <c r="AQ700" t="s">
        <v>297</v>
      </c>
      <c r="AR700" t="s">
        <v>297</v>
      </c>
      <c r="AS700" t="s">
        <v>297</v>
      </c>
      <c r="AT700" t="s">
        <v>297</v>
      </c>
      <c r="AU700" t="s">
        <v>297</v>
      </c>
      <c r="AV700" t="s">
        <v>297</v>
      </c>
      <c r="AW700" t="s">
        <v>297</v>
      </c>
      <c r="AX700" t="s">
        <v>297</v>
      </c>
      <c r="AY700" t="s">
        <v>297</v>
      </c>
      <c r="AZ700" t="s">
        <v>297</v>
      </c>
      <c r="BA700" t="s">
        <v>297</v>
      </c>
      <c r="BB700" t="s">
        <v>297</v>
      </c>
      <c r="BC700" t="s">
        <v>297</v>
      </c>
      <c r="BD700" t="s">
        <v>297</v>
      </c>
      <c r="BE700" t="s">
        <v>297</v>
      </c>
      <c r="BF700" t="s">
        <v>297</v>
      </c>
      <c r="BG700" t="s">
        <v>297</v>
      </c>
      <c r="BH700" t="s">
        <v>297</v>
      </c>
      <c r="BI700" t="s">
        <v>297</v>
      </c>
      <c r="BJ700" t="s">
        <v>297</v>
      </c>
      <c r="BK700" t="s">
        <v>297</v>
      </c>
      <c r="BL700" t="s">
        <v>297</v>
      </c>
      <c r="BM700" t="s">
        <v>297</v>
      </c>
      <c r="BN700" t="s">
        <v>297</v>
      </c>
      <c r="BO700" t="s">
        <v>297</v>
      </c>
      <c r="BP700" t="s">
        <v>312</v>
      </c>
      <c r="BQ700" t="s">
        <v>297</v>
      </c>
      <c r="BR700" t="s">
        <v>297</v>
      </c>
      <c r="BS700" t="s">
        <v>297</v>
      </c>
      <c r="BT700" t="s">
        <v>297</v>
      </c>
      <c r="BU700" t="s">
        <v>297</v>
      </c>
      <c r="BV700" t="s">
        <v>297</v>
      </c>
      <c r="BW700" t="s">
        <v>297</v>
      </c>
      <c r="BX700" t="s">
        <v>297</v>
      </c>
      <c r="BY700" t="s">
        <v>297</v>
      </c>
      <c r="BZ700" t="s">
        <v>297</v>
      </c>
      <c r="CA700" t="s">
        <v>297</v>
      </c>
      <c r="CB700" t="s">
        <v>297</v>
      </c>
      <c r="CC700" t="s">
        <v>297</v>
      </c>
      <c r="CD700" t="s">
        <v>297</v>
      </c>
      <c r="CE700" t="s">
        <v>297</v>
      </c>
      <c r="CF700" t="s">
        <v>347</v>
      </c>
      <c r="CG700" t="s">
        <v>297</v>
      </c>
      <c r="CH700" t="s">
        <v>297</v>
      </c>
      <c r="CI700">
        <v>0</v>
      </c>
      <c r="CJ700">
        <v>15</v>
      </c>
      <c r="CK700" t="s">
        <v>4111</v>
      </c>
      <c r="CL700" t="s">
        <v>4112</v>
      </c>
      <c r="CM700" t="s">
        <v>2834</v>
      </c>
      <c r="CN700" t="s">
        <v>297</v>
      </c>
      <c r="CO700" t="s">
        <v>297</v>
      </c>
      <c r="CP700" t="s">
        <v>297</v>
      </c>
      <c r="CQ700" t="s">
        <v>297</v>
      </c>
      <c r="CR700" t="s">
        <v>297</v>
      </c>
      <c r="CS700" t="s">
        <v>297</v>
      </c>
      <c r="CT700" t="s">
        <v>297</v>
      </c>
      <c r="CU700" t="s">
        <v>297</v>
      </c>
      <c r="CV700" t="s">
        <v>297</v>
      </c>
      <c r="CW700" t="s">
        <v>297</v>
      </c>
      <c r="CX700" t="s">
        <v>297</v>
      </c>
      <c r="CY700" t="s">
        <v>297</v>
      </c>
      <c r="CZ700" t="s">
        <v>297</v>
      </c>
      <c r="DA700" t="s">
        <v>297</v>
      </c>
      <c r="DB700" t="s">
        <v>297</v>
      </c>
      <c r="DC700" t="s">
        <v>297</v>
      </c>
    </row>
    <row r="701" spans="1:107" ht="17" hidden="1" customHeight="1" x14ac:dyDescent="0.2">
      <c r="A701" t="s">
        <v>207</v>
      </c>
      <c r="B701" s="14" t="s">
        <v>4113</v>
      </c>
      <c r="C701" t="s">
        <v>6204</v>
      </c>
      <c r="D701" t="s">
        <v>297</v>
      </c>
      <c r="E701" t="s">
        <v>4114</v>
      </c>
      <c r="F701" t="s">
        <v>297</v>
      </c>
      <c r="G701" t="s">
        <v>339</v>
      </c>
      <c r="H701" t="s">
        <v>340</v>
      </c>
      <c r="I701" t="s">
        <v>375</v>
      </c>
      <c r="J701" t="s">
        <v>342</v>
      </c>
      <c r="K701" t="s">
        <v>343</v>
      </c>
      <c r="L701" t="s">
        <v>303</v>
      </c>
      <c r="M701" t="s">
        <v>297</v>
      </c>
      <c r="N701" t="s">
        <v>297</v>
      </c>
      <c r="O701" t="s">
        <v>297</v>
      </c>
      <c r="Q701" t="s">
        <v>344</v>
      </c>
      <c r="R701" t="s">
        <v>297</v>
      </c>
      <c r="S701" t="s">
        <v>306</v>
      </c>
      <c r="T701" t="s">
        <v>297</v>
      </c>
      <c r="U701" t="s">
        <v>308</v>
      </c>
      <c r="V701" t="s">
        <v>309</v>
      </c>
      <c r="W701" t="s">
        <v>310</v>
      </c>
      <c r="X701" t="s">
        <v>310</v>
      </c>
      <c r="Y701" t="s">
        <v>311</v>
      </c>
      <c r="Z701" t="s">
        <v>297</v>
      </c>
      <c r="AA701" t="s">
        <v>297</v>
      </c>
      <c r="AB701" t="s">
        <v>297</v>
      </c>
      <c r="AC701" t="s">
        <v>297</v>
      </c>
      <c r="AD701" t="s">
        <v>297</v>
      </c>
      <c r="AE701" t="s">
        <v>297</v>
      </c>
      <c r="AF701" t="s">
        <v>297</v>
      </c>
      <c r="AG701" t="s">
        <v>297</v>
      </c>
      <c r="AH701" t="s">
        <v>297</v>
      </c>
      <c r="AI701" t="s">
        <v>297</v>
      </c>
      <c r="AJ701" t="s">
        <v>297</v>
      </c>
      <c r="AK701" t="s">
        <v>297</v>
      </c>
      <c r="AL701" t="s">
        <v>297</v>
      </c>
      <c r="AM701" t="s">
        <v>297</v>
      </c>
      <c r="AN701" t="s">
        <v>297</v>
      </c>
      <c r="AO701" t="s">
        <v>297</v>
      </c>
      <c r="AP701" t="s">
        <v>297</v>
      </c>
      <c r="AQ701" t="s">
        <v>297</v>
      </c>
      <c r="AR701" t="s">
        <v>297</v>
      </c>
      <c r="AS701" t="s">
        <v>297</v>
      </c>
      <c r="AT701" t="s">
        <v>297</v>
      </c>
      <c r="AU701" t="s">
        <v>297</v>
      </c>
      <c r="AV701" t="s">
        <v>297</v>
      </c>
      <c r="AW701" t="s">
        <v>297</v>
      </c>
      <c r="AX701" t="s">
        <v>297</v>
      </c>
      <c r="AY701" t="s">
        <v>297</v>
      </c>
      <c r="AZ701" t="s">
        <v>297</v>
      </c>
      <c r="BA701" t="s">
        <v>297</v>
      </c>
      <c r="BB701" t="s">
        <v>297</v>
      </c>
      <c r="BC701" t="s">
        <v>297</v>
      </c>
      <c r="BD701" t="s">
        <v>297</v>
      </c>
      <c r="BE701" t="s">
        <v>297</v>
      </c>
      <c r="BF701" t="s">
        <v>297</v>
      </c>
      <c r="BG701" t="s">
        <v>297</v>
      </c>
      <c r="BH701" t="s">
        <v>297</v>
      </c>
      <c r="BI701" t="s">
        <v>297</v>
      </c>
      <c r="BJ701" t="s">
        <v>297</v>
      </c>
      <c r="BK701" t="s">
        <v>297</v>
      </c>
      <c r="BL701" t="s">
        <v>297</v>
      </c>
      <c r="BM701" t="s">
        <v>297</v>
      </c>
      <c r="BO701" t="s">
        <v>297</v>
      </c>
      <c r="BP701" t="s">
        <v>411</v>
      </c>
      <c r="BQ701" t="s">
        <v>412</v>
      </c>
      <c r="BR701">
        <v>18</v>
      </c>
      <c r="BS701" t="s">
        <v>297</v>
      </c>
      <c r="BT701" t="s">
        <v>297</v>
      </c>
      <c r="BU701" t="s">
        <v>297</v>
      </c>
      <c r="BV701" t="s">
        <v>297</v>
      </c>
      <c r="BW701" t="s">
        <v>297</v>
      </c>
      <c r="BX701" t="s">
        <v>297</v>
      </c>
      <c r="BY701" t="s">
        <v>297</v>
      </c>
      <c r="BZ701" t="s">
        <v>297</v>
      </c>
      <c r="CA701" t="s">
        <v>297</v>
      </c>
      <c r="CB701" t="s">
        <v>297</v>
      </c>
      <c r="CC701" t="s">
        <v>297</v>
      </c>
      <c r="CD701" t="s">
        <v>297</v>
      </c>
      <c r="CE701" t="s">
        <v>297</v>
      </c>
      <c r="CF701" t="s">
        <v>347</v>
      </c>
      <c r="CG701" t="s">
        <v>297</v>
      </c>
      <c r="CH701" t="s">
        <v>297</v>
      </c>
      <c r="CI701">
        <v>0</v>
      </c>
      <c r="CJ701">
        <v>30</v>
      </c>
      <c r="CK701" t="s">
        <v>4115</v>
      </c>
      <c r="CL701" t="s">
        <v>4116</v>
      </c>
      <c r="CM701" t="s">
        <v>297</v>
      </c>
      <c r="CN701" t="s">
        <v>297</v>
      </c>
      <c r="CO701" t="s">
        <v>297</v>
      </c>
      <c r="CP701" t="s">
        <v>297</v>
      </c>
      <c r="CQ701" t="s">
        <v>297</v>
      </c>
      <c r="CR701" t="s">
        <v>297</v>
      </c>
      <c r="CS701" t="s">
        <v>297</v>
      </c>
      <c r="CT701" t="s">
        <v>297</v>
      </c>
      <c r="CU701" t="s">
        <v>297</v>
      </c>
      <c r="CV701" t="s">
        <v>297</v>
      </c>
      <c r="CW701" t="s">
        <v>297</v>
      </c>
      <c r="CX701" t="s">
        <v>297</v>
      </c>
      <c r="CY701" t="s">
        <v>297</v>
      </c>
      <c r="CZ701" t="s">
        <v>297</v>
      </c>
      <c r="DA701" t="s">
        <v>297</v>
      </c>
      <c r="DB701" t="s">
        <v>297</v>
      </c>
      <c r="DC701" t="s">
        <v>297</v>
      </c>
    </row>
    <row r="702" spans="1:107" ht="17" hidden="1" customHeight="1" x14ac:dyDescent="0.2">
      <c r="A702" t="s">
        <v>368</v>
      </c>
      <c r="B702" s="196" t="s">
        <v>4117</v>
      </c>
      <c r="C702" t="s">
        <v>6278</v>
      </c>
      <c r="D702" t="s">
        <v>297</v>
      </c>
      <c r="E702" t="s">
        <v>4118</v>
      </c>
      <c r="F702" t="s">
        <v>297</v>
      </c>
      <c r="G702" t="s">
        <v>339</v>
      </c>
      <c r="H702" t="s">
        <v>340</v>
      </c>
      <c r="I702" t="s">
        <v>375</v>
      </c>
      <c r="J702" t="s">
        <v>342</v>
      </c>
      <c r="K702" t="s">
        <v>343</v>
      </c>
      <c r="L702" t="s">
        <v>303</v>
      </c>
      <c r="M702" t="s">
        <v>297</v>
      </c>
      <c r="N702" t="s">
        <v>297</v>
      </c>
      <c r="O702" t="s">
        <v>297</v>
      </c>
      <c r="Q702" t="s">
        <v>344</v>
      </c>
      <c r="R702" t="s">
        <v>297</v>
      </c>
      <c r="S702" t="s">
        <v>306</v>
      </c>
      <c r="T702" t="s">
        <v>297</v>
      </c>
      <c r="U702" t="s">
        <v>297</v>
      </c>
      <c r="V702" t="s">
        <v>309</v>
      </c>
      <c r="W702" t="s">
        <v>310</v>
      </c>
      <c r="X702" t="s">
        <v>310</v>
      </c>
      <c r="Y702" t="s">
        <v>311</v>
      </c>
      <c r="Z702" t="s">
        <v>297</v>
      </c>
      <c r="AA702" t="s">
        <v>297</v>
      </c>
      <c r="AB702" t="s">
        <v>297</v>
      </c>
      <c r="AC702" t="s">
        <v>297</v>
      </c>
      <c r="AD702" t="s">
        <v>297</v>
      </c>
      <c r="AE702" t="s">
        <v>297</v>
      </c>
      <c r="AF702" t="s">
        <v>297</v>
      </c>
      <c r="AG702" t="s">
        <v>297</v>
      </c>
      <c r="AH702" t="s">
        <v>297</v>
      </c>
      <c r="AI702" t="s">
        <v>297</v>
      </c>
      <c r="AJ702" t="s">
        <v>297</v>
      </c>
      <c r="AK702" t="s">
        <v>297</v>
      </c>
      <c r="AL702" t="s">
        <v>297</v>
      </c>
      <c r="AM702" t="s">
        <v>297</v>
      </c>
      <c r="AN702" t="s">
        <v>297</v>
      </c>
      <c r="AO702" t="s">
        <v>297</v>
      </c>
      <c r="AP702" t="s">
        <v>297</v>
      </c>
      <c r="AQ702" t="s">
        <v>297</v>
      </c>
      <c r="AR702" t="s">
        <v>297</v>
      </c>
      <c r="AS702" t="s">
        <v>297</v>
      </c>
      <c r="AT702" t="s">
        <v>297</v>
      </c>
      <c r="AU702" t="s">
        <v>297</v>
      </c>
      <c r="AV702" t="s">
        <v>297</v>
      </c>
      <c r="AW702" t="s">
        <v>297</v>
      </c>
      <c r="AX702" t="s">
        <v>297</v>
      </c>
      <c r="AY702" t="s">
        <v>297</v>
      </c>
      <c r="AZ702" t="s">
        <v>297</v>
      </c>
      <c r="BA702" t="s">
        <v>297</v>
      </c>
      <c r="BB702" t="s">
        <v>297</v>
      </c>
      <c r="BC702" t="s">
        <v>297</v>
      </c>
      <c r="BD702" t="s">
        <v>297</v>
      </c>
      <c r="BE702" t="s">
        <v>297</v>
      </c>
      <c r="BF702" t="s">
        <v>297</v>
      </c>
      <c r="BG702" t="s">
        <v>297</v>
      </c>
      <c r="BH702" t="s">
        <v>297</v>
      </c>
      <c r="BI702" t="s">
        <v>297</v>
      </c>
      <c r="BJ702" t="s">
        <v>297</v>
      </c>
      <c r="BK702" t="s">
        <v>297</v>
      </c>
      <c r="BL702" t="s">
        <v>297</v>
      </c>
      <c r="BM702" t="s">
        <v>297</v>
      </c>
      <c r="BN702" t="s">
        <v>297</v>
      </c>
      <c r="BO702" t="s">
        <v>297</v>
      </c>
      <c r="BP702" t="s">
        <v>312</v>
      </c>
      <c r="BQ702" t="s">
        <v>297</v>
      </c>
      <c r="BR702" t="s">
        <v>297</v>
      </c>
      <c r="BS702" t="s">
        <v>297</v>
      </c>
      <c r="BT702" t="s">
        <v>297</v>
      </c>
      <c r="BU702" t="s">
        <v>297</v>
      </c>
      <c r="BV702" t="s">
        <v>297</v>
      </c>
      <c r="BW702" t="s">
        <v>297</v>
      </c>
      <c r="BX702" t="s">
        <v>297</v>
      </c>
      <c r="BY702" t="s">
        <v>297</v>
      </c>
      <c r="BZ702" t="s">
        <v>297</v>
      </c>
      <c r="CA702" t="s">
        <v>297</v>
      </c>
      <c r="CB702" t="s">
        <v>297</v>
      </c>
      <c r="CC702" t="s">
        <v>297</v>
      </c>
      <c r="CD702" t="s">
        <v>297</v>
      </c>
      <c r="CE702" t="s">
        <v>297</v>
      </c>
      <c r="CF702" t="s">
        <v>347</v>
      </c>
      <c r="CG702" t="s">
        <v>297</v>
      </c>
      <c r="CH702" t="s">
        <v>297</v>
      </c>
      <c r="CI702">
        <v>0</v>
      </c>
      <c r="CJ702">
        <v>30</v>
      </c>
      <c r="CK702" t="s">
        <v>4119</v>
      </c>
      <c r="CL702" t="s">
        <v>4120</v>
      </c>
      <c r="CM702" t="s">
        <v>297</v>
      </c>
      <c r="CN702" t="s">
        <v>297</v>
      </c>
      <c r="CO702" t="s">
        <v>297</v>
      </c>
      <c r="CP702" t="s">
        <v>297</v>
      </c>
      <c r="CQ702" t="s">
        <v>297</v>
      </c>
      <c r="CR702" t="s">
        <v>297</v>
      </c>
      <c r="CS702" t="s">
        <v>297</v>
      </c>
      <c r="CT702" t="s">
        <v>297</v>
      </c>
      <c r="CU702" t="s">
        <v>297</v>
      </c>
      <c r="CV702" t="s">
        <v>297</v>
      </c>
      <c r="CW702" t="s">
        <v>297</v>
      </c>
      <c r="CX702" t="s">
        <v>297</v>
      </c>
      <c r="CY702" t="s">
        <v>297</v>
      </c>
      <c r="CZ702" t="s">
        <v>297</v>
      </c>
      <c r="DA702" t="s">
        <v>297</v>
      </c>
      <c r="DB702" t="s">
        <v>297</v>
      </c>
      <c r="DC702" t="s">
        <v>297</v>
      </c>
    </row>
    <row r="703" spans="1:107" ht="17" hidden="1" customHeight="1" x14ac:dyDescent="0.2">
      <c r="A703" t="s">
        <v>4121</v>
      </c>
      <c r="B703" s="14" t="s">
        <v>4122</v>
      </c>
      <c r="C703" t="s">
        <v>6289</v>
      </c>
      <c r="D703" t="s">
        <v>297</v>
      </c>
      <c r="E703" t="s">
        <v>4123</v>
      </c>
      <c r="F703" t="s">
        <v>2298</v>
      </c>
      <c r="G703" t="s">
        <v>519</v>
      </c>
      <c r="H703" t="s">
        <v>665</v>
      </c>
      <c r="I703" t="s">
        <v>300</v>
      </c>
      <c r="J703" t="s">
        <v>611</v>
      </c>
      <c r="K703" t="s">
        <v>1317</v>
      </c>
      <c r="L703" t="s">
        <v>303</v>
      </c>
      <c r="M703" t="s">
        <v>297</v>
      </c>
      <c r="N703" t="s">
        <v>297</v>
      </c>
      <c r="O703" t="s">
        <v>297</v>
      </c>
      <c r="Q703" t="s">
        <v>344</v>
      </c>
      <c r="R703" t="s">
        <v>319</v>
      </c>
      <c r="S703" t="s">
        <v>306</v>
      </c>
      <c r="T703" t="s">
        <v>307</v>
      </c>
      <c r="U703" t="s">
        <v>308</v>
      </c>
      <c r="V703" t="s">
        <v>309</v>
      </c>
      <c r="W703" t="s">
        <v>310</v>
      </c>
      <c r="X703" t="s">
        <v>310</v>
      </c>
      <c r="Y703" t="s">
        <v>311</v>
      </c>
      <c r="Z703" t="s">
        <v>312</v>
      </c>
      <c r="AA703" t="s">
        <v>297</v>
      </c>
      <c r="AB703" t="s">
        <v>297</v>
      </c>
      <c r="AC703" t="s">
        <v>297</v>
      </c>
      <c r="AD703" t="s">
        <v>297</v>
      </c>
      <c r="AE703" t="s">
        <v>297</v>
      </c>
      <c r="AF703" t="s">
        <v>312</v>
      </c>
      <c r="AG703" t="s">
        <v>297</v>
      </c>
      <c r="AH703" t="s">
        <v>297</v>
      </c>
      <c r="AI703" t="s">
        <v>297</v>
      </c>
      <c r="AJ703" t="s">
        <v>297</v>
      </c>
      <c r="AK703" t="s">
        <v>297</v>
      </c>
      <c r="AL703" t="s">
        <v>297</v>
      </c>
      <c r="AM703" t="s">
        <v>297</v>
      </c>
      <c r="AN703" t="s">
        <v>297</v>
      </c>
      <c r="AO703" t="s">
        <v>297</v>
      </c>
      <c r="AP703" t="s">
        <v>297</v>
      </c>
      <c r="AQ703" t="s">
        <v>297</v>
      </c>
      <c r="AR703" t="s">
        <v>297</v>
      </c>
      <c r="AS703" t="s">
        <v>297</v>
      </c>
      <c r="AT703" t="s">
        <v>297</v>
      </c>
      <c r="AU703" t="s">
        <v>297</v>
      </c>
      <c r="AV703" t="s">
        <v>297</v>
      </c>
      <c r="AW703" t="s">
        <v>297</v>
      </c>
      <c r="AX703" t="s">
        <v>297</v>
      </c>
      <c r="AY703" t="s">
        <v>297</v>
      </c>
      <c r="AZ703" t="s">
        <v>297</v>
      </c>
      <c r="BA703" t="s">
        <v>297</v>
      </c>
      <c r="BB703" t="s">
        <v>297</v>
      </c>
      <c r="BC703" t="s">
        <v>297</v>
      </c>
      <c r="BD703" t="s">
        <v>297</v>
      </c>
      <c r="BE703" t="s">
        <v>297</v>
      </c>
      <c r="BF703" t="s">
        <v>297</v>
      </c>
      <c r="BG703" t="s">
        <v>297</v>
      </c>
      <c r="BH703" t="s">
        <v>297</v>
      </c>
      <c r="BI703" t="s">
        <v>297</v>
      </c>
      <c r="BJ703" t="s">
        <v>297</v>
      </c>
      <c r="BK703" t="s">
        <v>297</v>
      </c>
      <c r="BL703" t="s">
        <v>297</v>
      </c>
      <c r="BM703" t="s">
        <v>297</v>
      </c>
      <c r="BN703" t="s">
        <v>297</v>
      </c>
      <c r="BO703" t="s">
        <v>297</v>
      </c>
      <c r="BP703" t="s">
        <v>297</v>
      </c>
      <c r="BQ703" t="s">
        <v>297</v>
      </c>
      <c r="BR703" t="s">
        <v>297</v>
      </c>
      <c r="BS703" t="s">
        <v>297</v>
      </c>
      <c r="BT703" t="s">
        <v>297</v>
      </c>
      <c r="BU703" t="s">
        <v>297</v>
      </c>
      <c r="BV703" t="s">
        <v>297</v>
      </c>
      <c r="BW703" t="s">
        <v>297</v>
      </c>
      <c r="BX703" t="s">
        <v>297</v>
      </c>
      <c r="BY703" t="s">
        <v>297</v>
      </c>
      <c r="BZ703" t="s">
        <v>297</v>
      </c>
      <c r="CA703" t="s">
        <v>297</v>
      </c>
      <c r="CB703" t="s">
        <v>297</v>
      </c>
      <c r="CC703" t="s">
        <v>297</v>
      </c>
      <c r="CD703" t="s">
        <v>297</v>
      </c>
      <c r="CE703" t="s">
        <v>297</v>
      </c>
      <c r="CF703" t="s">
        <v>553</v>
      </c>
      <c r="CG703" t="s">
        <v>297</v>
      </c>
      <c r="CH703" t="s">
        <v>297</v>
      </c>
      <c r="CI703">
        <v>0</v>
      </c>
      <c r="CJ703">
        <v>30</v>
      </c>
      <c r="CK703" t="s">
        <v>4124</v>
      </c>
      <c r="CL703" t="s">
        <v>4125</v>
      </c>
      <c r="CM703" t="s">
        <v>2301</v>
      </c>
      <c r="CN703" t="s">
        <v>297</v>
      </c>
      <c r="CO703" t="s">
        <v>297</v>
      </c>
      <c r="CP703" t="s">
        <v>297</v>
      </c>
      <c r="CQ703" t="s">
        <v>297</v>
      </c>
      <c r="CR703" t="s">
        <v>297</v>
      </c>
      <c r="CS703" t="s">
        <v>297</v>
      </c>
      <c r="CT703" t="s">
        <v>297</v>
      </c>
      <c r="CU703" t="s">
        <v>297</v>
      </c>
      <c r="CV703" t="s">
        <v>297</v>
      </c>
      <c r="CW703" t="s">
        <v>297</v>
      </c>
      <c r="CX703" t="s">
        <v>297</v>
      </c>
      <c r="CY703" t="s">
        <v>297</v>
      </c>
      <c r="CZ703" t="s">
        <v>297</v>
      </c>
      <c r="DA703" t="s">
        <v>297</v>
      </c>
      <c r="DB703" t="s">
        <v>297</v>
      </c>
      <c r="DC703" t="s">
        <v>297</v>
      </c>
    </row>
    <row r="704" spans="1:107" ht="17" hidden="1" customHeight="1" x14ac:dyDescent="0.2">
      <c r="A704" t="s">
        <v>4126</v>
      </c>
      <c r="B704" s="196" t="s">
        <v>4127</v>
      </c>
      <c r="C704" t="s">
        <v>6289</v>
      </c>
      <c r="D704" t="s">
        <v>297</v>
      </c>
      <c r="E704" t="s">
        <v>4127</v>
      </c>
      <c r="F704" t="s">
        <v>297</v>
      </c>
      <c r="G704" t="s">
        <v>298</v>
      </c>
      <c r="H704" t="s">
        <v>299</v>
      </c>
      <c r="I704" t="s">
        <v>300</v>
      </c>
      <c r="J704" t="s">
        <v>301</v>
      </c>
      <c r="K704" t="s">
        <v>302</v>
      </c>
      <c r="L704" t="s">
        <v>303</v>
      </c>
      <c r="M704" t="s">
        <v>297</v>
      </c>
      <c r="N704" t="s">
        <v>297</v>
      </c>
      <c r="O704" t="s">
        <v>297</v>
      </c>
      <c r="Q704" t="s">
        <v>304</v>
      </c>
      <c r="R704" t="s">
        <v>319</v>
      </c>
      <c r="S704" t="s">
        <v>306</v>
      </c>
      <c r="T704" t="s">
        <v>307</v>
      </c>
      <c r="U704" t="s">
        <v>308</v>
      </c>
      <c r="V704" t="s">
        <v>309</v>
      </c>
      <c r="W704" t="s">
        <v>310</v>
      </c>
      <c r="X704" t="s">
        <v>310</v>
      </c>
      <c r="Y704" t="s">
        <v>311</v>
      </c>
      <c r="Z704" t="s">
        <v>297</v>
      </c>
      <c r="AA704" t="s">
        <v>297</v>
      </c>
      <c r="AB704" t="s">
        <v>297</v>
      </c>
      <c r="AC704" t="s">
        <v>297</v>
      </c>
      <c r="AD704" t="s">
        <v>297</v>
      </c>
      <c r="AE704" t="s">
        <v>297</v>
      </c>
      <c r="AF704" t="s">
        <v>312</v>
      </c>
      <c r="AG704" t="s">
        <v>297</v>
      </c>
      <c r="AH704" t="s">
        <v>297</v>
      </c>
      <c r="AI704" t="s">
        <v>297</v>
      </c>
      <c r="AJ704" t="s">
        <v>297</v>
      </c>
      <c r="AK704" t="s">
        <v>297</v>
      </c>
      <c r="AL704" t="s">
        <v>297</v>
      </c>
      <c r="AM704" t="s">
        <v>297</v>
      </c>
      <c r="AN704" t="s">
        <v>297</v>
      </c>
      <c r="AO704" t="s">
        <v>297</v>
      </c>
      <c r="AP704" t="s">
        <v>297</v>
      </c>
      <c r="AQ704" t="s">
        <v>297</v>
      </c>
      <c r="AR704" t="s">
        <v>297</v>
      </c>
      <c r="AS704" t="s">
        <v>297</v>
      </c>
      <c r="AT704" t="s">
        <v>297</v>
      </c>
      <c r="AU704" t="s">
        <v>297</v>
      </c>
      <c r="AV704" t="s">
        <v>297</v>
      </c>
      <c r="AW704" t="s">
        <v>297</v>
      </c>
      <c r="AX704" t="s">
        <v>297</v>
      </c>
      <c r="AY704" t="s">
        <v>297</v>
      </c>
      <c r="AZ704" t="s">
        <v>297</v>
      </c>
      <c r="BA704" t="s">
        <v>297</v>
      </c>
      <c r="BB704" t="s">
        <v>297</v>
      </c>
      <c r="BC704" t="s">
        <v>297</v>
      </c>
      <c r="BD704" t="s">
        <v>297</v>
      </c>
      <c r="BE704" t="s">
        <v>297</v>
      </c>
      <c r="BF704" t="s">
        <v>297</v>
      </c>
      <c r="BG704" t="s">
        <v>297</v>
      </c>
      <c r="BH704" t="s">
        <v>297</v>
      </c>
      <c r="BI704" t="s">
        <v>297</v>
      </c>
      <c r="BJ704" t="s">
        <v>297</v>
      </c>
      <c r="BK704" t="s">
        <v>297</v>
      </c>
      <c r="BL704" t="s">
        <v>297</v>
      </c>
      <c r="BM704" t="s">
        <v>297</v>
      </c>
      <c r="BN704" t="s">
        <v>297</v>
      </c>
      <c r="BO704" t="s">
        <v>297</v>
      </c>
      <c r="BP704" t="s">
        <v>297</v>
      </c>
      <c r="BQ704" t="s">
        <v>297</v>
      </c>
      <c r="BR704" t="s">
        <v>297</v>
      </c>
      <c r="BS704" t="s">
        <v>297</v>
      </c>
      <c r="BT704" t="s">
        <v>297</v>
      </c>
      <c r="BU704" t="s">
        <v>297</v>
      </c>
      <c r="BV704" t="s">
        <v>297</v>
      </c>
      <c r="BW704" t="s">
        <v>297</v>
      </c>
      <c r="BX704" t="s">
        <v>297</v>
      </c>
      <c r="BY704" t="s">
        <v>297</v>
      </c>
      <c r="BZ704" t="s">
        <v>297</v>
      </c>
      <c r="CA704" t="s">
        <v>297</v>
      </c>
      <c r="CB704" t="s">
        <v>297</v>
      </c>
      <c r="CC704" t="s">
        <v>297</v>
      </c>
      <c r="CD704" t="s">
        <v>297</v>
      </c>
      <c r="CE704" t="s">
        <v>297</v>
      </c>
      <c r="CF704" t="s">
        <v>313</v>
      </c>
      <c r="CG704" t="s">
        <v>314</v>
      </c>
      <c r="CH704" t="s">
        <v>314</v>
      </c>
      <c r="CI704" t="s">
        <v>297</v>
      </c>
      <c r="CJ704" t="s">
        <v>297</v>
      </c>
      <c r="CK704" t="s">
        <v>4128</v>
      </c>
      <c r="CL704" t="s">
        <v>4129</v>
      </c>
      <c r="CM704" t="s">
        <v>297</v>
      </c>
      <c r="CN704" t="s">
        <v>297</v>
      </c>
      <c r="CO704" t="s">
        <v>297</v>
      </c>
      <c r="CP704" t="s">
        <v>297</v>
      </c>
      <c r="CQ704" t="s">
        <v>297</v>
      </c>
      <c r="CR704" t="s">
        <v>297</v>
      </c>
      <c r="CS704" t="s">
        <v>297</v>
      </c>
      <c r="CT704" t="s">
        <v>297</v>
      </c>
      <c r="CU704" t="s">
        <v>297</v>
      </c>
      <c r="CV704" t="s">
        <v>297</v>
      </c>
      <c r="CW704" t="s">
        <v>297</v>
      </c>
      <c r="CX704" t="s">
        <v>297</v>
      </c>
      <c r="CY704" t="s">
        <v>297</v>
      </c>
      <c r="CZ704" t="s">
        <v>297</v>
      </c>
      <c r="DA704" t="s">
        <v>297</v>
      </c>
      <c r="DB704" t="s">
        <v>297</v>
      </c>
      <c r="DC704" t="s">
        <v>297</v>
      </c>
    </row>
    <row r="705" spans="1:107" ht="17" hidden="1" customHeight="1" x14ac:dyDescent="0.2">
      <c r="A705" t="s">
        <v>4130</v>
      </c>
      <c r="B705" s="14" t="s">
        <v>4131</v>
      </c>
      <c r="C705" t="s">
        <v>6285</v>
      </c>
      <c r="D705" t="s">
        <v>297</v>
      </c>
      <c r="E705" t="s">
        <v>4132</v>
      </c>
      <c r="F705" t="s">
        <v>297</v>
      </c>
      <c r="G705" t="s">
        <v>298</v>
      </c>
      <c r="H705" t="s">
        <v>299</v>
      </c>
      <c r="I705" t="s">
        <v>300</v>
      </c>
      <c r="J705" t="s">
        <v>342</v>
      </c>
      <c r="K705" t="s">
        <v>343</v>
      </c>
      <c r="L705" t="s">
        <v>303</v>
      </c>
      <c r="M705" t="s">
        <v>297</v>
      </c>
      <c r="N705" t="s">
        <v>297</v>
      </c>
      <c r="O705" t="s">
        <v>297</v>
      </c>
      <c r="Q705" t="s">
        <v>344</v>
      </c>
      <c r="R705" t="s">
        <v>297</v>
      </c>
      <c r="S705" t="s">
        <v>306</v>
      </c>
      <c r="T705" t="s">
        <v>307</v>
      </c>
      <c r="U705" t="s">
        <v>297</v>
      </c>
      <c r="V705" t="s">
        <v>309</v>
      </c>
      <c r="W705" t="s">
        <v>310</v>
      </c>
      <c r="X705" t="s">
        <v>310</v>
      </c>
      <c r="Y705" t="s">
        <v>311</v>
      </c>
      <c r="Z705" t="s">
        <v>297</v>
      </c>
      <c r="AA705" t="s">
        <v>297</v>
      </c>
      <c r="AB705" t="s">
        <v>297</v>
      </c>
      <c r="AC705" t="s">
        <v>297</v>
      </c>
      <c r="AD705" t="s">
        <v>297</v>
      </c>
      <c r="AE705" t="s">
        <v>297</v>
      </c>
      <c r="AF705" t="s">
        <v>312</v>
      </c>
      <c r="AG705" t="s">
        <v>297</v>
      </c>
      <c r="AH705" t="s">
        <v>297</v>
      </c>
      <c r="AI705" t="s">
        <v>297</v>
      </c>
      <c r="AJ705" t="s">
        <v>297</v>
      </c>
      <c r="AK705" t="s">
        <v>297</v>
      </c>
      <c r="AL705" t="s">
        <v>297</v>
      </c>
      <c r="AM705" t="s">
        <v>297</v>
      </c>
      <c r="AN705" t="s">
        <v>297</v>
      </c>
      <c r="AO705" t="s">
        <v>297</v>
      </c>
      <c r="AP705" t="s">
        <v>297</v>
      </c>
      <c r="AQ705" t="s">
        <v>297</v>
      </c>
      <c r="AR705" t="s">
        <v>297</v>
      </c>
      <c r="AS705" t="s">
        <v>297</v>
      </c>
      <c r="AT705" t="s">
        <v>297</v>
      </c>
      <c r="AU705" t="s">
        <v>297</v>
      </c>
      <c r="AV705" t="s">
        <v>297</v>
      </c>
      <c r="AW705" t="s">
        <v>297</v>
      </c>
      <c r="AX705" t="s">
        <v>297</v>
      </c>
      <c r="AY705" t="s">
        <v>297</v>
      </c>
      <c r="AZ705" t="s">
        <v>297</v>
      </c>
      <c r="BA705" t="s">
        <v>297</v>
      </c>
      <c r="BB705" t="s">
        <v>297</v>
      </c>
      <c r="BC705" t="s">
        <v>297</v>
      </c>
      <c r="BD705" t="s">
        <v>297</v>
      </c>
      <c r="BE705" t="s">
        <v>297</v>
      </c>
      <c r="BF705" t="s">
        <v>297</v>
      </c>
      <c r="BG705" t="s">
        <v>297</v>
      </c>
      <c r="BH705" t="s">
        <v>297</v>
      </c>
      <c r="BI705" t="s">
        <v>297</v>
      </c>
      <c r="BJ705" t="s">
        <v>297</v>
      </c>
      <c r="BK705" t="s">
        <v>297</v>
      </c>
      <c r="BL705" t="s">
        <v>297</v>
      </c>
      <c r="BM705" t="s">
        <v>297</v>
      </c>
      <c r="BN705" t="s">
        <v>297</v>
      </c>
      <c r="BO705" t="s">
        <v>297</v>
      </c>
      <c r="BP705" t="s">
        <v>297</v>
      </c>
      <c r="BQ705" t="s">
        <v>297</v>
      </c>
      <c r="BR705" t="s">
        <v>297</v>
      </c>
      <c r="BS705" t="s">
        <v>297</v>
      </c>
      <c r="BT705" t="s">
        <v>297</v>
      </c>
      <c r="BU705" t="s">
        <v>297</v>
      </c>
      <c r="BV705" t="s">
        <v>297</v>
      </c>
      <c r="BW705" t="s">
        <v>297</v>
      </c>
      <c r="BX705" t="s">
        <v>297</v>
      </c>
      <c r="BY705" t="s">
        <v>297</v>
      </c>
      <c r="BZ705" t="s">
        <v>297</v>
      </c>
      <c r="CA705" t="s">
        <v>297</v>
      </c>
      <c r="CB705" t="s">
        <v>297</v>
      </c>
      <c r="CC705" t="s">
        <v>297</v>
      </c>
      <c r="CD705" t="s">
        <v>297</v>
      </c>
      <c r="CE705" t="s">
        <v>297</v>
      </c>
      <c r="CF705" t="s">
        <v>347</v>
      </c>
      <c r="CG705" t="s">
        <v>297</v>
      </c>
      <c r="CH705" t="s">
        <v>297</v>
      </c>
      <c r="CI705">
        <v>0</v>
      </c>
      <c r="CJ705">
        <v>30</v>
      </c>
      <c r="CK705" t="s">
        <v>4133</v>
      </c>
      <c r="CL705" t="s">
        <v>4134</v>
      </c>
      <c r="CM705" t="s">
        <v>297</v>
      </c>
      <c r="CN705" t="s">
        <v>297</v>
      </c>
      <c r="CO705" t="s">
        <v>297</v>
      </c>
      <c r="CP705" t="s">
        <v>297</v>
      </c>
      <c r="CQ705" t="s">
        <v>297</v>
      </c>
      <c r="CR705" t="s">
        <v>297</v>
      </c>
      <c r="CS705" t="s">
        <v>297</v>
      </c>
      <c r="CT705" t="s">
        <v>297</v>
      </c>
      <c r="CU705" t="s">
        <v>297</v>
      </c>
      <c r="CV705" t="s">
        <v>297</v>
      </c>
      <c r="CW705" t="s">
        <v>297</v>
      </c>
      <c r="CX705" t="s">
        <v>297</v>
      </c>
      <c r="CY705" t="s">
        <v>297</v>
      </c>
      <c r="CZ705" t="s">
        <v>297</v>
      </c>
      <c r="DA705" t="s">
        <v>297</v>
      </c>
      <c r="DB705" t="s">
        <v>297</v>
      </c>
      <c r="DC705" t="s">
        <v>297</v>
      </c>
    </row>
    <row r="706" spans="1:107" ht="17" hidden="1" customHeight="1" x14ac:dyDescent="0.2">
      <c r="A706" t="s">
        <v>4135</v>
      </c>
      <c r="B706" s="196" t="s">
        <v>4136</v>
      </c>
      <c r="C706" t="s">
        <v>6285</v>
      </c>
      <c r="D706" t="s">
        <v>297</v>
      </c>
      <c r="E706" t="s">
        <v>4137</v>
      </c>
      <c r="F706" t="s">
        <v>297</v>
      </c>
      <c r="G706" t="s">
        <v>357</v>
      </c>
      <c r="H706" t="s">
        <v>358</v>
      </c>
      <c r="I706" t="s">
        <v>300</v>
      </c>
      <c r="J706" t="s">
        <v>359</v>
      </c>
      <c r="K706" t="s">
        <v>343</v>
      </c>
      <c r="L706" t="s">
        <v>303</v>
      </c>
      <c r="M706" t="s">
        <v>297</v>
      </c>
      <c r="N706" t="s">
        <v>297</v>
      </c>
      <c r="O706" t="s">
        <v>297</v>
      </c>
      <c r="Q706" t="s">
        <v>344</v>
      </c>
      <c r="R706" t="s">
        <v>297</v>
      </c>
      <c r="S706" t="s">
        <v>306</v>
      </c>
      <c r="T706" t="s">
        <v>297</v>
      </c>
      <c r="U706" t="s">
        <v>297</v>
      </c>
      <c r="V706" t="s">
        <v>309</v>
      </c>
      <c r="W706" t="s">
        <v>310</v>
      </c>
      <c r="X706" t="s">
        <v>310</v>
      </c>
      <c r="Y706" t="s">
        <v>4138</v>
      </c>
      <c r="Z706" t="s">
        <v>297</v>
      </c>
      <c r="AA706" t="s">
        <v>297</v>
      </c>
      <c r="AB706" t="s">
        <v>297</v>
      </c>
      <c r="AC706" t="s">
        <v>297</v>
      </c>
      <c r="AD706" t="s">
        <v>297</v>
      </c>
      <c r="AE706" t="s">
        <v>297</v>
      </c>
      <c r="AF706" t="s">
        <v>312</v>
      </c>
      <c r="AG706" t="s">
        <v>297</v>
      </c>
      <c r="AH706" t="s">
        <v>297</v>
      </c>
      <c r="AI706" t="s">
        <v>297</v>
      </c>
      <c r="AJ706" t="s">
        <v>297</v>
      </c>
      <c r="AK706" t="s">
        <v>297</v>
      </c>
      <c r="AL706" t="s">
        <v>297</v>
      </c>
      <c r="AM706" t="s">
        <v>297</v>
      </c>
      <c r="AN706" t="s">
        <v>297</v>
      </c>
      <c r="AO706" t="s">
        <v>297</v>
      </c>
      <c r="AP706" t="s">
        <v>297</v>
      </c>
      <c r="AQ706" t="s">
        <v>297</v>
      </c>
      <c r="AR706" t="s">
        <v>297</v>
      </c>
      <c r="AS706" t="s">
        <v>297</v>
      </c>
      <c r="AT706" t="s">
        <v>297</v>
      </c>
      <c r="AU706" t="s">
        <v>297</v>
      </c>
      <c r="AV706" t="s">
        <v>297</v>
      </c>
      <c r="AW706" t="s">
        <v>297</v>
      </c>
      <c r="AX706" t="s">
        <v>297</v>
      </c>
      <c r="AY706" t="s">
        <v>297</v>
      </c>
      <c r="AZ706" t="s">
        <v>297</v>
      </c>
      <c r="BA706" t="s">
        <v>297</v>
      </c>
      <c r="BB706" t="s">
        <v>297</v>
      </c>
      <c r="BC706" t="s">
        <v>297</v>
      </c>
      <c r="BD706" t="s">
        <v>297</v>
      </c>
      <c r="BE706" t="s">
        <v>297</v>
      </c>
      <c r="BF706" t="s">
        <v>297</v>
      </c>
      <c r="BG706" t="s">
        <v>297</v>
      </c>
      <c r="BH706" t="s">
        <v>297</v>
      </c>
      <c r="BI706" t="s">
        <v>297</v>
      </c>
      <c r="BJ706" t="s">
        <v>297</v>
      </c>
      <c r="BK706" t="s">
        <v>297</v>
      </c>
      <c r="BL706" t="s">
        <v>297</v>
      </c>
      <c r="BM706" t="s">
        <v>297</v>
      </c>
      <c r="BN706" t="s">
        <v>297</v>
      </c>
      <c r="BO706" t="s">
        <v>297</v>
      </c>
      <c r="BP706" t="s">
        <v>297</v>
      </c>
      <c r="BQ706" t="s">
        <v>297</v>
      </c>
      <c r="BR706" t="s">
        <v>297</v>
      </c>
      <c r="BS706" t="s">
        <v>297</v>
      </c>
      <c r="BT706" t="s">
        <v>297</v>
      </c>
      <c r="BU706" t="s">
        <v>297</v>
      </c>
      <c r="BV706" t="s">
        <v>297</v>
      </c>
      <c r="BW706" t="s">
        <v>297</v>
      </c>
      <c r="BX706" t="s">
        <v>297</v>
      </c>
      <c r="BY706" t="s">
        <v>297</v>
      </c>
      <c r="BZ706" t="s">
        <v>297</v>
      </c>
      <c r="CA706" t="s">
        <v>297</v>
      </c>
      <c r="CB706" t="s">
        <v>297</v>
      </c>
      <c r="CC706" t="s">
        <v>297</v>
      </c>
      <c r="CD706" t="s">
        <v>297</v>
      </c>
      <c r="CE706" t="s">
        <v>297</v>
      </c>
      <c r="CF706" t="s">
        <v>347</v>
      </c>
      <c r="CG706" t="s">
        <v>297</v>
      </c>
      <c r="CH706" t="s">
        <v>297</v>
      </c>
      <c r="CI706">
        <v>0</v>
      </c>
      <c r="CJ706">
        <v>30</v>
      </c>
      <c r="CK706" t="s">
        <v>4139</v>
      </c>
      <c r="CL706" t="s">
        <v>4140</v>
      </c>
      <c r="CM706" t="s">
        <v>297</v>
      </c>
      <c r="CN706" t="s">
        <v>297</v>
      </c>
      <c r="CO706" t="s">
        <v>297</v>
      </c>
      <c r="CP706" t="s">
        <v>297</v>
      </c>
      <c r="CQ706" t="s">
        <v>297</v>
      </c>
      <c r="CR706" t="s">
        <v>297</v>
      </c>
      <c r="CS706" t="s">
        <v>297</v>
      </c>
      <c r="CT706" t="s">
        <v>297</v>
      </c>
      <c r="CU706" t="s">
        <v>297</v>
      </c>
      <c r="CV706" t="s">
        <v>297</v>
      </c>
      <c r="CW706" t="s">
        <v>297</v>
      </c>
      <c r="CX706" t="s">
        <v>297</v>
      </c>
      <c r="CY706" t="s">
        <v>297</v>
      </c>
      <c r="CZ706" t="s">
        <v>297</v>
      </c>
      <c r="DA706" t="s">
        <v>297</v>
      </c>
      <c r="DB706" t="s">
        <v>297</v>
      </c>
      <c r="DC706" t="s">
        <v>297</v>
      </c>
    </row>
    <row r="707" spans="1:107" ht="17" hidden="1" customHeight="1" x14ac:dyDescent="0.2">
      <c r="A707" s="70" t="s">
        <v>4141</v>
      </c>
      <c r="B707" s="198" t="s">
        <v>4142</v>
      </c>
      <c r="C707" t="s">
        <v>6285</v>
      </c>
      <c r="D707" t="s">
        <v>297</v>
      </c>
      <c r="E707" s="70" t="s">
        <v>4143</v>
      </c>
      <c r="F707" t="s">
        <v>4144</v>
      </c>
      <c r="G707" t="s">
        <v>298</v>
      </c>
      <c r="H707" t="s">
        <v>299</v>
      </c>
      <c r="I707" t="s">
        <v>300</v>
      </c>
      <c r="J707" t="s">
        <v>342</v>
      </c>
      <c r="K707" t="s">
        <v>343</v>
      </c>
      <c r="L707" t="s">
        <v>303</v>
      </c>
      <c r="M707" t="s">
        <v>297</v>
      </c>
      <c r="N707" t="s">
        <v>297</v>
      </c>
      <c r="O707" t="s">
        <v>297</v>
      </c>
      <c r="Q707" t="s">
        <v>344</v>
      </c>
      <c r="R707" t="s">
        <v>297</v>
      </c>
      <c r="S707" t="s">
        <v>306</v>
      </c>
      <c r="T707" t="s">
        <v>297</v>
      </c>
      <c r="U707" t="s">
        <v>297</v>
      </c>
      <c r="V707" t="s">
        <v>309</v>
      </c>
      <c r="W707" t="s">
        <v>310</v>
      </c>
      <c r="X707" t="s">
        <v>310</v>
      </c>
      <c r="Y707" t="s">
        <v>311</v>
      </c>
      <c r="Z707" t="s">
        <v>312</v>
      </c>
      <c r="AA707" t="s">
        <v>297</v>
      </c>
      <c r="AB707" t="s">
        <v>297</v>
      </c>
      <c r="AC707" t="s">
        <v>297</v>
      </c>
      <c r="AD707" t="s">
        <v>297</v>
      </c>
      <c r="AE707" t="s">
        <v>297</v>
      </c>
      <c r="AF707" t="s">
        <v>312</v>
      </c>
      <c r="AG707" t="s">
        <v>297</v>
      </c>
      <c r="AH707" t="s">
        <v>297</v>
      </c>
      <c r="AI707" t="s">
        <v>297</v>
      </c>
      <c r="AJ707" t="s">
        <v>297</v>
      </c>
      <c r="AK707" t="s">
        <v>297</v>
      </c>
      <c r="AL707" t="s">
        <v>297</v>
      </c>
      <c r="AM707" t="s">
        <v>297</v>
      </c>
      <c r="AN707" t="s">
        <v>297</v>
      </c>
      <c r="AO707" t="s">
        <v>297</v>
      </c>
      <c r="AP707" t="s">
        <v>297</v>
      </c>
      <c r="AQ707" t="s">
        <v>297</v>
      </c>
      <c r="AR707" t="s">
        <v>297</v>
      </c>
      <c r="AS707" t="s">
        <v>297</v>
      </c>
      <c r="AT707" t="s">
        <v>297</v>
      </c>
      <c r="AU707" t="s">
        <v>297</v>
      </c>
      <c r="AV707" t="s">
        <v>297</v>
      </c>
      <c r="AW707" t="s">
        <v>297</v>
      </c>
      <c r="AX707" t="s">
        <v>297</v>
      </c>
      <c r="AY707" t="s">
        <v>297</v>
      </c>
      <c r="AZ707" t="s">
        <v>297</v>
      </c>
      <c r="BA707" t="s">
        <v>297</v>
      </c>
      <c r="BB707" t="s">
        <v>297</v>
      </c>
      <c r="BC707" t="s">
        <v>297</v>
      </c>
      <c r="BD707" t="s">
        <v>297</v>
      </c>
      <c r="BE707" t="s">
        <v>297</v>
      </c>
      <c r="BF707" t="s">
        <v>297</v>
      </c>
      <c r="BG707" t="s">
        <v>297</v>
      </c>
      <c r="BH707" t="s">
        <v>297</v>
      </c>
      <c r="BI707" t="s">
        <v>297</v>
      </c>
      <c r="BJ707" t="s">
        <v>297</v>
      </c>
      <c r="BK707" t="s">
        <v>297</v>
      </c>
      <c r="BL707" t="s">
        <v>297</v>
      </c>
      <c r="BM707" t="s">
        <v>297</v>
      </c>
      <c r="BN707" t="s">
        <v>297</v>
      </c>
      <c r="BO707" t="s">
        <v>297</v>
      </c>
      <c r="BP707" t="s">
        <v>297</v>
      </c>
      <c r="BQ707" t="s">
        <v>297</v>
      </c>
      <c r="BR707" t="s">
        <v>297</v>
      </c>
      <c r="BS707" t="s">
        <v>297</v>
      </c>
      <c r="BT707" t="s">
        <v>297</v>
      </c>
      <c r="BU707" t="s">
        <v>297</v>
      </c>
      <c r="BV707" t="s">
        <v>297</v>
      </c>
      <c r="BW707" t="s">
        <v>297</v>
      </c>
      <c r="BX707" t="s">
        <v>297</v>
      </c>
      <c r="BY707" t="s">
        <v>297</v>
      </c>
      <c r="BZ707" t="s">
        <v>297</v>
      </c>
      <c r="CA707" t="s">
        <v>297</v>
      </c>
      <c r="CB707" t="s">
        <v>297</v>
      </c>
      <c r="CC707" t="s">
        <v>297</v>
      </c>
      <c r="CD707" t="s">
        <v>297</v>
      </c>
      <c r="CE707" t="s">
        <v>297</v>
      </c>
      <c r="CF707" t="s">
        <v>313</v>
      </c>
      <c r="CG707" t="s">
        <v>314</v>
      </c>
      <c r="CH707" t="s">
        <v>314</v>
      </c>
      <c r="CI707" t="s">
        <v>297</v>
      </c>
      <c r="CJ707" t="s">
        <v>297</v>
      </c>
      <c r="CK707" s="70" t="s">
        <v>4145</v>
      </c>
      <c r="CL707" s="70" t="s">
        <v>4146</v>
      </c>
      <c r="CM707" t="s">
        <v>4147</v>
      </c>
      <c r="CN707" t="s">
        <v>297</v>
      </c>
      <c r="CO707" t="s">
        <v>297</v>
      </c>
      <c r="CP707" t="s">
        <v>297</v>
      </c>
      <c r="CQ707" t="s">
        <v>297</v>
      </c>
      <c r="CR707" t="s">
        <v>297</v>
      </c>
      <c r="CS707" t="s">
        <v>297</v>
      </c>
      <c r="CT707" t="s">
        <v>297</v>
      </c>
      <c r="CU707" t="s">
        <v>297</v>
      </c>
      <c r="CV707" t="s">
        <v>297</v>
      </c>
      <c r="CW707" t="s">
        <v>297</v>
      </c>
      <c r="CX707" t="s">
        <v>297</v>
      </c>
      <c r="CY707" t="s">
        <v>297</v>
      </c>
      <c r="CZ707" t="s">
        <v>297</v>
      </c>
      <c r="DA707" t="s">
        <v>297</v>
      </c>
      <c r="DB707" t="s">
        <v>297</v>
      </c>
      <c r="DC707" t="s">
        <v>297</v>
      </c>
    </row>
    <row r="708" spans="1:107" ht="17" hidden="1" customHeight="1" x14ac:dyDescent="0.2">
      <c r="A708" t="s">
        <v>4148</v>
      </c>
      <c r="B708" s="196" t="s">
        <v>4149</v>
      </c>
      <c r="C708" t="s">
        <v>6293</v>
      </c>
      <c r="D708" t="s">
        <v>297</v>
      </c>
      <c r="E708" t="s">
        <v>4150</v>
      </c>
      <c r="F708" t="s">
        <v>4151</v>
      </c>
      <c r="G708" t="s">
        <v>339</v>
      </c>
      <c r="H708" t="s">
        <v>520</v>
      </c>
      <c r="I708" t="s">
        <v>300</v>
      </c>
      <c r="J708" t="s">
        <v>342</v>
      </c>
      <c r="K708" t="s">
        <v>343</v>
      </c>
      <c r="L708" t="s">
        <v>303</v>
      </c>
      <c r="M708" t="s">
        <v>297</v>
      </c>
      <c r="N708" t="s">
        <v>769</v>
      </c>
      <c r="O708" t="s">
        <v>297</v>
      </c>
      <c r="Q708" t="s">
        <v>344</v>
      </c>
      <c r="R708" t="s">
        <v>368</v>
      </c>
      <c r="S708" t="s">
        <v>384</v>
      </c>
      <c r="T708" t="s">
        <v>362</v>
      </c>
      <c r="U708" t="s">
        <v>297</v>
      </c>
      <c r="V708" t="s">
        <v>309</v>
      </c>
      <c r="W708" t="s">
        <v>310</v>
      </c>
      <c r="X708" t="s">
        <v>310</v>
      </c>
      <c r="Y708" t="s">
        <v>311</v>
      </c>
      <c r="Z708" t="s">
        <v>312</v>
      </c>
      <c r="AA708" t="s">
        <v>297</v>
      </c>
      <c r="AB708" t="s">
        <v>297</v>
      </c>
      <c r="AC708" t="s">
        <v>297</v>
      </c>
      <c r="AD708" t="s">
        <v>297</v>
      </c>
      <c r="AE708" t="s">
        <v>297</v>
      </c>
      <c r="AF708" t="s">
        <v>312</v>
      </c>
      <c r="AG708" t="s">
        <v>297</v>
      </c>
      <c r="AH708" t="s">
        <v>297</v>
      </c>
      <c r="AI708" t="s">
        <v>297</v>
      </c>
      <c r="AJ708" t="s">
        <v>297</v>
      </c>
      <c r="AK708" t="s">
        <v>297</v>
      </c>
      <c r="AL708" t="s">
        <v>297</v>
      </c>
      <c r="AM708" t="s">
        <v>297</v>
      </c>
      <c r="AN708" t="s">
        <v>297</v>
      </c>
      <c r="AO708" t="s">
        <v>297</v>
      </c>
      <c r="AP708" t="s">
        <v>297</v>
      </c>
      <c r="AQ708" t="s">
        <v>297</v>
      </c>
      <c r="AR708" t="s">
        <v>297</v>
      </c>
      <c r="AS708" t="s">
        <v>297</v>
      </c>
      <c r="AT708" t="s">
        <v>297</v>
      </c>
      <c r="AU708" t="s">
        <v>297</v>
      </c>
      <c r="AV708" t="s">
        <v>297</v>
      </c>
      <c r="AW708" t="s">
        <v>297</v>
      </c>
      <c r="AX708" t="s">
        <v>297</v>
      </c>
      <c r="AY708" t="s">
        <v>297</v>
      </c>
      <c r="AZ708" t="s">
        <v>297</v>
      </c>
      <c r="BA708" t="s">
        <v>297</v>
      </c>
      <c r="BB708" t="s">
        <v>297</v>
      </c>
      <c r="BC708" t="s">
        <v>297</v>
      </c>
      <c r="BD708" t="s">
        <v>297</v>
      </c>
      <c r="BE708" t="s">
        <v>297</v>
      </c>
      <c r="BF708" t="s">
        <v>297</v>
      </c>
      <c r="BG708" t="s">
        <v>297</v>
      </c>
      <c r="BH708" t="s">
        <v>297</v>
      </c>
      <c r="BI708" t="s">
        <v>297</v>
      </c>
      <c r="BJ708" t="s">
        <v>297</v>
      </c>
      <c r="BK708" t="s">
        <v>297</v>
      </c>
      <c r="BL708" t="s">
        <v>297</v>
      </c>
      <c r="BM708" t="s">
        <v>297</v>
      </c>
      <c r="BN708" t="s">
        <v>297</v>
      </c>
      <c r="BO708" t="s">
        <v>297</v>
      </c>
      <c r="BP708" t="s">
        <v>297</v>
      </c>
      <c r="BQ708" t="s">
        <v>297</v>
      </c>
      <c r="BR708" t="s">
        <v>297</v>
      </c>
      <c r="BS708" t="s">
        <v>297</v>
      </c>
      <c r="BT708" t="s">
        <v>297</v>
      </c>
      <c r="BU708" t="s">
        <v>297</v>
      </c>
      <c r="BV708" t="s">
        <v>297</v>
      </c>
      <c r="BW708" t="s">
        <v>297</v>
      </c>
      <c r="BX708" t="s">
        <v>297</v>
      </c>
      <c r="BY708" t="s">
        <v>297</v>
      </c>
      <c r="BZ708" t="s">
        <v>297</v>
      </c>
      <c r="CA708" t="s">
        <v>297</v>
      </c>
      <c r="CB708" t="s">
        <v>297</v>
      </c>
      <c r="CC708" t="s">
        <v>297</v>
      </c>
      <c r="CD708" t="s">
        <v>297</v>
      </c>
      <c r="CE708" t="s">
        <v>297</v>
      </c>
      <c r="CF708" t="s">
        <v>553</v>
      </c>
      <c r="CG708">
        <v>0</v>
      </c>
      <c r="CH708" t="s">
        <v>297</v>
      </c>
      <c r="CI708" t="s">
        <v>297</v>
      </c>
      <c r="CJ708" t="s">
        <v>297</v>
      </c>
      <c r="CK708" t="s">
        <v>1850</v>
      </c>
      <c r="CL708" t="s">
        <v>1851</v>
      </c>
      <c r="CM708" t="s">
        <v>1852</v>
      </c>
      <c r="CN708" t="s">
        <v>297</v>
      </c>
      <c r="CO708" t="s">
        <v>297</v>
      </c>
      <c r="CP708" t="s">
        <v>297</v>
      </c>
      <c r="CQ708" t="s">
        <v>297</v>
      </c>
      <c r="CR708" t="s">
        <v>297</v>
      </c>
      <c r="CS708" t="s">
        <v>297</v>
      </c>
      <c r="CT708" t="s">
        <v>297</v>
      </c>
      <c r="CU708" t="s">
        <v>297</v>
      </c>
      <c r="CV708" t="s">
        <v>297</v>
      </c>
      <c r="CW708" t="s">
        <v>297</v>
      </c>
      <c r="CX708" t="s">
        <v>297</v>
      </c>
      <c r="CY708" t="s">
        <v>297</v>
      </c>
      <c r="CZ708" t="s">
        <v>297</v>
      </c>
      <c r="DA708" t="s">
        <v>297</v>
      </c>
      <c r="DB708" t="s">
        <v>297</v>
      </c>
      <c r="DC708" t="s">
        <v>297</v>
      </c>
    </row>
    <row r="709" spans="1:107" ht="17" hidden="1" customHeight="1" x14ac:dyDescent="0.2">
      <c r="A709" t="s">
        <v>4152</v>
      </c>
      <c r="B709" s="14" t="s">
        <v>4153</v>
      </c>
      <c r="C709" t="s">
        <v>6285</v>
      </c>
      <c r="D709" t="s">
        <v>297</v>
      </c>
      <c r="E709" t="s">
        <v>4154</v>
      </c>
      <c r="F709" t="s">
        <v>297</v>
      </c>
      <c r="G709" t="s">
        <v>339</v>
      </c>
      <c r="H709" t="s">
        <v>340</v>
      </c>
      <c r="I709" t="s">
        <v>341</v>
      </c>
      <c r="J709" t="s">
        <v>611</v>
      </c>
      <c r="K709" t="s">
        <v>343</v>
      </c>
      <c r="L709" t="s">
        <v>303</v>
      </c>
      <c r="M709" t="s">
        <v>297</v>
      </c>
      <c r="N709" t="s">
        <v>297</v>
      </c>
      <c r="O709" t="s">
        <v>297</v>
      </c>
      <c r="Q709" t="s">
        <v>344</v>
      </c>
      <c r="R709" t="s">
        <v>297</v>
      </c>
      <c r="S709" t="s">
        <v>306</v>
      </c>
      <c r="T709" t="s">
        <v>297</v>
      </c>
      <c r="U709" t="s">
        <v>297</v>
      </c>
      <c r="V709" t="s">
        <v>309</v>
      </c>
      <c r="W709" t="s">
        <v>345</v>
      </c>
      <c r="X709" t="s">
        <v>310</v>
      </c>
      <c r="Y709" t="s">
        <v>297</v>
      </c>
      <c r="Z709" t="s">
        <v>297</v>
      </c>
      <c r="AA709" t="s">
        <v>297</v>
      </c>
      <c r="AB709" t="s">
        <v>297</v>
      </c>
      <c r="AC709" t="s">
        <v>297</v>
      </c>
      <c r="AD709" t="s">
        <v>297</v>
      </c>
      <c r="AE709" t="s">
        <v>297</v>
      </c>
      <c r="AF709" t="s">
        <v>312</v>
      </c>
      <c r="AG709" t="s">
        <v>297</v>
      </c>
      <c r="AH709" t="s">
        <v>297</v>
      </c>
      <c r="AI709" t="s">
        <v>297</v>
      </c>
      <c r="AJ709" t="s">
        <v>297</v>
      </c>
      <c r="AK709" t="s">
        <v>297</v>
      </c>
      <c r="AL709" t="s">
        <v>297</v>
      </c>
      <c r="AM709" t="s">
        <v>297</v>
      </c>
      <c r="AN709" t="s">
        <v>297</v>
      </c>
      <c r="AO709" t="s">
        <v>297</v>
      </c>
      <c r="AP709" t="s">
        <v>297</v>
      </c>
      <c r="AQ709" t="s">
        <v>297</v>
      </c>
      <c r="AR709" t="s">
        <v>297</v>
      </c>
      <c r="AS709" t="s">
        <v>297</v>
      </c>
      <c r="AT709" t="s">
        <v>297</v>
      </c>
      <c r="AU709" t="s">
        <v>297</v>
      </c>
      <c r="AV709" t="s">
        <v>297</v>
      </c>
      <c r="AW709" t="s">
        <v>297</v>
      </c>
      <c r="AX709" t="s">
        <v>297</v>
      </c>
      <c r="AY709" t="s">
        <v>297</v>
      </c>
      <c r="AZ709" t="s">
        <v>297</v>
      </c>
      <c r="BA709" t="s">
        <v>297</v>
      </c>
      <c r="BB709" t="s">
        <v>297</v>
      </c>
      <c r="BC709" t="s">
        <v>297</v>
      </c>
      <c r="BD709" t="s">
        <v>297</v>
      </c>
      <c r="BE709" t="s">
        <v>297</v>
      </c>
      <c r="BF709" t="s">
        <v>297</v>
      </c>
      <c r="BG709" t="s">
        <v>297</v>
      </c>
      <c r="BH709" t="s">
        <v>297</v>
      </c>
      <c r="BI709" t="s">
        <v>297</v>
      </c>
      <c r="BJ709" t="s">
        <v>297</v>
      </c>
      <c r="BK709" t="s">
        <v>297</v>
      </c>
      <c r="BL709" t="s">
        <v>297</v>
      </c>
      <c r="BM709" t="s">
        <v>297</v>
      </c>
      <c r="BN709" t="s">
        <v>297</v>
      </c>
      <c r="BO709" t="s">
        <v>297</v>
      </c>
      <c r="BP709" t="s">
        <v>297</v>
      </c>
      <c r="BQ709" t="s">
        <v>297</v>
      </c>
      <c r="BR709" t="s">
        <v>297</v>
      </c>
      <c r="BS709" t="s">
        <v>297</v>
      </c>
      <c r="BT709" t="s">
        <v>297</v>
      </c>
      <c r="BU709" t="s">
        <v>297</v>
      </c>
      <c r="BV709" t="s">
        <v>297</v>
      </c>
      <c r="BW709" t="s">
        <v>297</v>
      </c>
      <c r="BX709" t="s">
        <v>297</v>
      </c>
      <c r="BY709" t="s">
        <v>297</v>
      </c>
      <c r="BZ709" t="s">
        <v>297</v>
      </c>
      <c r="CA709" t="s">
        <v>297</v>
      </c>
      <c r="CB709" t="s">
        <v>297</v>
      </c>
      <c r="CC709" t="s">
        <v>297</v>
      </c>
      <c r="CD709" t="s">
        <v>297</v>
      </c>
      <c r="CE709" t="s">
        <v>297</v>
      </c>
      <c r="CF709" t="s">
        <v>347</v>
      </c>
      <c r="CG709" t="s">
        <v>297</v>
      </c>
      <c r="CH709" t="s">
        <v>297</v>
      </c>
      <c r="CI709">
        <v>0</v>
      </c>
      <c r="CJ709">
        <v>30</v>
      </c>
      <c r="CK709" t="s">
        <v>4155</v>
      </c>
      <c r="CL709" t="s">
        <v>4155</v>
      </c>
      <c r="CM709" t="s">
        <v>297</v>
      </c>
      <c r="CN709" t="s">
        <v>297</v>
      </c>
      <c r="CO709" t="s">
        <v>297</v>
      </c>
      <c r="CP709" t="s">
        <v>940</v>
      </c>
      <c r="CQ709" t="s">
        <v>297</v>
      </c>
      <c r="CR709" t="s">
        <v>297</v>
      </c>
      <c r="CS709" t="s">
        <v>297</v>
      </c>
      <c r="CT709" t="s">
        <v>297</v>
      </c>
      <c r="CU709" t="s">
        <v>297</v>
      </c>
      <c r="CV709" t="s">
        <v>297</v>
      </c>
      <c r="CW709" t="s">
        <v>297</v>
      </c>
      <c r="CX709" t="s">
        <v>297</v>
      </c>
      <c r="CY709" t="s">
        <v>297</v>
      </c>
      <c r="CZ709" t="s">
        <v>297</v>
      </c>
      <c r="DA709" t="s">
        <v>297</v>
      </c>
      <c r="DB709" t="s">
        <v>297</v>
      </c>
      <c r="DC709" t="s">
        <v>1125</v>
      </c>
    </row>
    <row r="710" spans="1:107" ht="17" hidden="1" customHeight="1" x14ac:dyDescent="0.2">
      <c r="A710" t="s">
        <v>4156</v>
      </c>
      <c r="B710" s="196" t="s">
        <v>4157</v>
      </c>
      <c r="C710" t="s">
        <v>6285</v>
      </c>
      <c r="D710" t="s">
        <v>297</v>
      </c>
      <c r="E710" t="s">
        <v>4158</v>
      </c>
      <c r="F710" t="s">
        <v>297</v>
      </c>
      <c r="G710" t="s">
        <v>339</v>
      </c>
      <c r="H710" t="s">
        <v>340</v>
      </c>
      <c r="I710" t="s">
        <v>341</v>
      </c>
      <c r="J710" t="s">
        <v>479</v>
      </c>
      <c r="K710" t="s">
        <v>343</v>
      </c>
      <c r="L710" t="s">
        <v>303</v>
      </c>
      <c r="M710" t="s">
        <v>297</v>
      </c>
      <c r="N710" t="s">
        <v>297</v>
      </c>
      <c r="O710" t="s">
        <v>297</v>
      </c>
      <c r="Q710" t="s">
        <v>344</v>
      </c>
      <c r="R710" t="s">
        <v>297</v>
      </c>
      <c r="S710" t="s">
        <v>306</v>
      </c>
      <c r="T710" t="s">
        <v>297</v>
      </c>
      <c r="U710" t="s">
        <v>297</v>
      </c>
      <c r="V710" t="s">
        <v>309</v>
      </c>
      <c r="W710" t="s">
        <v>345</v>
      </c>
      <c r="X710" t="s">
        <v>310</v>
      </c>
      <c r="Y710" t="s">
        <v>297</v>
      </c>
      <c r="Z710" t="s">
        <v>297</v>
      </c>
      <c r="AA710" t="s">
        <v>297</v>
      </c>
      <c r="AB710" t="s">
        <v>297</v>
      </c>
      <c r="AC710" t="s">
        <v>297</v>
      </c>
      <c r="AD710" t="s">
        <v>297</v>
      </c>
      <c r="AE710" t="s">
        <v>297</v>
      </c>
      <c r="AF710" t="s">
        <v>297</v>
      </c>
      <c r="AG710" t="s">
        <v>297</v>
      </c>
      <c r="AH710" t="s">
        <v>297</v>
      </c>
      <c r="AI710" t="s">
        <v>297</v>
      </c>
      <c r="AJ710" t="s">
        <v>297</v>
      </c>
      <c r="AK710" t="s">
        <v>297</v>
      </c>
      <c r="AL710" t="s">
        <v>297</v>
      </c>
      <c r="AM710" t="s">
        <v>297</v>
      </c>
      <c r="AN710" t="s">
        <v>297</v>
      </c>
      <c r="AO710" t="s">
        <v>297</v>
      </c>
      <c r="AP710" t="s">
        <v>297</v>
      </c>
      <c r="AQ710" t="s">
        <v>297</v>
      </c>
      <c r="AR710" t="s">
        <v>312</v>
      </c>
      <c r="AS710" t="s">
        <v>297</v>
      </c>
      <c r="AT710" t="s">
        <v>297</v>
      </c>
      <c r="AU710" t="s">
        <v>297</v>
      </c>
      <c r="AV710" t="s">
        <v>297</v>
      </c>
      <c r="AW710" t="s">
        <v>297</v>
      </c>
      <c r="AX710" t="s">
        <v>297</v>
      </c>
      <c r="AY710" t="s">
        <v>297</v>
      </c>
      <c r="AZ710" t="s">
        <v>297</v>
      </c>
      <c r="BA710" t="s">
        <v>297</v>
      </c>
      <c r="BB710" t="s">
        <v>297</v>
      </c>
      <c r="BC710" t="s">
        <v>297</v>
      </c>
      <c r="BD710" t="s">
        <v>297</v>
      </c>
      <c r="BE710" t="s">
        <v>297</v>
      </c>
      <c r="BF710" t="s">
        <v>297</v>
      </c>
      <c r="BG710" t="s">
        <v>297</v>
      </c>
      <c r="BH710" t="s">
        <v>297</v>
      </c>
      <c r="BI710" t="s">
        <v>297</v>
      </c>
      <c r="BJ710" t="s">
        <v>297</v>
      </c>
      <c r="BK710" t="s">
        <v>297</v>
      </c>
      <c r="BL710" t="s">
        <v>297</v>
      </c>
      <c r="BM710" t="s">
        <v>297</v>
      </c>
      <c r="BN710" t="s">
        <v>297</v>
      </c>
      <c r="BO710" t="s">
        <v>297</v>
      </c>
      <c r="BP710" t="s">
        <v>297</v>
      </c>
      <c r="BQ710" t="s">
        <v>297</v>
      </c>
      <c r="BR710" t="s">
        <v>297</v>
      </c>
      <c r="BS710" t="s">
        <v>297</v>
      </c>
      <c r="BT710" t="s">
        <v>297</v>
      </c>
      <c r="BU710" t="s">
        <v>297</v>
      </c>
      <c r="BV710" t="s">
        <v>297</v>
      </c>
      <c r="BW710" t="s">
        <v>297</v>
      </c>
      <c r="BX710" t="s">
        <v>297</v>
      </c>
      <c r="BY710" t="s">
        <v>297</v>
      </c>
      <c r="BZ710" t="s">
        <v>297</v>
      </c>
      <c r="CA710" t="s">
        <v>297</v>
      </c>
      <c r="CB710" t="s">
        <v>297</v>
      </c>
      <c r="CC710" t="s">
        <v>297</v>
      </c>
      <c r="CD710" t="s">
        <v>297</v>
      </c>
      <c r="CE710" t="s">
        <v>297</v>
      </c>
      <c r="CF710" t="s">
        <v>347</v>
      </c>
      <c r="CG710" t="s">
        <v>297</v>
      </c>
      <c r="CH710" t="s">
        <v>297</v>
      </c>
      <c r="CI710">
        <v>0</v>
      </c>
      <c r="CJ710">
        <v>30</v>
      </c>
      <c r="CK710" t="s">
        <v>4159</v>
      </c>
      <c r="CL710" t="s">
        <v>4160</v>
      </c>
      <c r="CM710" t="s">
        <v>297</v>
      </c>
      <c r="CN710" t="s">
        <v>4161</v>
      </c>
      <c r="CO710" t="s">
        <v>297</v>
      </c>
      <c r="CP710" t="s">
        <v>1701</v>
      </c>
      <c r="CQ710" t="s">
        <v>297</v>
      </c>
      <c r="CR710" t="s">
        <v>297</v>
      </c>
      <c r="CS710" t="s">
        <v>297</v>
      </c>
      <c r="CT710" t="s">
        <v>297</v>
      </c>
      <c r="CU710" t="s">
        <v>297</v>
      </c>
      <c r="CV710" t="s">
        <v>297</v>
      </c>
      <c r="CW710" t="s">
        <v>297</v>
      </c>
      <c r="CX710" t="s">
        <v>297</v>
      </c>
      <c r="CY710" t="s">
        <v>926</v>
      </c>
      <c r="CZ710" t="s">
        <v>351</v>
      </c>
      <c r="DA710" t="s">
        <v>352</v>
      </c>
      <c r="DB710" t="s">
        <v>4156</v>
      </c>
      <c r="DC710" t="s">
        <v>297</v>
      </c>
    </row>
    <row r="711" spans="1:107" ht="17" hidden="1" customHeight="1" x14ac:dyDescent="0.2">
      <c r="A711" t="s">
        <v>4162</v>
      </c>
      <c r="B711" s="14" t="s">
        <v>4163</v>
      </c>
      <c r="C711" t="s">
        <v>6285</v>
      </c>
      <c r="D711" t="s">
        <v>297</v>
      </c>
      <c r="E711" t="s">
        <v>4164</v>
      </c>
      <c r="F711" t="s">
        <v>297</v>
      </c>
      <c r="G711" t="s">
        <v>339</v>
      </c>
      <c r="H711" t="s">
        <v>340</v>
      </c>
      <c r="I711" t="s">
        <v>341</v>
      </c>
      <c r="J711" t="s">
        <v>342</v>
      </c>
      <c r="K711" t="s">
        <v>343</v>
      </c>
      <c r="L711" t="s">
        <v>303</v>
      </c>
      <c r="M711" t="s">
        <v>297</v>
      </c>
      <c r="N711" t="s">
        <v>297</v>
      </c>
      <c r="O711" t="s">
        <v>297</v>
      </c>
      <c r="Q711" t="s">
        <v>344</v>
      </c>
      <c r="R711" t="s">
        <v>297</v>
      </c>
      <c r="S711" t="s">
        <v>306</v>
      </c>
      <c r="T711" t="s">
        <v>297</v>
      </c>
      <c r="U711" t="s">
        <v>297</v>
      </c>
      <c r="V711" t="s">
        <v>309</v>
      </c>
      <c r="W711" t="s">
        <v>310</v>
      </c>
      <c r="X711" t="s">
        <v>310</v>
      </c>
      <c r="Y711" t="s">
        <v>311</v>
      </c>
      <c r="Z711" t="s">
        <v>297</v>
      </c>
      <c r="AA711" t="s">
        <v>297</v>
      </c>
      <c r="AB711" t="s">
        <v>297</v>
      </c>
      <c r="AC711" t="s">
        <v>297</v>
      </c>
      <c r="AD711" t="s">
        <v>297</v>
      </c>
      <c r="AE711" t="s">
        <v>297</v>
      </c>
      <c r="AF711" t="s">
        <v>312</v>
      </c>
      <c r="AG711" t="s">
        <v>297</v>
      </c>
      <c r="AH711" t="s">
        <v>297</v>
      </c>
      <c r="AI711" t="s">
        <v>297</v>
      </c>
      <c r="AJ711" t="s">
        <v>297</v>
      </c>
      <c r="AK711" t="s">
        <v>297</v>
      </c>
      <c r="AL711" t="s">
        <v>297</v>
      </c>
      <c r="AM711" t="s">
        <v>297</v>
      </c>
      <c r="AN711" t="s">
        <v>297</v>
      </c>
      <c r="AO711" t="s">
        <v>297</v>
      </c>
      <c r="AP711" t="s">
        <v>297</v>
      </c>
      <c r="AQ711" t="s">
        <v>297</v>
      </c>
      <c r="AR711" t="s">
        <v>312</v>
      </c>
      <c r="AS711" t="s">
        <v>297</v>
      </c>
      <c r="AT711" t="s">
        <v>297</v>
      </c>
      <c r="AU711" t="s">
        <v>297</v>
      </c>
      <c r="AV711" t="s">
        <v>297</v>
      </c>
      <c r="AW711" t="s">
        <v>297</v>
      </c>
      <c r="AX711" t="s">
        <v>297</v>
      </c>
      <c r="AY711" t="s">
        <v>297</v>
      </c>
      <c r="AZ711" t="s">
        <v>297</v>
      </c>
      <c r="BA711" t="s">
        <v>297</v>
      </c>
      <c r="BB711" t="s">
        <v>297</v>
      </c>
      <c r="BC711" t="s">
        <v>297</v>
      </c>
      <c r="BD711" t="s">
        <v>297</v>
      </c>
      <c r="BE711" t="s">
        <v>297</v>
      </c>
      <c r="BF711" t="s">
        <v>297</v>
      </c>
      <c r="BG711" t="s">
        <v>297</v>
      </c>
      <c r="BH711" t="s">
        <v>297</v>
      </c>
      <c r="BI711" t="s">
        <v>297</v>
      </c>
      <c r="BJ711" t="s">
        <v>297</v>
      </c>
      <c r="BK711" t="s">
        <v>297</v>
      </c>
      <c r="BL711" t="s">
        <v>297</v>
      </c>
      <c r="BM711" t="s">
        <v>297</v>
      </c>
      <c r="BN711" t="s">
        <v>297</v>
      </c>
      <c r="BO711" t="s">
        <v>297</v>
      </c>
      <c r="BP711" t="s">
        <v>297</v>
      </c>
      <c r="BQ711" t="s">
        <v>297</v>
      </c>
      <c r="BR711" t="s">
        <v>297</v>
      </c>
      <c r="BS711" t="s">
        <v>297</v>
      </c>
      <c r="BT711" t="s">
        <v>297</v>
      </c>
      <c r="BU711" t="s">
        <v>297</v>
      </c>
      <c r="BV711" t="s">
        <v>297</v>
      </c>
      <c r="BW711" t="s">
        <v>297</v>
      </c>
      <c r="BX711" t="s">
        <v>297</v>
      </c>
      <c r="BY711" t="s">
        <v>297</v>
      </c>
      <c r="BZ711" t="s">
        <v>297</v>
      </c>
      <c r="CA711" t="s">
        <v>297</v>
      </c>
      <c r="CB711" t="s">
        <v>297</v>
      </c>
      <c r="CC711" t="s">
        <v>297</v>
      </c>
      <c r="CD711" t="s">
        <v>297</v>
      </c>
      <c r="CE711" t="s">
        <v>297</v>
      </c>
      <c r="CF711" t="s">
        <v>347</v>
      </c>
      <c r="CG711" t="s">
        <v>297</v>
      </c>
      <c r="CH711" t="s">
        <v>297</v>
      </c>
      <c r="CI711">
        <v>0</v>
      </c>
      <c r="CJ711">
        <v>30</v>
      </c>
      <c r="CK711" t="s">
        <v>4165</v>
      </c>
      <c r="CL711" t="s">
        <v>4166</v>
      </c>
      <c r="CM711" t="s">
        <v>297</v>
      </c>
      <c r="CN711" t="s">
        <v>297</v>
      </c>
      <c r="CO711" t="s">
        <v>297</v>
      </c>
      <c r="CP711" t="s">
        <v>297</v>
      </c>
      <c r="CQ711" t="s">
        <v>297</v>
      </c>
      <c r="CR711" t="s">
        <v>297</v>
      </c>
      <c r="CS711" t="s">
        <v>297</v>
      </c>
      <c r="CT711" t="s">
        <v>297</v>
      </c>
      <c r="CU711" t="s">
        <v>297</v>
      </c>
      <c r="CV711" t="s">
        <v>297</v>
      </c>
      <c r="CW711" t="s">
        <v>297</v>
      </c>
      <c r="CX711" t="s">
        <v>297</v>
      </c>
      <c r="CY711" t="s">
        <v>297</v>
      </c>
      <c r="CZ711" t="s">
        <v>297</v>
      </c>
      <c r="DA711" t="s">
        <v>297</v>
      </c>
      <c r="DB711" t="s">
        <v>297</v>
      </c>
      <c r="DC711" t="s">
        <v>297</v>
      </c>
    </row>
    <row r="712" spans="1:107" ht="17" hidden="1" customHeight="1" x14ac:dyDescent="0.2">
      <c r="A712" t="s">
        <v>4167</v>
      </c>
      <c r="B712" s="196" t="s">
        <v>4168</v>
      </c>
      <c r="C712" t="s">
        <v>6285</v>
      </c>
      <c r="D712" t="s">
        <v>297</v>
      </c>
      <c r="E712" t="s">
        <v>4169</v>
      </c>
      <c r="F712" t="s">
        <v>297</v>
      </c>
      <c r="G712" t="s">
        <v>339</v>
      </c>
      <c r="H712" t="s">
        <v>340</v>
      </c>
      <c r="I712" t="s">
        <v>341</v>
      </c>
      <c r="J712" t="s">
        <v>479</v>
      </c>
      <c r="K712" t="s">
        <v>343</v>
      </c>
      <c r="L712" t="s">
        <v>303</v>
      </c>
      <c r="M712" t="s">
        <v>297</v>
      </c>
      <c r="N712" t="s">
        <v>297</v>
      </c>
      <c r="O712" t="s">
        <v>297</v>
      </c>
      <c r="Q712" t="s">
        <v>344</v>
      </c>
      <c r="R712" t="s">
        <v>297</v>
      </c>
      <c r="S712" t="s">
        <v>306</v>
      </c>
      <c r="T712" t="s">
        <v>297</v>
      </c>
      <c r="U712" t="s">
        <v>297</v>
      </c>
      <c r="V712" t="s">
        <v>309</v>
      </c>
      <c r="W712" t="s">
        <v>310</v>
      </c>
      <c r="X712" t="s">
        <v>310</v>
      </c>
      <c r="Y712" t="s">
        <v>311</v>
      </c>
      <c r="Z712" t="s">
        <v>297</v>
      </c>
      <c r="AA712" t="s">
        <v>297</v>
      </c>
      <c r="AB712" t="s">
        <v>297</v>
      </c>
      <c r="AC712" t="s">
        <v>297</v>
      </c>
      <c r="AD712" t="s">
        <v>297</v>
      </c>
      <c r="AE712" t="s">
        <v>297</v>
      </c>
      <c r="AF712" t="s">
        <v>312</v>
      </c>
      <c r="AG712" t="s">
        <v>297</v>
      </c>
      <c r="AH712" t="s">
        <v>297</v>
      </c>
      <c r="AI712" t="s">
        <v>297</v>
      </c>
      <c r="AJ712" t="s">
        <v>297</v>
      </c>
      <c r="AK712" t="s">
        <v>297</v>
      </c>
      <c r="AL712" t="s">
        <v>297</v>
      </c>
      <c r="AM712" t="s">
        <v>297</v>
      </c>
      <c r="AN712" t="s">
        <v>297</v>
      </c>
      <c r="AO712" t="s">
        <v>297</v>
      </c>
      <c r="AP712" t="s">
        <v>297</v>
      </c>
      <c r="AQ712" t="s">
        <v>297</v>
      </c>
      <c r="AR712" t="s">
        <v>312</v>
      </c>
      <c r="AS712" t="s">
        <v>297</v>
      </c>
      <c r="AT712" t="s">
        <v>297</v>
      </c>
      <c r="AU712" t="s">
        <v>297</v>
      </c>
      <c r="AV712" t="s">
        <v>297</v>
      </c>
      <c r="AW712" t="s">
        <v>297</v>
      </c>
      <c r="AX712" t="s">
        <v>297</v>
      </c>
      <c r="AY712" t="s">
        <v>297</v>
      </c>
      <c r="AZ712" t="s">
        <v>297</v>
      </c>
      <c r="BA712" t="s">
        <v>297</v>
      </c>
      <c r="BB712" t="s">
        <v>297</v>
      </c>
      <c r="BC712" t="s">
        <v>297</v>
      </c>
      <c r="BD712" t="s">
        <v>297</v>
      </c>
      <c r="BE712" t="s">
        <v>297</v>
      </c>
      <c r="BF712" t="s">
        <v>297</v>
      </c>
      <c r="BG712" t="s">
        <v>297</v>
      </c>
      <c r="BH712" t="s">
        <v>297</v>
      </c>
      <c r="BI712" t="s">
        <v>297</v>
      </c>
      <c r="BJ712" t="s">
        <v>297</v>
      </c>
      <c r="BK712" t="s">
        <v>297</v>
      </c>
      <c r="BL712" t="s">
        <v>297</v>
      </c>
      <c r="BM712" t="s">
        <v>297</v>
      </c>
      <c r="BN712" t="s">
        <v>297</v>
      </c>
      <c r="BO712" t="s">
        <v>297</v>
      </c>
      <c r="BP712" t="s">
        <v>297</v>
      </c>
      <c r="BQ712" t="s">
        <v>297</v>
      </c>
      <c r="BR712" t="s">
        <v>297</v>
      </c>
      <c r="BS712" t="s">
        <v>297</v>
      </c>
      <c r="BT712" t="s">
        <v>297</v>
      </c>
      <c r="BU712" t="s">
        <v>297</v>
      </c>
      <c r="BV712" t="s">
        <v>297</v>
      </c>
      <c r="BW712" t="s">
        <v>297</v>
      </c>
      <c r="BX712" t="s">
        <v>297</v>
      </c>
      <c r="BY712" t="s">
        <v>297</v>
      </c>
      <c r="BZ712" t="s">
        <v>297</v>
      </c>
      <c r="CA712" t="s">
        <v>297</v>
      </c>
      <c r="CB712" t="s">
        <v>297</v>
      </c>
      <c r="CC712" t="s">
        <v>297</v>
      </c>
      <c r="CD712" t="s">
        <v>297</v>
      </c>
      <c r="CE712" t="s">
        <v>297</v>
      </c>
      <c r="CF712" t="s">
        <v>347</v>
      </c>
      <c r="CG712" t="s">
        <v>297</v>
      </c>
      <c r="CH712" t="s">
        <v>297</v>
      </c>
      <c r="CI712">
        <v>0</v>
      </c>
      <c r="CJ712">
        <v>30</v>
      </c>
      <c r="CK712" t="s">
        <v>4170</v>
      </c>
      <c r="CL712" t="s">
        <v>4171</v>
      </c>
      <c r="CM712" t="s">
        <v>297</v>
      </c>
      <c r="CN712" t="s">
        <v>297</v>
      </c>
      <c r="CO712" t="s">
        <v>297</v>
      </c>
      <c r="CP712" t="s">
        <v>297</v>
      </c>
      <c r="CQ712" t="s">
        <v>297</v>
      </c>
      <c r="CR712" t="s">
        <v>297</v>
      </c>
      <c r="CS712" t="s">
        <v>297</v>
      </c>
      <c r="CT712" t="s">
        <v>297</v>
      </c>
      <c r="CU712" t="s">
        <v>297</v>
      </c>
      <c r="CV712" t="s">
        <v>297</v>
      </c>
      <c r="CW712" t="s">
        <v>297</v>
      </c>
      <c r="CX712" t="s">
        <v>297</v>
      </c>
      <c r="CY712" t="s">
        <v>297</v>
      </c>
      <c r="CZ712" t="s">
        <v>297</v>
      </c>
      <c r="DA712" t="s">
        <v>297</v>
      </c>
      <c r="DB712" t="s">
        <v>297</v>
      </c>
      <c r="DC712" t="s">
        <v>297</v>
      </c>
    </row>
    <row r="713" spans="1:107" ht="17" hidden="1" customHeight="1" x14ac:dyDescent="0.2">
      <c r="A713" t="s">
        <v>4172</v>
      </c>
      <c r="B713" s="14" t="s">
        <v>4173</v>
      </c>
      <c r="C713" t="s">
        <v>6289</v>
      </c>
      <c r="D713" t="s">
        <v>297</v>
      </c>
      <c r="E713" t="s">
        <v>4173</v>
      </c>
      <c r="F713" t="s">
        <v>297</v>
      </c>
      <c r="G713" t="s">
        <v>298</v>
      </c>
      <c r="H713" t="s">
        <v>299</v>
      </c>
      <c r="I713" t="s">
        <v>300</v>
      </c>
      <c r="J713" t="s">
        <v>301</v>
      </c>
      <c r="K713" t="s">
        <v>302</v>
      </c>
      <c r="L713" t="s">
        <v>303</v>
      </c>
      <c r="M713" t="s">
        <v>297</v>
      </c>
      <c r="N713" t="s">
        <v>297</v>
      </c>
      <c r="O713" t="s">
        <v>297</v>
      </c>
      <c r="Q713" t="s">
        <v>304</v>
      </c>
      <c r="R713" t="s">
        <v>319</v>
      </c>
      <c r="S713" t="s">
        <v>306</v>
      </c>
      <c r="T713" t="s">
        <v>307</v>
      </c>
      <c r="U713" t="s">
        <v>308</v>
      </c>
      <c r="V713" t="s">
        <v>309</v>
      </c>
      <c r="W713" t="s">
        <v>310</v>
      </c>
      <c r="X713" t="s">
        <v>310</v>
      </c>
      <c r="Y713" t="s">
        <v>311</v>
      </c>
      <c r="Z713" t="s">
        <v>297</v>
      </c>
      <c r="AA713" t="s">
        <v>297</v>
      </c>
      <c r="AB713" t="s">
        <v>297</v>
      </c>
      <c r="AC713" t="s">
        <v>297</v>
      </c>
      <c r="AD713" t="s">
        <v>297</v>
      </c>
      <c r="AE713" t="s">
        <v>297</v>
      </c>
      <c r="AF713" t="s">
        <v>312</v>
      </c>
      <c r="AG713" t="s">
        <v>297</v>
      </c>
      <c r="AH713" t="s">
        <v>297</v>
      </c>
      <c r="AI713" t="s">
        <v>297</v>
      </c>
      <c r="AJ713" t="s">
        <v>297</v>
      </c>
      <c r="AK713" t="s">
        <v>297</v>
      </c>
      <c r="AL713" t="s">
        <v>297</v>
      </c>
      <c r="AM713" t="s">
        <v>297</v>
      </c>
      <c r="AN713" t="s">
        <v>297</v>
      </c>
      <c r="AO713" t="s">
        <v>297</v>
      </c>
      <c r="AP713" t="s">
        <v>297</v>
      </c>
      <c r="AQ713" t="s">
        <v>297</v>
      </c>
      <c r="AR713" t="s">
        <v>297</v>
      </c>
      <c r="AS713" t="s">
        <v>297</v>
      </c>
      <c r="AT713" t="s">
        <v>297</v>
      </c>
      <c r="AU713" t="s">
        <v>297</v>
      </c>
      <c r="AV713" t="s">
        <v>297</v>
      </c>
      <c r="AW713" t="s">
        <v>297</v>
      </c>
      <c r="AX713" t="s">
        <v>297</v>
      </c>
      <c r="AY713" t="s">
        <v>297</v>
      </c>
      <c r="AZ713" t="s">
        <v>297</v>
      </c>
      <c r="BA713" t="s">
        <v>297</v>
      </c>
      <c r="BB713" t="s">
        <v>297</v>
      </c>
      <c r="BC713" t="s">
        <v>297</v>
      </c>
      <c r="BD713" t="s">
        <v>297</v>
      </c>
      <c r="BE713" t="s">
        <v>297</v>
      </c>
      <c r="BF713" t="s">
        <v>297</v>
      </c>
      <c r="BG713" t="s">
        <v>297</v>
      </c>
      <c r="BH713" t="s">
        <v>297</v>
      </c>
      <c r="BI713" t="s">
        <v>297</v>
      </c>
      <c r="BJ713" t="s">
        <v>297</v>
      </c>
      <c r="BK713" t="s">
        <v>297</v>
      </c>
      <c r="BL713" t="s">
        <v>297</v>
      </c>
      <c r="BM713" t="s">
        <v>297</v>
      </c>
      <c r="BN713" t="s">
        <v>297</v>
      </c>
      <c r="BO713" t="s">
        <v>297</v>
      </c>
      <c r="BP713" t="s">
        <v>297</v>
      </c>
      <c r="BQ713" t="s">
        <v>297</v>
      </c>
      <c r="BR713" t="s">
        <v>297</v>
      </c>
      <c r="BS713" t="s">
        <v>297</v>
      </c>
      <c r="BT713" t="s">
        <v>297</v>
      </c>
      <c r="BU713" t="s">
        <v>297</v>
      </c>
      <c r="BV713" t="s">
        <v>297</v>
      </c>
      <c r="BW713" t="s">
        <v>297</v>
      </c>
      <c r="BX713" t="s">
        <v>297</v>
      </c>
      <c r="BY713" t="s">
        <v>297</v>
      </c>
      <c r="BZ713" t="s">
        <v>297</v>
      </c>
      <c r="CA713" t="s">
        <v>297</v>
      </c>
      <c r="CB713" t="s">
        <v>297</v>
      </c>
      <c r="CC713" t="s">
        <v>297</v>
      </c>
      <c r="CD713" t="s">
        <v>297</v>
      </c>
      <c r="CE713" t="s">
        <v>297</v>
      </c>
      <c r="CF713" t="s">
        <v>313</v>
      </c>
      <c r="CG713" t="s">
        <v>314</v>
      </c>
      <c r="CH713" t="s">
        <v>314</v>
      </c>
      <c r="CI713" t="s">
        <v>297</v>
      </c>
      <c r="CJ713" t="s">
        <v>297</v>
      </c>
      <c r="CK713" t="s">
        <v>4174</v>
      </c>
      <c r="CL713" t="s">
        <v>4175</v>
      </c>
      <c r="CM713" t="s">
        <v>297</v>
      </c>
      <c r="CN713" t="s">
        <v>297</v>
      </c>
      <c r="CO713" t="s">
        <v>297</v>
      </c>
      <c r="CP713" t="s">
        <v>297</v>
      </c>
      <c r="CQ713" t="s">
        <v>297</v>
      </c>
      <c r="CR713" t="s">
        <v>297</v>
      </c>
      <c r="CS713" t="s">
        <v>297</v>
      </c>
      <c r="CT713" t="s">
        <v>297</v>
      </c>
      <c r="CU713" t="s">
        <v>297</v>
      </c>
      <c r="CV713" t="s">
        <v>297</v>
      </c>
      <c r="CW713" t="s">
        <v>297</v>
      </c>
      <c r="CX713" t="s">
        <v>297</v>
      </c>
      <c r="CY713" t="s">
        <v>297</v>
      </c>
      <c r="CZ713" t="s">
        <v>297</v>
      </c>
      <c r="DA713" t="s">
        <v>297</v>
      </c>
      <c r="DB713" t="s">
        <v>297</v>
      </c>
      <c r="DC713" t="s">
        <v>297</v>
      </c>
    </row>
    <row r="714" spans="1:107" ht="17" hidden="1" customHeight="1" x14ac:dyDescent="0.2">
      <c r="A714" t="s">
        <v>4176</v>
      </c>
      <c r="B714" s="196" t="s">
        <v>4177</v>
      </c>
      <c r="C714" t="s">
        <v>6289</v>
      </c>
      <c r="D714" t="s">
        <v>297</v>
      </c>
      <c r="E714" t="s">
        <v>4177</v>
      </c>
      <c r="F714" t="s">
        <v>297</v>
      </c>
      <c r="G714" t="s">
        <v>298</v>
      </c>
      <c r="H714" t="s">
        <v>299</v>
      </c>
      <c r="I714" t="s">
        <v>300</v>
      </c>
      <c r="J714" t="s">
        <v>301</v>
      </c>
      <c r="K714" t="s">
        <v>302</v>
      </c>
      <c r="L714" t="s">
        <v>303</v>
      </c>
      <c r="M714" t="s">
        <v>297</v>
      </c>
      <c r="N714" t="s">
        <v>297</v>
      </c>
      <c r="O714" t="s">
        <v>297</v>
      </c>
      <c r="Q714" t="s">
        <v>304</v>
      </c>
      <c r="R714" t="s">
        <v>319</v>
      </c>
      <c r="S714" t="s">
        <v>306</v>
      </c>
      <c r="T714" t="s">
        <v>307</v>
      </c>
      <c r="U714" t="s">
        <v>308</v>
      </c>
      <c r="V714" t="s">
        <v>309</v>
      </c>
      <c r="W714" t="s">
        <v>310</v>
      </c>
      <c r="X714" t="s">
        <v>310</v>
      </c>
      <c r="Y714" t="s">
        <v>311</v>
      </c>
      <c r="Z714" t="s">
        <v>297</v>
      </c>
      <c r="AA714" t="s">
        <v>297</v>
      </c>
      <c r="AB714" t="s">
        <v>297</v>
      </c>
      <c r="AC714" t="s">
        <v>297</v>
      </c>
      <c r="AD714" t="s">
        <v>297</v>
      </c>
      <c r="AE714" t="s">
        <v>297</v>
      </c>
      <c r="AF714" t="s">
        <v>312</v>
      </c>
      <c r="AG714" t="s">
        <v>297</v>
      </c>
      <c r="AH714" t="s">
        <v>297</v>
      </c>
      <c r="AI714" t="s">
        <v>297</v>
      </c>
      <c r="AJ714" t="s">
        <v>297</v>
      </c>
      <c r="AK714" t="s">
        <v>297</v>
      </c>
      <c r="AL714" t="s">
        <v>297</v>
      </c>
      <c r="AM714" t="s">
        <v>297</v>
      </c>
      <c r="AN714" t="s">
        <v>297</v>
      </c>
      <c r="AO714" t="s">
        <v>297</v>
      </c>
      <c r="AP714" t="s">
        <v>297</v>
      </c>
      <c r="AQ714" t="s">
        <v>297</v>
      </c>
      <c r="AR714" t="s">
        <v>297</v>
      </c>
      <c r="AS714" t="s">
        <v>297</v>
      </c>
      <c r="AT714" t="s">
        <v>297</v>
      </c>
      <c r="AU714" t="s">
        <v>297</v>
      </c>
      <c r="AV714" t="s">
        <v>297</v>
      </c>
      <c r="AW714" t="s">
        <v>297</v>
      </c>
      <c r="AX714" t="s">
        <v>297</v>
      </c>
      <c r="AY714" t="s">
        <v>297</v>
      </c>
      <c r="AZ714" t="s">
        <v>297</v>
      </c>
      <c r="BA714" t="s">
        <v>297</v>
      </c>
      <c r="BB714" t="s">
        <v>297</v>
      </c>
      <c r="BC714" t="s">
        <v>297</v>
      </c>
      <c r="BD714" t="s">
        <v>297</v>
      </c>
      <c r="BE714" t="s">
        <v>297</v>
      </c>
      <c r="BF714" t="s">
        <v>297</v>
      </c>
      <c r="BG714" t="s">
        <v>297</v>
      </c>
      <c r="BH714" t="s">
        <v>297</v>
      </c>
      <c r="BI714" t="s">
        <v>297</v>
      </c>
      <c r="BJ714" t="s">
        <v>297</v>
      </c>
      <c r="BK714" t="s">
        <v>297</v>
      </c>
      <c r="BL714" t="s">
        <v>297</v>
      </c>
      <c r="BM714" t="s">
        <v>297</v>
      </c>
      <c r="BN714" t="s">
        <v>297</v>
      </c>
      <c r="BO714" t="s">
        <v>297</v>
      </c>
      <c r="BP714" t="s">
        <v>297</v>
      </c>
      <c r="BQ714" t="s">
        <v>297</v>
      </c>
      <c r="BR714" t="s">
        <v>297</v>
      </c>
      <c r="BS714" t="s">
        <v>297</v>
      </c>
      <c r="BT714" t="s">
        <v>297</v>
      </c>
      <c r="BU714" t="s">
        <v>297</v>
      </c>
      <c r="BV714" t="s">
        <v>297</v>
      </c>
      <c r="BW714" t="s">
        <v>297</v>
      </c>
      <c r="BX714" t="s">
        <v>297</v>
      </c>
      <c r="BY714" t="s">
        <v>297</v>
      </c>
      <c r="BZ714" t="s">
        <v>297</v>
      </c>
      <c r="CA714" t="s">
        <v>297</v>
      </c>
      <c r="CB714" t="s">
        <v>297</v>
      </c>
      <c r="CC714" t="s">
        <v>297</v>
      </c>
      <c r="CD714" t="s">
        <v>297</v>
      </c>
      <c r="CE714" t="s">
        <v>297</v>
      </c>
      <c r="CF714" t="s">
        <v>313</v>
      </c>
      <c r="CG714" t="s">
        <v>314</v>
      </c>
      <c r="CH714" t="s">
        <v>314</v>
      </c>
      <c r="CI714" t="s">
        <v>297</v>
      </c>
      <c r="CJ714" t="s">
        <v>297</v>
      </c>
      <c r="CK714" t="s">
        <v>4178</v>
      </c>
      <c r="CL714" t="s">
        <v>4179</v>
      </c>
      <c r="CM714" t="s">
        <v>297</v>
      </c>
      <c r="CN714" t="s">
        <v>297</v>
      </c>
      <c r="CO714" t="s">
        <v>297</v>
      </c>
      <c r="CP714" t="s">
        <v>297</v>
      </c>
      <c r="CQ714" t="s">
        <v>297</v>
      </c>
      <c r="CR714" t="s">
        <v>297</v>
      </c>
      <c r="CS714" t="s">
        <v>297</v>
      </c>
      <c r="CT714" t="s">
        <v>297</v>
      </c>
      <c r="CU714" t="s">
        <v>297</v>
      </c>
      <c r="CV714" t="s">
        <v>297</v>
      </c>
      <c r="CW714" t="s">
        <v>297</v>
      </c>
      <c r="CX714" t="s">
        <v>297</v>
      </c>
      <c r="CY714" t="s">
        <v>297</v>
      </c>
      <c r="CZ714" t="s">
        <v>297</v>
      </c>
      <c r="DA714" t="s">
        <v>297</v>
      </c>
      <c r="DB714" t="s">
        <v>297</v>
      </c>
      <c r="DC714" t="s">
        <v>297</v>
      </c>
    </row>
    <row r="715" spans="1:107" ht="17" hidden="1" customHeight="1" x14ac:dyDescent="0.2">
      <c r="A715" t="s">
        <v>4180</v>
      </c>
      <c r="B715" s="14" t="s">
        <v>4181</v>
      </c>
      <c r="C715" t="s">
        <v>6204</v>
      </c>
      <c r="D715" t="s">
        <v>297</v>
      </c>
      <c r="E715" t="s">
        <v>4182</v>
      </c>
      <c r="F715" t="s">
        <v>297</v>
      </c>
      <c r="G715" t="s">
        <v>339</v>
      </c>
      <c r="H715" t="s">
        <v>340</v>
      </c>
      <c r="I715" t="s">
        <v>375</v>
      </c>
      <c r="J715" t="s">
        <v>342</v>
      </c>
      <c r="K715" t="s">
        <v>343</v>
      </c>
      <c r="L715" t="s">
        <v>303</v>
      </c>
      <c r="M715" t="s">
        <v>297</v>
      </c>
      <c r="N715" t="s">
        <v>297</v>
      </c>
      <c r="O715" t="s">
        <v>297</v>
      </c>
      <c r="Q715" t="s">
        <v>344</v>
      </c>
      <c r="R715" t="s">
        <v>297</v>
      </c>
      <c r="S715" t="s">
        <v>306</v>
      </c>
      <c r="T715" t="s">
        <v>297</v>
      </c>
      <c r="U715" t="s">
        <v>308</v>
      </c>
      <c r="V715" t="s">
        <v>309</v>
      </c>
      <c r="W715" t="s">
        <v>310</v>
      </c>
      <c r="X715" t="s">
        <v>310</v>
      </c>
      <c r="Y715" t="s">
        <v>4183</v>
      </c>
      <c r="Z715" t="s">
        <v>297</v>
      </c>
      <c r="AA715" t="s">
        <v>297</v>
      </c>
      <c r="AB715" t="s">
        <v>297</v>
      </c>
      <c r="AC715" t="s">
        <v>297</v>
      </c>
      <c r="AD715" t="s">
        <v>297</v>
      </c>
      <c r="AE715" t="s">
        <v>297</v>
      </c>
      <c r="AF715" t="s">
        <v>297</v>
      </c>
      <c r="AG715" t="s">
        <v>297</v>
      </c>
      <c r="AH715" t="s">
        <v>297</v>
      </c>
      <c r="AI715" t="s">
        <v>297</v>
      </c>
      <c r="AJ715" t="s">
        <v>297</v>
      </c>
      <c r="AK715" t="s">
        <v>297</v>
      </c>
      <c r="AL715" t="s">
        <v>297</v>
      </c>
      <c r="AM715" t="s">
        <v>297</v>
      </c>
      <c r="AN715" t="s">
        <v>297</v>
      </c>
      <c r="AO715" t="s">
        <v>297</v>
      </c>
      <c r="AP715" t="s">
        <v>297</v>
      </c>
      <c r="AQ715" t="s">
        <v>297</v>
      </c>
      <c r="AR715" t="s">
        <v>411</v>
      </c>
      <c r="AS715" t="s">
        <v>424</v>
      </c>
      <c r="AT715">
        <v>19</v>
      </c>
      <c r="AU715" t="s">
        <v>297</v>
      </c>
      <c r="AV715" t="s">
        <v>297</v>
      </c>
      <c r="AW715" t="s">
        <v>297</v>
      </c>
      <c r="AX715" t="s">
        <v>297</v>
      </c>
      <c r="AY715" t="s">
        <v>297</v>
      </c>
      <c r="AZ715" t="s">
        <v>297</v>
      </c>
      <c r="BA715" t="s">
        <v>297</v>
      </c>
      <c r="BB715" t="s">
        <v>297</v>
      </c>
      <c r="BC715" t="s">
        <v>297</v>
      </c>
      <c r="BD715" t="s">
        <v>297</v>
      </c>
      <c r="BE715" t="s">
        <v>297</v>
      </c>
      <c r="BF715" t="s">
        <v>297</v>
      </c>
      <c r="BG715" t="s">
        <v>297</v>
      </c>
      <c r="BH715" t="s">
        <v>297</v>
      </c>
      <c r="BI715" t="s">
        <v>297</v>
      </c>
      <c r="BJ715" t="s">
        <v>297</v>
      </c>
      <c r="BK715" t="s">
        <v>297</v>
      </c>
      <c r="BL715" t="s">
        <v>297</v>
      </c>
      <c r="BM715" t="s">
        <v>297</v>
      </c>
      <c r="BN715" t="s">
        <v>297</v>
      </c>
      <c r="BO715" t="s">
        <v>297</v>
      </c>
      <c r="BP715" t="s">
        <v>297</v>
      </c>
      <c r="BQ715" t="s">
        <v>297</v>
      </c>
      <c r="BR715" t="s">
        <v>297</v>
      </c>
      <c r="BS715" t="s">
        <v>297</v>
      </c>
      <c r="BT715" t="s">
        <v>297</v>
      </c>
      <c r="BU715" t="s">
        <v>297</v>
      </c>
      <c r="BV715" t="s">
        <v>297</v>
      </c>
      <c r="BW715" t="s">
        <v>297</v>
      </c>
      <c r="BX715" t="s">
        <v>297</v>
      </c>
      <c r="BY715" t="s">
        <v>297</v>
      </c>
      <c r="BZ715" t="s">
        <v>297</v>
      </c>
      <c r="CA715" t="s">
        <v>297</v>
      </c>
      <c r="CB715" t="s">
        <v>297</v>
      </c>
      <c r="CC715" t="s">
        <v>297</v>
      </c>
      <c r="CD715" t="s">
        <v>297</v>
      </c>
      <c r="CE715" t="s">
        <v>297</v>
      </c>
      <c r="CF715" t="s">
        <v>400</v>
      </c>
      <c r="CG715" t="s">
        <v>297</v>
      </c>
      <c r="CH715" t="s">
        <v>297</v>
      </c>
      <c r="CI715">
        <v>0</v>
      </c>
      <c r="CJ715">
        <v>30</v>
      </c>
      <c r="CK715" t="s">
        <v>4184</v>
      </c>
      <c r="CL715" t="s">
        <v>4185</v>
      </c>
      <c r="CM715" t="s">
        <v>297</v>
      </c>
      <c r="CN715" t="s">
        <v>297</v>
      </c>
      <c r="CO715" t="s">
        <v>297</v>
      </c>
      <c r="CP715" t="s">
        <v>297</v>
      </c>
      <c r="CQ715" t="s">
        <v>297</v>
      </c>
      <c r="CR715" t="s">
        <v>297</v>
      </c>
      <c r="CS715" t="s">
        <v>297</v>
      </c>
      <c r="CT715" t="s">
        <v>297</v>
      </c>
      <c r="CU715" t="s">
        <v>297</v>
      </c>
      <c r="CV715" t="s">
        <v>297</v>
      </c>
      <c r="CW715" t="s">
        <v>297</v>
      </c>
      <c r="CX715" t="s">
        <v>297</v>
      </c>
      <c r="CY715" t="s">
        <v>297</v>
      </c>
      <c r="CZ715" t="s">
        <v>297</v>
      </c>
      <c r="DA715" t="s">
        <v>297</v>
      </c>
      <c r="DB715" t="s">
        <v>297</v>
      </c>
      <c r="DC715" t="s">
        <v>297</v>
      </c>
    </row>
    <row r="716" spans="1:107" ht="17" hidden="1" customHeight="1" x14ac:dyDescent="0.2">
      <c r="A716" t="s">
        <v>4186</v>
      </c>
      <c r="B716" s="196" t="s">
        <v>4187</v>
      </c>
      <c r="C716" t="s">
        <v>6293</v>
      </c>
      <c r="D716" t="s">
        <v>297</v>
      </c>
      <c r="E716" t="s">
        <v>4188</v>
      </c>
      <c r="F716" t="s">
        <v>1326</v>
      </c>
      <c r="G716" t="s">
        <v>298</v>
      </c>
      <c r="H716" t="s">
        <v>382</v>
      </c>
      <c r="I716" t="s">
        <v>300</v>
      </c>
      <c r="J716" t="s">
        <v>342</v>
      </c>
      <c r="K716" t="s">
        <v>343</v>
      </c>
      <c r="L716" t="s">
        <v>303</v>
      </c>
      <c r="M716" t="s">
        <v>297</v>
      </c>
      <c r="N716" t="s">
        <v>297</v>
      </c>
      <c r="O716" t="s">
        <v>297</v>
      </c>
      <c r="Q716" t="s">
        <v>344</v>
      </c>
      <c r="R716" t="s">
        <v>368</v>
      </c>
      <c r="S716" t="s">
        <v>384</v>
      </c>
      <c r="T716" t="s">
        <v>362</v>
      </c>
      <c r="U716" t="s">
        <v>297</v>
      </c>
      <c r="V716" t="s">
        <v>309</v>
      </c>
      <c r="W716" t="s">
        <v>310</v>
      </c>
      <c r="X716" t="s">
        <v>310</v>
      </c>
      <c r="Y716" t="s">
        <v>311</v>
      </c>
      <c r="Z716" t="s">
        <v>312</v>
      </c>
      <c r="AA716" t="s">
        <v>297</v>
      </c>
      <c r="AB716" t="s">
        <v>297</v>
      </c>
      <c r="AC716" t="s">
        <v>297</v>
      </c>
      <c r="AD716" t="s">
        <v>297</v>
      </c>
      <c r="AE716" t="s">
        <v>297</v>
      </c>
      <c r="AF716" t="s">
        <v>312</v>
      </c>
      <c r="AG716" t="s">
        <v>297</v>
      </c>
      <c r="AH716" t="s">
        <v>297</v>
      </c>
      <c r="AI716" t="s">
        <v>297</v>
      </c>
      <c r="AJ716" t="s">
        <v>297</v>
      </c>
      <c r="AK716" t="s">
        <v>297</v>
      </c>
      <c r="AL716" t="s">
        <v>297</v>
      </c>
      <c r="AM716" t="s">
        <v>297</v>
      </c>
      <c r="AN716" t="s">
        <v>297</v>
      </c>
      <c r="AO716" t="s">
        <v>297</v>
      </c>
      <c r="AP716" t="s">
        <v>297</v>
      </c>
      <c r="AQ716" t="s">
        <v>297</v>
      </c>
      <c r="AR716" t="s">
        <v>297</v>
      </c>
      <c r="AS716" t="s">
        <v>297</v>
      </c>
      <c r="AT716" t="s">
        <v>297</v>
      </c>
      <c r="AU716" t="s">
        <v>297</v>
      </c>
      <c r="AV716" t="s">
        <v>297</v>
      </c>
      <c r="AW716" t="s">
        <v>297</v>
      </c>
      <c r="AX716" t="s">
        <v>297</v>
      </c>
      <c r="AY716" t="s">
        <v>297</v>
      </c>
      <c r="AZ716" t="s">
        <v>297</v>
      </c>
      <c r="BA716" t="s">
        <v>297</v>
      </c>
      <c r="BB716" t="s">
        <v>297</v>
      </c>
      <c r="BC716" t="s">
        <v>297</v>
      </c>
      <c r="BD716" t="s">
        <v>297</v>
      </c>
      <c r="BE716" t="s">
        <v>297</v>
      </c>
      <c r="BF716" t="s">
        <v>297</v>
      </c>
      <c r="BG716" t="s">
        <v>297</v>
      </c>
      <c r="BH716" t="s">
        <v>297</v>
      </c>
      <c r="BI716" t="s">
        <v>297</v>
      </c>
      <c r="BJ716" t="s">
        <v>297</v>
      </c>
      <c r="BK716" t="s">
        <v>297</v>
      </c>
      <c r="BL716" t="s">
        <v>297</v>
      </c>
      <c r="BM716" t="s">
        <v>297</v>
      </c>
      <c r="BN716" t="s">
        <v>297</v>
      </c>
      <c r="BO716" t="s">
        <v>297</v>
      </c>
      <c r="BP716" t="s">
        <v>297</v>
      </c>
      <c r="BQ716" t="s">
        <v>297</v>
      </c>
      <c r="BR716" t="s">
        <v>297</v>
      </c>
      <c r="BS716" t="s">
        <v>297</v>
      </c>
      <c r="BT716" t="s">
        <v>297</v>
      </c>
      <c r="BU716" t="s">
        <v>297</v>
      </c>
      <c r="BV716" t="s">
        <v>297</v>
      </c>
      <c r="BW716" t="s">
        <v>297</v>
      </c>
      <c r="BX716" t="s">
        <v>297</v>
      </c>
      <c r="BY716" t="s">
        <v>297</v>
      </c>
      <c r="BZ716" t="s">
        <v>297</v>
      </c>
      <c r="CA716" t="s">
        <v>297</v>
      </c>
      <c r="CB716" t="s">
        <v>297</v>
      </c>
      <c r="CC716" t="s">
        <v>297</v>
      </c>
      <c r="CD716" t="s">
        <v>297</v>
      </c>
      <c r="CE716" t="s">
        <v>297</v>
      </c>
      <c r="CF716" t="s">
        <v>386</v>
      </c>
      <c r="CG716">
        <v>0</v>
      </c>
      <c r="CH716" t="s">
        <v>297</v>
      </c>
      <c r="CI716" t="s">
        <v>297</v>
      </c>
      <c r="CJ716" t="s">
        <v>297</v>
      </c>
      <c r="CK716" t="s">
        <v>4189</v>
      </c>
      <c r="CL716" t="s">
        <v>4190</v>
      </c>
      <c r="CM716" t="s">
        <v>1329</v>
      </c>
      <c r="CN716" t="s">
        <v>297</v>
      </c>
      <c r="CO716" t="s">
        <v>297</v>
      </c>
      <c r="CP716" t="s">
        <v>297</v>
      </c>
      <c r="CQ716" t="s">
        <v>297</v>
      </c>
      <c r="CR716" t="s">
        <v>297</v>
      </c>
      <c r="CS716" t="s">
        <v>297</v>
      </c>
      <c r="CT716" t="s">
        <v>297</v>
      </c>
      <c r="CU716" t="s">
        <v>297</v>
      </c>
      <c r="CV716" t="s">
        <v>297</v>
      </c>
      <c r="CW716" t="s">
        <v>297</v>
      </c>
      <c r="CX716" t="s">
        <v>297</v>
      </c>
      <c r="CY716" t="s">
        <v>297</v>
      </c>
      <c r="CZ716" t="s">
        <v>297</v>
      </c>
      <c r="DA716" t="s">
        <v>297</v>
      </c>
      <c r="DB716" t="s">
        <v>297</v>
      </c>
      <c r="DC716" t="s">
        <v>297</v>
      </c>
    </row>
    <row r="717" spans="1:107" ht="17" hidden="1" customHeight="1" x14ac:dyDescent="0.2">
      <c r="A717" t="s">
        <v>269</v>
      </c>
      <c r="B717" s="14" t="s">
        <v>4191</v>
      </c>
      <c r="C717" t="s">
        <v>6204</v>
      </c>
      <c r="D717" t="s">
        <v>297</v>
      </c>
      <c r="E717" t="s">
        <v>4192</v>
      </c>
      <c r="F717" t="s">
        <v>4193</v>
      </c>
      <c r="G717" t="s">
        <v>339</v>
      </c>
      <c r="H717" t="s">
        <v>340</v>
      </c>
      <c r="I717" t="s">
        <v>375</v>
      </c>
      <c r="J717" t="s">
        <v>342</v>
      </c>
      <c r="K717" t="s">
        <v>343</v>
      </c>
      <c r="L717" t="s">
        <v>303</v>
      </c>
      <c r="M717" t="s">
        <v>297</v>
      </c>
      <c r="N717" t="s">
        <v>297</v>
      </c>
      <c r="O717" t="s">
        <v>297</v>
      </c>
      <c r="Q717" t="s">
        <v>344</v>
      </c>
      <c r="R717" t="s">
        <v>297</v>
      </c>
      <c r="S717" t="s">
        <v>306</v>
      </c>
      <c r="T717" t="s">
        <v>297</v>
      </c>
      <c r="U717" t="s">
        <v>308</v>
      </c>
      <c r="V717" t="s">
        <v>309</v>
      </c>
      <c r="W717" t="s">
        <v>345</v>
      </c>
      <c r="X717" t="s">
        <v>310</v>
      </c>
      <c r="Y717" t="s">
        <v>346</v>
      </c>
      <c r="Z717" t="s">
        <v>411</v>
      </c>
      <c r="AA717" t="s">
        <v>424</v>
      </c>
      <c r="AB717">
        <v>7</v>
      </c>
      <c r="AC717" t="s">
        <v>297</v>
      </c>
      <c r="AD717" t="s">
        <v>297</v>
      </c>
      <c r="AE717" t="s">
        <v>297</v>
      </c>
      <c r="AF717" t="s">
        <v>411</v>
      </c>
      <c r="AG717" t="s">
        <v>424</v>
      </c>
      <c r="AH717">
        <v>26</v>
      </c>
      <c r="AI717" t="s">
        <v>297</v>
      </c>
      <c r="AJ717" t="s">
        <v>297</v>
      </c>
      <c r="AK717" t="s">
        <v>297</v>
      </c>
      <c r="AL717" t="s">
        <v>411</v>
      </c>
      <c r="AM717" t="s">
        <v>424</v>
      </c>
      <c r="AN717">
        <v>7</v>
      </c>
      <c r="AO717" t="s">
        <v>297</v>
      </c>
      <c r="AP717" t="s">
        <v>297</v>
      </c>
      <c r="AQ717" t="s">
        <v>297</v>
      </c>
      <c r="AR717" t="s">
        <v>297</v>
      </c>
      <c r="AS717" t="s">
        <v>297</v>
      </c>
      <c r="AT717" t="s">
        <v>297</v>
      </c>
      <c r="AU717" t="s">
        <v>297</v>
      </c>
      <c r="AV717" t="s">
        <v>297</v>
      </c>
      <c r="AW717" t="s">
        <v>297</v>
      </c>
      <c r="AX717" t="s">
        <v>297</v>
      </c>
      <c r="AY717" t="s">
        <v>297</v>
      </c>
      <c r="AZ717" t="s">
        <v>297</v>
      </c>
      <c r="BA717" t="s">
        <v>297</v>
      </c>
      <c r="BB717" t="s">
        <v>297</v>
      </c>
      <c r="BC717" t="s">
        <v>297</v>
      </c>
      <c r="BD717" t="s">
        <v>411</v>
      </c>
      <c r="BE717" t="s">
        <v>424</v>
      </c>
      <c r="BF717">
        <v>9</v>
      </c>
      <c r="BG717" t="s">
        <v>411</v>
      </c>
      <c r="BH717" t="s">
        <v>424</v>
      </c>
      <c r="BI717">
        <v>10</v>
      </c>
      <c r="BJ717" t="s">
        <v>297</v>
      </c>
      <c r="BK717" t="s">
        <v>297</v>
      </c>
      <c r="BL717" t="s">
        <v>297</v>
      </c>
      <c r="BM717" t="s">
        <v>297</v>
      </c>
      <c r="BO717" t="s">
        <v>297</v>
      </c>
      <c r="BP717" t="s">
        <v>411</v>
      </c>
      <c r="BQ717" t="s">
        <v>412</v>
      </c>
      <c r="BR717">
        <v>80</v>
      </c>
      <c r="BS717" t="s">
        <v>297</v>
      </c>
      <c r="BT717" t="s">
        <v>297</v>
      </c>
      <c r="BU717" t="s">
        <v>297</v>
      </c>
      <c r="BV717" t="s">
        <v>297</v>
      </c>
      <c r="BW717" t="s">
        <v>297</v>
      </c>
      <c r="BX717" t="s">
        <v>297</v>
      </c>
      <c r="BY717" t="s">
        <v>297</v>
      </c>
      <c r="BZ717" t="s">
        <v>297</v>
      </c>
      <c r="CA717" t="s">
        <v>297</v>
      </c>
      <c r="CB717" t="s">
        <v>411</v>
      </c>
      <c r="CC717" t="s">
        <v>424</v>
      </c>
      <c r="CD717">
        <v>6</v>
      </c>
      <c r="CE717" t="s">
        <v>297</v>
      </c>
      <c r="CF717" t="s">
        <v>347</v>
      </c>
      <c r="CG717" t="s">
        <v>297</v>
      </c>
      <c r="CH717" t="s">
        <v>297</v>
      </c>
      <c r="CI717">
        <v>0</v>
      </c>
      <c r="CJ717">
        <v>255</v>
      </c>
      <c r="CK717" t="s">
        <v>4194</v>
      </c>
      <c r="CL717" t="s">
        <v>4195</v>
      </c>
      <c r="CM717" t="s">
        <v>4196</v>
      </c>
      <c r="CN717" t="s">
        <v>297</v>
      </c>
      <c r="CO717" t="s">
        <v>297</v>
      </c>
      <c r="CP717" t="s">
        <v>297</v>
      </c>
      <c r="CQ717" t="s">
        <v>297</v>
      </c>
      <c r="CR717" t="s">
        <v>297</v>
      </c>
      <c r="CS717" t="s">
        <v>297</v>
      </c>
      <c r="CT717" t="s">
        <v>297</v>
      </c>
      <c r="CU717" t="s">
        <v>297</v>
      </c>
      <c r="CV717" t="s">
        <v>297</v>
      </c>
      <c r="CW717" t="s">
        <v>297</v>
      </c>
      <c r="CX717" t="s">
        <v>297</v>
      </c>
      <c r="CY717" t="s">
        <v>4197</v>
      </c>
      <c r="CZ717" t="s">
        <v>404</v>
      </c>
      <c r="DA717" t="s">
        <v>4198</v>
      </c>
      <c r="DB717" t="s">
        <v>297</v>
      </c>
      <c r="DC717" t="s">
        <v>297</v>
      </c>
    </row>
    <row r="718" spans="1:107" ht="17" hidden="1" customHeight="1" x14ac:dyDescent="0.2">
      <c r="A718" t="s">
        <v>4199</v>
      </c>
      <c r="B718" s="196" t="s">
        <v>4200</v>
      </c>
      <c r="C718" t="s">
        <v>6285</v>
      </c>
      <c r="D718" t="s">
        <v>297</v>
      </c>
      <c r="E718" t="s">
        <v>4201</v>
      </c>
      <c r="F718" t="s">
        <v>4202</v>
      </c>
      <c r="G718" t="s">
        <v>339</v>
      </c>
      <c r="H718" t="s">
        <v>340</v>
      </c>
      <c r="I718" t="s">
        <v>375</v>
      </c>
      <c r="J718" t="s">
        <v>342</v>
      </c>
      <c r="K718" t="s">
        <v>343</v>
      </c>
      <c r="L718" t="s">
        <v>303</v>
      </c>
      <c r="M718" t="s">
        <v>297</v>
      </c>
      <c r="N718" t="s">
        <v>297</v>
      </c>
      <c r="O718" t="s">
        <v>297</v>
      </c>
      <c r="Q718" t="s">
        <v>344</v>
      </c>
      <c r="R718" t="s">
        <v>297</v>
      </c>
      <c r="S718" t="s">
        <v>306</v>
      </c>
      <c r="T718" t="s">
        <v>297</v>
      </c>
      <c r="U718" t="s">
        <v>297</v>
      </c>
      <c r="V718" t="s">
        <v>309</v>
      </c>
      <c r="W718" t="s">
        <v>310</v>
      </c>
      <c r="X718" t="s">
        <v>310</v>
      </c>
      <c r="Y718" t="s">
        <v>311</v>
      </c>
      <c r="Z718" t="s">
        <v>297</v>
      </c>
      <c r="AA718" t="s">
        <v>297</v>
      </c>
      <c r="AB718" t="s">
        <v>297</v>
      </c>
      <c r="AC718" t="s">
        <v>297</v>
      </c>
      <c r="AD718" t="s">
        <v>297</v>
      </c>
      <c r="AE718" t="s">
        <v>297</v>
      </c>
      <c r="AF718" t="s">
        <v>312</v>
      </c>
      <c r="AG718" t="s">
        <v>297</v>
      </c>
      <c r="AH718" t="s">
        <v>297</v>
      </c>
      <c r="AI718" t="s">
        <v>297</v>
      </c>
      <c r="AJ718" t="s">
        <v>297</v>
      </c>
      <c r="AK718" t="s">
        <v>297</v>
      </c>
      <c r="AL718" t="s">
        <v>297</v>
      </c>
      <c r="AM718" t="s">
        <v>297</v>
      </c>
      <c r="AN718" t="s">
        <v>297</v>
      </c>
      <c r="AO718" t="s">
        <v>297</v>
      </c>
      <c r="AP718" t="s">
        <v>297</v>
      </c>
      <c r="AQ718" t="s">
        <v>297</v>
      </c>
      <c r="AR718" t="s">
        <v>1581</v>
      </c>
      <c r="AS718" t="s">
        <v>297</v>
      </c>
      <c r="AT718" t="s">
        <v>297</v>
      </c>
      <c r="AU718" t="s">
        <v>297</v>
      </c>
      <c r="AV718" t="s">
        <v>297</v>
      </c>
      <c r="AW718" t="s">
        <v>297</v>
      </c>
      <c r="AX718" t="s">
        <v>297</v>
      </c>
      <c r="AY718" t="s">
        <v>297</v>
      </c>
      <c r="AZ718" t="s">
        <v>297</v>
      </c>
      <c r="BA718" t="s">
        <v>297</v>
      </c>
      <c r="BB718" t="s">
        <v>297</v>
      </c>
      <c r="BC718" t="s">
        <v>297</v>
      </c>
      <c r="BD718" t="s">
        <v>297</v>
      </c>
      <c r="BE718" t="s">
        <v>297</v>
      </c>
      <c r="BF718" t="s">
        <v>297</v>
      </c>
      <c r="BG718" t="s">
        <v>297</v>
      </c>
      <c r="BH718" t="s">
        <v>297</v>
      </c>
      <c r="BI718" t="s">
        <v>297</v>
      </c>
      <c r="BJ718" t="s">
        <v>297</v>
      </c>
      <c r="BK718" t="s">
        <v>297</v>
      </c>
      <c r="BL718" t="s">
        <v>297</v>
      </c>
      <c r="BM718" t="s">
        <v>297</v>
      </c>
      <c r="BN718" t="s">
        <v>297</v>
      </c>
      <c r="BO718" t="s">
        <v>297</v>
      </c>
      <c r="BP718" t="s">
        <v>297</v>
      </c>
      <c r="BQ718" t="s">
        <v>297</v>
      </c>
      <c r="BR718" t="s">
        <v>297</v>
      </c>
      <c r="BS718" t="s">
        <v>297</v>
      </c>
      <c r="BT718" t="s">
        <v>297</v>
      </c>
      <c r="BU718" t="s">
        <v>297</v>
      </c>
      <c r="BV718" t="s">
        <v>297</v>
      </c>
      <c r="BW718" t="s">
        <v>297</v>
      </c>
      <c r="BX718" t="s">
        <v>297</v>
      </c>
      <c r="BY718" t="s">
        <v>297</v>
      </c>
      <c r="BZ718" t="s">
        <v>297</v>
      </c>
      <c r="CA718" t="s">
        <v>297</v>
      </c>
      <c r="CB718" t="s">
        <v>297</v>
      </c>
      <c r="CC718" t="s">
        <v>297</v>
      </c>
      <c r="CD718" t="s">
        <v>297</v>
      </c>
      <c r="CE718" t="s">
        <v>297</v>
      </c>
      <c r="CF718" t="s">
        <v>347</v>
      </c>
      <c r="CG718" t="s">
        <v>297</v>
      </c>
      <c r="CH718" t="s">
        <v>297</v>
      </c>
      <c r="CI718">
        <v>0</v>
      </c>
      <c r="CJ718">
        <v>30</v>
      </c>
      <c r="CK718" t="s">
        <v>4203</v>
      </c>
      <c r="CL718" t="s">
        <v>4204</v>
      </c>
      <c r="CM718" t="s">
        <v>4205</v>
      </c>
      <c r="CN718" t="s">
        <v>297</v>
      </c>
      <c r="CO718" t="s">
        <v>297</v>
      </c>
      <c r="CP718" t="s">
        <v>297</v>
      </c>
      <c r="CQ718" t="s">
        <v>297</v>
      </c>
      <c r="CR718" t="s">
        <v>297</v>
      </c>
      <c r="CS718" t="s">
        <v>297</v>
      </c>
      <c r="CT718" t="s">
        <v>297</v>
      </c>
      <c r="CU718" t="s">
        <v>297</v>
      </c>
      <c r="CV718" t="s">
        <v>297</v>
      </c>
      <c r="CW718" t="s">
        <v>297</v>
      </c>
      <c r="CX718" t="s">
        <v>297</v>
      </c>
      <c r="CY718" t="s">
        <v>297</v>
      </c>
      <c r="CZ718" t="s">
        <v>297</v>
      </c>
      <c r="DA718" t="s">
        <v>297</v>
      </c>
      <c r="DB718" t="s">
        <v>297</v>
      </c>
      <c r="DC718" t="s">
        <v>1125</v>
      </c>
    </row>
    <row r="719" spans="1:107" ht="17" hidden="1" customHeight="1" x14ac:dyDescent="0.2">
      <c r="A719" s="70" t="s">
        <v>4206</v>
      </c>
      <c r="B719" s="198" t="s">
        <v>4207</v>
      </c>
      <c r="C719" t="s">
        <v>1202</v>
      </c>
      <c r="D719" s="70" t="s">
        <v>297</v>
      </c>
      <c r="E719" s="70" t="s">
        <v>4208</v>
      </c>
      <c r="F719" s="160" t="s">
        <v>297</v>
      </c>
      <c r="G719" t="s">
        <v>339</v>
      </c>
      <c r="H719" t="s">
        <v>299</v>
      </c>
      <c r="I719" t="s">
        <v>375</v>
      </c>
      <c r="J719" t="s">
        <v>342</v>
      </c>
      <c r="K719" t="s">
        <v>343</v>
      </c>
      <c r="L719" t="s">
        <v>303</v>
      </c>
      <c r="M719" t="s">
        <v>297</v>
      </c>
      <c r="N719" t="s">
        <v>297</v>
      </c>
      <c r="O719" t="s">
        <v>297</v>
      </c>
      <c r="Q719" t="s">
        <v>344</v>
      </c>
      <c r="R719" t="s">
        <v>297</v>
      </c>
      <c r="S719" t="s">
        <v>306</v>
      </c>
      <c r="T719" t="s">
        <v>297</v>
      </c>
      <c r="U719" t="s">
        <v>297</v>
      </c>
      <c r="V719" t="s">
        <v>309</v>
      </c>
      <c r="W719" t="s">
        <v>310</v>
      </c>
      <c r="X719" t="s">
        <v>310</v>
      </c>
      <c r="Y719" t="s">
        <v>311</v>
      </c>
      <c r="Z719" t="s">
        <v>297</v>
      </c>
      <c r="AA719" t="s">
        <v>297</v>
      </c>
      <c r="AB719" t="s">
        <v>297</v>
      </c>
      <c r="AC719" t="s">
        <v>297</v>
      </c>
      <c r="AD719" t="s">
        <v>297</v>
      </c>
      <c r="AE719" t="s">
        <v>297</v>
      </c>
      <c r="AF719" t="s">
        <v>297</v>
      </c>
      <c r="AG719" t="s">
        <v>297</v>
      </c>
      <c r="AH719" t="s">
        <v>297</v>
      </c>
      <c r="AI719" t="s">
        <v>297</v>
      </c>
      <c r="AJ719" t="s">
        <v>297</v>
      </c>
      <c r="AK719" t="s">
        <v>297</v>
      </c>
      <c r="AL719" t="s">
        <v>297</v>
      </c>
      <c r="AM719" t="s">
        <v>297</v>
      </c>
      <c r="AN719" t="s">
        <v>297</v>
      </c>
      <c r="AO719" t="s">
        <v>297</v>
      </c>
      <c r="AP719" t="s">
        <v>297</v>
      </c>
      <c r="AQ719" t="s">
        <v>297</v>
      </c>
      <c r="AR719" t="s">
        <v>297</v>
      </c>
      <c r="AS719" t="s">
        <v>297</v>
      </c>
      <c r="AT719" t="s">
        <v>297</v>
      </c>
      <c r="AU719" t="s">
        <v>297</v>
      </c>
      <c r="AV719" t="s">
        <v>297</v>
      </c>
      <c r="AW719" t="s">
        <v>297</v>
      </c>
      <c r="AX719" t="s">
        <v>297</v>
      </c>
      <c r="AY719" t="s">
        <v>297</v>
      </c>
      <c r="AZ719" t="s">
        <v>297</v>
      </c>
      <c r="BA719" t="s">
        <v>297</v>
      </c>
      <c r="BB719" t="s">
        <v>297</v>
      </c>
      <c r="BC719" t="s">
        <v>297</v>
      </c>
      <c r="BD719" t="s">
        <v>297</v>
      </c>
      <c r="BE719" t="s">
        <v>297</v>
      </c>
      <c r="BF719" t="s">
        <v>297</v>
      </c>
      <c r="BG719" t="s">
        <v>297</v>
      </c>
      <c r="BH719" t="s">
        <v>297</v>
      </c>
      <c r="BI719" t="s">
        <v>297</v>
      </c>
      <c r="BJ719" t="s">
        <v>297</v>
      </c>
      <c r="BK719" t="s">
        <v>297</v>
      </c>
      <c r="BL719" t="s">
        <v>297</v>
      </c>
      <c r="BM719" t="s">
        <v>297</v>
      </c>
      <c r="BN719" t="s">
        <v>297</v>
      </c>
      <c r="BO719" t="s">
        <v>297</v>
      </c>
      <c r="BP719" t="s">
        <v>297</v>
      </c>
      <c r="BQ719" t="s">
        <v>297</v>
      </c>
      <c r="BR719" t="s">
        <v>297</v>
      </c>
      <c r="BS719" t="s">
        <v>297</v>
      </c>
      <c r="BT719" t="s">
        <v>297</v>
      </c>
      <c r="BU719" t="s">
        <v>297</v>
      </c>
      <c r="BV719" t="s">
        <v>297</v>
      </c>
      <c r="BW719" t="s">
        <v>297</v>
      </c>
      <c r="BX719" t="s">
        <v>297</v>
      </c>
      <c r="BY719" t="s">
        <v>297</v>
      </c>
      <c r="BZ719" t="s">
        <v>297</v>
      </c>
      <c r="CA719" t="s">
        <v>297</v>
      </c>
      <c r="CB719" t="s">
        <v>297</v>
      </c>
      <c r="CC719" t="s">
        <v>297</v>
      </c>
      <c r="CD719" t="s">
        <v>297</v>
      </c>
      <c r="CE719" t="s">
        <v>297</v>
      </c>
      <c r="CF719" t="s">
        <v>347</v>
      </c>
      <c r="CG719" t="s">
        <v>297</v>
      </c>
      <c r="CH719" t="s">
        <v>297</v>
      </c>
      <c r="CI719" t="s">
        <v>297</v>
      </c>
      <c r="CJ719" t="s">
        <v>297</v>
      </c>
      <c r="CM719" t="s">
        <v>297</v>
      </c>
      <c r="CN719" t="s">
        <v>297</v>
      </c>
      <c r="CO719" t="s">
        <v>297</v>
      </c>
      <c r="CP719" t="s">
        <v>297</v>
      </c>
      <c r="CQ719" t="s">
        <v>297</v>
      </c>
      <c r="CR719" t="s">
        <v>297</v>
      </c>
      <c r="CS719" t="s">
        <v>297</v>
      </c>
      <c r="CT719" t="s">
        <v>297</v>
      </c>
      <c r="CU719" t="s">
        <v>297</v>
      </c>
      <c r="CV719" t="s">
        <v>297</v>
      </c>
      <c r="CW719" t="s">
        <v>297</v>
      </c>
      <c r="CX719" t="s">
        <v>297</v>
      </c>
      <c r="CY719" t="s">
        <v>297</v>
      </c>
      <c r="CZ719" t="s">
        <v>297</v>
      </c>
      <c r="DA719" t="s">
        <v>297</v>
      </c>
      <c r="DB719" t="s">
        <v>297</v>
      </c>
      <c r="DC719" t="s">
        <v>297</v>
      </c>
    </row>
    <row r="720" spans="1:107" ht="17" hidden="1" customHeight="1" x14ac:dyDescent="0.2">
      <c r="A720" t="s">
        <v>4209</v>
      </c>
      <c r="B720" s="196" t="s">
        <v>4210</v>
      </c>
      <c r="C720" t="s">
        <v>6289</v>
      </c>
      <c r="D720" t="s">
        <v>297</v>
      </c>
      <c r="E720" t="s">
        <v>4211</v>
      </c>
      <c r="F720" t="s">
        <v>297</v>
      </c>
      <c r="G720" t="s">
        <v>357</v>
      </c>
      <c r="H720" t="s">
        <v>358</v>
      </c>
      <c r="I720" t="s">
        <v>300</v>
      </c>
      <c r="J720" t="s">
        <v>359</v>
      </c>
      <c r="K720" t="s">
        <v>360</v>
      </c>
      <c r="L720" t="s">
        <v>303</v>
      </c>
      <c r="M720" t="s">
        <v>297</v>
      </c>
      <c r="N720" t="s">
        <v>297</v>
      </c>
      <c r="O720" t="s">
        <v>297</v>
      </c>
      <c r="Q720" t="s">
        <v>4212</v>
      </c>
      <c r="R720" t="s">
        <v>319</v>
      </c>
      <c r="S720" t="s">
        <v>306</v>
      </c>
      <c r="T720" t="s">
        <v>362</v>
      </c>
      <c r="U720" t="s">
        <v>308</v>
      </c>
      <c r="V720" t="s">
        <v>309</v>
      </c>
      <c r="W720" t="s">
        <v>310</v>
      </c>
      <c r="X720" t="s">
        <v>310</v>
      </c>
      <c r="Y720" t="s">
        <v>4138</v>
      </c>
      <c r="Z720" t="s">
        <v>297</v>
      </c>
      <c r="AA720" t="s">
        <v>297</v>
      </c>
      <c r="AB720" t="s">
        <v>297</v>
      </c>
      <c r="AC720" t="s">
        <v>297</v>
      </c>
      <c r="AD720" t="s">
        <v>297</v>
      </c>
      <c r="AE720" t="s">
        <v>297</v>
      </c>
      <c r="AF720" t="s">
        <v>312</v>
      </c>
      <c r="AG720" t="s">
        <v>297</v>
      </c>
      <c r="AH720" t="s">
        <v>297</v>
      </c>
      <c r="AI720" t="s">
        <v>297</v>
      </c>
      <c r="AJ720" t="s">
        <v>297</v>
      </c>
      <c r="AK720" t="s">
        <v>297</v>
      </c>
      <c r="AL720" t="s">
        <v>297</v>
      </c>
      <c r="AM720" t="s">
        <v>297</v>
      </c>
      <c r="AN720" t="s">
        <v>297</v>
      </c>
      <c r="AO720" t="s">
        <v>297</v>
      </c>
      <c r="AP720" t="s">
        <v>297</v>
      </c>
      <c r="AQ720" t="s">
        <v>297</v>
      </c>
      <c r="AR720" t="s">
        <v>297</v>
      </c>
      <c r="AS720" t="s">
        <v>297</v>
      </c>
      <c r="AT720" t="s">
        <v>297</v>
      </c>
      <c r="AU720" t="s">
        <v>297</v>
      </c>
      <c r="AV720" t="s">
        <v>297</v>
      </c>
      <c r="AW720" t="s">
        <v>297</v>
      </c>
      <c r="AX720" t="s">
        <v>297</v>
      </c>
      <c r="AY720" t="s">
        <v>297</v>
      </c>
      <c r="AZ720" t="s">
        <v>297</v>
      </c>
      <c r="BA720" t="s">
        <v>297</v>
      </c>
      <c r="BB720" t="s">
        <v>297</v>
      </c>
      <c r="BC720" t="s">
        <v>297</v>
      </c>
      <c r="BD720" t="s">
        <v>297</v>
      </c>
      <c r="BE720" t="s">
        <v>297</v>
      </c>
      <c r="BF720" t="s">
        <v>297</v>
      </c>
      <c r="BG720" t="s">
        <v>297</v>
      </c>
      <c r="BH720" t="s">
        <v>297</v>
      </c>
      <c r="BI720" t="s">
        <v>297</v>
      </c>
      <c r="BJ720" t="s">
        <v>297</v>
      </c>
      <c r="BK720" t="s">
        <v>297</v>
      </c>
      <c r="BL720" t="s">
        <v>297</v>
      </c>
      <c r="BM720" t="s">
        <v>297</v>
      </c>
      <c r="BN720" t="s">
        <v>297</v>
      </c>
      <c r="BO720" t="s">
        <v>297</v>
      </c>
      <c r="BP720" t="s">
        <v>297</v>
      </c>
      <c r="BQ720" t="s">
        <v>297</v>
      </c>
      <c r="BR720" t="s">
        <v>297</v>
      </c>
      <c r="BS720" t="s">
        <v>297</v>
      </c>
      <c r="BT720" t="s">
        <v>297</v>
      </c>
      <c r="BU720" t="s">
        <v>297</v>
      </c>
      <c r="BV720" t="s">
        <v>297</v>
      </c>
      <c r="BW720" t="s">
        <v>297</v>
      </c>
      <c r="BX720" t="s">
        <v>297</v>
      </c>
      <c r="BY720" t="s">
        <v>297</v>
      </c>
      <c r="BZ720" t="s">
        <v>297</v>
      </c>
      <c r="CA720" t="s">
        <v>297</v>
      </c>
      <c r="CB720" t="s">
        <v>297</v>
      </c>
      <c r="CC720" t="s">
        <v>297</v>
      </c>
      <c r="CD720" t="s">
        <v>297</v>
      </c>
      <c r="CE720" t="s">
        <v>297</v>
      </c>
      <c r="CF720" t="s">
        <v>313</v>
      </c>
      <c r="CG720" t="s">
        <v>314</v>
      </c>
      <c r="CH720" t="s">
        <v>314</v>
      </c>
      <c r="CI720" t="s">
        <v>297</v>
      </c>
      <c r="CJ720" t="s">
        <v>297</v>
      </c>
      <c r="CK720" t="s">
        <v>4213</v>
      </c>
      <c r="CL720" t="s">
        <v>4214</v>
      </c>
      <c r="CM720" t="s">
        <v>297</v>
      </c>
      <c r="CN720" t="s">
        <v>297</v>
      </c>
      <c r="CO720" t="s">
        <v>297</v>
      </c>
      <c r="CP720" t="s">
        <v>297</v>
      </c>
      <c r="CQ720" t="s">
        <v>297</v>
      </c>
      <c r="CR720" t="s">
        <v>297</v>
      </c>
      <c r="CS720" t="s">
        <v>297</v>
      </c>
      <c r="CT720" t="s">
        <v>297</v>
      </c>
      <c r="CU720" t="s">
        <v>297</v>
      </c>
      <c r="CV720" t="s">
        <v>297</v>
      </c>
      <c r="CW720" t="s">
        <v>297</v>
      </c>
      <c r="CX720" t="s">
        <v>297</v>
      </c>
      <c r="CY720" t="s">
        <v>297</v>
      </c>
      <c r="CZ720" t="s">
        <v>297</v>
      </c>
      <c r="DA720" t="s">
        <v>297</v>
      </c>
      <c r="DB720" t="s">
        <v>297</v>
      </c>
      <c r="DC720" t="s">
        <v>297</v>
      </c>
    </row>
    <row r="721" spans="1:107" ht="17" hidden="1" customHeight="1" x14ac:dyDescent="0.2">
      <c r="A721" t="s">
        <v>4212</v>
      </c>
      <c r="B721" s="14" t="s">
        <v>4215</v>
      </c>
      <c r="C721" t="s">
        <v>366</v>
      </c>
      <c r="D721" t="s">
        <v>297</v>
      </c>
      <c r="E721" t="s">
        <v>4216</v>
      </c>
      <c r="F721" t="s">
        <v>297</v>
      </c>
      <c r="G721" t="s">
        <v>339</v>
      </c>
      <c r="H721" t="s">
        <v>340</v>
      </c>
      <c r="I721" t="s">
        <v>300</v>
      </c>
      <c r="J721" t="s">
        <v>342</v>
      </c>
      <c r="K721" t="s">
        <v>343</v>
      </c>
      <c r="L721" t="s">
        <v>303</v>
      </c>
      <c r="M721" t="s">
        <v>297</v>
      </c>
      <c r="N721" t="s">
        <v>297</v>
      </c>
      <c r="O721" t="s">
        <v>297</v>
      </c>
      <c r="Q721" t="s">
        <v>4212</v>
      </c>
      <c r="R721" t="s">
        <v>368</v>
      </c>
      <c r="S721" t="s">
        <v>306</v>
      </c>
      <c r="T721" t="s">
        <v>297</v>
      </c>
      <c r="U721" t="s">
        <v>297</v>
      </c>
      <c r="V721" t="s">
        <v>309</v>
      </c>
      <c r="W721" t="s">
        <v>310</v>
      </c>
      <c r="X721" t="s">
        <v>310</v>
      </c>
      <c r="Y721" t="s">
        <v>311</v>
      </c>
      <c r="Z721" t="s">
        <v>297</v>
      </c>
      <c r="AA721" t="s">
        <v>297</v>
      </c>
      <c r="AB721" t="s">
        <v>297</v>
      </c>
      <c r="AC721" t="s">
        <v>297</v>
      </c>
      <c r="AD721" t="s">
        <v>297</v>
      </c>
      <c r="AE721" t="s">
        <v>297</v>
      </c>
      <c r="AF721" t="s">
        <v>297</v>
      </c>
      <c r="AG721" t="s">
        <v>297</v>
      </c>
      <c r="AH721" t="s">
        <v>297</v>
      </c>
      <c r="AI721" t="s">
        <v>297</v>
      </c>
      <c r="AJ721" t="s">
        <v>297</v>
      </c>
      <c r="AK721" t="s">
        <v>297</v>
      </c>
      <c r="AL721" t="s">
        <v>297</v>
      </c>
      <c r="AM721" t="s">
        <v>297</v>
      </c>
      <c r="AN721" t="s">
        <v>297</v>
      </c>
      <c r="AO721" t="s">
        <v>297</v>
      </c>
      <c r="AP721" t="s">
        <v>297</v>
      </c>
      <c r="AQ721" t="s">
        <v>297</v>
      </c>
      <c r="AR721" t="s">
        <v>297</v>
      </c>
      <c r="AS721" t="s">
        <v>297</v>
      </c>
      <c r="AT721" t="s">
        <v>297</v>
      </c>
      <c r="AU721" t="s">
        <v>297</v>
      </c>
      <c r="AV721" t="s">
        <v>297</v>
      </c>
      <c r="AW721" t="s">
        <v>297</v>
      </c>
      <c r="AX721" t="s">
        <v>297</v>
      </c>
      <c r="AY721" t="s">
        <v>297</v>
      </c>
      <c r="AZ721" t="s">
        <v>297</v>
      </c>
      <c r="BA721" t="s">
        <v>297</v>
      </c>
      <c r="BB721" t="s">
        <v>297</v>
      </c>
      <c r="BC721" t="s">
        <v>297</v>
      </c>
      <c r="BD721" t="s">
        <v>297</v>
      </c>
      <c r="BE721" t="s">
        <v>297</v>
      </c>
      <c r="BF721" t="s">
        <v>297</v>
      </c>
      <c r="BG721" t="s">
        <v>297</v>
      </c>
      <c r="BH721" t="s">
        <v>297</v>
      </c>
      <c r="BI721" t="s">
        <v>297</v>
      </c>
      <c r="BJ721" t="s">
        <v>297</v>
      </c>
      <c r="BK721" t="s">
        <v>297</v>
      </c>
      <c r="BL721" t="s">
        <v>297</v>
      </c>
      <c r="BM721" t="s">
        <v>297</v>
      </c>
      <c r="BN721" t="s">
        <v>297</v>
      </c>
      <c r="BO721" t="s">
        <v>297</v>
      </c>
      <c r="BP721" t="s">
        <v>312</v>
      </c>
      <c r="BQ721" t="s">
        <v>297</v>
      </c>
      <c r="BR721" t="s">
        <v>297</v>
      </c>
      <c r="BS721" t="s">
        <v>297</v>
      </c>
      <c r="BT721" t="s">
        <v>297</v>
      </c>
      <c r="BU721" t="s">
        <v>297</v>
      </c>
      <c r="BV721" t="s">
        <v>297</v>
      </c>
      <c r="BW721" t="s">
        <v>297</v>
      </c>
      <c r="BX721" t="s">
        <v>297</v>
      </c>
      <c r="BY721" t="s">
        <v>297</v>
      </c>
      <c r="BZ721" t="s">
        <v>297</v>
      </c>
      <c r="CA721" t="s">
        <v>297</v>
      </c>
      <c r="CB721" t="s">
        <v>297</v>
      </c>
      <c r="CC721" t="s">
        <v>297</v>
      </c>
      <c r="CD721" t="s">
        <v>297</v>
      </c>
      <c r="CE721" t="s">
        <v>297</v>
      </c>
      <c r="CF721" t="s">
        <v>369</v>
      </c>
      <c r="CG721" t="s">
        <v>297</v>
      </c>
      <c r="CH721" t="s">
        <v>297</v>
      </c>
      <c r="CI721">
        <v>0</v>
      </c>
      <c r="CJ721">
        <v>30</v>
      </c>
      <c r="CK721" t="s">
        <v>4217</v>
      </c>
      <c r="CL721" t="s">
        <v>4218</v>
      </c>
      <c r="CM721" t="s">
        <v>297</v>
      </c>
      <c r="CN721" t="s">
        <v>297</v>
      </c>
      <c r="CO721" t="s">
        <v>297</v>
      </c>
      <c r="CP721" t="s">
        <v>297</v>
      </c>
      <c r="CQ721" t="s">
        <v>297</v>
      </c>
      <c r="CR721" t="s">
        <v>297</v>
      </c>
      <c r="CS721" t="s">
        <v>297</v>
      </c>
      <c r="CT721" t="s">
        <v>297</v>
      </c>
      <c r="CU721" t="s">
        <v>297</v>
      </c>
      <c r="CV721" t="s">
        <v>297</v>
      </c>
      <c r="CW721" t="s">
        <v>297</v>
      </c>
      <c r="CX721" t="s">
        <v>297</v>
      </c>
      <c r="CY721" t="s">
        <v>297</v>
      </c>
      <c r="CZ721" t="s">
        <v>297</v>
      </c>
      <c r="DA721" t="s">
        <v>297</v>
      </c>
      <c r="DB721" t="s">
        <v>297</v>
      </c>
      <c r="DC721" t="s">
        <v>297</v>
      </c>
    </row>
    <row r="722" spans="1:107" ht="17" hidden="1" customHeight="1" x14ac:dyDescent="0.2">
      <c r="A722" t="s">
        <v>4219</v>
      </c>
      <c r="B722" s="196" t="s">
        <v>4220</v>
      </c>
      <c r="C722" t="s">
        <v>6285</v>
      </c>
      <c r="D722" t="s">
        <v>297</v>
      </c>
      <c r="E722" t="s">
        <v>2079</v>
      </c>
      <c r="F722" t="s">
        <v>1072</v>
      </c>
      <c r="G722" t="s">
        <v>339</v>
      </c>
      <c r="H722" t="s">
        <v>340</v>
      </c>
      <c r="I722" t="s">
        <v>341</v>
      </c>
      <c r="J722" t="s">
        <v>479</v>
      </c>
      <c r="K722" t="s">
        <v>343</v>
      </c>
      <c r="L722" t="s">
        <v>303</v>
      </c>
      <c r="M722" t="s">
        <v>297</v>
      </c>
      <c r="N722" t="s">
        <v>297</v>
      </c>
      <c r="O722" t="s">
        <v>297</v>
      </c>
      <c r="Q722" t="s">
        <v>344</v>
      </c>
      <c r="R722" t="s">
        <v>297</v>
      </c>
      <c r="S722" t="s">
        <v>306</v>
      </c>
      <c r="T722" t="s">
        <v>938</v>
      </c>
      <c r="U722" t="s">
        <v>297</v>
      </c>
      <c r="V722" t="s">
        <v>568</v>
      </c>
      <c r="W722" t="s">
        <v>345</v>
      </c>
      <c r="X722" t="s">
        <v>310</v>
      </c>
      <c r="Y722" t="s">
        <v>568</v>
      </c>
      <c r="Z722" t="s">
        <v>297</v>
      </c>
      <c r="AA722" t="s">
        <v>297</v>
      </c>
      <c r="AB722" t="s">
        <v>297</v>
      </c>
      <c r="AC722" t="s">
        <v>297</v>
      </c>
      <c r="AD722" t="s">
        <v>297</v>
      </c>
      <c r="AE722" t="s">
        <v>297</v>
      </c>
      <c r="AF722" t="s">
        <v>297</v>
      </c>
      <c r="AG722" t="s">
        <v>297</v>
      </c>
      <c r="AH722" t="s">
        <v>297</v>
      </c>
      <c r="AI722" t="s">
        <v>297</v>
      </c>
      <c r="AJ722" t="s">
        <v>297</v>
      </c>
      <c r="AK722" t="s">
        <v>297</v>
      </c>
      <c r="AL722" t="s">
        <v>297</v>
      </c>
      <c r="AM722" t="s">
        <v>297</v>
      </c>
      <c r="AN722" t="s">
        <v>297</v>
      </c>
      <c r="AO722" t="s">
        <v>297</v>
      </c>
      <c r="AP722" t="s">
        <v>297</v>
      </c>
      <c r="AQ722" t="s">
        <v>297</v>
      </c>
      <c r="AR722" t="s">
        <v>297</v>
      </c>
      <c r="AS722" t="s">
        <v>297</v>
      </c>
      <c r="AT722" t="s">
        <v>297</v>
      </c>
      <c r="AU722" t="s">
        <v>297</v>
      </c>
      <c r="AV722" t="s">
        <v>297</v>
      </c>
      <c r="AW722" t="s">
        <v>297</v>
      </c>
      <c r="AX722" t="s">
        <v>297</v>
      </c>
      <c r="AY722" t="s">
        <v>297</v>
      </c>
      <c r="AZ722" t="s">
        <v>297</v>
      </c>
      <c r="BA722" t="s">
        <v>297</v>
      </c>
      <c r="BB722" t="s">
        <v>297</v>
      </c>
      <c r="BC722" t="s">
        <v>297</v>
      </c>
      <c r="BD722" t="s">
        <v>297</v>
      </c>
      <c r="BE722" t="s">
        <v>297</v>
      </c>
      <c r="BF722" t="s">
        <v>297</v>
      </c>
      <c r="BG722" t="s">
        <v>297</v>
      </c>
      <c r="BH722" t="s">
        <v>297</v>
      </c>
      <c r="BI722" t="s">
        <v>297</v>
      </c>
      <c r="BJ722" t="s">
        <v>297</v>
      </c>
      <c r="BK722" t="s">
        <v>297</v>
      </c>
      <c r="BL722" t="s">
        <v>297</v>
      </c>
      <c r="BM722" t="s">
        <v>297</v>
      </c>
      <c r="BN722" t="s">
        <v>297</v>
      </c>
      <c r="BO722" t="s">
        <v>297</v>
      </c>
      <c r="BP722" t="s">
        <v>297</v>
      </c>
      <c r="BQ722" t="s">
        <v>297</v>
      </c>
      <c r="BR722" t="s">
        <v>297</v>
      </c>
      <c r="BS722" t="s">
        <v>297</v>
      </c>
      <c r="BT722" t="s">
        <v>297</v>
      </c>
      <c r="BU722" t="s">
        <v>297</v>
      </c>
      <c r="BV722" t="s">
        <v>297</v>
      </c>
      <c r="BW722" t="s">
        <v>297</v>
      </c>
      <c r="BX722" t="s">
        <v>297</v>
      </c>
      <c r="BY722" t="s">
        <v>297</v>
      </c>
      <c r="BZ722" t="s">
        <v>297</v>
      </c>
      <c r="CA722" t="s">
        <v>297</v>
      </c>
      <c r="CB722" t="s">
        <v>297</v>
      </c>
      <c r="CC722" t="s">
        <v>297</v>
      </c>
      <c r="CD722" t="s">
        <v>297</v>
      </c>
      <c r="CE722" t="s">
        <v>297</v>
      </c>
      <c r="CF722" t="s">
        <v>297</v>
      </c>
      <c r="CG722" t="s">
        <v>297</v>
      </c>
      <c r="CH722" t="s">
        <v>297</v>
      </c>
      <c r="CI722">
        <v>0</v>
      </c>
      <c r="CJ722">
        <v>30</v>
      </c>
      <c r="CK722" t="s">
        <v>4221</v>
      </c>
      <c r="CL722" t="s">
        <v>4222</v>
      </c>
      <c r="CM722" t="s">
        <v>1091</v>
      </c>
      <c r="CN722" t="s">
        <v>297</v>
      </c>
      <c r="CO722" t="s">
        <v>4223</v>
      </c>
      <c r="CP722" t="s">
        <v>297</v>
      </c>
      <c r="CQ722" t="s">
        <v>297</v>
      </c>
      <c r="CR722" t="s">
        <v>297</v>
      </c>
      <c r="CS722" t="s">
        <v>297</v>
      </c>
      <c r="CT722" t="s">
        <v>297</v>
      </c>
      <c r="CU722" t="s">
        <v>297</v>
      </c>
      <c r="CV722" t="s">
        <v>297</v>
      </c>
      <c r="CW722" t="s">
        <v>297</v>
      </c>
      <c r="CX722" t="s">
        <v>297</v>
      </c>
      <c r="CY722" t="s">
        <v>534</v>
      </c>
      <c r="CZ722" t="s">
        <v>351</v>
      </c>
      <c r="DA722" t="s">
        <v>1078</v>
      </c>
      <c r="DB722" t="s">
        <v>2077</v>
      </c>
      <c r="DC722" t="s">
        <v>297</v>
      </c>
    </row>
    <row r="723" spans="1:107" ht="17" hidden="1" customHeight="1" x14ac:dyDescent="0.2">
      <c r="A723" t="s">
        <v>6263</v>
      </c>
      <c r="B723" s="14" t="s">
        <v>4225</v>
      </c>
      <c r="C723" t="s">
        <v>6286</v>
      </c>
      <c r="D723" t="s">
        <v>297</v>
      </c>
      <c r="E723" t="s">
        <v>4226</v>
      </c>
      <c r="F723" t="s">
        <v>297</v>
      </c>
      <c r="G723" t="s">
        <v>339</v>
      </c>
      <c r="H723" t="s">
        <v>340</v>
      </c>
      <c r="I723" t="s">
        <v>375</v>
      </c>
      <c r="J723" t="s">
        <v>342</v>
      </c>
      <c r="K723" t="s">
        <v>343</v>
      </c>
      <c r="L723" t="s">
        <v>303</v>
      </c>
      <c r="M723" t="s">
        <v>297</v>
      </c>
      <c r="N723" t="s">
        <v>297</v>
      </c>
      <c r="O723" t="s">
        <v>4224</v>
      </c>
      <c r="Q723" t="s">
        <v>344</v>
      </c>
      <c r="R723" t="s">
        <v>297</v>
      </c>
      <c r="S723" t="s">
        <v>306</v>
      </c>
      <c r="T723" t="s">
        <v>297</v>
      </c>
      <c r="U723" t="s">
        <v>297</v>
      </c>
      <c r="V723" t="s">
        <v>309</v>
      </c>
      <c r="W723" t="s">
        <v>310</v>
      </c>
      <c r="X723" t="s">
        <v>310</v>
      </c>
      <c r="Y723" t="s">
        <v>311</v>
      </c>
      <c r="Z723" t="s">
        <v>297</v>
      </c>
      <c r="AA723" t="s">
        <v>297</v>
      </c>
      <c r="AB723" t="s">
        <v>297</v>
      </c>
      <c r="AC723" t="s">
        <v>297</v>
      </c>
      <c r="AD723" t="s">
        <v>297</v>
      </c>
      <c r="AE723" t="s">
        <v>297</v>
      </c>
      <c r="AF723" t="s">
        <v>297</v>
      </c>
      <c r="AG723" t="s">
        <v>297</v>
      </c>
      <c r="AH723" t="s">
        <v>297</v>
      </c>
      <c r="AI723" t="s">
        <v>297</v>
      </c>
      <c r="AJ723" t="s">
        <v>297</v>
      </c>
      <c r="AK723" t="s">
        <v>297</v>
      </c>
      <c r="AL723" t="s">
        <v>297</v>
      </c>
      <c r="AM723" t="s">
        <v>297</v>
      </c>
      <c r="AN723" t="s">
        <v>297</v>
      </c>
      <c r="AO723" t="s">
        <v>297</v>
      </c>
      <c r="AP723" t="s">
        <v>297</v>
      </c>
      <c r="AQ723" t="s">
        <v>297</v>
      </c>
      <c r="AR723" t="s">
        <v>297</v>
      </c>
      <c r="AS723" t="s">
        <v>297</v>
      </c>
      <c r="AT723" t="s">
        <v>297</v>
      </c>
      <c r="AU723" t="s">
        <v>297</v>
      </c>
      <c r="AV723" t="s">
        <v>297</v>
      </c>
      <c r="AW723" t="s">
        <v>297</v>
      </c>
      <c r="AX723" t="s">
        <v>297</v>
      </c>
      <c r="AY723" t="s">
        <v>297</v>
      </c>
      <c r="AZ723" t="s">
        <v>297</v>
      </c>
      <c r="BA723" t="s">
        <v>297</v>
      </c>
      <c r="BB723" t="s">
        <v>297</v>
      </c>
      <c r="BC723" t="s">
        <v>297</v>
      </c>
      <c r="BD723" t="s">
        <v>297</v>
      </c>
      <c r="BE723" t="s">
        <v>297</v>
      </c>
      <c r="BF723" t="s">
        <v>297</v>
      </c>
      <c r="BG723" t="s">
        <v>297</v>
      </c>
      <c r="BH723" t="s">
        <v>297</v>
      </c>
      <c r="BI723" t="s">
        <v>297</v>
      </c>
      <c r="BJ723" t="s">
        <v>297</v>
      </c>
      <c r="BK723" t="s">
        <v>297</v>
      </c>
      <c r="BL723" t="s">
        <v>297</v>
      </c>
      <c r="BM723" t="s">
        <v>297</v>
      </c>
      <c r="BN723" t="s">
        <v>297</v>
      </c>
      <c r="BO723" t="s">
        <v>297</v>
      </c>
      <c r="BP723" t="s">
        <v>312</v>
      </c>
      <c r="BQ723" t="s">
        <v>297</v>
      </c>
      <c r="BR723" t="s">
        <v>297</v>
      </c>
      <c r="BS723" t="s">
        <v>297</v>
      </c>
      <c r="BT723" t="s">
        <v>297</v>
      </c>
      <c r="BU723" t="s">
        <v>297</v>
      </c>
      <c r="BV723" t="s">
        <v>297</v>
      </c>
      <c r="BW723" t="s">
        <v>297</v>
      </c>
      <c r="BX723" t="s">
        <v>297</v>
      </c>
      <c r="BY723" t="s">
        <v>297</v>
      </c>
      <c r="BZ723" t="s">
        <v>297</v>
      </c>
      <c r="CA723" t="s">
        <v>297</v>
      </c>
      <c r="CB723" t="s">
        <v>297</v>
      </c>
      <c r="CC723" t="s">
        <v>297</v>
      </c>
      <c r="CD723" t="s">
        <v>297</v>
      </c>
      <c r="CE723" t="s">
        <v>297</v>
      </c>
      <c r="CF723" t="s">
        <v>369</v>
      </c>
      <c r="CG723" t="s">
        <v>297</v>
      </c>
      <c r="CH723" t="s">
        <v>297</v>
      </c>
      <c r="CI723">
        <v>0</v>
      </c>
      <c r="CJ723">
        <v>30</v>
      </c>
      <c r="CK723" t="s">
        <v>4227</v>
      </c>
      <c r="CL723" t="s">
        <v>4228</v>
      </c>
      <c r="CM723" t="s">
        <v>297</v>
      </c>
      <c r="CN723" t="s">
        <v>297</v>
      </c>
      <c r="CO723" t="s">
        <v>297</v>
      </c>
      <c r="CP723" t="s">
        <v>297</v>
      </c>
      <c r="CQ723" t="s">
        <v>297</v>
      </c>
      <c r="CR723" t="s">
        <v>297</v>
      </c>
      <c r="CS723" t="s">
        <v>297</v>
      </c>
      <c r="CT723" t="s">
        <v>297</v>
      </c>
      <c r="CU723" t="s">
        <v>297</v>
      </c>
      <c r="CV723" t="s">
        <v>297</v>
      </c>
      <c r="CW723" t="s">
        <v>297</v>
      </c>
      <c r="CX723" t="s">
        <v>297</v>
      </c>
      <c r="CY723" t="s">
        <v>297</v>
      </c>
      <c r="CZ723" t="s">
        <v>297</v>
      </c>
      <c r="DA723" t="s">
        <v>297</v>
      </c>
      <c r="DB723" t="s">
        <v>297</v>
      </c>
      <c r="DC723" t="s">
        <v>297</v>
      </c>
    </row>
    <row r="724" spans="1:107" ht="17" hidden="1" customHeight="1" x14ac:dyDescent="0.2">
      <c r="A724" s="70" t="s">
        <v>4229</v>
      </c>
      <c r="B724" s="199" t="s">
        <v>4230</v>
      </c>
      <c r="C724" t="s">
        <v>6289</v>
      </c>
      <c r="D724" s="70" t="s">
        <v>297</v>
      </c>
      <c r="E724" s="70" t="s">
        <v>4231</v>
      </c>
      <c r="F724" s="160" t="s">
        <v>4232</v>
      </c>
      <c r="G724" t="s">
        <v>298</v>
      </c>
      <c r="H724" t="s">
        <v>299</v>
      </c>
      <c r="I724" t="s">
        <v>300</v>
      </c>
      <c r="J724" t="s">
        <v>611</v>
      </c>
      <c r="K724" t="s">
        <v>1317</v>
      </c>
      <c r="L724" t="s">
        <v>303</v>
      </c>
      <c r="M724" t="s">
        <v>297</v>
      </c>
      <c r="N724" t="s">
        <v>297</v>
      </c>
      <c r="O724" t="s">
        <v>297</v>
      </c>
      <c r="Q724" t="s">
        <v>304</v>
      </c>
      <c r="R724" t="s">
        <v>319</v>
      </c>
      <c r="S724" t="s">
        <v>306</v>
      </c>
      <c r="T724" t="s">
        <v>307</v>
      </c>
      <c r="U724" t="s">
        <v>308</v>
      </c>
      <c r="V724" t="s">
        <v>309</v>
      </c>
      <c r="W724" t="s">
        <v>310</v>
      </c>
      <c r="X724" t="s">
        <v>310</v>
      </c>
      <c r="Y724" t="s">
        <v>311</v>
      </c>
      <c r="Z724" t="s">
        <v>312</v>
      </c>
      <c r="AA724" t="s">
        <v>297</v>
      </c>
      <c r="AB724" t="s">
        <v>297</v>
      </c>
      <c r="AC724" t="s">
        <v>297</v>
      </c>
      <c r="AD724" t="s">
        <v>297</v>
      </c>
      <c r="AE724" t="s">
        <v>297</v>
      </c>
      <c r="AF724" t="s">
        <v>312</v>
      </c>
      <c r="AG724" t="s">
        <v>297</v>
      </c>
      <c r="AH724" t="s">
        <v>297</v>
      </c>
      <c r="AI724" t="s">
        <v>297</v>
      </c>
      <c r="AJ724" t="s">
        <v>297</v>
      </c>
      <c r="AK724" t="s">
        <v>297</v>
      </c>
      <c r="AL724" t="s">
        <v>297</v>
      </c>
      <c r="AM724" t="s">
        <v>297</v>
      </c>
      <c r="AN724" t="s">
        <v>297</v>
      </c>
      <c r="AO724" t="s">
        <v>297</v>
      </c>
      <c r="AP724" t="s">
        <v>297</v>
      </c>
      <c r="AQ724" t="s">
        <v>297</v>
      </c>
      <c r="AR724" t="s">
        <v>297</v>
      </c>
      <c r="AS724" t="s">
        <v>297</v>
      </c>
      <c r="AT724" t="s">
        <v>297</v>
      </c>
      <c r="AU724" t="s">
        <v>297</v>
      </c>
      <c r="AV724" t="s">
        <v>297</v>
      </c>
      <c r="AW724" t="s">
        <v>297</v>
      </c>
      <c r="AX724" t="s">
        <v>297</v>
      </c>
      <c r="AY724" t="s">
        <v>297</v>
      </c>
      <c r="AZ724" t="s">
        <v>297</v>
      </c>
      <c r="BA724" t="s">
        <v>297</v>
      </c>
      <c r="BB724" t="s">
        <v>297</v>
      </c>
      <c r="BC724" t="s">
        <v>297</v>
      </c>
      <c r="BD724" t="s">
        <v>297</v>
      </c>
      <c r="BE724" t="s">
        <v>297</v>
      </c>
      <c r="BF724" t="s">
        <v>297</v>
      </c>
      <c r="BG724" t="s">
        <v>297</v>
      </c>
      <c r="BH724" t="s">
        <v>297</v>
      </c>
      <c r="BI724" t="s">
        <v>297</v>
      </c>
      <c r="BJ724" t="s">
        <v>297</v>
      </c>
      <c r="BK724" t="s">
        <v>297</v>
      </c>
      <c r="BL724" t="s">
        <v>297</v>
      </c>
      <c r="BM724" t="s">
        <v>297</v>
      </c>
      <c r="BN724" t="s">
        <v>297</v>
      </c>
      <c r="BO724" t="s">
        <v>297</v>
      </c>
      <c r="BP724" t="s">
        <v>297</v>
      </c>
      <c r="BQ724" t="s">
        <v>297</v>
      </c>
      <c r="BR724" t="s">
        <v>297</v>
      </c>
      <c r="BS724" t="s">
        <v>297</v>
      </c>
      <c r="BT724" t="s">
        <v>297</v>
      </c>
      <c r="BU724" t="s">
        <v>297</v>
      </c>
      <c r="BV724" t="s">
        <v>297</v>
      </c>
      <c r="BW724" t="s">
        <v>297</v>
      </c>
      <c r="BX724" t="s">
        <v>297</v>
      </c>
      <c r="BY724" t="s">
        <v>297</v>
      </c>
      <c r="BZ724" t="s">
        <v>297</v>
      </c>
      <c r="CA724" t="s">
        <v>297</v>
      </c>
      <c r="CB724" t="s">
        <v>297</v>
      </c>
      <c r="CC724" t="s">
        <v>297</v>
      </c>
      <c r="CD724" t="s">
        <v>297</v>
      </c>
      <c r="CE724" t="s">
        <v>297</v>
      </c>
      <c r="CF724" t="s">
        <v>553</v>
      </c>
      <c r="CG724" t="s">
        <v>297</v>
      </c>
      <c r="CH724" t="s">
        <v>297</v>
      </c>
      <c r="CI724">
        <v>0</v>
      </c>
      <c r="CJ724">
        <v>30</v>
      </c>
      <c r="CK724" s="70" t="s">
        <v>4233</v>
      </c>
      <c r="CL724" s="70" t="s">
        <v>4234</v>
      </c>
      <c r="CM724" t="s">
        <v>297</v>
      </c>
      <c r="CN724" t="s">
        <v>297</v>
      </c>
      <c r="CO724" t="s">
        <v>297</v>
      </c>
      <c r="CP724" t="s">
        <v>297</v>
      </c>
      <c r="CQ724" t="s">
        <v>297</v>
      </c>
      <c r="CR724" t="s">
        <v>297</v>
      </c>
      <c r="CS724" t="s">
        <v>297</v>
      </c>
      <c r="CT724" t="s">
        <v>297</v>
      </c>
      <c r="CU724" t="s">
        <v>297</v>
      </c>
      <c r="CV724" t="s">
        <v>297</v>
      </c>
      <c r="CW724" t="s">
        <v>297</v>
      </c>
      <c r="CX724" t="s">
        <v>297</v>
      </c>
      <c r="CY724" t="s">
        <v>297</v>
      </c>
      <c r="CZ724" t="s">
        <v>297</v>
      </c>
      <c r="DA724" t="s">
        <v>297</v>
      </c>
      <c r="DB724" t="s">
        <v>297</v>
      </c>
      <c r="DC724" t="s">
        <v>297</v>
      </c>
    </row>
    <row r="725" spans="1:107" ht="17" hidden="1" customHeight="1" x14ac:dyDescent="0.2">
      <c r="A725" t="s">
        <v>4235</v>
      </c>
      <c r="B725" s="14" t="s">
        <v>4236</v>
      </c>
      <c r="C725" t="s">
        <v>6204</v>
      </c>
      <c r="D725" t="s">
        <v>297</v>
      </c>
      <c r="E725" t="s">
        <v>4237</v>
      </c>
      <c r="F725" t="s">
        <v>4238</v>
      </c>
      <c r="G725" t="s">
        <v>339</v>
      </c>
      <c r="H725" t="s">
        <v>340</v>
      </c>
      <c r="I725" t="s">
        <v>375</v>
      </c>
      <c r="J725" t="s">
        <v>342</v>
      </c>
      <c r="K725" t="s">
        <v>343</v>
      </c>
      <c r="L725" t="s">
        <v>303</v>
      </c>
      <c r="M725" t="s">
        <v>297</v>
      </c>
      <c r="N725" t="s">
        <v>297</v>
      </c>
      <c r="O725" t="s">
        <v>297</v>
      </c>
      <c r="Q725" t="s">
        <v>344</v>
      </c>
      <c r="R725" t="s">
        <v>297</v>
      </c>
      <c r="S725" t="s">
        <v>306</v>
      </c>
      <c r="T725" t="s">
        <v>297</v>
      </c>
      <c r="U725" t="s">
        <v>308</v>
      </c>
      <c r="V725" t="s">
        <v>309</v>
      </c>
      <c r="W725" t="s">
        <v>777</v>
      </c>
      <c r="X725" t="s">
        <v>310</v>
      </c>
      <c r="Y725" t="s">
        <v>346</v>
      </c>
      <c r="Z725" t="s">
        <v>297</v>
      </c>
      <c r="AA725" t="s">
        <v>297</v>
      </c>
      <c r="AB725" t="s">
        <v>297</v>
      </c>
      <c r="AC725" t="s">
        <v>297</v>
      </c>
      <c r="AD725" t="s">
        <v>297</v>
      </c>
      <c r="AE725" t="s">
        <v>297</v>
      </c>
      <c r="AF725" t="s">
        <v>297</v>
      </c>
      <c r="AG725" t="s">
        <v>297</v>
      </c>
      <c r="AH725" t="s">
        <v>297</v>
      </c>
      <c r="AI725" t="s">
        <v>297</v>
      </c>
      <c r="AJ725" t="s">
        <v>297</v>
      </c>
      <c r="AK725" t="s">
        <v>297</v>
      </c>
      <c r="AL725" t="s">
        <v>297</v>
      </c>
      <c r="AM725" t="s">
        <v>297</v>
      </c>
      <c r="AN725" t="s">
        <v>297</v>
      </c>
      <c r="AO725" t="s">
        <v>411</v>
      </c>
      <c r="AP725" t="s">
        <v>424</v>
      </c>
      <c r="AQ725">
        <v>12</v>
      </c>
      <c r="AR725" t="s">
        <v>297</v>
      </c>
      <c r="AS725" t="s">
        <v>297</v>
      </c>
      <c r="AT725" t="s">
        <v>297</v>
      </c>
      <c r="AU725" t="s">
        <v>297</v>
      </c>
      <c r="AV725" t="s">
        <v>297</v>
      </c>
      <c r="AW725" t="s">
        <v>297</v>
      </c>
      <c r="AX725" t="s">
        <v>297</v>
      </c>
      <c r="AY725" t="s">
        <v>297</v>
      </c>
      <c r="AZ725" t="s">
        <v>297</v>
      </c>
      <c r="BA725" t="s">
        <v>297</v>
      </c>
      <c r="BB725" t="s">
        <v>297</v>
      </c>
      <c r="BC725" t="s">
        <v>297</v>
      </c>
      <c r="BD725" t="s">
        <v>297</v>
      </c>
      <c r="BE725" t="s">
        <v>297</v>
      </c>
      <c r="BF725" t="s">
        <v>297</v>
      </c>
      <c r="BG725" t="s">
        <v>297</v>
      </c>
      <c r="BH725" t="s">
        <v>297</v>
      </c>
      <c r="BI725" t="s">
        <v>297</v>
      </c>
      <c r="BJ725" t="s">
        <v>297</v>
      </c>
      <c r="BK725" t="s">
        <v>297</v>
      </c>
      <c r="BL725" t="s">
        <v>297</v>
      </c>
      <c r="BM725" t="s">
        <v>297</v>
      </c>
      <c r="BN725" t="s">
        <v>297</v>
      </c>
      <c r="BO725" t="s">
        <v>297</v>
      </c>
      <c r="BP725" t="s">
        <v>297</v>
      </c>
      <c r="BQ725" t="s">
        <v>297</v>
      </c>
      <c r="BR725" t="s">
        <v>297</v>
      </c>
      <c r="BS725" t="s">
        <v>297</v>
      </c>
      <c r="BT725" t="s">
        <v>297</v>
      </c>
      <c r="BU725" t="s">
        <v>297</v>
      </c>
      <c r="BV725" t="s">
        <v>297</v>
      </c>
      <c r="BW725" t="s">
        <v>297</v>
      </c>
      <c r="BX725" t="s">
        <v>297</v>
      </c>
      <c r="BY725" t="s">
        <v>297</v>
      </c>
      <c r="BZ725" t="s">
        <v>297</v>
      </c>
      <c r="CA725" t="s">
        <v>297</v>
      </c>
      <c r="CB725" t="s">
        <v>297</v>
      </c>
      <c r="CC725" t="s">
        <v>297</v>
      </c>
      <c r="CD725" t="s">
        <v>297</v>
      </c>
      <c r="CE725" t="s">
        <v>297</v>
      </c>
      <c r="CF725" t="s">
        <v>347</v>
      </c>
      <c r="CG725" t="s">
        <v>297</v>
      </c>
      <c r="CH725" t="s">
        <v>297</v>
      </c>
      <c r="CI725">
        <v>0</v>
      </c>
      <c r="CJ725">
        <v>30</v>
      </c>
      <c r="CK725" t="s">
        <v>4239</v>
      </c>
      <c r="CL725" t="s">
        <v>4240</v>
      </c>
      <c r="CM725" t="s">
        <v>297</v>
      </c>
      <c r="CN725" t="s">
        <v>3275</v>
      </c>
      <c r="CO725" t="s">
        <v>297</v>
      </c>
      <c r="CP725" t="s">
        <v>297</v>
      </c>
      <c r="CQ725" t="s">
        <v>297</v>
      </c>
      <c r="CR725" t="s">
        <v>297</v>
      </c>
      <c r="CS725" t="s">
        <v>297</v>
      </c>
      <c r="CT725" t="s">
        <v>297</v>
      </c>
      <c r="CU725" t="s">
        <v>297</v>
      </c>
      <c r="CV725" t="s">
        <v>297</v>
      </c>
      <c r="CW725" t="s">
        <v>4241</v>
      </c>
      <c r="CX725" t="s">
        <v>297</v>
      </c>
      <c r="CY725" t="s">
        <v>534</v>
      </c>
      <c r="CZ725" t="s">
        <v>404</v>
      </c>
      <c r="DA725" t="s">
        <v>4242</v>
      </c>
      <c r="DB725" t="s">
        <v>297</v>
      </c>
      <c r="DC725" t="s">
        <v>432</v>
      </c>
    </row>
    <row r="726" spans="1:107" ht="17" hidden="1" customHeight="1" x14ac:dyDescent="0.2">
      <c r="A726" t="s">
        <v>4243</v>
      </c>
      <c r="B726" s="196" t="s">
        <v>4244</v>
      </c>
      <c r="C726" t="s">
        <v>6204</v>
      </c>
      <c r="D726" t="s">
        <v>297</v>
      </c>
      <c r="E726" t="s">
        <v>4245</v>
      </c>
      <c r="F726" t="s">
        <v>4246</v>
      </c>
      <c r="G726" t="s">
        <v>339</v>
      </c>
      <c r="H726" t="s">
        <v>340</v>
      </c>
      <c r="I726" t="s">
        <v>375</v>
      </c>
      <c r="J726" t="s">
        <v>342</v>
      </c>
      <c r="K726" t="s">
        <v>343</v>
      </c>
      <c r="L726" t="s">
        <v>303</v>
      </c>
      <c r="M726" t="s">
        <v>297</v>
      </c>
      <c r="N726" t="s">
        <v>297</v>
      </c>
      <c r="O726" t="s">
        <v>297</v>
      </c>
      <c r="Q726" t="s">
        <v>344</v>
      </c>
      <c r="R726" t="s">
        <v>297</v>
      </c>
      <c r="S726" t="s">
        <v>306</v>
      </c>
      <c r="T726" t="s">
        <v>297</v>
      </c>
      <c r="U726" t="s">
        <v>308</v>
      </c>
      <c r="V726" t="s">
        <v>309</v>
      </c>
      <c r="W726" t="s">
        <v>777</v>
      </c>
      <c r="X726" t="s">
        <v>310</v>
      </c>
      <c r="Y726" t="s">
        <v>346</v>
      </c>
      <c r="Z726" t="s">
        <v>297</v>
      </c>
      <c r="AA726" t="s">
        <v>297</v>
      </c>
      <c r="AB726" t="s">
        <v>297</v>
      </c>
      <c r="AC726" t="s">
        <v>297</v>
      </c>
      <c r="AD726" t="s">
        <v>297</v>
      </c>
      <c r="AE726" t="s">
        <v>297</v>
      </c>
      <c r="AF726" t="s">
        <v>297</v>
      </c>
      <c r="AG726" t="s">
        <v>297</v>
      </c>
      <c r="AH726" t="s">
        <v>297</v>
      </c>
      <c r="AI726" t="s">
        <v>297</v>
      </c>
      <c r="AJ726" t="s">
        <v>297</v>
      </c>
      <c r="AK726" t="s">
        <v>297</v>
      </c>
      <c r="AL726" t="s">
        <v>297</v>
      </c>
      <c r="AM726" t="s">
        <v>297</v>
      </c>
      <c r="AN726" t="s">
        <v>297</v>
      </c>
      <c r="AO726" t="s">
        <v>411</v>
      </c>
      <c r="AP726" t="s">
        <v>424</v>
      </c>
      <c r="AQ726">
        <v>13</v>
      </c>
      <c r="AR726" t="s">
        <v>297</v>
      </c>
      <c r="AS726" t="s">
        <v>297</v>
      </c>
      <c r="AT726" t="s">
        <v>297</v>
      </c>
      <c r="AU726" t="s">
        <v>297</v>
      </c>
      <c r="AV726" t="s">
        <v>297</v>
      </c>
      <c r="AW726" t="s">
        <v>297</v>
      </c>
      <c r="AX726" t="s">
        <v>297</v>
      </c>
      <c r="AY726" t="s">
        <v>297</v>
      </c>
      <c r="AZ726" t="s">
        <v>297</v>
      </c>
      <c r="BA726" t="s">
        <v>297</v>
      </c>
      <c r="BB726" t="s">
        <v>297</v>
      </c>
      <c r="BC726" t="s">
        <v>297</v>
      </c>
      <c r="BD726" t="s">
        <v>297</v>
      </c>
      <c r="BE726" t="s">
        <v>297</v>
      </c>
      <c r="BF726" t="s">
        <v>297</v>
      </c>
      <c r="BG726" t="s">
        <v>297</v>
      </c>
      <c r="BH726" t="s">
        <v>297</v>
      </c>
      <c r="BI726" t="s">
        <v>297</v>
      </c>
      <c r="BJ726" t="s">
        <v>297</v>
      </c>
      <c r="BK726" t="s">
        <v>297</v>
      </c>
      <c r="BL726" t="s">
        <v>297</v>
      </c>
      <c r="BM726" t="s">
        <v>297</v>
      </c>
      <c r="BN726" t="s">
        <v>297</v>
      </c>
      <c r="BO726" t="s">
        <v>297</v>
      </c>
      <c r="BP726" t="s">
        <v>297</v>
      </c>
      <c r="BQ726" t="s">
        <v>297</v>
      </c>
      <c r="BR726" t="s">
        <v>297</v>
      </c>
      <c r="BS726" t="s">
        <v>297</v>
      </c>
      <c r="BT726" t="s">
        <v>297</v>
      </c>
      <c r="BU726" t="s">
        <v>297</v>
      </c>
      <c r="BV726" t="s">
        <v>297</v>
      </c>
      <c r="BW726" t="s">
        <v>297</v>
      </c>
      <c r="BX726" t="s">
        <v>297</v>
      </c>
      <c r="BY726" t="s">
        <v>297</v>
      </c>
      <c r="BZ726" t="s">
        <v>297</v>
      </c>
      <c r="CA726" t="s">
        <v>297</v>
      </c>
      <c r="CB726" t="s">
        <v>297</v>
      </c>
      <c r="CC726" t="s">
        <v>297</v>
      </c>
      <c r="CD726" t="s">
        <v>297</v>
      </c>
      <c r="CE726" t="s">
        <v>297</v>
      </c>
      <c r="CF726" t="s">
        <v>347</v>
      </c>
      <c r="CG726" t="s">
        <v>297</v>
      </c>
      <c r="CH726" t="s">
        <v>297</v>
      </c>
      <c r="CI726">
        <v>0</v>
      </c>
      <c r="CJ726">
        <v>30</v>
      </c>
      <c r="CK726" t="s">
        <v>4247</v>
      </c>
      <c r="CL726" t="s">
        <v>4248</v>
      </c>
      <c r="CM726" t="s">
        <v>297</v>
      </c>
      <c r="CN726" t="s">
        <v>3275</v>
      </c>
      <c r="CO726" t="s">
        <v>4249</v>
      </c>
      <c r="CP726" t="s">
        <v>297</v>
      </c>
      <c r="CQ726" t="s">
        <v>4250</v>
      </c>
      <c r="CR726" t="s">
        <v>297</v>
      </c>
      <c r="CS726" t="s">
        <v>297</v>
      </c>
      <c r="CT726" t="s">
        <v>297</v>
      </c>
      <c r="CU726" t="s">
        <v>4251</v>
      </c>
      <c r="CV726" t="s">
        <v>227</v>
      </c>
      <c r="CW726" t="s">
        <v>297</v>
      </c>
      <c r="CX726" t="s">
        <v>297</v>
      </c>
      <c r="CY726" t="s">
        <v>534</v>
      </c>
      <c r="CZ726" t="s">
        <v>404</v>
      </c>
      <c r="DA726" t="s">
        <v>4252</v>
      </c>
      <c r="DB726" t="s">
        <v>297</v>
      </c>
      <c r="DC726" t="s">
        <v>432</v>
      </c>
    </row>
    <row r="727" spans="1:107" ht="17" hidden="1" customHeight="1" x14ac:dyDescent="0.2">
      <c r="A727" t="s">
        <v>4253</v>
      </c>
      <c r="B727" s="14" t="s">
        <v>4254</v>
      </c>
      <c r="C727" t="s">
        <v>6204</v>
      </c>
      <c r="D727" t="s">
        <v>297</v>
      </c>
      <c r="E727" t="s">
        <v>4255</v>
      </c>
      <c r="F727" t="s">
        <v>297</v>
      </c>
      <c r="G727" t="s">
        <v>339</v>
      </c>
      <c r="H727" t="s">
        <v>340</v>
      </c>
      <c r="I727" t="s">
        <v>375</v>
      </c>
      <c r="J727" t="s">
        <v>342</v>
      </c>
      <c r="K727" t="s">
        <v>343</v>
      </c>
      <c r="L727" t="s">
        <v>303</v>
      </c>
      <c r="M727" t="s">
        <v>297</v>
      </c>
      <c r="N727" t="s">
        <v>297</v>
      </c>
      <c r="O727" t="s">
        <v>804</v>
      </c>
      <c r="Q727" t="s">
        <v>344</v>
      </c>
      <c r="R727" t="s">
        <v>297</v>
      </c>
      <c r="S727" t="s">
        <v>795</v>
      </c>
      <c r="T727" t="s">
        <v>297</v>
      </c>
      <c r="U727" t="s">
        <v>308</v>
      </c>
      <c r="V727" t="s">
        <v>309</v>
      </c>
      <c r="W727" t="s">
        <v>310</v>
      </c>
      <c r="X727" t="s">
        <v>310</v>
      </c>
      <c r="Y727" t="s">
        <v>311</v>
      </c>
      <c r="Z727" t="s">
        <v>297</v>
      </c>
      <c r="AA727" t="s">
        <v>297</v>
      </c>
      <c r="AB727" t="s">
        <v>297</v>
      </c>
      <c r="AC727" t="s">
        <v>312</v>
      </c>
      <c r="AD727" t="s">
        <v>297</v>
      </c>
      <c r="AE727" t="s">
        <v>297</v>
      </c>
      <c r="AF727" t="s">
        <v>411</v>
      </c>
      <c r="AG727" t="s">
        <v>424</v>
      </c>
      <c r="AH727">
        <v>23</v>
      </c>
      <c r="AI727" t="s">
        <v>297</v>
      </c>
      <c r="AJ727" t="s">
        <v>297</v>
      </c>
      <c r="AK727" t="s">
        <v>297</v>
      </c>
      <c r="AL727" t="s">
        <v>297</v>
      </c>
      <c r="AM727" t="s">
        <v>297</v>
      </c>
      <c r="AN727" t="s">
        <v>297</v>
      </c>
      <c r="AO727" t="s">
        <v>297</v>
      </c>
      <c r="AP727" t="s">
        <v>297</v>
      </c>
      <c r="AQ727" t="s">
        <v>297</v>
      </c>
      <c r="AR727" t="s">
        <v>411</v>
      </c>
      <c r="AS727" t="s">
        <v>424</v>
      </c>
      <c r="AT727">
        <v>20</v>
      </c>
      <c r="AU727" t="s">
        <v>297</v>
      </c>
      <c r="AV727" t="s">
        <v>297</v>
      </c>
      <c r="AW727" t="s">
        <v>297</v>
      </c>
      <c r="AX727" t="s">
        <v>297</v>
      </c>
      <c r="AY727" t="s">
        <v>297</v>
      </c>
      <c r="AZ727" t="s">
        <v>297</v>
      </c>
      <c r="BA727" t="s">
        <v>297</v>
      </c>
      <c r="BB727" t="s">
        <v>297</v>
      </c>
      <c r="BC727" t="s">
        <v>297</v>
      </c>
      <c r="BD727" t="s">
        <v>297</v>
      </c>
      <c r="BE727" t="s">
        <v>297</v>
      </c>
      <c r="BF727" t="s">
        <v>297</v>
      </c>
      <c r="BG727" t="s">
        <v>297</v>
      </c>
      <c r="BH727" t="s">
        <v>297</v>
      </c>
      <c r="BI727" t="s">
        <v>297</v>
      </c>
      <c r="BJ727" t="s">
        <v>297</v>
      </c>
      <c r="BK727" t="s">
        <v>297</v>
      </c>
      <c r="BL727" t="s">
        <v>297</v>
      </c>
      <c r="BM727" t="s">
        <v>297</v>
      </c>
      <c r="BN727" t="s">
        <v>297</v>
      </c>
      <c r="BO727" t="s">
        <v>297</v>
      </c>
      <c r="BP727" t="s">
        <v>297</v>
      </c>
      <c r="BQ727" t="s">
        <v>297</v>
      </c>
      <c r="BR727" t="s">
        <v>297</v>
      </c>
      <c r="BS727" t="s">
        <v>297</v>
      </c>
      <c r="BT727" t="s">
        <v>297</v>
      </c>
      <c r="BU727" t="s">
        <v>297</v>
      </c>
      <c r="BV727" t="s">
        <v>297</v>
      </c>
      <c r="BW727" t="s">
        <v>297</v>
      </c>
      <c r="BX727" t="s">
        <v>297</v>
      </c>
      <c r="BY727" t="s">
        <v>297</v>
      </c>
      <c r="BZ727" t="s">
        <v>297</v>
      </c>
      <c r="CA727" t="s">
        <v>297</v>
      </c>
      <c r="CB727" t="s">
        <v>312</v>
      </c>
      <c r="CC727" t="s">
        <v>297</v>
      </c>
      <c r="CD727" t="s">
        <v>297</v>
      </c>
      <c r="CE727" t="s">
        <v>297</v>
      </c>
      <c r="CF727" t="s">
        <v>601</v>
      </c>
      <c r="CG727" t="s">
        <v>297</v>
      </c>
      <c r="CH727" t="s">
        <v>297</v>
      </c>
      <c r="CI727">
        <v>0</v>
      </c>
      <c r="CJ727">
        <v>10</v>
      </c>
      <c r="CK727" t="s">
        <v>4256</v>
      </c>
      <c r="CL727" t="s">
        <v>4257</v>
      </c>
      <c r="CM727" t="s">
        <v>297</v>
      </c>
      <c r="CN727" t="s">
        <v>297</v>
      </c>
      <c r="CO727" t="s">
        <v>297</v>
      </c>
      <c r="CP727" t="s">
        <v>297</v>
      </c>
      <c r="CQ727" t="s">
        <v>297</v>
      </c>
      <c r="CR727" t="s">
        <v>297</v>
      </c>
      <c r="CS727" t="s">
        <v>297</v>
      </c>
      <c r="CT727" t="s">
        <v>297</v>
      </c>
      <c r="CU727" t="s">
        <v>297</v>
      </c>
      <c r="CV727" t="s">
        <v>297</v>
      </c>
      <c r="CW727" t="s">
        <v>297</v>
      </c>
      <c r="CX727" t="s">
        <v>297</v>
      </c>
      <c r="CY727" t="s">
        <v>297</v>
      </c>
      <c r="CZ727" t="s">
        <v>297</v>
      </c>
      <c r="DA727" t="s">
        <v>297</v>
      </c>
      <c r="DB727" t="s">
        <v>297</v>
      </c>
      <c r="DC727" t="s">
        <v>297</v>
      </c>
    </row>
    <row r="728" spans="1:107" ht="17" hidden="1" customHeight="1" x14ac:dyDescent="0.2">
      <c r="A728" t="s">
        <v>4258</v>
      </c>
      <c r="B728" s="196" t="s">
        <v>4259</v>
      </c>
      <c r="C728" t="s">
        <v>6204</v>
      </c>
      <c r="D728" t="s">
        <v>297</v>
      </c>
      <c r="E728" t="s">
        <v>4260</v>
      </c>
      <c r="F728" t="s">
        <v>4261</v>
      </c>
      <c r="G728" t="s">
        <v>339</v>
      </c>
      <c r="H728" t="s">
        <v>340</v>
      </c>
      <c r="I728" t="s">
        <v>375</v>
      </c>
      <c r="J728" t="s">
        <v>342</v>
      </c>
      <c r="K728" t="s">
        <v>343</v>
      </c>
      <c r="L728" t="s">
        <v>303</v>
      </c>
      <c r="M728" t="s">
        <v>297</v>
      </c>
      <c r="N728" t="s">
        <v>297</v>
      </c>
      <c r="O728" t="s">
        <v>297</v>
      </c>
      <c r="Q728" t="s">
        <v>344</v>
      </c>
      <c r="R728" t="s">
        <v>297</v>
      </c>
      <c r="S728" t="s">
        <v>306</v>
      </c>
      <c r="T728" t="s">
        <v>297</v>
      </c>
      <c r="U728" t="s">
        <v>308</v>
      </c>
      <c r="V728" t="s">
        <v>309</v>
      </c>
      <c r="W728" t="s">
        <v>345</v>
      </c>
      <c r="X728" t="s">
        <v>310</v>
      </c>
      <c r="Y728" t="s">
        <v>346</v>
      </c>
      <c r="Z728" t="s">
        <v>297</v>
      </c>
      <c r="AA728" t="s">
        <v>297</v>
      </c>
      <c r="AB728" t="s">
        <v>297</v>
      </c>
      <c r="AC728" t="s">
        <v>297</v>
      </c>
      <c r="AD728" t="s">
        <v>297</v>
      </c>
      <c r="AE728" t="s">
        <v>297</v>
      </c>
      <c r="AF728" t="s">
        <v>411</v>
      </c>
      <c r="AG728" t="s">
        <v>424</v>
      </c>
      <c r="AH728">
        <v>11</v>
      </c>
      <c r="AI728" t="s">
        <v>297</v>
      </c>
      <c r="AJ728" t="s">
        <v>297</v>
      </c>
      <c r="AK728" t="s">
        <v>297</v>
      </c>
      <c r="AL728" t="s">
        <v>297</v>
      </c>
      <c r="AM728" t="s">
        <v>297</v>
      </c>
      <c r="AN728" t="s">
        <v>297</v>
      </c>
      <c r="AO728" t="s">
        <v>297</v>
      </c>
      <c r="AP728" t="s">
        <v>297</v>
      </c>
      <c r="AQ728" t="s">
        <v>297</v>
      </c>
      <c r="AR728" t="s">
        <v>297</v>
      </c>
      <c r="AS728" t="s">
        <v>297</v>
      </c>
      <c r="AT728" t="s">
        <v>297</v>
      </c>
      <c r="AU728" t="s">
        <v>297</v>
      </c>
      <c r="AV728" t="s">
        <v>297</v>
      </c>
      <c r="AW728" t="s">
        <v>297</v>
      </c>
      <c r="AX728" t="s">
        <v>297</v>
      </c>
      <c r="AY728" t="s">
        <v>297</v>
      </c>
      <c r="AZ728" t="s">
        <v>297</v>
      </c>
      <c r="BA728" t="s">
        <v>297</v>
      </c>
      <c r="BB728" t="s">
        <v>297</v>
      </c>
      <c r="BC728" t="s">
        <v>297</v>
      </c>
      <c r="BD728" t="s">
        <v>297</v>
      </c>
      <c r="BE728" t="s">
        <v>297</v>
      </c>
      <c r="BF728" t="s">
        <v>297</v>
      </c>
      <c r="BG728" t="s">
        <v>297</v>
      </c>
      <c r="BH728" t="s">
        <v>297</v>
      </c>
      <c r="BI728" t="s">
        <v>297</v>
      </c>
      <c r="BJ728" t="s">
        <v>297</v>
      </c>
      <c r="BK728" t="s">
        <v>297</v>
      </c>
      <c r="BL728" t="s">
        <v>297</v>
      </c>
      <c r="BM728" t="s">
        <v>297</v>
      </c>
      <c r="BN728" t="s">
        <v>297</v>
      </c>
      <c r="BO728" t="s">
        <v>297</v>
      </c>
      <c r="BP728" t="s">
        <v>297</v>
      </c>
      <c r="BQ728" t="s">
        <v>297</v>
      </c>
      <c r="BR728" t="s">
        <v>297</v>
      </c>
      <c r="BS728" t="s">
        <v>297</v>
      </c>
      <c r="BT728" t="s">
        <v>297</v>
      </c>
      <c r="BU728" t="s">
        <v>297</v>
      </c>
      <c r="BV728" t="s">
        <v>297</v>
      </c>
      <c r="BW728" t="s">
        <v>297</v>
      </c>
      <c r="BX728" t="s">
        <v>297</v>
      </c>
      <c r="BY728" t="s">
        <v>297</v>
      </c>
      <c r="BZ728" t="s">
        <v>297</v>
      </c>
      <c r="CA728" t="s">
        <v>297</v>
      </c>
      <c r="CB728" t="s">
        <v>297</v>
      </c>
      <c r="CC728" t="s">
        <v>297</v>
      </c>
      <c r="CD728" t="s">
        <v>297</v>
      </c>
      <c r="CE728" t="s">
        <v>297</v>
      </c>
      <c r="CF728" t="s">
        <v>400</v>
      </c>
      <c r="CG728" t="s">
        <v>297</v>
      </c>
      <c r="CH728" t="s">
        <v>297</v>
      </c>
      <c r="CI728">
        <v>0</v>
      </c>
      <c r="CJ728">
        <v>30</v>
      </c>
      <c r="CK728" t="s">
        <v>4262</v>
      </c>
      <c r="CL728" t="s">
        <v>4263</v>
      </c>
      <c r="CM728" t="s">
        <v>297</v>
      </c>
      <c r="CN728" t="s">
        <v>415</v>
      </c>
      <c r="CO728" t="s">
        <v>297</v>
      </c>
      <c r="CP728" t="s">
        <v>297</v>
      </c>
      <c r="CQ728" t="s">
        <v>297</v>
      </c>
      <c r="CR728" t="s">
        <v>297</v>
      </c>
      <c r="CS728" t="s">
        <v>297</v>
      </c>
      <c r="CT728" t="s">
        <v>297</v>
      </c>
      <c r="CU728" t="s">
        <v>1410</v>
      </c>
      <c r="CV728" t="s">
        <v>297</v>
      </c>
      <c r="CW728" t="s">
        <v>297</v>
      </c>
      <c r="CX728" t="s">
        <v>297</v>
      </c>
      <c r="CY728" t="s">
        <v>403</v>
      </c>
      <c r="CZ728" t="s">
        <v>404</v>
      </c>
      <c r="DA728" t="s">
        <v>4258</v>
      </c>
      <c r="DB728" t="s">
        <v>297</v>
      </c>
      <c r="DC728" t="s">
        <v>1473</v>
      </c>
    </row>
    <row r="729" spans="1:107" ht="17" hidden="1" customHeight="1" x14ac:dyDescent="0.2">
      <c r="A729" t="s">
        <v>4264</v>
      </c>
      <c r="B729" s="14" t="s">
        <v>4265</v>
      </c>
      <c r="C729" t="s">
        <v>6204</v>
      </c>
      <c r="D729" t="s">
        <v>297</v>
      </c>
      <c r="E729" t="s">
        <v>4266</v>
      </c>
      <c r="F729" t="s">
        <v>297</v>
      </c>
      <c r="G729" t="s">
        <v>339</v>
      </c>
      <c r="H729" t="s">
        <v>340</v>
      </c>
      <c r="I729" t="s">
        <v>375</v>
      </c>
      <c r="J729" t="s">
        <v>342</v>
      </c>
      <c r="K729" t="s">
        <v>343</v>
      </c>
      <c r="L729" t="s">
        <v>303</v>
      </c>
      <c r="M729" t="s">
        <v>297</v>
      </c>
      <c r="N729" t="s">
        <v>297</v>
      </c>
      <c r="O729" t="s">
        <v>297</v>
      </c>
      <c r="Q729" t="s">
        <v>344</v>
      </c>
      <c r="R729" t="s">
        <v>297</v>
      </c>
      <c r="S729" t="s">
        <v>306</v>
      </c>
      <c r="T729" t="s">
        <v>297</v>
      </c>
      <c r="U729" t="s">
        <v>308</v>
      </c>
      <c r="V729" t="s">
        <v>568</v>
      </c>
      <c r="W729" t="s">
        <v>777</v>
      </c>
      <c r="X729" t="s">
        <v>310</v>
      </c>
      <c r="Y729" t="s">
        <v>4267</v>
      </c>
      <c r="Z729" t="s">
        <v>297</v>
      </c>
      <c r="AA729" t="s">
        <v>297</v>
      </c>
      <c r="AB729" t="s">
        <v>297</v>
      </c>
      <c r="AC729" t="s">
        <v>297</v>
      </c>
      <c r="AD729" t="s">
        <v>297</v>
      </c>
      <c r="AE729" t="s">
        <v>297</v>
      </c>
      <c r="AF729" t="s">
        <v>297</v>
      </c>
      <c r="AG729" t="s">
        <v>297</v>
      </c>
      <c r="AH729" t="s">
        <v>297</v>
      </c>
      <c r="AI729" t="s">
        <v>297</v>
      </c>
      <c r="AJ729" t="s">
        <v>297</v>
      </c>
      <c r="AK729" t="s">
        <v>297</v>
      </c>
      <c r="AL729" t="s">
        <v>297</v>
      </c>
      <c r="AM729" t="s">
        <v>297</v>
      </c>
      <c r="AN729" t="s">
        <v>297</v>
      </c>
      <c r="AO729" t="s">
        <v>297</v>
      </c>
      <c r="AP729" t="s">
        <v>297</v>
      </c>
      <c r="AQ729" t="s">
        <v>297</v>
      </c>
      <c r="AR729" t="s">
        <v>297</v>
      </c>
      <c r="AS729" t="s">
        <v>297</v>
      </c>
      <c r="AT729" t="s">
        <v>297</v>
      </c>
      <c r="AU729" t="s">
        <v>297</v>
      </c>
      <c r="AV729" t="s">
        <v>297</v>
      </c>
      <c r="AW729" t="s">
        <v>297</v>
      </c>
      <c r="AX729" t="s">
        <v>297</v>
      </c>
      <c r="AY729" t="s">
        <v>297</v>
      </c>
      <c r="AZ729" t="s">
        <v>297</v>
      </c>
      <c r="BA729" t="s">
        <v>297</v>
      </c>
      <c r="BB729" t="s">
        <v>297</v>
      </c>
      <c r="BC729" t="s">
        <v>297</v>
      </c>
      <c r="BD729" t="s">
        <v>297</v>
      </c>
      <c r="BE729" t="s">
        <v>297</v>
      </c>
      <c r="BF729" t="s">
        <v>297</v>
      </c>
      <c r="BG729" t="s">
        <v>297</v>
      </c>
      <c r="BH729" t="s">
        <v>297</v>
      </c>
      <c r="BI729" t="s">
        <v>297</v>
      </c>
      <c r="BJ729" t="s">
        <v>297</v>
      </c>
      <c r="BK729" t="s">
        <v>297</v>
      </c>
      <c r="BL729" t="s">
        <v>297</v>
      </c>
      <c r="BM729" t="s">
        <v>297</v>
      </c>
      <c r="BN729" t="s">
        <v>297</v>
      </c>
      <c r="BO729" t="s">
        <v>297</v>
      </c>
      <c r="BP729" t="s">
        <v>297</v>
      </c>
      <c r="BQ729" t="s">
        <v>297</v>
      </c>
      <c r="BR729" t="s">
        <v>297</v>
      </c>
      <c r="BS729" t="s">
        <v>297</v>
      </c>
      <c r="BT729" t="s">
        <v>297</v>
      </c>
      <c r="BU729" t="s">
        <v>297</v>
      </c>
      <c r="BV729" t="s">
        <v>297</v>
      </c>
      <c r="BW729" t="s">
        <v>297</v>
      </c>
      <c r="BX729" t="s">
        <v>297</v>
      </c>
      <c r="BY729" t="s">
        <v>297</v>
      </c>
      <c r="BZ729" t="s">
        <v>297</v>
      </c>
      <c r="CA729" t="s">
        <v>297</v>
      </c>
      <c r="CB729" t="s">
        <v>297</v>
      </c>
      <c r="CC729" t="s">
        <v>297</v>
      </c>
      <c r="CD729" t="s">
        <v>297</v>
      </c>
      <c r="CE729" t="s">
        <v>297</v>
      </c>
      <c r="CF729" t="s">
        <v>347</v>
      </c>
      <c r="CG729" t="s">
        <v>297</v>
      </c>
      <c r="CH729" t="s">
        <v>297</v>
      </c>
      <c r="CI729">
        <v>0</v>
      </c>
      <c r="CJ729">
        <v>30</v>
      </c>
      <c r="CK729" t="s">
        <v>4268</v>
      </c>
      <c r="CL729" t="s">
        <v>4269</v>
      </c>
      <c r="CM729" t="s">
        <v>297</v>
      </c>
      <c r="CN729" t="s">
        <v>4270</v>
      </c>
      <c r="CO729" t="s">
        <v>297</v>
      </c>
      <c r="CP729" t="s">
        <v>297</v>
      </c>
      <c r="CQ729" t="s">
        <v>297</v>
      </c>
      <c r="CR729" t="s">
        <v>297</v>
      </c>
      <c r="CS729" t="s">
        <v>4271</v>
      </c>
      <c r="CT729" t="s">
        <v>1182</v>
      </c>
      <c r="CU729" t="s">
        <v>297</v>
      </c>
      <c r="CV729" t="s">
        <v>297</v>
      </c>
      <c r="CW729" t="s">
        <v>297</v>
      </c>
      <c r="CX729" t="s">
        <v>297</v>
      </c>
      <c r="CY729" t="s">
        <v>2366</v>
      </c>
      <c r="CZ729" t="s">
        <v>404</v>
      </c>
      <c r="DA729" t="s">
        <v>4272</v>
      </c>
      <c r="DB729" t="s">
        <v>297</v>
      </c>
      <c r="DC729" t="s">
        <v>297</v>
      </c>
    </row>
    <row r="730" spans="1:107" ht="17" hidden="1" customHeight="1" x14ac:dyDescent="0.2">
      <c r="A730" t="s">
        <v>4273</v>
      </c>
      <c r="B730" s="196" t="s">
        <v>4274</v>
      </c>
      <c r="C730" t="s">
        <v>6292</v>
      </c>
      <c r="D730" t="s">
        <v>297</v>
      </c>
      <c r="E730" t="s">
        <v>4275</v>
      </c>
      <c r="F730" t="s">
        <v>297</v>
      </c>
      <c r="G730" t="s">
        <v>339</v>
      </c>
      <c r="H730" t="s">
        <v>340</v>
      </c>
      <c r="I730" t="s">
        <v>375</v>
      </c>
      <c r="J730" t="s">
        <v>342</v>
      </c>
      <c r="K730" t="s">
        <v>343</v>
      </c>
      <c r="L730" t="s">
        <v>303</v>
      </c>
      <c r="M730" t="s">
        <v>297</v>
      </c>
      <c r="N730" t="s">
        <v>297</v>
      </c>
      <c r="O730" t="s">
        <v>297</v>
      </c>
      <c r="Q730" t="s">
        <v>344</v>
      </c>
      <c r="R730" t="s">
        <v>297</v>
      </c>
      <c r="S730" t="s">
        <v>306</v>
      </c>
      <c r="T730" t="s">
        <v>297</v>
      </c>
      <c r="U730" t="s">
        <v>297</v>
      </c>
      <c r="V730" t="s">
        <v>568</v>
      </c>
      <c r="W730" t="s">
        <v>345</v>
      </c>
      <c r="X730" t="s">
        <v>310</v>
      </c>
      <c r="Y730" t="s">
        <v>568</v>
      </c>
      <c r="Z730" t="s">
        <v>297</v>
      </c>
      <c r="AA730" t="s">
        <v>297</v>
      </c>
      <c r="AB730" t="s">
        <v>297</v>
      </c>
      <c r="AC730" t="s">
        <v>297</v>
      </c>
      <c r="AD730" t="s">
        <v>297</v>
      </c>
      <c r="AE730" t="s">
        <v>297</v>
      </c>
      <c r="AF730" t="s">
        <v>297</v>
      </c>
      <c r="AG730" t="s">
        <v>297</v>
      </c>
      <c r="AH730" t="s">
        <v>297</v>
      </c>
      <c r="AI730" t="s">
        <v>297</v>
      </c>
      <c r="AJ730" t="s">
        <v>297</v>
      </c>
      <c r="AK730" t="s">
        <v>297</v>
      </c>
      <c r="AL730" t="s">
        <v>297</v>
      </c>
      <c r="AM730" t="s">
        <v>297</v>
      </c>
      <c r="AN730" t="s">
        <v>297</v>
      </c>
      <c r="AO730" t="s">
        <v>297</v>
      </c>
      <c r="AP730" t="s">
        <v>297</v>
      </c>
      <c r="AQ730" t="s">
        <v>297</v>
      </c>
      <c r="AR730" t="s">
        <v>297</v>
      </c>
      <c r="AS730" t="s">
        <v>297</v>
      </c>
      <c r="AT730" t="s">
        <v>297</v>
      </c>
      <c r="AU730" t="s">
        <v>297</v>
      </c>
      <c r="AV730" t="s">
        <v>297</v>
      </c>
      <c r="AW730" t="s">
        <v>297</v>
      </c>
      <c r="AX730" t="s">
        <v>297</v>
      </c>
      <c r="AY730" t="s">
        <v>297</v>
      </c>
      <c r="AZ730" t="s">
        <v>297</v>
      </c>
      <c r="BA730" t="s">
        <v>297</v>
      </c>
      <c r="BB730" t="s">
        <v>297</v>
      </c>
      <c r="BC730" t="s">
        <v>297</v>
      </c>
      <c r="BD730" t="s">
        <v>297</v>
      </c>
      <c r="BE730" t="s">
        <v>297</v>
      </c>
      <c r="BF730" t="s">
        <v>297</v>
      </c>
      <c r="BG730" t="s">
        <v>297</v>
      </c>
      <c r="BH730" t="s">
        <v>297</v>
      </c>
      <c r="BI730" t="s">
        <v>297</v>
      </c>
      <c r="BJ730" t="s">
        <v>297</v>
      </c>
      <c r="BK730" t="s">
        <v>297</v>
      </c>
      <c r="BL730" t="s">
        <v>297</v>
      </c>
      <c r="BM730" t="s">
        <v>297</v>
      </c>
      <c r="BN730" t="s">
        <v>297</v>
      </c>
      <c r="BO730" t="s">
        <v>297</v>
      </c>
      <c r="BP730" t="s">
        <v>297</v>
      </c>
      <c r="BQ730" t="s">
        <v>297</v>
      </c>
      <c r="BR730" t="s">
        <v>297</v>
      </c>
      <c r="BS730" t="s">
        <v>297</v>
      </c>
      <c r="BT730" t="s">
        <v>297</v>
      </c>
      <c r="BU730" t="s">
        <v>297</v>
      </c>
      <c r="BV730" t="s">
        <v>297</v>
      </c>
      <c r="BW730" t="s">
        <v>297</v>
      </c>
      <c r="BX730" t="s">
        <v>297</v>
      </c>
      <c r="BY730" t="s">
        <v>297</v>
      </c>
      <c r="BZ730" t="s">
        <v>297</v>
      </c>
      <c r="CA730" t="s">
        <v>297</v>
      </c>
      <c r="CB730" t="s">
        <v>297</v>
      </c>
      <c r="CC730" t="s">
        <v>297</v>
      </c>
      <c r="CD730" t="s">
        <v>297</v>
      </c>
      <c r="CE730" t="s">
        <v>297</v>
      </c>
      <c r="CF730" t="s">
        <v>347</v>
      </c>
      <c r="CG730" t="s">
        <v>297</v>
      </c>
      <c r="CH730" t="s">
        <v>297</v>
      </c>
      <c r="CI730">
        <v>0</v>
      </c>
      <c r="CJ730">
        <v>30</v>
      </c>
      <c r="CK730" t="s">
        <v>4276</v>
      </c>
      <c r="CL730" t="s">
        <v>4277</v>
      </c>
      <c r="CM730" t="s">
        <v>297</v>
      </c>
      <c r="CN730" t="s">
        <v>297</v>
      </c>
      <c r="CO730" t="s">
        <v>297</v>
      </c>
      <c r="CP730" t="s">
        <v>297</v>
      </c>
      <c r="CQ730" t="s">
        <v>297</v>
      </c>
      <c r="CR730" t="s">
        <v>297</v>
      </c>
      <c r="CS730" t="s">
        <v>297</v>
      </c>
      <c r="CT730" t="s">
        <v>297</v>
      </c>
      <c r="CU730" t="s">
        <v>297</v>
      </c>
      <c r="CV730" t="s">
        <v>297</v>
      </c>
      <c r="CW730" t="s">
        <v>297</v>
      </c>
      <c r="CX730" t="s">
        <v>297</v>
      </c>
      <c r="CY730" t="s">
        <v>2366</v>
      </c>
      <c r="CZ730" t="s">
        <v>2257</v>
      </c>
      <c r="DA730" t="s">
        <v>297</v>
      </c>
      <c r="DB730" t="s">
        <v>297</v>
      </c>
      <c r="DC730" t="s">
        <v>4278</v>
      </c>
    </row>
    <row r="731" spans="1:107" ht="17" hidden="1" customHeight="1" x14ac:dyDescent="0.2">
      <c r="A731" t="s">
        <v>4279</v>
      </c>
      <c r="B731" s="14" t="s">
        <v>4280</v>
      </c>
      <c r="C731" t="s">
        <v>6204</v>
      </c>
      <c r="D731" t="s">
        <v>297</v>
      </c>
      <c r="E731" t="s">
        <v>4281</v>
      </c>
      <c r="F731" t="s">
        <v>297</v>
      </c>
      <c r="G731" t="s">
        <v>339</v>
      </c>
      <c r="H731" t="s">
        <v>340</v>
      </c>
      <c r="I731" t="s">
        <v>375</v>
      </c>
      <c r="J731" t="s">
        <v>342</v>
      </c>
      <c r="K731" t="s">
        <v>343</v>
      </c>
      <c r="L731" t="s">
        <v>303</v>
      </c>
      <c r="M731" t="s">
        <v>297</v>
      </c>
      <c r="N731" t="s">
        <v>297</v>
      </c>
      <c r="O731" t="s">
        <v>4224</v>
      </c>
      <c r="Q731" t="s">
        <v>344</v>
      </c>
      <c r="R731" t="s">
        <v>297</v>
      </c>
      <c r="S731" t="s">
        <v>306</v>
      </c>
      <c r="T731" t="s">
        <v>297</v>
      </c>
      <c r="U731" t="s">
        <v>308</v>
      </c>
      <c r="V731" t="s">
        <v>309</v>
      </c>
      <c r="W731" t="s">
        <v>310</v>
      </c>
      <c r="X731" t="s">
        <v>310</v>
      </c>
      <c r="Y731" t="s">
        <v>4282</v>
      </c>
      <c r="Z731" t="s">
        <v>297</v>
      </c>
      <c r="AA731" t="s">
        <v>297</v>
      </c>
      <c r="AB731" t="s">
        <v>297</v>
      </c>
      <c r="AC731" t="s">
        <v>297</v>
      </c>
      <c r="AD731" t="s">
        <v>297</v>
      </c>
      <c r="AE731" t="s">
        <v>297</v>
      </c>
      <c r="AF731" t="s">
        <v>297</v>
      </c>
      <c r="AG731" t="s">
        <v>297</v>
      </c>
      <c r="AH731" t="s">
        <v>297</v>
      </c>
      <c r="AI731" t="s">
        <v>297</v>
      </c>
      <c r="AJ731" t="s">
        <v>297</v>
      </c>
      <c r="AK731" t="s">
        <v>297</v>
      </c>
      <c r="AL731" t="s">
        <v>297</v>
      </c>
      <c r="AM731" t="s">
        <v>297</v>
      </c>
      <c r="AN731" t="s">
        <v>297</v>
      </c>
      <c r="AO731" t="s">
        <v>297</v>
      </c>
      <c r="AP731" t="s">
        <v>297</v>
      </c>
      <c r="AQ731" t="s">
        <v>297</v>
      </c>
      <c r="AR731" t="s">
        <v>466</v>
      </c>
      <c r="AS731" t="s">
        <v>424</v>
      </c>
      <c r="AT731">
        <v>10</v>
      </c>
      <c r="AU731" t="s">
        <v>297</v>
      </c>
      <c r="AV731" t="s">
        <v>297</v>
      </c>
      <c r="AW731" t="s">
        <v>297</v>
      </c>
      <c r="AX731" t="s">
        <v>297</v>
      </c>
      <c r="AY731" t="s">
        <v>297</v>
      </c>
      <c r="AZ731" t="s">
        <v>297</v>
      </c>
      <c r="BA731" t="s">
        <v>297</v>
      </c>
      <c r="BB731" t="s">
        <v>297</v>
      </c>
      <c r="BC731" t="s">
        <v>297</v>
      </c>
      <c r="BD731" t="s">
        <v>297</v>
      </c>
      <c r="BE731" t="s">
        <v>297</v>
      </c>
      <c r="BF731" t="s">
        <v>297</v>
      </c>
      <c r="BG731" t="s">
        <v>297</v>
      </c>
      <c r="BH731" t="s">
        <v>297</v>
      </c>
      <c r="BI731" t="s">
        <v>297</v>
      </c>
      <c r="BJ731" t="s">
        <v>297</v>
      </c>
      <c r="BK731" t="s">
        <v>297</v>
      </c>
      <c r="BL731" t="s">
        <v>297</v>
      </c>
      <c r="BM731" t="s">
        <v>297</v>
      </c>
      <c r="BN731" t="s">
        <v>297</v>
      </c>
      <c r="BO731" t="s">
        <v>297</v>
      </c>
      <c r="BP731" t="s">
        <v>297</v>
      </c>
      <c r="BQ731" t="s">
        <v>297</v>
      </c>
      <c r="BR731" t="s">
        <v>297</v>
      </c>
      <c r="BS731" t="s">
        <v>297</v>
      </c>
      <c r="BT731" t="s">
        <v>297</v>
      </c>
      <c r="BU731" t="s">
        <v>297</v>
      </c>
      <c r="BV731" t="s">
        <v>297</v>
      </c>
      <c r="BW731" t="s">
        <v>297</v>
      </c>
      <c r="BX731" t="s">
        <v>297</v>
      </c>
      <c r="BY731" t="s">
        <v>297</v>
      </c>
      <c r="BZ731" t="s">
        <v>297</v>
      </c>
      <c r="CA731" t="s">
        <v>297</v>
      </c>
      <c r="CB731" t="s">
        <v>297</v>
      </c>
      <c r="CC731" t="s">
        <v>297</v>
      </c>
      <c r="CD731" t="s">
        <v>297</v>
      </c>
      <c r="CE731" t="s">
        <v>297</v>
      </c>
      <c r="CF731" t="s">
        <v>369</v>
      </c>
      <c r="CG731" t="s">
        <v>297</v>
      </c>
      <c r="CH731" t="s">
        <v>297</v>
      </c>
      <c r="CI731">
        <v>0</v>
      </c>
      <c r="CJ731">
        <v>30</v>
      </c>
      <c r="CK731" t="s">
        <v>4283</v>
      </c>
      <c r="CL731" t="s">
        <v>4284</v>
      </c>
      <c r="CM731" t="s">
        <v>297</v>
      </c>
      <c r="CN731" t="s">
        <v>297</v>
      </c>
      <c r="CO731" t="s">
        <v>297</v>
      </c>
      <c r="CP731" t="s">
        <v>297</v>
      </c>
      <c r="CQ731" t="s">
        <v>297</v>
      </c>
      <c r="CR731" t="s">
        <v>297</v>
      </c>
      <c r="CS731" t="s">
        <v>297</v>
      </c>
      <c r="CT731" t="s">
        <v>297</v>
      </c>
      <c r="CU731" t="s">
        <v>297</v>
      </c>
      <c r="CV731" t="s">
        <v>297</v>
      </c>
      <c r="CW731" t="s">
        <v>297</v>
      </c>
      <c r="CX731" t="s">
        <v>297</v>
      </c>
      <c r="CY731" t="s">
        <v>297</v>
      </c>
      <c r="CZ731" t="s">
        <v>297</v>
      </c>
      <c r="DA731" t="s">
        <v>297</v>
      </c>
      <c r="DB731" t="s">
        <v>297</v>
      </c>
      <c r="DC731" t="s">
        <v>297</v>
      </c>
    </row>
    <row r="732" spans="1:107" ht="17" hidden="1" customHeight="1" x14ac:dyDescent="0.2">
      <c r="A732" t="s">
        <v>4285</v>
      </c>
      <c r="B732" s="196" t="s">
        <v>4286</v>
      </c>
      <c r="C732" t="s">
        <v>6285</v>
      </c>
      <c r="D732" t="s">
        <v>297</v>
      </c>
      <c r="E732" t="s">
        <v>4287</v>
      </c>
      <c r="F732" t="s">
        <v>4288</v>
      </c>
      <c r="G732" t="s">
        <v>298</v>
      </c>
      <c r="H732" t="s">
        <v>340</v>
      </c>
      <c r="I732" t="s">
        <v>341</v>
      </c>
      <c r="J732" t="s">
        <v>611</v>
      </c>
      <c r="K732" t="s">
        <v>343</v>
      </c>
      <c r="L732" t="s">
        <v>303</v>
      </c>
      <c r="M732" t="s">
        <v>297</v>
      </c>
      <c r="N732" t="s">
        <v>297</v>
      </c>
      <c r="O732" t="s">
        <v>297</v>
      </c>
      <c r="Q732" t="s">
        <v>344</v>
      </c>
      <c r="R732" t="s">
        <v>297</v>
      </c>
      <c r="S732" t="s">
        <v>306</v>
      </c>
      <c r="T732" t="s">
        <v>362</v>
      </c>
      <c r="U732" t="s">
        <v>297</v>
      </c>
      <c r="V732" t="s">
        <v>309</v>
      </c>
      <c r="W732" t="s">
        <v>310</v>
      </c>
      <c r="X732" t="s">
        <v>310</v>
      </c>
      <c r="Y732" t="s">
        <v>311</v>
      </c>
      <c r="Z732" t="s">
        <v>312</v>
      </c>
      <c r="AA732" t="s">
        <v>297</v>
      </c>
      <c r="AB732" t="s">
        <v>297</v>
      </c>
      <c r="AC732" t="s">
        <v>297</v>
      </c>
      <c r="AD732" t="s">
        <v>297</v>
      </c>
      <c r="AE732" t="s">
        <v>297</v>
      </c>
      <c r="AF732" t="s">
        <v>297</v>
      </c>
      <c r="AG732" t="s">
        <v>297</v>
      </c>
      <c r="AH732" t="s">
        <v>297</v>
      </c>
      <c r="AI732" t="s">
        <v>297</v>
      </c>
      <c r="AJ732" t="s">
        <v>297</v>
      </c>
      <c r="AK732" t="s">
        <v>297</v>
      </c>
      <c r="AL732" t="s">
        <v>297</v>
      </c>
      <c r="AM732" t="s">
        <v>297</v>
      </c>
      <c r="AN732" t="s">
        <v>297</v>
      </c>
      <c r="AO732" t="s">
        <v>297</v>
      </c>
      <c r="AP732" t="s">
        <v>297</v>
      </c>
      <c r="AQ732" t="s">
        <v>297</v>
      </c>
      <c r="AR732" t="s">
        <v>297</v>
      </c>
      <c r="AS732" t="s">
        <v>297</v>
      </c>
      <c r="AT732" t="s">
        <v>297</v>
      </c>
      <c r="AU732" t="s">
        <v>297</v>
      </c>
      <c r="AV732" t="s">
        <v>297</v>
      </c>
      <c r="AW732" t="s">
        <v>297</v>
      </c>
      <c r="AX732" t="s">
        <v>297</v>
      </c>
      <c r="AY732" t="s">
        <v>297</v>
      </c>
      <c r="AZ732" t="s">
        <v>297</v>
      </c>
      <c r="BA732" t="s">
        <v>297</v>
      </c>
      <c r="BB732" t="s">
        <v>297</v>
      </c>
      <c r="BC732" t="s">
        <v>297</v>
      </c>
      <c r="BD732" t="s">
        <v>297</v>
      </c>
      <c r="BE732" t="s">
        <v>297</v>
      </c>
      <c r="BF732" t="s">
        <v>297</v>
      </c>
      <c r="BG732" t="s">
        <v>297</v>
      </c>
      <c r="BH732" t="s">
        <v>297</v>
      </c>
      <c r="BI732" t="s">
        <v>297</v>
      </c>
      <c r="BJ732" t="s">
        <v>297</v>
      </c>
      <c r="BK732" t="s">
        <v>297</v>
      </c>
      <c r="BL732" t="s">
        <v>297</v>
      </c>
      <c r="BM732" t="s">
        <v>297</v>
      </c>
      <c r="BN732" t="s">
        <v>297</v>
      </c>
      <c r="BO732" t="s">
        <v>297</v>
      </c>
      <c r="BP732" t="s">
        <v>297</v>
      </c>
      <c r="BQ732" t="s">
        <v>297</v>
      </c>
      <c r="BR732" t="s">
        <v>297</v>
      </c>
      <c r="BS732" t="s">
        <v>297</v>
      </c>
      <c r="BT732" t="s">
        <v>297</v>
      </c>
      <c r="BU732" t="s">
        <v>297</v>
      </c>
      <c r="BV732" t="s">
        <v>297</v>
      </c>
      <c r="BW732" t="s">
        <v>297</v>
      </c>
      <c r="BX732" t="s">
        <v>297</v>
      </c>
      <c r="BY732" t="s">
        <v>297</v>
      </c>
      <c r="BZ732" t="s">
        <v>297</v>
      </c>
      <c r="CA732" t="s">
        <v>297</v>
      </c>
      <c r="CB732" t="s">
        <v>297</v>
      </c>
      <c r="CC732" t="s">
        <v>297</v>
      </c>
      <c r="CD732" t="s">
        <v>297</v>
      </c>
      <c r="CE732" t="s">
        <v>297</v>
      </c>
      <c r="CF732" t="s">
        <v>347</v>
      </c>
      <c r="CG732" t="s">
        <v>297</v>
      </c>
      <c r="CH732" t="s">
        <v>297</v>
      </c>
      <c r="CI732">
        <v>0</v>
      </c>
      <c r="CJ732">
        <v>10</v>
      </c>
      <c r="CK732" t="s">
        <v>4289</v>
      </c>
      <c r="CL732" t="s">
        <v>4290</v>
      </c>
      <c r="CM732" t="s">
        <v>4291</v>
      </c>
      <c r="CN732" t="s">
        <v>297</v>
      </c>
      <c r="CO732" t="s">
        <v>297</v>
      </c>
      <c r="CP732" t="s">
        <v>297</v>
      </c>
      <c r="CQ732" t="s">
        <v>297</v>
      </c>
      <c r="CR732" t="s">
        <v>297</v>
      </c>
      <c r="CS732" t="s">
        <v>297</v>
      </c>
      <c r="CT732" t="s">
        <v>297</v>
      </c>
      <c r="CU732" t="s">
        <v>297</v>
      </c>
      <c r="CV732" t="s">
        <v>297</v>
      </c>
      <c r="CW732" t="s">
        <v>297</v>
      </c>
      <c r="CX732" t="s">
        <v>297</v>
      </c>
      <c r="CY732" t="s">
        <v>297</v>
      </c>
      <c r="CZ732" t="s">
        <v>297</v>
      </c>
      <c r="DA732" t="s">
        <v>297</v>
      </c>
      <c r="DB732" t="s">
        <v>297</v>
      </c>
      <c r="DC732" t="s">
        <v>297</v>
      </c>
    </row>
    <row r="733" spans="1:107" ht="17" hidden="1" customHeight="1" x14ac:dyDescent="0.2">
      <c r="A733" t="s">
        <v>2660</v>
      </c>
      <c r="B733" s="14" t="s">
        <v>4292</v>
      </c>
      <c r="C733" t="s">
        <v>941</v>
      </c>
      <c r="D733" t="s">
        <v>297</v>
      </c>
      <c r="E733" s="158" t="s">
        <v>4293</v>
      </c>
      <c r="F733" s="29" t="s">
        <v>4294</v>
      </c>
      <c r="G733" t="s">
        <v>339</v>
      </c>
      <c r="H733" t="s">
        <v>340</v>
      </c>
      <c r="I733" t="s">
        <v>375</v>
      </c>
      <c r="J733" t="s">
        <v>342</v>
      </c>
      <c r="K733" t="s">
        <v>2660</v>
      </c>
      <c r="L733" t="s">
        <v>303</v>
      </c>
      <c r="M733" t="s">
        <v>297</v>
      </c>
      <c r="N733" t="s">
        <v>297</v>
      </c>
      <c r="O733" t="s">
        <v>297</v>
      </c>
      <c r="Q733" t="s">
        <v>344</v>
      </c>
      <c r="R733" t="s">
        <v>319</v>
      </c>
      <c r="S733" t="s">
        <v>306</v>
      </c>
      <c r="T733" t="s">
        <v>297</v>
      </c>
      <c r="U733" t="s">
        <v>297</v>
      </c>
      <c r="V733" t="s">
        <v>309</v>
      </c>
      <c r="W733" t="s">
        <v>310</v>
      </c>
      <c r="X733" t="s">
        <v>310</v>
      </c>
      <c r="Y733" t="s">
        <v>311</v>
      </c>
      <c r="Z733" t="s">
        <v>297</v>
      </c>
      <c r="AA733" t="s">
        <v>297</v>
      </c>
      <c r="AB733" t="s">
        <v>297</v>
      </c>
      <c r="AC733" t="s">
        <v>297</v>
      </c>
      <c r="AD733" t="s">
        <v>297</v>
      </c>
      <c r="AE733" t="s">
        <v>297</v>
      </c>
      <c r="AF733" t="s">
        <v>297</v>
      </c>
      <c r="AG733" t="s">
        <v>297</v>
      </c>
      <c r="AH733" t="s">
        <v>297</v>
      </c>
      <c r="AI733" t="s">
        <v>297</v>
      </c>
      <c r="AJ733" t="s">
        <v>297</v>
      </c>
      <c r="AK733" t="s">
        <v>297</v>
      </c>
      <c r="AL733" t="s">
        <v>297</v>
      </c>
      <c r="AM733" t="s">
        <v>297</v>
      </c>
      <c r="AN733" t="s">
        <v>297</v>
      </c>
      <c r="AO733" t="s">
        <v>297</v>
      </c>
      <c r="AP733" t="s">
        <v>297</v>
      </c>
      <c r="AQ733" t="s">
        <v>297</v>
      </c>
      <c r="AR733" t="s">
        <v>297</v>
      </c>
      <c r="AS733" t="s">
        <v>297</v>
      </c>
      <c r="AT733" t="s">
        <v>297</v>
      </c>
      <c r="AU733" t="s">
        <v>297</v>
      </c>
      <c r="AV733" t="s">
        <v>297</v>
      </c>
      <c r="AW733" t="s">
        <v>297</v>
      </c>
      <c r="AX733" t="s">
        <v>297</v>
      </c>
      <c r="AY733" t="s">
        <v>297</v>
      </c>
      <c r="AZ733" t="s">
        <v>297</v>
      </c>
      <c r="BA733" t="s">
        <v>297</v>
      </c>
      <c r="BB733" t="s">
        <v>297</v>
      </c>
      <c r="BC733" t="s">
        <v>297</v>
      </c>
      <c r="BD733" t="s">
        <v>297</v>
      </c>
      <c r="BE733" t="s">
        <v>297</v>
      </c>
      <c r="BF733" t="s">
        <v>297</v>
      </c>
      <c r="BG733" t="s">
        <v>297</v>
      </c>
      <c r="BH733" t="s">
        <v>297</v>
      </c>
      <c r="BI733" t="s">
        <v>297</v>
      </c>
      <c r="BJ733" t="s">
        <v>297</v>
      </c>
      <c r="BK733" t="s">
        <v>297</v>
      </c>
      <c r="BL733" t="s">
        <v>297</v>
      </c>
      <c r="BM733" t="s">
        <v>297</v>
      </c>
      <c r="BN733" t="s">
        <v>297</v>
      </c>
      <c r="BO733" t="s">
        <v>297</v>
      </c>
      <c r="BP733" t="s">
        <v>312</v>
      </c>
      <c r="BQ733" t="s">
        <v>297</v>
      </c>
      <c r="BR733" t="s">
        <v>297</v>
      </c>
      <c r="BS733" t="s">
        <v>297</v>
      </c>
      <c r="BT733" t="s">
        <v>297</v>
      </c>
      <c r="BU733" t="s">
        <v>297</v>
      </c>
      <c r="BV733" t="s">
        <v>297</v>
      </c>
      <c r="BW733" t="s">
        <v>297</v>
      </c>
      <c r="BX733" t="s">
        <v>297</v>
      </c>
      <c r="BY733" t="s">
        <v>297</v>
      </c>
      <c r="BZ733" t="s">
        <v>297</v>
      </c>
      <c r="CA733" t="s">
        <v>297</v>
      </c>
      <c r="CB733" t="s">
        <v>297</v>
      </c>
      <c r="CC733" t="s">
        <v>297</v>
      </c>
      <c r="CD733" t="s">
        <v>297</v>
      </c>
      <c r="CE733" t="s">
        <v>297</v>
      </c>
      <c r="CF733" t="s">
        <v>347</v>
      </c>
      <c r="CG733" t="s">
        <v>297</v>
      </c>
      <c r="CH733" t="s">
        <v>297</v>
      </c>
      <c r="CI733">
        <v>0</v>
      </c>
      <c r="CJ733">
        <v>30</v>
      </c>
      <c r="CK733" t="s">
        <v>4295</v>
      </c>
      <c r="CL733" t="s">
        <v>4296</v>
      </c>
      <c r="CM733" t="s">
        <v>4297</v>
      </c>
      <c r="CN733" t="s">
        <v>297</v>
      </c>
      <c r="CO733" t="s">
        <v>297</v>
      </c>
      <c r="CP733" t="s">
        <v>297</v>
      </c>
      <c r="CQ733" t="s">
        <v>297</v>
      </c>
      <c r="CR733" t="s">
        <v>297</v>
      </c>
      <c r="CS733" t="s">
        <v>297</v>
      </c>
      <c r="CT733" t="s">
        <v>297</v>
      </c>
      <c r="CU733" t="s">
        <v>297</v>
      </c>
      <c r="CV733" t="s">
        <v>297</v>
      </c>
      <c r="CW733" t="s">
        <v>297</v>
      </c>
      <c r="CX733" t="s">
        <v>297</v>
      </c>
      <c r="CY733" t="s">
        <v>297</v>
      </c>
      <c r="CZ733" t="s">
        <v>297</v>
      </c>
      <c r="DA733" t="s">
        <v>297</v>
      </c>
      <c r="DB733" t="s">
        <v>297</v>
      </c>
      <c r="DC733" t="s">
        <v>297</v>
      </c>
    </row>
    <row r="734" spans="1:107" ht="17" hidden="1" customHeight="1" x14ac:dyDescent="0.2">
      <c r="A734" t="s">
        <v>4298</v>
      </c>
      <c r="B734" s="196" t="s">
        <v>4299</v>
      </c>
      <c r="C734" t="s">
        <v>6285</v>
      </c>
      <c r="D734" t="s">
        <v>297</v>
      </c>
      <c r="E734" t="s">
        <v>4299</v>
      </c>
      <c r="F734" t="s">
        <v>297</v>
      </c>
      <c r="G734" t="s">
        <v>339</v>
      </c>
      <c r="H734" t="s">
        <v>340</v>
      </c>
      <c r="I734" t="s">
        <v>341</v>
      </c>
      <c r="J734" t="s">
        <v>479</v>
      </c>
      <c r="K734" t="s">
        <v>343</v>
      </c>
      <c r="L734" t="s">
        <v>303</v>
      </c>
      <c r="M734" t="s">
        <v>297</v>
      </c>
      <c r="N734" t="s">
        <v>297</v>
      </c>
      <c r="O734" t="s">
        <v>297</v>
      </c>
      <c r="Q734" t="s">
        <v>344</v>
      </c>
      <c r="R734" t="s">
        <v>297</v>
      </c>
      <c r="S734" t="s">
        <v>306</v>
      </c>
      <c r="T734" t="s">
        <v>297</v>
      </c>
      <c r="U734" t="s">
        <v>297</v>
      </c>
      <c r="V734" t="s">
        <v>309</v>
      </c>
      <c r="W734" t="s">
        <v>345</v>
      </c>
      <c r="X734" t="s">
        <v>310</v>
      </c>
      <c r="Y734" t="s">
        <v>346</v>
      </c>
      <c r="Z734" t="s">
        <v>297</v>
      </c>
      <c r="AA734" t="s">
        <v>297</v>
      </c>
      <c r="AB734" t="s">
        <v>297</v>
      </c>
      <c r="AC734" t="s">
        <v>297</v>
      </c>
      <c r="AD734" t="s">
        <v>297</v>
      </c>
      <c r="AE734" t="s">
        <v>297</v>
      </c>
      <c r="AF734" t="s">
        <v>312</v>
      </c>
      <c r="AG734" t="s">
        <v>297</v>
      </c>
      <c r="AH734" t="s">
        <v>297</v>
      </c>
      <c r="AI734" t="s">
        <v>297</v>
      </c>
      <c r="AJ734" t="s">
        <v>297</v>
      </c>
      <c r="AK734" t="s">
        <v>297</v>
      </c>
      <c r="AL734" t="s">
        <v>297</v>
      </c>
      <c r="AM734" t="s">
        <v>297</v>
      </c>
      <c r="AN734" t="s">
        <v>297</v>
      </c>
      <c r="AO734" t="s">
        <v>312</v>
      </c>
      <c r="AP734" t="s">
        <v>297</v>
      </c>
      <c r="AQ734" t="s">
        <v>297</v>
      </c>
      <c r="AR734" t="s">
        <v>297</v>
      </c>
      <c r="AS734" t="s">
        <v>297</v>
      </c>
      <c r="AT734" t="s">
        <v>297</v>
      </c>
      <c r="AU734" t="s">
        <v>297</v>
      </c>
      <c r="AV734" t="s">
        <v>297</v>
      </c>
      <c r="AW734" t="s">
        <v>297</v>
      </c>
      <c r="AX734" t="s">
        <v>297</v>
      </c>
      <c r="AY734" t="s">
        <v>297</v>
      </c>
      <c r="AZ734" t="s">
        <v>297</v>
      </c>
      <c r="BA734" t="s">
        <v>297</v>
      </c>
      <c r="BB734" t="s">
        <v>297</v>
      </c>
      <c r="BC734" t="s">
        <v>297</v>
      </c>
      <c r="BD734" t="s">
        <v>297</v>
      </c>
      <c r="BE734" t="s">
        <v>297</v>
      </c>
      <c r="BF734" t="s">
        <v>297</v>
      </c>
      <c r="BG734" t="s">
        <v>297</v>
      </c>
      <c r="BH734" t="s">
        <v>297</v>
      </c>
      <c r="BI734" t="s">
        <v>297</v>
      </c>
      <c r="BJ734" t="s">
        <v>297</v>
      </c>
      <c r="BK734" t="s">
        <v>297</v>
      </c>
      <c r="BL734" t="s">
        <v>297</v>
      </c>
      <c r="BM734" t="s">
        <v>297</v>
      </c>
      <c r="BN734" t="s">
        <v>297</v>
      </c>
      <c r="BO734" t="s">
        <v>297</v>
      </c>
      <c r="BP734" t="s">
        <v>297</v>
      </c>
      <c r="BQ734" t="s">
        <v>297</v>
      </c>
      <c r="BR734" t="s">
        <v>297</v>
      </c>
      <c r="BS734" t="s">
        <v>297</v>
      </c>
      <c r="BT734" t="s">
        <v>297</v>
      </c>
      <c r="BU734" t="s">
        <v>297</v>
      </c>
      <c r="BV734" t="s">
        <v>297</v>
      </c>
      <c r="BW734" t="s">
        <v>297</v>
      </c>
      <c r="BX734" t="s">
        <v>297</v>
      </c>
      <c r="BY734" t="s">
        <v>297</v>
      </c>
      <c r="BZ734" t="s">
        <v>297</v>
      </c>
      <c r="CA734" t="s">
        <v>297</v>
      </c>
      <c r="CB734" t="s">
        <v>297</v>
      </c>
      <c r="CC734" t="s">
        <v>297</v>
      </c>
      <c r="CD734" t="s">
        <v>297</v>
      </c>
      <c r="CE734" t="s">
        <v>297</v>
      </c>
      <c r="CF734" t="s">
        <v>347</v>
      </c>
      <c r="CG734" t="s">
        <v>297</v>
      </c>
      <c r="CH734" t="s">
        <v>297</v>
      </c>
      <c r="CI734">
        <v>0</v>
      </c>
      <c r="CJ734">
        <v>30</v>
      </c>
      <c r="CK734" t="s">
        <v>4300</v>
      </c>
      <c r="CL734" t="s">
        <v>4301</v>
      </c>
      <c r="CM734" t="s">
        <v>297</v>
      </c>
      <c r="CN734" t="s">
        <v>297</v>
      </c>
      <c r="CO734" t="s">
        <v>297</v>
      </c>
      <c r="CP734" t="s">
        <v>533</v>
      </c>
      <c r="CQ734" t="s">
        <v>297</v>
      </c>
      <c r="CR734" t="s">
        <v>297</v>
      </c>
      <c r="CS734" t="s">
        <v>297</v>
      </c>
      <c r="CT734" t="s">
        <v>297</v>
      </c>
      <c r="CU734" t="s">
        <v>1564</v>
      </c>
      <c r="CV734" t="s">
        <v>227</v>
      </c>
      <c r="CW734" t="s">
        <v>297</v>
      </c>
      <c r="CX734" t="s">
        <v>297</v>
      </c>
      <c r="CY734" t="s">
        <v>534</v>
      </c>
      <c r="CZ734" t="s">
        <v>351</v>
      </c>
      <c r="DA734" t="s">
        <v>352</v>
      </c>
      <c r="DB734" t="s">
        <v>4298</v>
      </c>
      <c r="DC734" t="s">
        <v>297</v>
      </c>
    </row>
    <row r="735" spans="1:107" ht="17" hidden="1" customHeight="1" x14ac:dyDescent="0.2">
      <c r="A735" t="s">
        <v>4302</v>
      </c>
      <c r="B735" s="14" t="s">
        <v>4303</v>
      </c>
      <c r="C735" t="s">
        <v>6285</v>
      </c>
      <c r="D735" t="s">
        <v>297</v>
      </c>
      <c r="E735" t="s">
        <v>4303</v>
      </c>
      <c r="F735" t="s">
        <v>297</v>
      </c>
      <c r="G735" t="s">
        <v>339</v>
      </c>
      <c r="H735" t="s">
        <v>340</v>
      </c>
      <c r="I735" t="s">
        <v>341</v>
      </c>
      <c r="J735" t="s">
        <v>479</v>
      </c>
      <c r="K735" t="s">
        <v>343</v>
      </c>
      <c r="L735" t="s">
        <v>303</v>
      </c>
      <c r="M735" t="s">
        <v>297</v>
      </c>
      <c r="N735" t="s">
        <v>297</v>
      </c>
      <c r="O735" t="s">
        <v>297</v>
      </c>
      <c r="Q735" t="s">
        <v>344</v>
      </c>
      <c r="R735" t="s">
        <v>297</v>
      </c>
      <c r="S735" t="s">
        <v>306</v>
      </c>
      <c r="T735" t="s">
        <v>297</v>
      </c>
      <c r="U735" t="s">
        <v>297</v>
      </c>
      <c r="V735" t="s">
        <v>309</v>
      </c>
      <c r="W735" t="s">
        <v>345</v>
      </c>
      <c r="X735" t="s">
        <v>310</v>
      </c>
      <c r="Y735" t="s">
        <v>346</v>
      </c>
      <c r="Z735" t="s">
        <v>297</v>
      </c>
      <c r="AA735" t="s">
        <v>297</v>
      </c>
      <c r="AB735" t="s">
        <v>297</v>
      </c>
      <c r="AC735" t="s">
        <v>297</v>
      </c>
      <c r="AD735" t="s">
        <v>297</v>
      </c>
      <c r="AE735" t="s">
        <v>297</v>
      </c>
      <c r="AF735" t="s">
        <v>312</v>
      </c>
      <c r="AG735" t="s">
        <v>297</v>
      </c>
      <c r="AH735" t="s">
        <v>297</v>
      </c>
      <c r="AI735" t="s">
        <v>297</v>
      </c>
      <c r="AJ735" t="s">
        <v>297</v>
      </c>
      <c r="AK735" t="s">
        <v>297</v>
      </c>
      <c r="AL735" t="s">
        <v>297</v>
      </c>
      <c r="AM735" t="s">
        <v>297</v>
      </c>
      <c r="AN735" t="s">
        <v>297</v>
      </c>
      <c r="AO735" t="s">
        <v>312</v>
      </c>
      <c r="AP735" t="s">
        <v>297</v>
      </c>
      <c r="AQ735" t="s">
        <v>297</v>
      </c>
      <c r="AR735" t="s">
        <v>297</v>
      </c>
      <c r="AS735" t="s">
        <v>297</v>
      </c>
      <c r="AT735" t="s">
        <v>297</v>
      </c>
      <c r="AU735" t="s">
        <v>297</v>
      </c>
      <c r="AV735" t="s">
        <v>297</v>
      </c>
      <c r="AW735" t="s">
        <v>297</v>
      </c>
      <c r="AX735" t="s">
        <v>297</v>
      </c>
      <c r="AY735" t="s">
        <v>297</v>
      </c>
      <c r="AZ735" t="s">
        <v>297</v>
      </c>
      <c r="BA735" t="s">
        <v>297</v>
      </c>
      <c r="BB735" t="s">
        <v>297</v>
      </c>
      <c r="BC735" t="s">
        <v>297</v>
      </c>
      <c r="BD735" t="s">
        <v>297</v>
      </c>
      <c r="BE735" t="s">
        <v>297</v>
      </c>
      <c r="BF735" t="s">
        <v>297</v>
      </c>
      <c r="BG735" t="s">
        <v>297</v>
      </c>
      <c r="BH735" t="s">
        <v>297</v>
      </c>
      <c r="BI735" t="s">
        <v>297</v>
      </c>
      <c r="BJ735" t="s">
        <v>297</v>
      </c>
      <c r="BK735" t="s">
        <v>297</v>
      </c>
      <c r="BL735" t="s">
        <v>297</v>
      </c>
      <c r="BM735" t="s">
        <v>297</v>
      </c>
      <c r="BN735" t="s">
        <v>297</v>
      </c>
      <c r="BO735" t="s">
        <v>297</v>
      </c>
      <c r="BP735" t="s">
        <v>297</v>
      </c>
      <c r="BQ735" t="s">
        <v>297</v>
      </c>
      <c r="BR735" t="s">
        <v>297</v>
      </c>
      <c r="BS735" t="s">
        <v>297</v>
      </c>
      <c r="BT735" t="s">
        <v>297</v>
      </c>
      <c r="BU735" t="s">
        <v>297</v>
      </c>
      <c r="BV735" t="s">
        <v>297</v>
      </c>
      <c r="BW735" t="s">
        <v>297</v>
      </c>
      <c r="BX735" t="s">
        <v>297</v>
      </c>
      <c r="BY735" t="s">
        <v>297</v>
      </c>
      <c r="BZ735" t="s">
        <v>297</v>
      </c>
      <c r="CA735" t="s">
        <v>297</v>
      </c>
      <c r="CB735" t="s">
        <v>297</v>
      </c>
      <c r="CC735" t="s">
        <v>297</v>
      </c>
      <c r="CD735" t="s">
        <v>297</v>
      </c>
      <c r="CE735" t="s">
        <v>297</v>
      </c>
      <c r="CF735" t="s">
        <v>347</v>
      </c>
      <c r="CG735" t="s">
        <v>297</v>
      </c>
      <c r="CH735" t="s">
        <v>297</v>
      </c>
      <c r="CI735">
        <v>0</v>
      </c>
      <c r="CJ735">
        <v>30</v>
      </c>
      <c r="CK735" t="s">
        <v>4304</v>
      </c>
      <c r="CL735" t="s">
        <v>4305</v>
      </c>
      <c r="CM735" t="s">
        <v>297</v>
      </c>
      <c r="CN735" t="s">
        <v>297</v>
      </c>
      <c r="CO735" t="s">
        <v>297</v>
      </c>
      <c r="CP735" t="s">
        <v>533</v>
      </c>
      <c r="CQ735" t="s">
        <v>297</v>
      </c>
      <c r="CR735" t="s">
        <v>297</v>
      </c>
      <c r="CS735" t="s">
        <v>297</v>
      </c>
      <c r="CT735" t="s">
        <v>297</v>
      </c>
      <c r="CU735" t="s">
        <v>1564</v>
      </c>
      <c r="CV735" t="s">
        <v>227</v>
      </c>
      <c r="CW735" t="s">
        <v>297</v>
      </c>
      <c r="CX735" t="s">
        <v>297</v>
      </c>
      <c r="CY735" t="s">
        <v>534</v>
      </c>
      <c r="CZ735" t="s">
        <v>351</v>
      </c>
      <c r="DA735" t="s">
        <v>352</v>
      </c>
      <c r="DB735" t="s">
        <v>4302</v>
      </c>
      <c r="DC735" t="s">
        <v>297</v>
      </c>
    </row>
    <row r="736" spans="1:107" ht="17" hidden="1" customHeight="1" x14ac:dyDescent="0.2">
      <c r="A736" t="s">
        <v>4306</v>
      </c>
      <c r="B736" s="196" t="s">
        <v>4307</v>
      </c>
      <c r="C736" t="s">
        <v>6204</v>
      </c>
      <c r="D736" t="s">
        <v>297</v>
      </c>
      <c r="E736" t="s">
        <v>4308</v>
      </c>
      <c r="F736" t="s">
        <v>297</v>
      </c>
      <c r="G736" t="s">
        <v>339</v>
      </c>
      <c r="H736" t="s">
        <v>340</v>
      </c>
      <c r="I736" t="s">
        <v>375</v>
      </c>
      <c r="J736" t="s">
        <v>342</v>
      </c>
      <c r="K736" t="s">
        <v>343</v>
      </c>
      <c r="L736" t="s">
        <v>303</v>
      </c>
      <c r="M736" t="s">
        <v>297</v>
      </c>
      <c r="N736" t="s">
        <v>297</v>
      </c>
      <c r="O736" t="s">
        <v>297</v>
      </c>
      <c r="Q736" t="s">
        <v>344</v>
      </c>
      <c r="R736" t="s">
        <v>297</v>
      </c>
      <c r="S736" t="s">
        <v>306</v>
      </c>
      <c r="T736" t="s">
        <v>297</v>
      </c>
      <c r="U736" t="s">
        <v>308</v>
      </c>
      <c r="V736" t="s">
        <v>309</v>
      </c>
      <c r="W736" t="s">
        <v>310</v>
      </c>
      <c r="X736" t="s">
        <v>310</v>
      </c>
      <c r="Y736" t="s">
        <v>311</v>
      </c>
      <c r="Z736" t="s">
        <v>297</v>
      </c>
      <c r="AA736" t="s">
        <v>297</v>
      </c>
      <c r="AB736" t="s">
        <v>297</v>
      </c>
      <c r="AC736" t="s">
        <v>297</v>
      </c>
      <c r="AD736" t="s">
        <v>297</v>
      </c>
      <c r="AE736" t="s">
        <v>297</v>
      </c>
      <c r="AF736" t="s">
        <v>297</v>
      </c>
      <c r="AG736" t="s">
        <v>297</v>
      </c>
      <c r="AH736" t="s">
        <v>297</v>
      </c>
      <c r="AI736" t="s">
        <v>297</v>
      </c>
      <c r="AJ736" t="s">
        <v>297</v>
      </c>
      <c r="AK736" t="s">
        <v>297</v>
      </c>
      <c r="AL736" t="s">
        <v>297</v>
      </c>
      <c r="AM736" t="s">
        <v>297</v>
      </c>
      <c r="AN736" t="s">
        <v>297</v>
      </c>
      <c r="AO736" t="s">
        <v>297</v>
      </c>
      <c r="AP736" t="s">
        <v>297</v>
      </c>
      <c r="AQ736" t="s">
        <v>297</v>
      </c>
      <c r="AR736" t="s">
        <v>297</v>
      </c>
      <c r="AS736" t="s">
        <v>297</v>
      </c>
      <c r="AT736" t="s">
        <v>297</v>
      </c>
      <c r="AU736" t="s">
        <v>297</v>
      </c>
      <c r="AV736" t="s">
        <v>297</v>
      </c>
      <c r="AW736" t="s">
        <v>297</v>
      </c>
      <c r="AX736" t="s">
        <v>411</v>
      </c>
      <c r="AY736" t="s">
        <v>424</v>
      </c>
      <c r="AZ736">
        <v>8</v>
      </c>
      <c r="BA736" t="s">
        <v>297</v>
      </c>
      <c r="BB736" t="s">
        <v>297</v>
      </c>
      <c r="BC736" t="s">
        <v>297</v>
      </c>
      <c r="BD736" t="s">
        <v>297</v>
      </c>
      <c r="BE736" t="s">
        <v>297</v>
      </c>
      <c r="BF736" t="s">
        <v>297</v>
      </c>
      <c r="BG736" t="s">
        <v>297</v>
      </c>
      <c r="BH736" t="s">
        <v>297</v>
      </c>
      <c r="BI736" t="s">
        <v>297</v>
      </c>
      <c r="BJ736" t="s">
        <v>297</v>
      </c>
      <c r="BK736" t="s">
        <v>297</v>
      </c>
      <c r="BL736" t="s">
        <v>297</v>
      </c>
      <c r="BM736" t="s">
        <v>297</v>
      </c>
      <c r="BN736" t="s">
        <v>297</v>
      </c>
      <c r="BO736" t="s">
        <v>297</v>
      </c>
      <c r="BP736" t="s">
        <v>297</v>
      </c>
      <c r="BQ736" t="s">
        <v>297</v>
      </c>
      <c r="BR736" t="s">
        <v>297</v>
      </c>
      <c r="BS736" t="s">
        <v>297</v>
      </c>
      <c r="BT736" t="s">
        <v>297</v>
      </c>
      <c r="BU736" t="s">
        <v>297</v>
      </c>
      <c r="BV736" t="s">
        <v>297</v>
      </c>
      <c r="BW736" t="s">
        <v>297</v>
      </c>
      <c r="BX736" t="s">
        <v>297</v>
      </c>
      <c r="BY736" t="s">
        <v>297</v>
      </c>
      <c r="BZ736" t="s">
        <v>297</v>
      </c>
      <c r="CA736" t="s">
        <v>297</v>
      </c>
      <c r="CB736" t="s">
        <v>297</v>
      </c>
      <c r="CC736" t="s">
        <v>297</v>
      </c>
      <c r="CD736" t="s">
        <v>297</v>
      </c>
      <c r="CE736" t="s">
        <v>297</v>
      </c>
      <c r="CF736" t="s">
        <v>347</v>
      </c>
      <c r="CG736" t="s">
        <v>297</v>
      </c>
      <c r="CH736" t="s">
        <v>297</v>
      </c>
      <c r="CI736">
        <v>0</v>
      </c>
      <c r="CJ736">
        <v>30</v>
      </c>
      <c r="CK736" t="s">
        <v>4309</v>
      </c>
      <c r="CL736" t="s">
        <v>4310</v>
      </c>
      <c r="CM736" t="s">
        <v>297</v>
      </c>
      <c r="CN736" t="s">
        <v>297</v>
      </c>
      <c r="CO736" t="s">
        <v>297</v>
      </c>
      <c r="CP736" t="s">
        <v>297</v>
      </c>
      <c r="CQ736" t="s">
        <v>297</v>
      </c>
      <c r="CR736" t="s">
        <v>297</v>
      </c>
      <c r="CS736" t="s">
        <v>297</v>
      </c>
      <c r="CT736" t="s">
        <v>297</v>
      </c>
      <c r="CU736" t="s">
        <v>297</v>
      </c>
      <c r="CV736" t="s">
        <v>297</v>
      </c>
      <c r="CW736" t="s">
        <v>297</v>
      </c>
      <c r="CX736" t="s">
        <v>297</v>
      </c>
      <c r="CY736" t="s">
        <v>297</v>
      </c>
      <c r="CZ736" t="s">
        <v>297</v>
      </c>
      <c r="DA736" t="s">
        <v>297</v>
      </c>
      <c r="DB736" t="s">
        <v>297</v>
      </c>
      <c r="DC736" t="s">
        <v>297</v>
      </c>
    </row>
    <row r="737" spans="1:107" ht="17" hidden="1" customHeight="1" x14ac:dyDescent="0.2">
      <c r="A737" t="s">
        <v>4311</v>
      </c>
      <c r="B737" s="14" t="s">
        <v>4312</v>
      </c>
      <c r="C737" t="s">
        <v>6293</v>
      </c>
      <c r="D737" t="s">
        <v>297</v>
      </c>
      <c r="E737" t="s">
        <v>4313</v>
      </c>
      <c r="F737" t="s">
        <v>1326</v>
      </c>
      <c r="G737" t="s">
        <v>298</v>
      </c>
      <c r="H737" t="s">
        <v>382</v>
      </c>
      <c r="I737" t="s">
        <v>300</v>
      </c>
      <c r="J737" t="s">
        <v>342</v>
      </c>
      <c r="K737" t="s">
        <v>343</v>
      </c>
      <c r="L737" t="s">
        <v>303</v>
      </c>
      <c r="M737" t="s">
        <v>297</v>
      </c>
      <c r="N737" t="s">
        <v>297</v>
      </c>
      <c r="O737" t="s">
        <v>297</v>
      </c>
      <c r="Q737" t="s">
        <v>344</v>
      </c>
      <c r="R737" t="s">
        <v>368</v>
      </c>
      <c r="S737" t="s">
        <v>384</v>
      </c>
      <c r="T737" t="s">
        <v>297</v>
      </c>
      <c r="U737" t="s">
        <v>297</v>
      </c>
      <c r="V737" t="s">
        <v>309</v>
      </c>
      <c r="W737" t="s">
        <v>310</v>
      </c>
      <c r="X737" t="s">
        <v>310</v>
      </c>
      <c r="Y737" t="s">
        <v>311</v>
      </c>
      <c r="Z737" t="s">
        <v>312</v>
      </c>
      <c r="AA737" t="s">
        <v>297</v>
      </c>
      <c r="AB737" t="s">
        <v>297</v>
      </c>
      <c r="AC737" t="s">
        <v>297</v>
      </c>
      <c r="AD737" t="s">
        <v>297</v>
      </c>
      <c r="AE737" t="s">
        <v>297</v>
      </c>
      <c r="AF737" t="s">
        <v>312</v>
      </c>
      <c r="AG737" t="s">
        <v>297</v>
      </c>
      <c r="AH737" t="s">
        <v>297</v>
      </c>
      <c r="AI737" t="s">
        <v>297</v>
      </c>
      <c r="AJ737" t="s">
        <v>297</v>
      </c>
      <c r="AK737" t="s">
        <v>297</v>
      </c>
      <c r="AL737" t="s">
        <v>297</v>
      </c>
      <c r="AM737" t="s">
        <v>297</v>
      </c>
      <c r="AN737" t="s">
        <v>297</v>
      </c>
      <c r="AO737" t="s">
        <v>297</v>
      </c>
      <c r="AP737" t="s">
        <v>297</v>
      </c>
      <c r="AQ737" t="s">
        <v>297</v>
      </c>
      <c r="AR737" t="s">
        <v>297</v>
      </c>
      <c r="AS737" t="s">
        <v>297</v>
      </c>
      <c r="AT737" t="s">
        <v>297</v>
      </c>
      <c r="AU737" t="s">
        <v>297</v>
      </c>
      <c r="AV737" t="s">
        <v>297</v>
      </c>
      <c r="AW737" t="s">
        <v>297</v>
      </c>
      <c r="AX737" t="s">
        <v>297</v>
      </c>
      <c r="AY737" t="s">
        <v>297</v>
      </c>
      <c r="AZ737" t="s">
        <v>297</v>
      </c>
      <c r="BA737" t="s">
        <v>297</v>
      </c>
      <c r="BB737" t="s">
        <v>297</v>
      </c>
      <c r="BC737" t="s">
        <v>297</v>
      </c>
      <c r="BD737" t="s">
        <v>297</v>
      </c>
      <c r="BE737" t="s">
        <v>297</v>
      </c>
      <c r="BF737" t="s">
        <v>297</v>
      </c>
      <c r="BG737" t="s">
        <v>297</v>
      </c>
      <c r="BH737" t="s">
        <v>297</v>
      </c>
      <c r="BI737" t="s">
        <v>297</v>
      </c>
      <c r="BJ737" t="s">
        <v>297</v>
      </c>
      <c r="BK737" t="s">
        <v>297</v>
      </c>
      <c r="BL737" t="s">
        <v>297</v>
      </c>
      <c r="BM737" t="s">
        <v>297</v>
      </c>
      <c r="BN737" t="s">
        <v>297</v>
      </c>
      <c r="BO737" t="s">
        <v>297</v>
      </c>
      <c r="BP737" t="s">
        <v>297</v>
      </c>
      <c r="BQ737" t="s">
        <v>297</v>
      </c>
      <c r="BR737" t="s">
        <v>297</v>
      </c>
      <c r="BS737" t="s">
        <v>297</v>
      </c>
      <c r="BT737" t="s">
        <v>297</v>
      </c>
      <c r="BU737" t="s">
        <v>297</v>
      </c>
      <c r="BV737" t="s">
        <v>297</v>
      </c>
      <c r="BW737" t="s">
        <v>297</v>
      </c>
      <c r="BX737" t="s">
        <v>297</v>
      </c>
      <c r="BY737" t="s">
        <v>297</v>
      </c>
      <c r="BZ737" t="s">
        <v>297</v>
      </c>
      <c r="CA737" t="s">
        <v>297</v>
      </c>
      <c r="CB737" t="s">
        <v>297</v>
      </c>
      <c r="CC737" t="s">
        <v>297</v>
      </c>
      <c r="CD737" t="s">
        <v>297</v>
      </c>
      <c r="CE737" t="s">
        <v>297</v>
      </c>
      <c r="CF737" t="s">
        <v>553</v>
      </c>
      <c r="CG737">
        <v>0</v>
      </c>
      <c r="CH737" t="s">
        <v>297</v>
      </c>
      <c r="CI737" t="s">
        <v>297</v>
      </c>
      <c r="CJ737" t="s">
        <v>297</v>
      </c>
      <c r="CK737" t="s">
        <v>4314</v>
      </c>
      <c r="CL737" t="s">
        <v>4315</v>
      </c>
      <c r="CM737" t="s">
        <v>1329</v>
      </c>
      <c r="CN737" t="s">
        <v>297</v>
      </c>
      <c r="CO737" t="s">
        <v>297</v>
      </c>
      <c r="CP737" t="s">
        <v>297</v>
      </c>
      <c r="CQ737" t="s">
        <v>297</v>
      </c>
      <c r="CR737" t="s">
        <v>297</v>
      </c>
      <c r="CS737" t="s">
        <v>297</v>
      </c>
      <c r="CT737" t="s">
        <v>297</v>
      </c>
      <c r="CU737" t="s">
        <v>297</v>
      </c>
      <c r="CV737" t="s">
        <v>297</v>
      </c>
      <c r="CW737" t="s">
        <v>297</v>
      </c>
      <c r="CX737" t="s">
        <v>297</v>
      </c>
      <c r="CY737" t="s">
        <v>297</v>
      </c>
      <c r="CZ737" t="s">
        <v>297</v>
      </c>
      <c r="DA737" t="s">
        <v>297</v>
      </c>
      <c r="DB737" t="s">
        <v>297</v>
      </c>
      <c r="DC737" t="s">
        <v>297</v>
      </c>
    </row>
    <row r="738" spans="1:107" ht="17" hidden="1" customHeight="1" x14ac:dyDescent="0.2">
      <c r="A738" t="s">
        <v>4316</v>
      </c>
      <c r="B738" s="196" t="s">
        <v>4317</v>
      </c>
      <c r="C738" t="s">
        <v>6285</v>
      </c>
      <c r="D738" t="s">
        <v>297</v>
      </c>
      <c r="E738" t="s">
        <v>4318</v>
      </c>
      <c r="F738" t="s">
        <v>297</v>
      </c>
      <c r="G738" t="s">
        <v>339</v>
      </c>
      <c r="H738" t="s">
        <v>340</v>
      </c>
      <c r="I738" t="s">
        <v>341</v>
      </c>
      <c r="J738" t="s">
        <v>611</v>
      </c>
      <c r="K738" t="s">
        <v>343</v>
      </c>
      <c r="L738" t="s">
        <v>303</v>
      </c>
      <c r="M738" t="s">
        <v>297</v>
      </c>
      <c r="N738" t="s">
        <v>297</v>
      </c>
      <c r="O738" t="s">
        <v>297</v>
      </c>
      <c r="Q738" t="s">
        <v>344</v>
      </c>
      <c r="R738" t="s">
        <v>297</v>
      </c>
      <c r="S738" t="s">
        <v>306</v>
      </c>
      <c r="T738" t="s">
        <v>297</v>
      </c>
      <c r="U738" t="s">
        <v>297</v>
      </c>
      <c r="V738" t="s">
        <v>309</v>
      </c>
      <c r="W738" t="s">
        <v>345</v>
      </c>
      <c r="X738" t="s">
        <v>310</v>
      </c>
      <c r="Y738" t="s">
        <v>297</v>
      </c>
      <c r="Z738" t="s">
        <v>297</v>
      </c>
      <c r="AA738" t="s">
        <v>297</v>
      </c>
      <c r="AB738" t="s">
        <v>297</v>
      </c>
      <c r="AC738" t="s">
        <v>297</v>
      </c>
      <c r="AD738" t="s">
        <v>297</v>
      </c>
      <c r="AE738" t="s">
        <v>297</v>
      </c>
      <c r="AF738" t="s">
        <v>312</v>
      </c>
      <c r="AG738" t="s">
        <v>297</v>
      </c>
      <c r="AH738" t="s">
        <v>297</v>
      </c>
      <c r="AI738" t="s">
        <v>297</v>
      </c>
      <c r="AJ738" t="s">
        <v>297</v>
      </c>
      <c r="AK738" t="s">
        <v>297</v>
      </c>
      <c r="AL738" t="s">
        <v>297</v>
      </c>
      <c r="AM738" t="s">
        <v>297</v>
      </c>
      <c r="AN738" t="s">
        <v>297</v>
      </c>
      <c r="AO738" t="s">
        <v>297</v>
      </c>
      <c r="AP738" t="s">
        <v>297</v>
      </c>
      <c r="AQ738" t="s">
        <v>297</v>
      </c>
      <c r="AR738" t="s">
        <v>297</v>
      </c>
      <c r="AS738" t="s">
        <v>297</v>
      </c>
      <c r="AT738" t="s">
        <v>297</v>
      </c>
      <c r="AU738" t="s">
        <v>297</v>
      </c>
      <c r="AV738" t="s">
        <v>297</v>
      </c>
      <c r="AW738" t="s">
        <v>297</v>
      </c>
      <c r="AX738" t="s">
        <v>297</v>
      </c>
      <c r="AY738" t="s">
        <v>297</v>
      </c>
      <c r="AZ738" t="s">
        <v>297</v>
      </c>
      <c r="BA738" t="s">
        <v>297</v>
      </c>
      <c r="BB738" t="s">
        <v>297</v>
      </c>
      <c r="BC738" t="s">
        <v>297</v>
      </c>
      <c r="BD738" t="s">
        <v>297</v>
      </c>
      <c r="BE738" t="s">
        <v>297</v>
      </c>
      <c r="BF738" t="s">
        <v>297</v>
      </c>
      <c r="BG738" t="s">
        <v>297</v>
      </c>
      <c r="BH738" t="s">
        <v>297</v>
      </c>
      <c r="BI738" t="s">
        <v>297</v>
      </c>
      <c r="BJ738" t="s">
        <v>297</v>
      </c>
      <c r="BK738" t="s">
        <v>297</v>
      </c>
      <c r="BL738" t="s">
        <v>297</v>
      </c>
      <c r="BM738" t="s">
        <v>297</v>
      </c>
      <c r="BN738" t="s">
        <v>297</v>
      </c>
      <c r="BO738" t="s">
        <v>297</v>
      </c>
      <c r="BP738" t="s">
        <v>297</v>
      </c>
      <c r="BQ738" t="s">
        <v>297</v>
      </c>
      <c r="BR738" t="s">
        <v>297</v>
      </c>
      <c r="BS738" t="s">
        <v>297</v>
      </c>
      <c r="BT738" t="s">
        <v>297</v>
      </c>
      <c r="BU738" t="s">
        <v>297</v>
      </c>
      <c r="BV738" t="s">
        <v>297</v>
      </c>
      <c r="BW738" t="s">
        <v>297</v>
      </c>
      <c r="BX738" t="s">
        <v>297</v>
      </c>
      <c r="BY738" t="s">
        <v>297</v>
      </c>
      <c r="BZ738" t="s">
        <v>297</v>
      </c>
      <c r="CA738" t="s">
        <v>297</v>
      </c>
      <c r="CB738" t="s">
        <v>297</v>
      </c>
      <c r="CC738" t="s">
        <v>297</v>
      </c>
      <c r="CD738" t="s">
        <v>297</v>
      </c>
      <c r="CE738" t="s">
        <v>297</v>
      </c>
      <c r="CF738" t="s">
        <v>347</v>
      </c>
      <c r="CG738" t="s">
        <v>297</v>
      </c>
      <c r="CH738" t="s">
        <v>297</v>
      </c>
      <c r="CI738">
        <v>0</v>
      </c>
      <c r="CJ738">
        <v>30</v>
      </c>
      <c r="CK738" t="s">
        <v>4319</v>
      </c>
      <c r="CL738" t="s">
        <v>4319</v>
      </c>
      <c r="CM738" t="s">
        <v>297</v>
      </c>
      <c r="CN738" t="s">
        <v>297</v>
      </c>
      <c r="CO738" t="s">
        <v>297</v>
      </c>
      <c r="CP738" t="s">
        <v>940</v>
      </c>
      <c r="CQ738" t="s">
        <v>297</v>
      </c>
      <c r="CR738" t="s">
        <v>297</v>
      </c>
      <c r="CS738" t="s">
        <v>297</v>
      </c>
      <c r="CT738" t="s">
        <v>297</v>
      </c>
      <c r="CU738" t="s">
        <v>297</v>
      </c>
      <c r="CV738" t="s">
        <v>297</v>
      </c>
      <c r="CW738" t="s">
        <v>297</v>
      </c>
      <c r="CX738" t="s">
        <v>297</v>
      </c>
      <c r="CY738" t="s">
        <v>297</v>
      </c>
      <c r="CZ738" t="s">
        <v>297</v>
      </c>
      <c r="DA738" t="s">
        <v>297</v>
      </c>
      <c r="DB738" t="s">
        <v>297</v>
      </c>
      <c r="DC738" t="s">
        <v>297</v>
      </c>
    </row>
    <row r="739" spans="1:107" ht="17" hidden="1" customHeight="1" x14ac:dyDescent="0.2">
      <c r="A739" t="s">
        <v>4320</v>
      </c>
      <c r="B739" s="14" t="s">
        <v>4321</v>
      </c>
      <c r="C739" t="s">
        <v>6289</v>
      </c>
      <c r="D739" t="s">
        <v>297</v>
      </c>
      <c r="E739" t="s">
        <v>4322</v>
      </c>
      <c r="F739" t="s">
        <v>297</v>
      </c>
      <c r="G739" t="s">
        <v>298</v>
      </c>
      <c r="H739" t="s">
        <v>340</v>
      </c>
      <c r="I739" t="s">
        <v>300</v>
      </c>
      <c r="J739" t="s">
        <v>809</v>
      </c>
      <c r="K739" t="s">
        <v>587</v>
      </c>
      <c r="L739" t="s">
        <v>303</v>
      </c>
      <c r="M739" t="s">
        <v>4323</v>
      </c>
      <c r="N739" t="s">
        <v>297</v>
      </c>
      <c r="O739" t="s">
        <v>297</v>
      </c>
      <c r="Q739" t="s">
        <v>304</v>
      </c>
      <c r="R739" t="s">
        <v>319</v>
      </c>
      <c r="S739" t="s">
        <v>306</v>
      </c>
      <c r="T739" t="s">
        <v>362</v>
      </c>
      <c r="U739" t="s">
        <v>308</v>
      </c>
      <c r="V739" t="s">
        <v>309</v>
      </c>
      <c r="W739" t="s">
        <v>310</v>
      </c>
      <c r="X739" t="s">
        <v>310</v>
      </c>
      <c r="Y739" t="s">
        <v>311</v>
      </c>
      <c r="Z739" t="s">
        <v>297</v>
      </c>
      <c r="AA739" t="s">
        <v>297</v>
      </c>
      <c r="AB739" t="s">
        <v>297</v>
      </c>
      <c r="AC739" t="s">
        <v>297</v>
      </c>
      <c r="AD739" t="s">
        <v>297</v>
      </c>
      <c r="AE739" t="s">
        <v>297</v>
      </c>
      <c r="AF739" t="s">
        <v>312</v>
      </c>
      <c r="AG739" t="s">
        <v>297</v>
      </c>
      <c r="AH739" t="s">
        <v>297</v>
      </c>
      <c r="AI739" t="s">
        <v>297</v>
      </c>
      <c r="AJ739" t="s">
        <v>297</v>
      </c>
      <c r="AK739" t="s">
        <v>297</v>
      </c>
      <c r="AL739" t="s">
        <v>297</v>
      </c>
      <c r="AM739" t="s">
        <v>297</v>
      </c>
      <c r="AN739" t="s">
        <v>297</v>
      </c>
      <c r="AO739" t="s">
        <v>297</v>
      </c>
      <c r="AP739" t="s">
        <v>297</v>
      </c>
      <c r="AQ739" t="s">
        <v>297</v>
      </c>
      <c r="AR739" t="s">
        <v>297</v>
      </c>
      <c r="AS739" t="s">
        <v>297</v>
      </c>
      <c r="AT739" t="s">
        <v>297</v>
      </c>
      <c r="AU739" t="s">
        <v>297</v>
      </c>
      <c r="AV739" t="s">
        <v>297</v>
      </c>
      <c r="AW739" t="s">
        <v>297</v>
      </c>
      <c r="AX739" t="s">
        <v>297</v>
      </c>
      <c r="AY739" t="s">
        <v>297</v>
      </c>
      <c r="AZ739" t="s">
        <v>297</v>
      </c>
      <c r="BA739" t="s">
        <v>297</v>
      </c>
      <c r="BB739" t="s">
        <v>297</v>
      </c>
      <c r="BC739" t="s">
        <v>297</v>
      </c>
      <c r="BD739" t="s">
        <v>297</v>
      </c>
      <c r="BE739" t="s">
        <v>297</v>
      </c>
      <c r="BF739" t="s">
        <v>297</v>
      </c>
      <c r="BG739" t="s">
        <v>297</v>
      </c>
      <c r="BH739" t="s">
        <v>297</v>
      </c>
      <c r="BI739" t="s">
        <v>297</v>
      </c>
      <c r="BJ739" t="s">
        <v>297</v>
      </c>
      <c r="BK739" t="s">
        <v>297</v>
      </c>
      <c r="BL739" t="s">
        <v>297</v>
      </c>
      <c r="BM739" t="s">
        <v>297</v>
      </c>
      <c r="BN739" t="s">
        <v>297</v>
      </c>
      <c r="BO739" t="s">
        <v>297</v>
      </c>
      <c r="BP739" t="s">
        <v>297</v>
      </c>
      <c r="BQ739" t="s">
        <v>297</v>
      </c>
      <c r="BR739" t="s">
        <v>297</v>
      </c>
      <c r="BS739" t="s">
        <v>297</v>
      </c>
      <c r="BT739" t="s">
        <v>297</v>
      </c>
      <c r="BU739" t="s">
        <v>297</v>
      </c>
      <c r="BV739" t="s">
        <v>297</v>
      </c>
      <c r="BW739" t="s">
        <v>297</v>
      </c>
      <c r="BX739" t="s">
        <v>297</v>
      </c>
      <c r="BY739" t="s">
        <v>297</v>
      </c>
      <c r="BZ739" t="s">
        <v>297</v>
      </c>
      <c r="CA739" t="s">
        <v>297</v>
      </c>
      <c r="CB739" t="s">
        <v>297</v>
      </c>
      <c r="CC739" t="s">
        <v>297</v>
      </c>
      <c r="CD739" t="s">
        <v>297</v>
      </c>
      <c r="CE739" t="s">
        <v>297</v>
      </c>
      <c r="CF739" t="s">
        <v>347</v>
      </c>
      <c r="CG739" t="s">
        <v>297</v>
      </c>
      <c r="CH739" t="s">
        <v>297</v>
      </c>
      <c r="CI739">
        <v>0</v>
      </c>
      <c r="CJ739">
        <v>30</v>
      </c>
      <c r="CK739" t="s">
        <v>4324</v>
      </c>
      <c r="CL739" t="s">
        <v>4325</v>
      </c>
      <c r="CM739" t="s">
        <v>297</v>
      </c>
      <c r="CN739" t="s">
        <v>297</v>
      </c>
      <c r="CO739" t="s">
        <v>297</v>
      </c>
      <c r="CP739" t="s">
        <v>297</v>
      </c>
      <c r="CQ739" t="s">
        <v>297</v>
      </c>
      <c r="CR739" t="s">
        <v>297</v>
      </c>
      <c r="CS739" t="s">
        <v>297</v>
      </c>
      <c r="CT739" t="s">
        <v>297</v>
      </c>
      <c r="CU739" t="s">
        <v>297</v>
      </c>
      <c r="CV739" t="s">
        <v>297</v>
      </c>
      <c r="CW739" t="s">
        <v>297</v>
      </c>
      <c r="CX739" t="s">
        <v>297</v>
      </c>
      <c r="CY739" t="s">
        <v>297</v>
      </c>
      <c r="CZ739" t="s">
        <v>297</v>
      </c>
      <c r="DA739" t="s">
        <v>297</v>
      </c>
      <c r="DB739" t="s">
        <v>297</v>
      </c>
      <c r="DC739" t="s">
        <v>297</v>
      </c>
    </row>
    <row r="740" spans="1:107" ht="17" hidden="1" customHeight="1" x14ac:dyDescent="0.2">
      <c r="A740" t="s">
        <v>4326</v>
      </c>
      <c r="B740" s="196" t="s">
        <v>4327</v>
      </c>
      <c r="C740" t="s">
        <v>6289</v>
      </c>
      <c r="D740" t="s">
        <v>297</v>
      </c>
      <c r="E740" t="s">
        <v>4327</v>
      </c>
      <c r="F740" t="s">
        <v>297</v>
      </c>
      <c r="G740" t="s">
        <v>298</v>
      </c>
      <c r="H740" t="s">
        <v>299</v>
      </c>
      <c r="I740" t="s">
        <v>300</v>
      </c>
      <c r="J740" t="s">
        <v>301</v>
      </c>
      <c r="K740" t="s">
        <v>302</v>
      </c>
      <c r="L740" t="s">
        <v>303</v>
      </c>
      <c r="M740" t="s">
        <v>297</v>
      </c>
      <c r="N740" t="s">
        <v>297</v>
      </c>
      <c r="O740" t="s">
        <v>297</v>
      </c>
      <c r="Q740" t="s">
        <v>304</v>
      </c>
      <c r="R740" t="s">
        <v>319</v>
      </c>
      <c r="S740" t="s">
        <v>306</v>
      </c>
      <c r="T740" t="s">
        <v>307</v>
      </c>
      <c r="U740" t="s">
        <v>308</v>
      </c>
      <c r="V740" t="s">
        <v>309</v>
      </c>
      <c r="W740" t="s">
        <v>310</v>
      </c>
      <c r="X740" t="s">
        <v>310</v>
      </c>
      <c r="Y740" t="s">
        <v>311</v>
      </c>
      <c r="Z740" t="s">
        <v>297</v>
      </c>
      <c r="AA740" t="s">
        <v>297</v>
      </c>
      <c r="AB740" t="s">
        <v>297</v>
      </c>
      <c r="AC740" t="s">
        <v>297</v>
      </c>
      <c r="AD740" t="s">
        <v>297</v>
      </c>
      <c r="AE740" t="s">
        <v>297</v>
      </c>
      <c r="AF740" t="s">
        <v>312</v>
      </c>
      <c r="AG740" t="s">
        <v>297</v>
      </c>
      <c r="AH740" t="s">
        <v>297</v>
      </c>
      <c r="AI740" t="s">
        <v>297</v>
      </c>
      <c r="AJ740" t="s">
        <v>297</v>
      </c>
      <c r="AK740" t="s">
        <v>297</v>
      </c>
      <c r="AL740" t="s">
        <v>297</v>
      </c>
      <c r="AM740" t="s">
        <v>297</v>
      </c>
      <c r="AN740" t="s">
        <v>297</v>
      </c>
      <c r="AO740" t="s">
        <v>297</v>
      </c>
      <c r="AP740" t="s">
        <v>297</v>
      </c>
      <c r="AQ740" t="s">
        <v>297</v>
      </c>
      <c r="AR740" t="s">
        <v>297</v>
      </c>
      <c r="AS740" t="s">
        <v>297</v>
      </c>
      <c r="AT740" t="s">
        <v>297</v>
      </c>
      <c r="AU740" t="s">
        <v>297</v>
      </c>
      <c r="AV740" t="s">
        <v>297</v>
      </c>
      <c r="AW740" t="s">
        <v>297</v>
      </c>
      <c r="AX740" t="s">
        <v>297</v>
      </c>
      <c r="AY740" t="s">
        <v>297</v>
      </c>
      <c r="AZ740" t="s">
        <v>297</v>
      </c>
      <c r="BA740" t="s">
        <v>297</v>
      </c>
      <c r="BB740" t="s">
        <v>297</v>
      </c>
      <c r="BC740" t="s">
        <v>297</v>
      </c>
      <c r="BD740" t="s">
        <v>297</v>
      </c>
      <c r="BE740" t="s">
        <v>297</v>
      </c>
      <c r="BF740" t="s">
        <v>297</v>
      </c>
      <c r="BG740" t="s">
        <v>297</v>
      </c>
      <c r="BH740" t="s">
        <v>297</v>
      </c>
      <c r="BI740" t="s">
        <v>297</v>
      </c>
      <c r="BJ740" t="s">
        <v>297</v>
      </c>
      <c r="BK740" t="s">
        <v>297</v>
      </c>
      <c r="BL740" t="s">
        <v>297</v>
      </c>
      <c r="BM740" t="s">
        <v>297</v>
      </c>
      <c r="BN740" t="s">
        <v>297</v>
      </c>
      <c r="BO740" t="s">
        <v>297</v>
      </c>
      <c r="BP740" t="s">
        <v>297</v>
      </c>
      <c r="BQ740" t="s">
        <v>297</v>
      </c>
      <c r="BR740" t="s">
        <v>297</v>
      </c>
      <c r="BS740" t="s">
        <v>297</v>
      </c>
      <c r="BT740" t="s">
        <v>297</v>
      </c>
      <c r="BU740" t="s">
        <v>297</v>
      </c>
      <c r="BV740" t="s">
        <v>297</v>
      </c>
      <c r="BW740" t="s">
        <v>297</v>
      </c>
      <c r="BX740" t="s">
        <v>297</v>
      </c>
      <c r="BY740" t="s">
        <v>297</v>
      </c>
      <c r="BZ740" t="s">
        <v>297</v>
      </c>
      <c r="CA740" t="s">
        <v>297</v>
      </c>
      <c r="CB740" t="s">
        <v>297</v>
      </c>
      <c r="CC740" t="s">
        <v>297</v>
      </c>
      <c r="CD740" t="s">
        <v>297</v>
      </c>
      <c r="CE740" t="s">
        <v>297</v>
      </c>
      <c r="CF740" t="s">
        <v>313</v>
      </c>
      <c r="CG740" t="s">
        <v>314</v>
      </c>
      <c r="CH740" t="s">
        <v>314</v>
      </c>
      <c r="CI740" t="s">
        <v>297</v>
      </c>
      <c r="CJ740" t="s">
        <v>297</v>
      </c>
      <c r="CK740" t="s">
        <v>4328</v>
      </c>
      <c r="CL740" t="s">
        <v>4329</v>
      </c>
      <c r="CM740" t="s">
        <v>297</v>
      </c>
      <c r="CN740" t="s">
        <v>297</v>
      </c>
      <c r="CO740" t="s">
        <v>297</v>
      </c>
      <c r="CP740" t="s">
        <v>297</v>
      </c>
      <c r="CQ740" t="s">
        <v>297</v>
      </c>
      <c r="CR740" t="s">
        <v>297</v>
      </c>
      <c r="CS740" t="s">
        <v>297</v>
      </c>
      <c r="CT740" t="s">
        <v>297</v>
      </c>
      <c r="CU740" t="s">
        <v>297</v>
      </c>
      <c r="CV740" t="s">
        <v>297</v>
      </c>
      <c r="CW740" t="s">
        <v>297</v>
      </c>
      <c r="CX740" t="s">
        <v>297</v>
      </c>
      <c r="CY740" t="s">
        <v>297</v>
      </c>
      <c r="CZ740" t="s">
        <v>297</v>
      </c>
      <c r="DA740" t="s">
        <v>297</v>
      </c>
      <c r="DB740" t="s">
        <v>297</v>
      </c>
      <c r="DC740" t="s">
        <v>297</v>
      </c>
    </row>
    <row r="741" spans="1:107" ht="17" hidden="1" customHeight="1" x14ac:dyDescent="0.2">
      <c r="A741" t="s">
        <v>4330</v>
      </c>
      <c r="B741" s="14" t="s">
        <v>4331</v>
      </c>
      <c r="C741" t="s">
        <v>6289</v>
      </c>
      <c r="D741" t="s">
        <v>297</v>
      </c>
      <c r="E741" t="s">
        <v>4331</v>
      </c>
      <c r="F741" t="s">
        <v>297</v>
      </c>
      <c r="G741" t="s">
        <v>298</v>
      </c>
      <c r="H741" t="s">
        <v>299</v>
      </c>
      <c r="I741" t="s">
        <v>300</v>
      </c>
      <c r="J741" t="s">
        <v>301</v>
      </c>
      <c r="K741" t="s">
        <v>302</v>
      </c>
      <c r="L741" t="s">
        <v>303</v>
      </c>
      <c r="M741" t="s">
        <v>297</v>
      </c>
      <c r="N741" t="s">
        <v>297</v>
      </c>
      <c r="O741" t="s">
        <v>297</v>
      </c>
      <c r="Q741" t="s">
        <v>304</v>
      </c>
      <c r="R741" t="s">
        <v>319</v>
      </c>
      <c r="S741" t="s">
        <v>306</v>
      </c>
      <c r="T741" t="s">
        <v>307</v>
      </c>
      <c r="U741" t="s">
        <v>308</v>
      </c>
      <c r="V741" t="s">
        <v>309</v>
      </c>
      <c r="W741" t="s">
        <v>310</v>
      </c>
      <c r="X741" t="s">
        <v>310</v>
      </c>
      <c r="Y741" t="s">
        <v>311</v>
      </c>
      <c r="Z741" t="s">
        <v>297</v>
      </c>
      <c r="AA741" t="s">
        <v>297</v>
      </c>
      <c r="AB741" t="s">
        <v>297</v>
      </c>
      <c r="AC741" t="s">
        <v>297</v>
      </c>
      <c r="AD741" t="s">
        <v>297</v>
      </c>
      <c r="AE741" t="s">
        <v>297</v>
      </c>
      <c r="AF741" t="s">
        <v>312</v>
      </c>
      <c r="AG741" t="s">
        <v>297</v>
      </c>
      <c r="AH741" t="s">
        <v>297</v>
      </c>
      <c r="AI741" t="s">
        <v>297</v>
      </c>
      <c r="AJ741" t="s">
        <v>297</v>
      </c>
      <c r="AK741" t="s">
        <v>297</v>
      </c>
      <c r="AL741" t="s">
        <v>297</v>
      </c>
      <c r="AM741" t="s">
        <v>297</v>
      </c>
      <c r="AN741" t="s">
        <v>297</v>
      </c>
      <c r="AO741" t="s">
        <v>297</v>
      </c>
      <c r="AP741" t="s">
        <v>297</v>
      </c>
      <c r="AQ741" t="s">
        <v>297</v>
      </c>
      <c r="AR741" t="s">
        <v>297</v>
      </c>
      <c r="AS741" t="s">
        <v>297</v>
      </c>
      <c r="AT741" t="s">
        <v>297</v>
      </c>
      <c r="AU741" t="s">
        <v>297</v>
      </c>
      <c r="AV741" t="s">
        <v>297</v>
      </c>
      <c r="AW741" t="s">
        <v>297</v>
      </c>
      <c r="AX741" t="s">
        <v>297</v>
      </c>
      <c r="AY741" t="s">
        <v>297</v>
      </c>
      <c r="AZ741" t="s">
        <v>297</v>
      </c>
      <c r="BA741" t="s">
        <v>297</v>
      </c>
      <c r="BB741" t="s">
        <v>297</v>
      </c>
      <c r="BC741" t="s">
        <v>297</v>
      </c>
      <c r="BD741" t="s">
        <v>297</v>
      </c>
      <c r="BE741" t="s">
        <v>297</v>
      </c>
      <c r="BF741" t="s">
        <v>297</v>
      </c>
      <c r="BG741" t="s">
        <v>297</v>
      </c>
      <c r="BH741" t="s">
        <v>297</v>
      </c>
      <c r="BI741" t="s">
        <v>297</v>
      </c>
      <c r="BJ741" t="s">
        <v>297</v>
      </c>
      <c r="BK741" t="s">
        <v>297</v>
      </c>
      <c r="BL741" t="s">
        <v>297</v>
      </c>
      <c r="BM741" t="s">
        <v>297</v>
      </c>
      <c r="BN741" t="s">
        <v>297</v>
      </c>
      <c r="BO741" t="s">
        <v>297</v>
      </c>
      <c r="BP741" t="s">
        <v>297</v>
      </c>
      <c r="BQ741" t="s">
        <v>297</v>
      </c>
      <c r="BR741" t="s">
        <v>297</v>
      </c>
      <c r="BS741" t="s">
        <v>297</v>
      </c>
      <c r="BT741" t="s">
        <v>297</v>
      </c>
      <c r="BU741" t="s">
        <v>297</v>
      </c>
      <c r="BV741" t="s">
        <v>297</v>
      </c>
      <c r="BW741" t="s">
        <v>297</v>
      </c>
      <c r="BX741" t="s">
        <v>297</v>
      </c>
      <c r="BY741" t="s">
        <v>297</v>
      </c>
      <c r="BZ741" t="s">
        <v>297</v>
      </c>
      <c r="CA741" t="s">
        <v>297</v>
      </c>
      <c r="CB741" t="s">
        <v>297</v>
      </c>
      <c r="CC741" t="s">
        <v>297</v>
      </c>
      <c r="CD741" t="s">
        <v>297</v>
      </c>
      <c r="CE741" t="s">
        <v>297</v>
      </c>
      <c r="CF741" t="s">
        <v>313</v>
      </c>
      <c r="CG741" t="s">
        <v>314</v>
      </c>
      <c r="CH741" t="s">
        <v>314</v>
      </c>
      <c r="CI741" t="s">
        <v>297</v>
      </c>
      <c r="CJ741" t="s">
        <v>297</v>
      </c>
      <c r="CK741" t="s">
        <v>4332</v>
      </c>
      <c r="CL741" t="s">
        <v>4333</v>
      </c>
      <c r="CM741" t="s">
        <v>297</v>
      </c>
      <c r="CN741" t="s">
        <v>297</v>
      </c>
      <c r="CO741" t="s">
        <v>297</v>
      </c>
      <c r="CP741" t="s">
        <v>297</v>
      </c>
      <c r="CQ741" t="s">
        <v>297</v>
      </c>
      <c r="CR741" t="s">
        <v>297</v>
      </c>
      <c r="CS741" t="s">
        <v>297</v>
      </c>
      <c r="CT741" t="s">
        <v>297</v>
      </c>
      <c r="CU741" t="s">
        <v>297</v>
      </c>
      <c r="CV741" t="s">
        <v>297</v>
      </c>
      <c r="CW741" t="s">
        <v>297</v>
      </c>
      <c r="CX741" t="s">
        <v>297</v>
      </c>
      <c r="CY741" t="s">
        <v>297</v>
      </c>
      <c r="CZ741" t="s">
        <v>297</v>
      </c>
      <c r="DA741" t="s">
        <v>297</v>
      </c>
      <c r="DB741" t="s">
        <v>297</v>
      </c>
      <c r="DC741" t="s">
        <v>297</v>
      </c>
    </row>
    <row r="742" spans="1:107" ht="17" hidden="1" customHeight="1" x14ac:dyDescent="0.2">
      <c r="A742" t="s">
        <v>4334</v>
      </c>
      <c r="B742" s="196" t="s">
        <v>4335</v>
      </c>
      <c r="C742" t="s">
        <v>6289</v>
      </c>
      <c r="D742" t="s">
        <v>297</v>
      </c>
      <c r="E742" t="s">
        <v>4335</v>
      </c>
      <c r="F742" t="s">
        <v>297</v>
      </c>
      <c r="G742" t="s">
        <v>298</v>
      </c>
      <c r="H742" t="s">
        <v>299</v>
      </c>
      <c r="I742" t="s">
        <v>300</v>
      </c>
      <c r="J742" t="s">
        <v>301</v>
      </c>
      <c r="K742" t="s">
        <v>302</v>
      </c>
      <c r="L742" t="s">
        <v>303</v>
      </c>
      <c r="M742" t="s">
        <v>297</v>
      </c>
      <c r="N742" t="s">
        <v>297</v>
      </c>
      <c r="O742" t="s">
        <v>297</v>
      </c>
      <c r="Q742" t="s">
        <v>304</v>
      </c>
      <c r="R742" t="s">
        <v>319</v>
      </c>
      <c r="S742" t="s">
        <v>306</v>
      </c>
      <c r="T742" t="s">
        <v>307</v>
      </c>
      <c r="U742" t="s">
        <v>308</v>
      </c>
      <c r="V742" t="s">
        <v>309</v>
      </c>
      <c r="W742" t="s">
        <v>310</v>
      </c>
      <c r="X742" t="s">
        <v>310</v>
      </c>
      <c r="Y742" t="s">
        <v>311</v>
      </c>
      <c r="Z742" t="s">
        <v>297</v>
      </c>
      <c r="AA742" t="s">
        <v>297</v>
      </c>
      <c r="AB742" t="s">
        <v>297</v>
      </c>
      <c r="AC742" t="s">
        <v>297</v>
      </c>
      <c r="AD742" t="s">
        <v>297</v>
      </c>
      <c r="AE742" t="s">
        <v>297</v>
      </c>
      <c r="AF742" t="s">
        <v>312</v>
      </c>
      <c r="AG742" t="s">
        <v>297</v>
      </c>
      <c r="AH742" t="s">
        <v>297</v>
      </c>
      <c r="AI742" t="s">
        <v>297</v>
      </c>
      <c r="AJ742" t="s">
        <v>297</v>
      </c>
      <c r="AK742" t="s">
        <v>297</v>
      </c>
      <c r="AL742" t="s">
        <v>297</v>
      </c>
      <c r="AM742" t="s">
        <v>297</v>
      </c>
      <c r="AN742" t="s">
        <v>297</v>
      </c>
      <c r="AO742" t="s">
        <v>297</v>
      </c>
      <c r="AP742" t="s">
        <v>297</v>
      </c>
      <c r="AQ742" t="s">
        <v>297</v>
      </c>
      <c r="AR742" t="s">
        <v>297</v>
      </c>
      <c r="AS742" t="s">
        <v>297</v>
      </c>
      <c r="AT742" t="s">
        <v>297</v>
      </c>
      <c r="AU742" t="s">
        <v>297</v>
      </c>
      <c r="AV742" t="s">
        <v>297</v>
      </c>
      <c r="AW742" t="s">
        <v>297</v>
      </c>
      <c r="AX742" t="s">
        <v>297</v>
      </c>
      <c r="AY742" t="s">
        <v>297</v>
      </c>
      <c r="AZ742" t="s">
        <v>297</v>
      </c>
      <c r="BA742" t="s">
        <v>297</v>
      </c>
      <c r="BB742" t="s">
        <v>297</v>
      </c>
      <c r="BC742" t="s">
        <v>297</v>
      </c>
      <c r="BD742" t="s">
        <v>297</v>
      </c>
      <c r="BE742" t="s">
        <v>297</v>
      </c>
      <c r="BF742" t="s">
        <v>297</v>
      </c>
      <c r="BG742" t="s">
        <v>297</v>
      </c>
      <c r="BH742" t="s">
        <v>297</v>
      </c>
      <c r="BI742" t="s">
        <v>297</v>
      </c>
      <c r="BJ742" t="s">
        <v>297</v>
      </c>
      <c r="BK742" t="s">
        <v>297</v>
      </c>
      <c r="BL742" t="s">
        <v>297</v>
      </c>
      <c r="BM742" t="s">
        <v>297</v>
      </c>
      <c r="BN742" t="s">
        <v>297</v>
      </c>
      <c r="BO742" t="s">
        <v>297</v>
      </c>
      <c r="BP742" t="s">
        <v>297</v>
      </c>
      <c r="BQ742" t="s">
        <v>297</v>
      </c>
      <c r="BR742" t="s">
        <v>297</v>
      </c>
      <c r="BS742" t="s">
        <v>297</v>
      </c>
      <c r="BT742" t="s">
        <v>297</v>
      </c>
      <c r="BU742" t="s">
        <v>297</v>
      </c>
      <c r="BV742" t="s">
        <v>297</v>
      </c>
      <c r="BW742" t="s">
        <v>297</v>
      </c>
      <c r="BX742" t="s">
        <v>297</v>
      </c>
      <c r="BY742" t="s">
        <v>297</v>
      </c>
      <c r="BZ742" t="s">
        <v>297</v>
      </c>
      <c r="CA742" t="s">
        <v>297</v>
      </c>
      <c r="CB742" t="s">
        <v>297</v>
      </c>
      <c r="CC742" t="s">
        <v>297</v>
      </c>
      <c r="CD742" t="s">
        <v>297</v>
      </c>
      <c r="CE742" t="s">
        <v>297</v>
      </c>
      <c r="CF742" t="s">
        <v>313</v>
      </c>
      <c r="CG742" t="s">
        <v>314</v>
      </c>
      <c r="CH742" t="s">
        <v>314</v>
      </c>
      <c r="CI742" t="s">
        <v>297</v>
      </c>
      <c r="CJ742" t="s">
        <v>297</v>
      </c>
      <c r="CK742" t="s">
        <v>4336</v>
      </c>
      <c r="CL742" t="s">
        <v>4337</v>
      </c>
      <c r="CM742" t="s">
        <v>297</v>
      </c>
      <c r="CN742" t="s">
        <v>297</v>
      </c>
      <c r="CO742" t="s">
        <v>297</v>
      </c>
      <c r="CP742" t="s">
        <v>297</v>
      </c>
      <c r="CQ742" t="s">
        <v>297</v>
      </c>
      <c r="CR742" t="s">
        <v>297</v>
      </c>
      <c r="CS742" t="s">
        <v>297</v>
      </c>
      <c r="CT742" t="s">
        <v>297</v>
      </c>
      <c r="CU742" t="s">
        <v>297</v>
      </c>
      <c r="CV742" t="s">
        <v>297</v>
      </c>
      <c r="CW742" t="s">
        <v>297</v>
      </c>
      <c r="CX742" t="s">
        <v>297</v>
      </c>
      <c r="CY742" t="s">
        <v>297</v>
      </c>
      <c r="CZ742" t="s">
        <v>297</v>
      </c>
      <c r="DA742" t="s">
        <v>297</v>
      </c>
      <c r="DB742" t="s">
        <v>297</v>
      </c>
      <c r="DC742" t="s">
        <v>297</v>
      </c>
    </row>
    <row r="743" spans="1:107" ht="17" hidden="1" customHeight="1" x14ac:dyDescent="0.2">
      <c r="A743" t="s">
        <v>4338</v>
      </c>
      <c r="B743" s="14" t="s">
        <v>4339</v>
      </c>
      <c r="C743" t="s">
        <v>6289</v>
      </c>
      <c r="D743" t="s">
        <v>297</v>
      </c>
      <c r="E743" t="s">
        <v>4339</v>
      </c>
      <c r="F743" t="s">
        <v>297</v>
      </c>
      <c r="G743" t="s">
        <v>298</v>
      </c>
      <c r="H743" t="s">
        <v>299</v>
      </c>
      <c r="I743" t="s">
        <v>300</v>
      </c>
      <c r="J743" t="s">
        <v>301</v>
      </c>
      <c r="K743" t="s">
        <v>302</v>
      </c>
      <c r="L743" t="s">
        <v>303</v>
      </c>
      <c r="M743" t="s">
        <v>297</v>
      </c>
      <c r="N743" t="s">
        <v>297</v>
      </c>
      <c r="O743" t="s">
        <v>297</v>
      </c>
      <c r="Q743" t="s">
        <v>304</v>
      </c>
      <c r="R743" t="s">
        <v>319</v>
      </c>
      <c r="S743" t="s">
        <v>306</v>
      </c>
      <c r="T743" t="s">
        <v>307</v>
      </c>
      <c r="U743" t="s">
        <v>308</v>
      </c>
      <c r="V743" t="s">
        <v>309</v>
      </c>
      <c r="W743" t="s">
        <v>310</v>
      </c>
      <c r="X743" t="s">
        <v>310</v>
      </c>
      <c r="Y743" t="s">
        <v>311</v>
      </c>
      <c r="Z743" t="s">
        <v>297</v>
      </c>
      <c r="AA743" t="s">
        <v>297</v>
      </c>
      <c r="AB743" t="s">
        <v>297</v>
      </c>
      <c r="AC743" t="s">
        <v>297</v>
      </c>
      <c r="AD743" t="s">
        <v>297</v>
      </c>
      <c r="AE743" t="s">
        <v>297</v>
      </c>
      <c r="AF743" t="s">
        <v>312</v>
      </c>
      <c r="AG743" t="s">
        <v>297</v>
      </c>
      <c r="AH743" t="s">
        <v>297</v>
      </c>
      <c r="AI743" t="s">
        <v>297</v>
      </c>
      <c r="AJ743" t="s">
        <v>297</v>
      </c>
      <c r="AK743" t="s">
        <v>297</v>
      </c>
      <c r="AL743" t="s">
        <v>297</v>
      </c>
      <c r="AM743" t="s">
        <v>297</v>
      </c>
      <c r="AN743" t="s">
        <v>297</v>
      </c>
      <c r="AO743" t="s">
        <v>297</v>
      </c>
      <c r="AP743" t="s">
        <v>297</v>
      </c>
      <c r="AQ743" t="s">
        <v>297</v>
      </c>
      <c r="AR743" t="s">
        <v>297</v>
      </c>
      <c r="AS743" t="s">
        <v>297</v>
      </c>
      <c r="AT743" t="s">
        <v>297</v>
      </c>
      <c r="AU743" t="s">
        <v>297</v>
      </c>
      <c r="AV743" t="s">
        <v>297</v>
      </c>
      <c r="AW743" t="s">
        <v>297</v>
      </c>
      <c r="AX743" t="s">
        <v>297</v>
      </c>
      <c r="AY743" t="s">
        <v>297</v>
      </c>
      <c r="AZ743" t="s">
        <v>297</v>
      </c>
      <c r="BA743" t="s">
        <v>297</v>
      </c>
      <c r="BB743" t="s">
        <v>297</v>
      </c>
      <c r="BC743" t="s">
        <v>297</v>
      </c>
      <c r="BD743" t="s">
        <v>297</v>
      </c>
      <c r="BE743" t="s">
        <v>297</v>
      </c>
      <c r="BF743" t="s">
        <v>297</v>
      </c>
      <c r="BG743" t="s">
        <v>297</v>
      </c>
      <c r="BH743" t="s">
        <v>297</v>
      </c>
      <c r="BI743" t="s">
        <v>297</v>
      </c>
      <c r="BJ743" t="s">
        <v>297</v>
      </c>
      <c r="BK743" t="s">
        <v>297</v>
      </c>
      <c r="BL743" t="s">
        <v>297</v>
      </c>
      <c r="BM743" t="s">
        <v>297</v>
      </c>
      <c r="BN743" t="s">
        <v>297</v>
      </c>
      <c r="BO743" t="s">
        <v>297</v>
      </c>
      <c r="BP743" t="s">
        <v>297</v>
      </c>
      <c r="BQ743" t="s">
        <v>297</v>
      </c>
      <c r="BR743" t="s">
        <v>297</v>
      </c>
      <c r="BS743" t="s">
        <v>297</v>
      </c>
      <c r="BT743" t="s">
        <v>297</v>
      </c>
      <c r="BU743" t="s">
        <v>297</v>
      </c>
      <c r="BV743" t="s">
        <v>297</v>
      </c>
      <c r="BW743" t="s">
        <v>297</v>
      </c>
      <c r="BX743" t="s">
        <v>297</v>
      </c>
      <c r="BY743" t="s">
        <v>297</v>
      </c>
      <c r="BZ743" t="s">
        <v>297</v>
      </c>
      <c r="CA743" t="s">
        <v>297</v>
      </c>
      <c r="CB743" t="s">
        <v>297</v>
      </c>
      <c r="CC743" t="s">
        <v>297</v>
      </c>
      <c r="CD743" t="s">
        <v>297</v>
      </c>
      <c r="CE743" t="s">
        <v>297</v>
      </c>
      <c r="CF743" t="s">
        <v>313</v>
      </c>
      <c r="CG743" t="s">
        <v>314</v>
      </c>
      <c r="CH743" t="s">
        <v>314</v>
      </c>
      <c r="CI743" t="s">
        <v>297</v>
      </c>
      <c r="CJ743" t="s">
        <v>297</v>
      </c>
      <c r="CK743" t="s">
        <v>4340</v>
      </c>
      <c r="CL743" t="s">
        <v>4341</v>
      </c>
      <c r="CM743" t="s">
        <v>297</v>
      </c>
      <c r="CN743" t="s">
        <v>297</v>
      </c>
      <c r="CO743" t="s">
        <v>297</v>
      </c>
      <c r="CP743" t="s">
        <v>297</v>
      </c>
      <c r="CQ743" t="s">
        <v>297</v>
      </c>
      <c r="CR743" t="s">
        <v>297</v>
      </c>
      <c r="CS743" t="s">
        <v>297</v>
      </c>
      <c r="CT743" t="s">
        <v>297</v>
      </c>
      <c r="CU743" t="s">
        <v>297</v>
      </c>
      <c r="CV743" t="s">
        <v>297</v>
      </c>
      <c r="CW743" t="s">
        <v>297</v>
      </c>
      <c r="CX743" t="s">
        <v>297</v>
      </c>
      <c r="CY743" t="s">
        <v>297</v>
      </c>
      <c r="CZ743" t="s">
        <v>297</v>
      </c>
      <c r="DA743" t="s">
        <v>297</v>
      </c>
      <c r="DB743" t="s">
        <v>297</v>
      </c>
      <c r="DC743" t="s">
        <v>297</v>
      </c>
    </row>
    <row r="744" spans="1:107" ht="17" hidden="1" customHeight="1" x14ac:dyDescent="0.2">
      <c r="A744" t="s">
        <v>4342</v>
      </c>
      <c r="B744" s="196" t="s">
        <v>4343</v>
      </c>
      <c r="C744" t="s">
        <v>6289</v>
      </c>
      <c r="D744" t="s">
        <v>297</v>
      </c>
      <c r="E744" t="s">
        <v>4343</v>
      </c>
      <c r="F744" t="s">
        <v>297</v>
      </c>
      <c r="G744" t="s">
        <v>298</v>
      </c>
      <c r="H744" t="s">
        <v>299</v>
      </c>
      <c r="I744" t="s">
        <v>300</v>
      </c>
      <c r="J744" t="s">
        <v>301</v>
      </c>
      <c r="K744" t="s">
        <v>302</v>
      </c>
      <c r="L744" t="s">
        <v>303</v>
      </c>
      <c r="M744" t="s">
        <v>297</v>
      </c>
      <c r="N744" t="s">
        <v>297</v>
      </c>
      <c r="O744" t="s">
        <v>297</v>
      </c>
      <c r="Q744" t="s">
        <v>304</v>
      </c>
      <c r="R744" t="s">
        <v>319</v>
      </c>
      <c r="S744" t="s">
        <v>306</v>
      </c>
      <c r="T744" t="s">
        <v>307</v>
      </c>
      <c r="U744" t="s">
        <v>308</v>
      </c>
      <c r="V744" t="s">
        <v>309</v>
      </c>
      <c r="W744" t="s">
        <v>310</v>
      </c>
      <c r="X744" t="s">
        <v>310</v>
      </c>
      <c r="Y744" t="s">
        <v>311</v>
      </c>
      <c r="Z744" t="s">
        <v>297</v>
      </c>
      <c r="AA744" t="s">
        <v>297</v>
      </c>
      <c r="AB744" t="s">
        <v>297</v>
      </c>
      <c r="AC744" t="s">
        <v>297</v>
      </c>
      <c r="AD744" t="s">
        <v>297</v>
      </c>
      <c r="AE744" t="s">
        <v>297</v>
      </c>
      <c r="AF744" t="s">
        <v>312</v>
      </c>
      <c r="AG744" t="s">
        <v>297</v>
      </c>
      <c r="AH744" t="s">
        <v>297</v>
      </c>
      <c r="AI744" t="s">
        <v>297</v>
      </c>
      <c r="AJ744" t="s">
        <v>297</v>
      </c>
      <c r="AK744" t="s">
        <v>297</v>
      </c>
      <c r="AL744" t="s">
        <v>297</v>
      </c>
      <c r="AM744" t="s">
        <v>297</v>
      </c>
      <c r="AN744" t="s">
        <v>297</v>
      </c>
      <c r="AO744" t="s">
        <v>297</v>
      </c>
      <c r="AP744" t="s">
        <v>297</v>
      </c>
      <c r="AQ744" t="s">
        <v>297</v>
      </c>
      <c r="AR744" t="s">
        <v>297</v>
      </c>
      <c r="AS744" t="s">
        <v>297</v>
      </c>
      <c r="AT744" t="s">
        <v>297</v>
      </c>
      <c r="AU744" t="s">
        <v>297</v>
      </c>
      <c r="AV744" t="s">
        <v>297</v>
      </c>
      <c r="AW744" t="s">
        <v>297</v>
      </c>
      <c r="AX744" t="s">
        <v>297</v>
      </c>
      <c r="AY744" t="s">
        <v>297</v>
      </c>
      <c r="AZ744" t="s">
        <v>297</v>
      </c>
      <c r="BA744" t="s">
        <v>297</v>
      </c>
      <c r="BB744" t="s">
        <v>297</v>
      </c>
      <c r="BC744" t="s">
        <v>297</v>
      </c>
      <c r="BD744" t="s">
        <v>297</v>
      </c>
      <c r="BE744" t="s">
        <v>297</v>
      </c>
      <c r="BF744" t="s">
        <v>297</v>
      </c>
      <c r="BG744" t="s">
        <v>297</v>
      </c>
      <c r="BH744" t="s">
        <v>297</v>
      </c>
      <c r="BI744" t="s">
        <v>297</v>
      </c>
      <c r="BJ744" t="s">
        <v>297</v>
      </c>
      <c r="BK744" t="s">
        <v>297</v>
      </c>
      <c r="BL744" t="s">
        <v>297</v>
      </c>
      <c r="BM744" t="s">
        <v>297</v>
      </c>
      <c r="BN744" t="s">
        <v>297</v>
      </c>
      <c r="BO744" t="s">
        <v>297</v>
      </c>
      <c r="BP744" t="s">
        <v>297</v>
      </c>
      <c r="BQ744" t="s">
        <v>297</v>
      </c>
      <c r="BR744" t="s">
        <v>297</v>
      </c>
      <c r="BS744" t="s">
        <v>297</v>
      </c>
      <c r="BT744" t="s">
        <v>297</v>
      </c>
      <c r="BU744" t="s">
        <v>297</v>
      </c>
      <c r="BV744" t="s">
        <v>297</v>
      </c>
      <c r="BW744" t="s">
        <v>297</v>
      </c>
      <c r="BX744" t="s">
        <v>297</v>
      </c>
      <c r="BY744" t="s">
        <v>297</v>
      </c>
      <c r="BZ744" t="s">
        <v>297</v>
      </c>
      <c r="CA744" t="s">
        <v>297</v>
      </c>
      <c r="CB744" t="s">
        <v>297</v>
      </c>
      <c r="CC744" t="s">
        <v>297</v>
      </c>
      <c r="CD744" t="s">
        <v>297</v>
      </c>
      <c r="CE744" t="s">
        <v>297</v>
      </c>
      <c r="CF744" t="s">
        <v>313</v>
      </c>
      <c r="CG744" t="s">
        <v>314</v>
      </c>
      <c r="CH744" t="s">
        <v>314</v>
      </c>
      <c r="CI744" t="s">
        <v>297</v>
      </c>
      <c r="CJ744" t="s">
        <v>297</v>
      </c>
      <c r="CK744" t="s">
        <v>4344</v>
      </c>
      <c r="CL744" t="s">
        <v>4345</v>
      </c>
      <c r="CM744" t="s">
        <v>297</v>
      </c>
      <c r="CN744" t="s">
        <v>297</v>
      </c>
      <c r="CO744" t="s">
        <v>297</v>
      </c>
      <c r="CP744" t="s">
        <v>297</v>
      </c>
      <c r="CQ744" t="s">
        <v>297</v>
      </c>
      <c r="CR744" t="s">
        <v>297</v>
      </c>
      <c r="CS744" t="s">
        <v>297</v>
      </c>
      <c r="CT744" t="s">
        <v>297</v>
      </c>
      <c r="CU744" t="s">
        <v>297</v>
      </c>
      <c r="CV744" t="s">
        <v>297</v>
      </c>
      <c r="CW744" t="s">
        <v>297</v>
      </c>
      <c r="CX744" t="s">
        <v>297</v>
      </c>
      <c r="CY744" t="s">
        <v>297</v>
      </c>
      <c r="CZ744" t="s">
        <v>297</v>
      </c>
      <c r="DA744" t="s">
        <v>297</v>
      </c>
      <c r="DB744" t="s">
        <v>297</v>
      </c>
      <c r="DC744" t="s">
        <v>297</v>
      </c>
    </row>
    <row r="745" spans="1:107" ht="17" hidden="1" customHeight="1" x14ac:dyDescent="0.2">
      <c r="A745" t="s">
        <v>4346</v>
      </c>
      <c r="B745" s="14" t="s">
        <v>926</v>
      </c>
      <c r="C745" t="s">
        <v>6161</v>
      </c>
      <c r="D745" t="s">
        <v>297</v>
      </c>
      <c r="E745" t="s">
        <v>4347</v>
      </c>
      <c r="F745" t="s">
        <v>297</v>
      </c>
      <c r="G745" t="s">
        <v>339</v>
      </c>
      <c r="H745" t="s">
        <v>340</v>
      </c>
      <c r="I745" t="s">
        <v>375</v>
      </c>
      <c r="J745" t="s">
        <v>342</v>
      </c>
      <c r="K745" t="s">
        <v>343</v>
      </c>
      <c r="L745" t="s">
        <v>303</v>
      </c>
      <c r="M745" t="s">
        <v>297</v>
      </c>
      <c r="N745" t="s">
        <v>297</v>
      </c>
      <c r="O745" t="s">
        <v>297</v>
      </c>
      <c r="Q745" t="s">
        <v>344</v>
      </c>
      <c r="R745" t="s">
        <v>297</v>
      </c>
      <c r="S745" t="s">
        <v>306</v>
      </c>
      <c r="T745" t="s">
        <v>297</v>
      </c>
      <c r="U745" t="s">
        <v>297</v>
      </c>
      <c r="V745" t="s">
        <v>309</v>
      </c>
      <c r="W745" t="s">
        <v>310</v>
      </c>
      <c r="X745" t="s">
        <v>310</v>
      </c>
      <c r="Y745" t="s">
        <v>311</v>
      </c>
      <c r="Z745" t="s">
        <v>297</v>
      </c>
      <c r="AA745" t="s">
        <v>297</v>
      </c>
      <c r="AB745" t="s">
        <v>297</v>
      </c>
      <c r="AC745" t="s">
        <v>297</v>
      </c>
      <c r="AD745" t="s">
        <v>297</v>
      </c>
      <c r="AE745" t="s">
        <v>297</v>
      </c>
      <c r="AF745" t="s">
        <v>312</v>
      </c>
      <c r="AG745" t="s">
        <v>297</v>
      </c>
      <c r="AH745" t="s">
        <v>297</v>
      </c>
      <c r="AI745" t="s">
        <v>297</v>
      </c>
      <c r="AJ745" t="s">
        <v>297</v>
      </c>
      <c r="AK745" t="s">
        <v>297</v>
      </c>
      <c r="AL745" t="s">
        <v>297</v>
      </c>
      <c r="AM745" t="s">
        <v>297</v>
      </c>
      <c r="AN745" t="s">
        <v>297</v>
      </c>
      <c r="AO745" t="s">
        <v>297</v>
      </c>
      <c r="AP745" t="s">
        <v>297</v>
      </c>
      <c r="AQ745" t="s">
        <v>297</v>
      </c>
      <c r="AR745" t="s">
        <v>297</v>
      </c>
      <c r="AS745" t="s">
        <v>297</v>
      </c>
      <c r="AT745" t="s">
        <v>297</v>
      </c>
      <c r="AU745" t="s">
        <v>297</v>
      </c>
      <c r="AV745" t="s">
        <v>297</v>
      </c>
      <c r="AW745" t="s">
        <v>297</v>
      </c>
      <c r="AX745" t="s">
        <v>297</v>
      </c>
      <c r="AY745" t="s">
        <v>297</v>
      </c>
      <c r="AZ745" t="s">
        <v>297</v>
      </c>
      <c r="BA745" t="s">
        <v>297</v>
      </c>
      <c r="BB745" t="s">
        <v>297</v>
      </c>
      <c r="BC745" t="s">
        <v>297</v>
      </c>
      <c r="BD745" t="s">
        <v>297</v>
      </c>
      <c r="BE745" t="s">
        <v>297</v>
      </c>
      <c r="BF745" t="s">
        <v>297</v>
      </c>
      <c r="BG745" t="s">
        <v>297</v>
      </c>
      <c r="BH745" t="s">
        <v>297</v>
      </c>
      <c r="BI745" t="s">
        <v>297</v>
      </c>
      <c r="BJ745" t="s">
        <v>297</v>
      </c>
      <c r="BK745" t="s">
        <v>297</v>
      </c>
      <c r="BL745" t="s">
        <v>297</v>
      </c>
      <c r="BM745" t="s">
        <v>297</v>
      </c>
      <c r="BN745" t="s">
        <v>297</v>
      </c>
      <c r="BO745" t="s">
        <v>297</v>
      </c>
      <c r="BP745" t="s">
        <v>297</v>
      </c>
      <c r="BQ745" t="s">
        <v>297</v>
      </c>
      <c r="BR745" t="s">
        <v>297</v>
      </c>
      <c r="BS745" t="s">
        <v>297</v>
      </c>
      <c r="BT745" t="s">
        <v>297</v>
      </c>
      <c r="BU745" t="s">
        <v>297</v>
      </c>
      <c r="BV745" t="s">
        <v>297</v>
      </c>
      <c r="BW745" t="s">
        <v>297</v>
      </c>
      <c r="BX745" t="s">
        <v>297</v>
      </c>
      <c r="BY745" t="s">
        <v>297</v>
      </c>
      <c r="BZ745" t="s">
        <v>297</v>
      </c>
      <c r="CA745" t="s">
        <v>297</v>
      </c>
      <c r="CB745" t="s">
        <v>297</v>
      </c>
      <c r="CC745" t="s">
        <v>297</v>
      </c>
      <c r="CD745" t="s">
        <v>297</v>
      </c>
      <c r="CE745" t="s">
        <v>297</v>
      </c>
      <c r="CF745" t="s">
        <v>347</v>
      </c>
      <c r="CG745" t="s">
        <v>297</v>
      </c>
      <c r="CH745" t="s">
        <v>297</v>
      </c>
      <c r="CI745">
        <v>0</v>
      </c>
      <c r="CJ745">
        <v>30</v>
      </c>
      <c r="CK745" t="s">
        <v>4348</v>
      </c>
      <c r="CL745" t="s">
        <v>4349</v>
      </c>
      <c r="CM745" t="s">
        <v>297</v>
      </c>
      <c r="CN745" t="s">
        <v>297</v>
      </c>
      <c r="CO745" t="s">
        <v>297</v>
      </c>
      <c r="CP745" t="s">
        <v>297</v>
      </c>
      <c r="CQ745" t="s">
        <v>297</v>
      </c>
      <c r="CR745" t="s">
        <v>297</v>
      </c>
      <c r="CS745" t="s">
        <v>297</v>
      </c>
      <c r="CT745" t="s">
        <v>297</v>
      </c>
      <c r="CU745" t="s">
        <v>297</v>
      </c>
      <c r="CV745" t="s">
        <v>297</v>
      </c>
      <c r="CW745" t="s">
        <v>297</v>
      </c>
      <c r="CX745" t="s">
        <v>297</v>
      </c>
      <c r="CY745" t="s">
        <v>297</v>
      </c>
      <c r="CZ745" t="s">
        <v>297</v>
      </c>
      <c r="DA745" t="s">
        <v>297</v>
      </c>
      <c r="DB745" t="s">
        <v>297</v>
      </c>
      <c r="DC745" t="s">
        <v>297</v>
      </c>
    </row>
    <row r="746" spans="1:107" ht="17" hidden="1" customHeight="1" x14ac:dyDescent="0.2">
      <c r="A746" t="s">
        <v>4350</v>
      </c>
      <c r="B746" s="196" t="s">
        <v>4351</v>
      </c>
      <c r="C746" t="s">
        <v>6204</v>
      </c>
      <c r="D746" t="s">
        <v>297</v>
      </c>
      <c r="E746" t="s">
        <v>4352</v>
      </c>
      <c r="F746" t="s">
        <v>297</v>
      </c>
      <c r="G746" t="s">
        <v>339</v>
      </c>
      <c r="H746" t="s">
        <v>340</v>
      </c>
      <c r="I746" t="s">
        <v>375</v>
      </c>
      <c r="J746" t="s">
        <v>479</v>
      </c>
      <c r="K746" t="s">
        <v>343</v>
      </c>
      <c r="L746" t="s">
        <v>303</v>
      </c>
      <c r="M746" t="s">
        <v>297</v>
      </c>
      <c r="N746" t="s">
        <v>297</v>
      </c>
      <c r="O746" t="s">
        <v>4353</v>
      </c>
      <c r="Q746" t="s">
        <v>344</v>
      </c>
      <c r="R746" t="s">
        <v>297</v>
      </c>
      <c r="S746" t="s">
        <v>306</v>
      </c>
      <c r="T746" t="s">
        <v>297</v>
      </c>
      <c r="U746" t="s">
        <v>308</v>
      </c>
      <c r="V746" t="s">
        <v>309</v>
      </c>
      <c r="W746" t="s">
        <v>345</v>
      </c>
      <c r="X746" t="s">
        <v>310</v>
      </c>
      <c r="Y746" t="s">
        <v>4354</v>
      </c>
      <c r="Z746" t="s">
        <v>297</v>
      </c>
      <c r="AA746" t="s">
        <v>297</v>
      </c>
      <c r="AB746" t="s">
        <v>297</v>
      </c>
      <c r="AC746" t="s">
        <v>297</v>
      </c>
      <c r="AD746" t="s">
        <v>297</v>
      </c>
      <c r="AE746" t="s">
        <v>297</v>
      </c>
      <c r="AF746" t="s">
        <v>297</v>
      </c>
      <c r="AG746" t="s">
        <v>297</v>
      </c>
      <c r="AH746" t="s">
        <v>297</v>
      </c>
      <c r="AI746" t="s">
        <v>297</v>
      </c>
      <c r="AJ746" t="s">
        <v>297</v>
      </c>
      <c r="AK746" t="s">
        <v>297</v>
      </c>
      <c r="AL746" t="s">
        <v>297</v>
      </c>
      <c r="AM746" t="s">
        <v>297</v>
      </c>
      <c r="AN746" t="s">
        <v>297</v>
      </c>
      <c r="AO746" t="s">
        <v>297</v>
      </c>
      <c r="AP746" t="s">
        <v>297</v>
      </c>
      <c r="AQ746" t="s">
        <v>297</v>
      </c>
      <c r="AR746" t="s">
        <v>466</v>
      </c>
      <c r="AS746" t="s">
        <v>412</v>
      </c>
      <c r="AT746">
        <v>7</v>
      </c>
      <c r="AU746" t="s">
        <v>297</v>
      </c>
      <c r="AV746" t="s">
        <v>297</v>
      </c>
      <c r="AW746" t="s">
        <v>297</v>
      </c>
      <c r="AX746" t="s">
        <v>297</v>
      </c>
      <c r="AY746" t="s">
        <v>297</v>
      </c>
      <c r="AZ746" t="s">
        <v>297</v>
      </c>
      <c r="BA746" t="s">
        <v>297</v>
      </c>
      <c r="BB746" t="s">
        <v>297</v>
      </c>
      <c r="BC746" t="s">
        <v>297</v>
      </c>
      <c r="BD746" t="s">
        <v>297</v>
      </c>
      <c r="BE746" t="s">
        <v>297</v>
      </c>
      <c r="BF746" t="s">
        <v>297</v>
      </c>
      <c r="BG746" t="s">
        <v>297</v>
      </c>
      <c r="BH746" t="s">
        <v>297</v>
      </c>
      <c r="BI746" t="s">
        <v>297</v>
      </c>
      <c r="BJ746" t="s">
        <v>297</v>
      </c>
      <c r="BK746" t="s">
        <v>297</v>
      </c>
      <c r="BL746" t="s">
        <v>297</v>
      </c>
      <c r="BM746" t="s">
        <v>297</v>
      </c>
      <c r="BN746" t="s">
        <v>297</v>
      </c>
      <c r="BO746" t="s">
        <v>297</v>
      </c>
      <c r="BP746" t="s">
        <v>297</v>
      </c>
      <c r="BQ746" t="s">
        <v>297</v>
      </c>
      <c r="BR746" t="s">
        <v>297</v>
      </c>
      <c r="BS746" t="s">
        <v>297</v>
      </c>
      <c r="BT746" t="s">
        <v>297</v>
      </c>
      <c r="BU746" t="s">
        <v>297</v>
      </c>
      <c r="BV746" t="s">
        <v>297</v>
      </c>
      <c r="BW746" t="s">
        <v>297</v>
      </c>
      <c r="BX746" t="s">
        <v>297</v>
      </c>
      <c r="BY746" t="s">
        <v>297</v>
      </c>
      <c r="BZ746" t="s">
        <v>297</v>
      </c>
      <c r="CA746" t="s">
        <v>297</v>
      </c>
      <c r="CB746" t="s">
        <v>297</v>
      </c>
      <c r="CC746" t="s">
        <v>297</v>
      </c>
      <c r="CD746" t="s">
        <v>297</v>
      </c>
      <c r="CE746" t="s">
        <v>297</v>
      </c>
      <c r="CF746" t="s">
        <v>369</v>
      </c>
      <c r="CG746" t="s">
        <v>297</v>
      </c>
      <c r="CH746" t="s">
        <v>297</v>
      </c>
      <c r="CI746">
        <v>0</v>
      </c>
      <c r="CJ746">
        <v>30</v>
      </c>
      <c r="CK746" t="s">
        <v>4355</v>
      </c>
      <c r="CL746" t="s">
        <v>4356</v>
      </c>
      <c r="CM746" t="s">
        <v>297</v>
      </c>
      <c r="CN746" t="s">
        <v>1701</v>
      </c>
      <c r="CO746" t="s">
        <v>297</v>
      </c>
      <c r="CP746" t="s">
        <v>297</v>
      </c>
      <c r="CQ746" t="s">
        <v>4357</v>
      </c>
      <c r="CR746" t="s">
        <v>297</v>
      </c>
      <c r="CS746" t="s">
        <v>297</v>
      </c>
      <c r="CT746" t="s">
        <v>297</v>
      </c>
      <c r="CU746" t="s">
        <v>297</v>
      </c>
      <c r="CV746" t="s">
        <v>297</v>
      </c>
      <c r="CW746" t="s">
        <v>4358</v>
      </c>
      <c r="CX746" t="s">
        <v>297</v>
      </c>
      <c r="CY746" t="s">
        <v>926</v>
      </c>
      <c r="CZ746" t="s">
        <v>404</v>
      </c>
      <c r="DA746" t="s">
        <v>352</v>
      </c>
      <c r="DB746" t="s">
        <v>297</v>
      </c>
      <c r="DC746" t="s">
        <v>4359</v>
      </c>
    </row>
    <row r="747" spans="1:107" ht="17" hidden="1" customHeight="1" x14ac:dyDescent="0.2">
      <c r="A747" t="s">
        <v>4360</v>
      </c>
      <c r="B747" s="14" t="s">
        <v>3445</v>
      </c>
      <c r="C747" t="s">
        <v>6204</v>
      </c>
      <c r="D747" t="s">
        <v>297</v>
      </c>
      <c r="E747" t="s">
        <v>4361</v>
      </c>
      <c r="F747" t="s">
        <v>4362</v>
      </c>
      <c r="G747" t="s">
        <v>339</v>
      </c>
      <c r="H747" t="s">
        <v>340</v>
      </c>
      <c r="I747" t="s">
        <v>375</v>
      </c>
      <c r="J747" t="s">
        <v>342</v>
      </c>
      <c r="K747" t="s">
        <v>343</v>
      </c>
      <c r="L747" t="s">
        <v>303</v>
      </c>
      <c r="M747" t="s">
        <v>297</v>
      </c>
      <c r="N747" t="s">
        <v>297</v>
      </c>
      <c r="O747" t="s">
        <v>297</v>
      </c>
      <c r="Q747" t="s">
        <v>344</v>
      </c>
      <c r="R747" t="s">
        <v>297</v>
      </c>
      <c r="S747" t="s">
        <v>306</v>
      </c>
      <c r="T747" t="s">
        <v>297</v>
      </c>
      <c r="U747" t="s">
        <v>308</v>
      </c>
      <c r="V747" t="s">
        <v>309</v>
      </c>
      <c r="W747" t="s">
        <v>777</v>
      </c>
      <c r="X747" t="s">
        <v>310</v>
      </c>
      <c r="Y747" t="s">
        <v>346</v>
      </c>
      <c r="Z747" t="s">
        <v>297</v>
      </c>
      <c r="AA747" t="s">
        <v>297</v>
      </c>
      <c r="AB747" t="s">
        <v>297</v>
      </c>
      <c r="AC747" t="s">
        <v>297</v>
      </c>
      <c r="AD747" t="s">
        <v>297</v>
      </c>
      <c r="AE747" t="s">
        <v>297</v>
      </c>
      <c r="AF747" t="s">
        <v>466</v>
      </c>
      <c r="AG747" t="s">
        <v>412</v>
      </c>
      <c r="AH747">
        <v>3</v>
      </c>
      <c r="AI747" t="s">
        <v>297</v>
      </c>
      <c r="AJ747" t="s">
        <v>297</v>
      </c>
      <c r="AK747" t="s">
        <v>297</v>
      </c>
      <c r="AL747" t="s">
        <v>297</v>
      </c>
      <c r="AM747" t="s">
        <v>297</v>
      </c>
      <c r="AN747" t="s">
        <v>297</v>
      </c>
      <c r="AO747" t="s">
        <v>297</v>
      </c>
      <c r="AP747" t="s">
        <v>297</v>
      </c>
      <c r="AQ747" t="s">
        <v>297</v>
      </c>
      <c r="AR747" t="s">
        <v>467</v>
      </c>
      <c r="AS747" t="s">
        <v>412</v>
      </c>
      <c r="AT747">
        <v>1</v>
      </c>
      <c r="AU747" t="s">
        <v>297</v>
      </c>
      <c r="AV747" t="s">
        <v>297</v>
      </c>
      <c r="AW747" t="s">
        <v>297</v>
      </c>
      <c r="AX747" t="s">
        <v>297</v>
      </c>
      <c r="AY747" t="s">
        <v>297</v>
      </c>
      <c r="AZ747" t="s">
        <v>297</v>
      </c>
      <c r="BA747" t="s">
        <v>297</v>
      </c>
      <c r="BB747" t="s">
        <v>297</v>
      </c>
      <c r="BC747" t="s">
        <v>297</v>
      </c>
      <c r="BD747" t="s">
        <v>297</v>
      </c>
      <c r="BE747" t="s">
        <v>297</v>
      </c>
      <c r="BF747" t="s">
        <v>297</v>
      </c>
      <c r="BG747" t="s">
        <v>297</v>
      </c>
      <c r="BH747" t="s">
        <v>297</v>
      </c>
      <c r="BI747" t="s">
        <v>297</v>
      </c>
      <c r="BJ747" t="s">
        <v>297</v>
      </c>
      <c r="BK747" t="s">
        <v>297</v>
      </c>
      <c r="BL747" t="s">
        <v>297</v>
      </c>
      <c r="BM747" t="s">
        <v>297</v>
      </c>
      <c r="BN747" t="s">
        <v>297</v>
      </c>
      <c r="BO747" t="s">
        <v>297</v>
      </c>
      <c r="BP747" t="s">
        <v>297</v>
      </c>
      <c r="BQ747" t="s">
        <v>297</v>
      </c>
      <c r="BR747" t="s">
        <v>297</v>
      </c>
      <c r="BS747" t="s">
        <v>297</v>
      </c>
      <c r="BT747" t="s">
        <v>297</v>
      </c>
      <c r="BU747" t="s">
        <v>297</v>
      </c>
      <c r="BV747" t="s">
        <v>2652</v>
      </c>
      <c r="BW747" t="s">
        <v>488</v>
      </c>
      <c r="BX747">
        <v>3</v>
      </c>
      <c r="BY747" t="s">
        <v>297</v>
      </c>
      <c r="BZ747" t="s">
        <v>297</v>
      </c>
      <c r="CA747" t="s">
        <v>297</v>
      </c>
      <c r="CB747" t="s">
        <v>297</v>
      </c>
      <c r="CC747" t="s">
        <v>297</v>
      </c>
      <c r="CD747" t="s">
        <v>297</v>
      </c>
      <c r="CE747" t="s">
        <v>297</v>
      </c>
      <c r="CF747" t="s">
        <v>347</v>
      </c>
      <c r="CG747" t="s">
        <v>297</v>
      </c>
      <c r="CH747" t="s">
        <v>297</v>
      </c>
      <c r="CI747">
        <v>0</v>
      </c>
      <c r="CJ747">
        <v>30</v>
      </c>
      <c r="CK747" t="s">
        <v>4363</v>
      </c>
      <c r="CL747" t="s">
        <v>4364</v>
      </c>
      <c r="CM747" t="s">
        <v>297</v>
      </c>
      <c r="CN747" t="s">
        <v>4365</v>
      </c>
      <c r="CO747" t="s">
        <v>297</v>
      </c>
      <c r="CP747" t="s">
        <v>297</v>
      </c>
      <c r="CQ747" t="s">
        <v>297</v>
      </c>
      <c r="CR747" t="s">
        <v>297</v>
      </c>
      <c r="CS747" t="s">
        <v>297</v>
      </c>
      <c r="CT747" t="s">
        <v>297</v>
      </c>
      <c r="CU747" t="s">
        <v>3445</v>
      </c>
      <c r="CV747" t="s">
        <v>419</v>
      </c>
      <c r="CW747" t="s">
        <v>4366</v>
      </c>
      <c r="CX747" t="s">
        <v>297</v>
      </c>
      <c r="CY747" t="s">
        <v>926</v>
      </c>
      <c r="CZ747" t="s">
        <v>404</v>
      </c>
      <c r="DA747" t="s">
        <v>4360</v>
      </c>
      <c r="DB747" t="s">
        <v>297</v>
      </c>
      <c r="DC747" t="s">
        <v>297</v>
      </c>
    </row>
    <row r="748" spans="1:107" ht="17" hidden="1" customHeight="1" x14ac:dyDescent="0.2">
      <c r="A748" t="s">
        <v>4367</v>
      </c>
      <c r="B748" s="196" t="s">
        <v>4368</v>
      </c>
      <c r="C748" t="s">
        <v>6204</v>
      </c>
      <c r="D748" t="s">
        <v>297</v>
      </c>
      <c r="E748" t="s">
        <v>4369</v>
      </c>
      <c r="F748" t="s">
        <v>4370</v>
      </c>
      <c r="G748" t="s">
        <v>339</v>
      </c>
      <c r="H748" t="s">
        <v>340</v>
      </c>
      <c r="I748" t="s">
        <v>375</v>
      </c>
      <c r="J748" t="s">
        <v>342</v>
      </c>
      <c r="K748" t="s">
        <v>343</v>
      </c>
      <c r="L748" t="s">
        <v>303</v>
      </c>
      <c r="M748" t="s">
        <v>297</v>
      </c>
      <c r="N748" t="s">
        <v>297</v>
      </c>
      <c r="O748" t="s">
        <v>297</v>
      </c>
      <c r="Q748" t="s">
        <v>344</v>
      </c>
      <c r="R748" t="s">
        <v>297</v>
      </c>
      <c r="S748" t="s">
        <v>306</v>
      </c>
      <c r="T748" t="s">
        <v>297</v>
      </c>
      <c r="U748" t="s">
        <v>308</v>
      </c>
      <c r="V748" t="s">
        <v>309</v>
      </c>
      <c r="W748" t="s">
        <v>310</v>
      </c>
      <c r="X748" t="s">
        <v>310</v>
      </c>
      <c r="Y748" t="s">
        <v>311</v>
      </c>
      <c r="Z748" t="s">
        <v>297</v>
      </c>
      <c r="AA748" t="s">
        <v>297</v>
      </c>
      <c r="AB748" t="s">
        <v>297</v>
      </c>
      <c r="AC748" t="s">
        <v>297</v>
      </c>
      <c r="AD748" t="s">
        <v>297</v>
      </c>
      <c r="AE748" t="s">
        <v>297</v>
      </c>
      <c r="AF748" t="s">
        <v>297</v>
      </c>
      <c r="AG748" t="s">
        <v>297</v>
      </c>
      <c r="AH748" t="s">
        <v>297</v>
      </c>
      <c r="AI748" t="s">
        <v>297</v>
      </c>
      <c r="AJ748" t="s">
        <v>297</v>
      </c>
      <c r="AK748" t="s">
        <v>297</v>
      </c>
      <c r="AL748" t="s">
        <v>297</v>
      </c>
      <c r="AM748" t="s">
        <v>297</v>
      </c>
      <c r="AN748" t="s">
        <v>297</v>
      </c>
      <c r="AO748" t="s">
        <v>297</v>
      </c>
      <c r="AP748" t="s">
        <v>297</v>
      </c>
      <c r="AQ748" t="s">
        <v>297</v>
      </c>
      <c r="AR748" t="s">
        <v>297</v>
      </c>
      <c r="AS748" t="s">
        <v>297</v>
      </c>
      <c r="AT748" t="s">
        <v>297</v>
      </c>
      <c r="AU748" t="s">
        <v>297</v>
      </c>
      <c r="AV748" t="s">
        <v>297</v>
      </c>
      <c r="AW748" t="s">
        <v>297</v>
      </c>
      <c r="AX748" t="s">
        <v>297</v>
      </c>
      <c r="AY748" t="s">
        <v>297</v>
      </c>
      <c r="AZ748" t="s">
        <v>297</v>
      </c>
      <c r="BA748" t="s">
        <v>297</v>
      </c>
      <c r="BB748" t="s">
        <v>297</v>
      </c>
      <c r="BC748" t="s">
        <v>297</v>
      </c>
      <c r="BD748" t="s">
        <v>297</v>
      </c>
      <c r="BE748" t="s">
        <v>297</v>
      </c>
      <c r="BF748" t="s">
        <v>297</v>
      </c>
      <c r="BG748" t="s">
        <v>297</v>
      </c>
      <c r="BH748" t="s">
        <v>297</v>
      </c>
      <c r="BI748" t="s">
        <v>297</v>
      </c>
      <c r="BJ748" t="s">
        <v>297</v>
      </c>
      <c r="BK748" t="s">
        <v>297</v>
      </c>
      <c r="BL748" t="s">
        <v>297</v>
      </c>
      <c r="BM748" t="s">
        <v>297</v>
      </c>
      <c r="BN748" t="s">
        <v>297</v>
      </c>
      <c r="BO748" t="s">
        <v>297</v>
      </c>
      <c r="BP748" t="s">
        <v>297</v>
      </c>
      <c r="BQ748" t="s">
        <v>297</v>
      </c>
      <c r="BR748" t="s">
        <v>297</v>
      </c>
      <c r="BS748" t="s">
        <v>297</v>
      </c>
      <c r="BT748" t="s">
        <v>297</v>
      </c>
      <c r="BU748" t="s">
        <v>297</v>
      </c>
      <c r="BV748" t="s">
        <v>297</v>
      </c>
      <c r="BW748" t="s">
        <v>297</v>
      </c>
      <c r="BX748" t="s">
        <v>297</v>
      </c>
      <c r="BY748" t="s">
        <v>466</v>
      </c>
      <c r="BZ748" t="s">
        <v>412</v>
      </c>
      <c r="CA748">
        <v>3</v>
      </c>
      <c r="CB748" t="s">
        <v>297</v>
      </c>
      <c r="CC748" t="s">
        <v>297</v>
      </c>
      <c r="CD748" t="s">
        <v>297</v>
      </c>
      <c r="CE748" t="s">
        <v>297</v>
      </c>
      <c r="CF748" t="s">
        <v>347</v>
      </c>
      <c r="CG748" t="s">
        <v>297</v>
      </c>
      <c r="CH748" t="s">
        <v>297</v>
      </c>
      <c r="CI748">
        <v>0</v>
      </c>
      <c r="CJ748">
        <v>30</v>
      </c>
      <c r="CK748" t="s">
        <v>4371</v>
      </c>
      <c r="CL748" t="s">
        <v>4372</v>
      </c>
      <c r="CM748" t="s">
        <v>4373</v>
      </c>
      <c r="CN748" t="s">
        <v>297</v>
      </c>
      <c r="CO748" t="s">
        <v>297</v>
      </c>
      <c r="CP748" t="s">
        <v>297</v>
      </c>
      <c r="CQ748" t="s">
        <v>297</v>
      </c>
      <c r="CR748" t="s">
        <v>297</v>
      </c>
      <c r="CS748" t="s">
        <v>297</v>
      </c>
      <c r="CT748" t="s">
        <v>297</v>
      </c>
      <c r="CU748" t="s">
        <v>297</v>
      </c>
      <c r="CV748" t="s">
        <v>297</v>
      </c>
      <c r="CW748" t="s">
        <v>297</v>
      </c>
      <c r="CX748" t="s">
        <v>297</v>
      </c>
      <c r="CY748" t="s">
        <v>297</v>
      </c>
      <c r="CZ748" t="s">
        <v>297</v>
      </c>
      <c r="DA748" t="s">
        <v>297</v>
      </c>
      <c r="DB748" t="s">
        <v>297</v>
      </c>
      <c r="DC748" t="s">
        <v>297</v>
      </c>
    </row>
    <row r="749" spans="1:107" ht="17" hidden="1" customHeight="1" x14ac:dyDescent="0.2">
      <c r="A749" t="s">
        <v>4374</v>
      </c>
      <c r="B749" s="14" t="s">
        <v>4375</v>
      </c>
      <c r="C749" t="s">
        <v>6204</v>
      </c>
      <c r="D749" t="s">
        <v>297</v>
      </c>
      <c r="E749" t="s">
        <v>4376</v>
      </c>
      <c r="F749" t="s">
        <v>4370</v>
      </c>
      <c r="G749" t="s">
        <v>339</v>
      </c>
      <c r="H749" t="s">
        <v>340</v>
      </c>
      <c r="I749" t="s">
        <v>375</v>
      </c>
      <c r="J749" t="s">
        <v>342</v>
      </c>
      <c r="K749" t="s">
        <v>343</v>
      </c>
      <c r="L749" t="s">
        <v>303</v>
      </c>
      <c r="M749" t="s">
        <v>297</v>
      </c>
      <c r="N749" t="s">
        <v>297</v>
      </c>
      <c r="O749" t="s">
        <v>297</v>
      </c>
      <c r="Q749" t="s">
        <v>344</v>
      </c>
      <c r="R749" t="s">
        <v>297</v>
      </c>
      <c r="S749" t="s">
        <v>306</v>
      </c>
      <c r="T749" t="s">
        <v>297</v>
      </c>
      <c r="U749" t="s">
        <v>308</v>
      </c>
      <c r="V749" t="s">
        <v>309</v>
      </c>
      <c r="W749" t="s">
        <v>310</v>
      </c>
      <c r="X749" t="s">
        <v>310</v>
      </c>
      <c r="Y749" t="s">
        <v>311</v>
      </c>
      <c r="Z749" t="s">
        <v>297</v>
      </c>
      <c r="AA749" t="s">
        <v>297</v>
      </c>
      <c r="AB749" t="s">
        <v>297</v>
      </c>
      <c r="AC749" t="s">
        <v>297</v>
      </c>
      <c r="AD749" t="s">
        <v>297</v>
      </c>
      <c r="AE749" t="s">
        <v>297</v>
      </c>
      <c r="AF749" t="s">
        <v>297</v>
      </c>
      <c r="AG749" t="s">
        <v>297</v>
      </c>
      <c r="AH749" t="s">
        <v>297</v>
      </c>
      <c r="AI749" t="s">
        <v>297</v>
      </c>
      <c r="AJ749" t="s">
        <v>297</v>
      </c>
      <c r="AK749" t="s">
        <v>297</v>
      </c>
      <c r="AL749" t="s">
        <v>297</v>
      </c>
      <c r="AM749" t="s">
        <v>297</v>
      </c>
      <c r="AN749" t="s">
        <v>297</v>
      </c>
      <c r="AO749" t="s">
        <v>297</v>
      </c>
      <c r="AP749" t="s">
        <v>297</v>
      </c>
      <c r="AQ749" t="s">
        <v>297</v>
      </c>
      <c r="AR749" t="s">
        <v>297</v>
      </c>
      <c r="AS749" t="s">
        <v>297</v>
      </c>
      <c r="AT749" t="s">
        <v>297</v>
      </c>
      <c r="AU749" t="s">
        <v>297</v>
      </c>
      <c r="AV749" t="s">
        <v>297</v>
      </c>
      <c r="AW749" t="s">
        <v>297</v>
      </c>
      <c r="AX749" t="s">
        <v>297</v>
      </c>
      <c r="AY749" t="s">
        <v>297</v>
      </c>
      <c r="AZ749" t="s">
        <v>297</v>
      </c>
      <c r="BA749" t="s">
        <v>297</v>
      </c>
      <c r="BB749" t="s">
        <v>297</v>
      </c>
      <c r="BC749" t="s">
        <v>297</v>
      </c>
      <c r="BD749" t="s">
        <v>297</v>
      </c>
      <c r="BE749" t="s">
        <v>297</v>
      </c>
      <c r="BF749" t="s">
        <v>297</v>
      </c>
      <c r="BG749" t="s">
        <v>297</v>
      </c>
      <c r="BH749" t="s">
        <v>297</v>
      </c>
      <c r="BI749" t="s">
        <v>297</v>
      </c>
      <c r="BJ749" t="s">
        <v>297</v>
      </c>
      <c r="BK749" t="s">
        <v>297</v>
      </c>
      <c r="BL749" t="s">
        <v>297</v>
      </c>
      <c r="BM749" t="s">
        <v>297</v>
      </c>
      <c r="BN749" t="s">
        <v>297</v>
      </c>
      <c r="BO749" t="s">
        <v>297</v>
      </c>
      <c r="BP749" t="s">
        <v>297</v>
      </c>
      <c r="BQ749" t="s">
        <v>297</v>
      </c>
      <c r="BR749" t="s">
        <v>297</v>
      </c>
      <c r="BS749" t="s">
        <v>297</v>
      </c>
      <c r="BT749" t="s">
        <v>297</v>
      </c>
      <c r="BU749" t="s">
        <v>297</v>
      </c>
      <c r="BV749" t="s">
        <v>297</v>
      </c>
      <c r="BW749" t="s">
        <v>297</v>
      </c>
      <c r="BX749" t="s">
        <v>297</v>
      </c>
      <c r="BY749" t="s">
        <v>466</v>
      </c>
      <c r="BZ749" t="s">
        <v>412</v>
      </c>
      <c r="CA749">
        <v>1</v>
      </c>
      <c r="CB749" t="s">
        <v>297</v>
      </c>
      <c r="CC749" t="s">
        <v>297</v>
      </c>
      <c r="CD749" t="s">
        <v>297</v>
      </c>
      <c r="CE749" t="s">
        <v>297</v>
      </c>
      <c r="CF749" t="s">
        <v>347</v>
      </c>
      <c r="CG749" t="s">
        <v>297</v>
      </c>
      <c r="CH749" t="s">
        <v>297</v>
      </c>
      <c r="CI749">
        <v>0</v>
      </c>
      <c r="CJ749">
        <v>30</v>
      </c>
      <c r="CK749" t="s">
        <v>4377</v>
      </c>
      <c r="CL749" t="s">
        <v>4378</v>
      </c>
      <c r="CM749" t="s">
        <v>4373</v>
      </c>
      <c r="CN749" t="s">
        <v>297</v>
      </c>
      <c r="CO749" t="s">
        <v>297</v>
      </c>
      <c r="CP749" t="s">
        <v>297</v>
      </c>
      <c r="CQ749" t="s">
        <v>297</v>
      </c>
      <c r="CR749" t="s">
        <v>297</v>
      </c>
      <c r="CS749" t="s">
        <v>297</v>
      </c>
      <c r="CT749" t="s">
        <v>297</v>
      </c>
      <c r="CU749" t="s">
        <v>297</v>
      </c>
      <c r="CV749" t="s">
        <v>297</v>
      </c>
      <c r="CW749" t="s">
        <v>297</v>
      </c>
      <c r="CX749" t="s">
        <v>297</v>
      </c>
      <c r="CY749" t="s">
        <v>297</v>
      </c>
      <c r="CZ749" t="s">
        <v>297</v>
      </c>
      <c r="DA749" t="s">
        <v>297</v>
      </c>
      <c r="DB749" t="s">
        <v>297</v>
      </c>
      <c r="DC749" t="s">
        <v>297</v>
      </c>
    </row>
    <row r="750" spans="1:107" ht="17" hidden="1" customHeight="1" x14ac:dyDescent="0.2">
      <c r="A750" t="s">
        <v>6264</v>
      </c>
      <c r="B750" s="196" t="s">
        <v>4379</v>
      </c>
      <c r="C750" t="s">
        <v>6286</v>
      </c>
      <c r="D750" t="s">
        <v>297</v>
      </c>
      <c r="E750" t="s">
        <v>4380</v>
      </c>
      <c r="F750" t="s">
        <v>297</v>
      </c>
      <c r="G750" t="s">
        <v>339</v>
      </c>
      <c r="H750" t="s">
        <v>340</v>
      </c>
      <c r="I750" t="s">
        <v>375</v>
      </c>
      <c r="J750" t="s">
        <v>342</v>
      </c>
      <c r="K750" t="s">
        <v>343</v>
      </c>
      <c r="L750" t="s">
        <v>303</v>
      </c>
      <c r="M750" t="s">
        <v>297</v>
      </c>
      <c r="N750" t="s">
        <v>297</v>
      </c>
      <c r="O750" t="s">
        <v>4353</v>
      </c>
      <c r="Q750" t="s">
        <v>344</v>
      </c>
      <c r="R750" t="s">
        <v>297</v>
      </c>
      <c r="S750" t="s">
        <v>306</v>
      </c>
      <c r="T750" t="s">
        <v>297</v>
      </c>
      <c r="U750" t="s">
        <v>297</v>
      </c>
      <c r="V750" t="s">
        <v>309</v>
      </c>
      <c r="W750" t="s">
        <v>310</v>
      </c>
      <c r="X750" t="s">
        <v>310</v>
      </c>
      <c r="Y750" t="s">
        <v>311</v>
      </c>
      <c r="Z750" t="s">
        <v>297</v>
      </c>
      <c r="AA750" t="s">
        <v>297</v>
      </c>
      <c r="AB750" t="s">
        <v>297</v>
      </c>
      <c r="AC750" t="s">
        <v>297</v>
      </c>
      <c r="AD750" t="s">
        <v>297</v>
      </c>
      <c r="AE750" t="s">
        <v>297</v>
      </c>
      <c r="AF750" t="s">
        <v>297</v>
      </c>
      <c r="AG750" t="s">
        <v>297</v>
      </c>
      <c r="AH750" t="s">
        <v>297</v>
      </c>
      <c r="AI750" t="s">
        <v>297</v>
      </c>
      <c r="AJ750" t="s">
        <v>297</v>
      </c>
      <c r="AK750" t="s">
        <v>297</v>
      </c>
      <c r="AL750" t="s">
        <v>297</v>
      </c>
      <c r="AM750" t="s">
        <v>297</v>
      </c>
      <c r="AN750" t="s">
        <v>297</v>
      </c>
      <c r="AO750" t="s">
        <v>297</v>
      </c>
      <c r="AP750" t="s">
        <v>297</v>
      </c>
      <c r="AQ750" t="s">
        <v>297</v>
      </c>
      <c r="AR750" t="s">
        <v>297</v>
      </c>
      <c r="AS750" t="s">
        <v>297</v>
      </c>
      <c r="AT750" t="s">
        <v>297</v>
      </c>
      <c r="AU750" t="s">
        <v>297</v>
      </c>
      <c r="AV750" t="s">
        <v>297</v>
      </c>
      <c r="AW750" t="s">
        <v>297</v>
      </c>
      <c r="AX750" t="s">
        <v>297</v>
      </c>
      <c r="AY750" t="s">
        <v>297</v>
      </c>
      <c r="AZ750" t="s">
        <v>297</v>
      </c>
      <c r="BA750" t="s">
        <v>297</v>
      </c>
      <c r="BB750" t="s">
        <v>297</v>
      </c>
      <c r="BC750" t="s">
        <v>297</v>
      </c>
      <c r="BD750" t="s">
        <v>297</v>
      </c>
      <c r="BE750" t="s">
        <v>297</v>
      </c>
      <c r="BF750" t="s">
        <v>297</v>
      </c>
      <c r="BG750" t="s">
        <v>297</v>
      </c>
      <c r="BH750" t="s">
        <v>297</v>
      </c>
      <c r="BI750" t="s">
        <v>297</v>
      </c>
      <c r="BJ750" t="s">
        <v>297</v>
      </c>
      <c r="BK750" t="s">
        <v>297</v>
      </c>
      <c r="BL750" t="s">
        <v>297</v>
      </c>
      <c r="BM750" t="s">
        <v>297</v>
      </c>
      <c r="BN750" t="s">
        <v>297</v>
      </c>
      <c r="BO750" t="s">
        <v>297</v>
      </c>
      <c r="BP750" t="s">
        <v>312</v>
      </c>
      <c r="BQ750" t="s">
        <v>297</v>
      </c>
      <c r="BR750" t="s">
        <v>297</v>
      </c>
      <c r="BS750" t="s">
        <v>297</v>
      </c>
      <c r="BT750" t="s">
        <v>297</v>
      </c>
      <c r="BU750" t="s">
        <v>297</v>
      </c>
      <c r="BV750" t="s">
        <v>297</v>
      </c>
      <c r="BW750" t="s">
        <v>297</v>
      </c>
      <c r="BX750" t="s">
        <v>297</v>
      </c>
      <c r="BY750" t="s">
        <v>297</v>
      </c>
      <c r="BZ750" t="s">
        <v>297</v>
      </c>
      <c r="CA750" t="s">
        <v>297</v>
      </c>
      <c r="CB750" t="s">
        <v>297</v>
      </c>
      <c r="CC750" t="s">
        <v>297</v>
      </c>
      <c r="CD750" t="s">
        <v>297</v>
      </c>
      <c r="CE750" t="s">
        <v>297</v>
      </c>
      <c r="CF750" t="s">
        <v>369</v>
      </c>
      <c r="CG750" t="s">
        <v>297</v>
      </c>
      <c r="CH750" t="s">
        <v>297</v>
      </c>
      <c r="CI750">
        <v>0</v>
      </c>
      <c r="CJ750">
        <v>30</v>
      </c>
      <c r="CK750" t="s">
        <v>4381</v>
      </c>
      <c r="CL750" t="s">
        <v>4382</v>
      </c>
      <c r="CM750" t="s">
        <v>297</v>
      </c>
      <c r="CN750" t="s">
        <v>297</v>
      </c>
      <c r="CO750" t="s">
        <v>297</v>
      </c>
      <c r="CP750" t="s">
        <v>297</v>
      </c>
      <c r="CQ750" t="s">
        <v>297</v>
      </c>
      <c r="CR750" t="s">
        <v>297</v>
      </c>
      <c r="CS750" t="s">
        <v>297</v>
      </c>
      <c r="CT750" t="s">
        <v>297</v>
      </c>
      <c r="CU750" t="s">
        <v>297</v>
      </c>
      <c r="CV750" t="s">
        <v>297</v>
      </c>
      <c r="CW750" t="s">
        <v>297</v>
      </c>
      <c r="CX750" t="s">
        <v>297</v>
      </c>
      <c r="CY750" t="s">
        <v>297</v>
      </c>
      <c r="CZ750" t="s">
        <v>297</v>
      </c>
      <c r="DA750" t="s">
        <v>297</v>
      </c>
      <c r="DB750" t="s">
        <v>297</v>
      </c>
      <c r="DC750" t="s">
        <v>297</v>
      </c>
    </row>
    <row r="751" spans="1:107" ht="17" hidden="1" customHeight="1" x14ac:dyDescent="0.2">
      <c r="A751" t="s">
        <v>938</v>
      </c>
      <c r="B751" s="14" t="s">
        <v>4383</v>
      </c>
      <c r="C751" t="s">
        <v>6245</v>
      </c>
      <c r="D751" t="s">
        <v>297</v>
      </c>
      <c r="E751" t="s">
        <v>4384</v>
      </c>
      <c r="F751" t="s">
        <v>297</v>
      </c>
      <c r="G751" t="s">
        <v>339</v>
      </c>
      <c r="H751" t="s">
        <v>299</v>
      </c>
      <c r="I751" t="s">
        <v>300</v>
      </c>
      <c r="J751" t="s">
        <v>342</v>
      </c>
      <c r="K751" t="s">
        <v>343</v>
      </c>
      <c r="L751" t="s">
        <v>303</v>
      </c>
      <c r="M751" t="s">
        <v>297</v>
      </c>
      <c r="N751" t="s">
        <v>297</v>
      </c>
      <c r="O751" t="s">
        <v>297</v>
      </c>
      <c r="Q751" t="s">
        <v>344</v>
      </c>
      <c r="R751" t="s">
        <v>297</v>
      </c>
      <c r="S751" t="s">
        <v>306</v>
      </c>
      <c r="T751" t="s">
        <v>938</v>
      </c>
      <c r="U751" t="s">
        <v>297</v>
      </c>
      <c r="V751" t="s">
        <v>309</v>
      </c>
      <c r="W751" t="s">
        <v>310</v>
      </c>
      <c r="X751" t="s">
        <v>310</v>
      </c>
      <c r="Y751" t="s">
        <v>311</v>
      </c>
      <c r="Z751" t="s">
        <v>297</v>
      </c>
      <c r="AA751" t="s">
        <v>297</v>
      </c>
      <c r="AB751" t="s">
        <v>297</v>
      </c>
      <c r="AC751" t="s">
        <v>297</v>
      </c>
      <c r="AD751" t="s">
        <v>297</v>
      </c>
      <c r="AE751" t="s">
        <v>297</v>
      </c>
      <c r="AF751" t="s">
        <v>297</v>
      </c>
      <c r="AG751" t="s">
        <v>297</v>
      </c>
      <c r="AH751" t="s">
        <v>297</v>
      </c>
      <c r="AI751" t="s">
        <v>297</v>
      </c>
      <c r="AJ751" t="s">
        <v>297</v>
      </c>
      <c r="AK751" t="s">
        <v>297</v>
      </c>
      <c r="AL751" t="s">
        <v>297</v>
      </c>
      <c r="AM751" t="s">
        <v>297</v>
      </c>
      <c r="AN751" t="s">
        <v>297</v>
      </c>
      <c r="AO751" t="s">
        <v>297</v>
      </c>
      <c r="AP751" t="s">
        <v>297</v>
      </c>
      <c r="AQ751" t="s">
        <v>297</v>
      </c>
      <c r="AR751" t="s">
        <v>297</v>
      </c>
      <c r="AS751" t="s">
        <v>297</v>
      </c>
      <c r="AT751" t="s">
        <v>297</v>
      </c>
      <c r="AU751" t="s">
        <v>297</v>
      </c>
      <c r="AV751" t="s">
        <v>297</v>
      </c>
      <c r="AW751" t="s">
        <v>297</v>
      </c>
      <c r="AX751" t="s">
        <v>297</v>
      </c>
      <c r="AY751" t="s">
        <v>297</v>
      </c>
      <c r="AZ751" t="s">
        <v>297</v>
      </c>
      <c r="BA751" t="s">
        <v>297</v>
      </c>
      <c r="BB751" t="s">
        <v>297</v>
      </c>
      <c r="BC751" t="s">
        <v>297</v>
      </c>
      <c r="BD751" t="s">
        <v>297</v>
      </c>
      <c r="BE751" t="s">
        <v>297</v>
      </c>
      <c r="BF751" t="s">
        <v>297</v>
      </c>
      <c r="BG751" t="s">
        <v>297</v>
      </c>
      <c r="BH751" t="s">
        <v>297</v>
      </c>
      <c r="BI751" t="s">
        <v>297</v>
      </c>
      <c r="BJ751" t="s">
        <v>297</v>
      </c>
      <c r="BK751" t="s">
        <v>297</v>
      </c>
      <c r="BL751" t="s">
        <v>297</v>
      </c>
      <c r="BM751" t="s">
        <v>297</v>
      </c>
      <c r="BN751" t="s">
        <v>297</v>
      </c>
      <c r="BO751" t="s">
        <v>297</v>
      </c>
      <c r="BP751" t="s">
        <v>312</v>
      </c>
      <c r="BQ751" t="s">
        <v>297</v>
      </c>
      <c r="BR751" t="s">
        <v>297</v>
      </c>
      <c r="BS751" t="s">
        <v>297</v>
      </c>
      <c r="BT751" t="s">
        <v>297</v>
      </c>
      <c r="BU751" t="s">
        <v>297</v>
      </c>
      <c r="BV751" t="s">
        <v>297</v>
      </c>
      <c r="BW751" t="s">
        <v>297</v>
      </c>
      <c r="BX751" t="s">
        <v>297</v>
      </c>
      <c r="BY751" t="s">
        <v>297</v>
      </c>
      <c r="BZ751" t="s">
        <v>297</v>
      </c>
      <c r="CA751" t="s">
        <v>297</v>
      </c>
      <c r="CB751" t="s">
        <v>297</v>
      </c>
      <c r="CC751" t="s">
        <v>297</v>
      </c>
      <c r="CD751" t="s">
        <v>297</v>
      </c>
      <c r="CE751" t="s">
        <v>297</v>
      </c>
      <c r="CF751" t="s">
        <v>369</v>
      </c>
      <c r="CG751" t="s">
        <v>297</v>
      </c>
      <c r="CH751" t="s">
        <v>297</v>
      </c>
      <c r="CI751">
        <v>0</v>
      </c>
      <c r="CJ751">
        <v>30</v>
      </c>
      <c r="CK751" t="s">
        <v>4385</v>
      </c>
      <c r="CL751" t="s">
        <v>4386</v>
      </c>
      <c r="CM751" t="s">
        <v>297</v>
      </c>
      <c r="CN751" t="s">
        <v>297</v>
      </c>
      <c r="CO751" t="s">
        <v>297</v>
      </c>
      <c r="CP751" t="s">
        <v>297</v>
      </c>
      <c r="CQ751" t="s">
        <v>297</v>
      </c>
      <c r="CR751" t="s">
        <v>297</v>
      </c>
      <c r="CS751" t="s">
        <v>297</v>
      </c>
      <c r="CT751" t="s">
        <v>297</v>
      </c>
      <c r="CU751" t="s">
        <v>297</v>
      </c>
      <c r="CV751" t="s">
        <v>297</v>
      </c>
      <c r="CW751" t="s">
        <v>297</v>
      </c>
      <c r="CX751" t="s">
        <v>297</v>
      </c>
      <c r="CY751" t="s">
        <v>297</v>
      </c>
      <c r="CZ751" t="s">
        <v>297</v>
      </c>
      <c r="DA751" t="s">
        <v>297</v>
      </c>
      <c r="DB751" t="s">
        <v>297</v>
      </c>
      <c r="DC751" t="s">
        <v>297</v>
      </c>
    </row>
    <row r="752" spans="1:107" ht="17" hidden="1" customHeight="1" x14ac:dyDescent="0.2">
      <c r="A752" t="s">
        <v>263</v>
      </c>
      <c r="B752" s="196" t="s">
        <v>4387</v>
      </c>
      <c r="C752" t="s">
        <v>6292</v>
      </c>
      <c r="D752" t="s">
        <v>4388</v>
      </c>
      <c r="E752" t="s">
        <v>4389</v>
      </c>
      <c r="F752" t="s">
        <v>4390</v>
      </c>
      <c r="G752" t="s">
        <v>339</v>
      </c>
      <c r="H752" t="s">
        <v>340</v>
      </c>
      <c r="I752" t="s">
        <v>375</v>
      </c>
      <c r="J752" t="s">
        <v>342</v>
      </c>
      <c r="K752" t="s">
        <v>2660</v>
      </c>
      <c r="L752" t="s">
        <v>303</v>
      </c>
      <c r="M752" t="s">
        <v>297</v>
      </c>
      <c r="N752" t="s">
        <v>297</v>
      </c>
      <c r="O752" t="s">
        <v>297</v>
      </c>
      <c r="Q752" t="s">
        <v>344</v>
      </c>
      <c r="R752" t="s">
        <v>297</v>
      </c>
      <c r="S752" t="s">
        <v>306</v>
      </c>
      <c r="T752" t="s">
        <v>297</v>
      </c>
      <c r="U752" t="s">
        <v>297</v>
      </c>
      <c r="V752" t="s">
        <v>309</v>
      </c>
      <c r="W752" t="s">
        <v>310</v>
      </c>
      <c r="X752" t="s">
        <v>310</v>
      </c>
      <c r="Y752" t="s">
        <v>311</v>
      </c>
      <c r="Z752" t="s">
        <v>297</v>
      </c>
      <c r="AA752" t="s">
        <v>297</v>
      </c>
      <c r="AB752" t="s">
        <v>297</v>
      </c>
      <c r="AC752" t="s">
        <v>297</v>
      </c>
      <c r="AD752" t="s">
        <v>297</v>
      </c>
      <c r="AE752" t="s">
        <v>297</v>
      </c>
      <c r="AF752" t="s">
        <v>297</v>
      </c>
      <c r="AG752" t="s">
        <v>297</v>
      </c>
      <c r="AH752" t="s">
        <v>297</v>
      </c>
      <c r="AI752" t="s">
        <v>297</v>
      </c>
      <c r="AJ752" t="s">
        <v>297</v>
      </c>
      <c r="AK752" t="s">
        <v>297</v>
      </c>
      <c r="AL752" t="s">
        <v>297</v>
      </c>
      <c r="AM752" t="s">
        <v>297</v>
      </c>
      <c r="AN752" t="s">
        <v>297</v>
      </c>
      <c r="AO752" t="s">
        <v>297</v>
      </c>
      <c r="AP752" t="s">
        <v>297</v>
      </c>
      <c r="AQ752" t="s">
        <v>297</v>
      </c>
      <c r="AR752" t="s">
        <v>297</v>
      </c>
      <c r="AS752" t="s">
        <v>297</v>
      </c>
      <c r="AT752" t="s">
        <v>297</v>
      </c>
      <c r="AU752" t="s">
        <v>297</v>
      </c>
      <c r="AV752" t="s">
        <v>297</v>
      </c>
      <c r="AW752" t="s">
        <v>297</v>
      </c>
      <c r="AX752" t="s">
        <v>297</v>
      </c>
      <c r="AY752" t="s">
        <v>297</v>
      </c>
      <c r="AZ752" t="s">
        <v>297</v>
      </c>
      <c r="BA752" t="s">
        <v>297</v>
      </c>
      <c r="BB752" t="s">
        <v>297</v>
      </c>
      <c r="BC752" t="s">
        <v>297</v>
      </c>
      <c r="BD752" t="s">
        <v>297</v>
      </c>
      <c r="BE752" t="s">
        <v>297</v>
      </c>
      <c r="BF752" t="s">
        <v>297</v>
      </c>
      <c r="BG752" t="s">
        <v>297</v>
      </c>
      <c r="BH752" t="s">
        <v>297</v>
      </c>
      <c r="BI752" t="s">
        <v>297</v>
      </c>
      <c r="BJ752" t="s">
        <v>297</v>
      </c>
      <c r="BK752" t="s">
        <v>297</v>
      </c>
      <c r="BL752" t="s">
        <v>297</v>
      </c>
      <c r="BM752" t="s">
        <v>297</v>
      </c>
      <c r="BO752" t="s">
        <v>297</v>
      </c>
      <c r="BP752" t="s">
        <v>411</v>
      </c>
      <c r="BQ752" t="s">
        <v>412</v>
      </c>
      <c r="BR752">
        <v>74</v>
      </c>
      <c r="BS752" t="s">
        <v>297</v>
      </c>
      <c r="BT752" t="s">
        <v>297</v>
      </c>
      <c r="BU752" t="s">
        <v>297</v>
      </c>
      <c r="BV752" t="s">
        <v>297</v>
      </c>
      <c r="BW752" t="s">
        <v>297</v>
      </c>
      <c r="BX752" t="s">
        <v>297</v>
      </c>
      <c r="BY752" t="s">
        <v>297</v>
      </c>
      <c r="BZ752" t="s">
        <v>297</v>
      </c>
      <c r="CA752" t="s">
        <v>297</v>
      </c>
      <c r="CB752" t="s">
        <v>297</v>
      </c>
      <c r="CC752" t="s">
        <v>297</v>
      </c>
      <c r="CD752" t="s">
        <v>297</v>
      </c>
      <c r="CE752" t="s">
        <v>297</v>
      </c>
      <c r="CF752" t="s">
        <v>347</v>
      </c>
      <c r="CG752" t="s">
        <v>297</v>
      </c>
      <c r="CH752" t="s">
        <v>297</v>
      </c>
      <c r="CI752">
        <v>0</v>
      </c>
      <c r="CJ752">
        <v>30</v>
      </c>
      <c r="CK752" t="s">
        <v>4391</v>
      </c>
      <c r="CL752" t="s">
        <v>4392</v>
      </c>
      <c r="CM752" t="s">
        <v>4393</v>
      </c>
      <c r="CN752" t="s">
        <v>297</v>
      </c>
      <c r="CO752" t="s">
        <v>297</v>
      </c>
      <c r="CP752" t="s">
        <v>297</v>
      </c>
      <c r="CQ752" t="s">
        <v>297</v>
      </c>
      <c r="CR752" t="s">
        <v>297</v>
      </c>
      <c r="CS752" t="s">
        <v>297</v>
      </c>
      <c r="CT752" t="s">
        <v>297</v>
      </c>
      <c r="CU752" t="s">
        <v>297</v>
      </c>
      <c r="CV752" t="s">
        <v>297</v>
      </c>
      <c r="CW752" t="s">
        <v>297</v>
      </c>
      <c r="CX752" t="s">
        <v>297</v>
      </c>
      <c r="CY752" t="s">
        <v>297</v>
      </c>
      <c r="CZ752" t="s">
        <v>297</v>
      </c>
      <c r="DA752" t="s">
        <v>297</v>
      </c>
      <c r="DB752" t="s">
        <v>297</v>
      </c>
      <c r="DC752" t="s">
        <v>297</v>
      </c>
    </row>
    <row r="753" spans="1:107" ht="17" hidden="1" customHeight="1" x14ac:dyDescent="0.2">
      <c r="A753" t="s">
        <v>265</v>
      </c>
      <c r="B753" s="14" t="s">
        <v>4394</v>
      </c>
      <c r="C753" t="s">
        <v>456</v>
      </c>
      <c r="D753" t="s">
        <v>297</v>
      </c>
      <c r="E753" t="s">
        <v>4395</v>
      </c>
      <c r="F753" t="s">
        <v>297</v>
      </c>
      <c r="G753" t="s">
        <v>339</v>
      </c>
      <c r="H753" t="s">
        <v>340</v>
      </c>
      <c r="I753" t="s">
        <v>375</v>
      </c>
      <c r="J753" t="s">
        <v>342</v>
      </c>
      <c r="K753" t="s">
        <v>343</v>
      </c>
      <c r="L753" t="s">
        <v>303</v>
      </c>
      <c r="M753" t="s">
        <v>297</v>
      </c>
      <c r="N753" t="s">
        <v>297</v>
      </c>
      <c r="O753" t="s">
        <v>297</v>
      </c>
      <c r="Q753" t="s">
        <v>344</v>
      </c>
      <c r="R753" t="s">
        <v>297</v>
      </c>
      <c r="S753" t="s">
        <v>306</v>
      </c>
      <c r="T753" t="s">
        <v>297</v>
      </c>
      <c r="U753" t="s">
        <v>297</v>
      </c>
      <c r="V753" t="s">
        <v>309</v>
      </c>
      <c r="W753" t="s">
        <v>310</v>
      </c>
      <c r="X753" t="s">
        <v>310</v>
      </c>
      <c r="Y753" t="s">
        <v>311</v>
      </c>
      <c r="Z753" t="s">
        <v>297</v>
      </c>
      <c r="AA753" t="s">
        <v>297</v>
      </c>
      <c r="AB753" t="s">
        <v>297</v>
      </c>
      <c r="AC753" t="s">
        <v>297</v>
      </c>
      <c r="AD753" t="s">
        <v>297</v>
      </c>
      <c r="AE753" t="s">
        <v>297</v>
      </c>
      <c r="AF753" t="s">
        <v>297</v>
      </c>
      <c r="AG753" t="s">
        <v>297</v>
      </c>
      <c r="AH753" t="s">
        <v>297</v>
      </c>
      <c r="AI753" t="s">
        <v>297</v>
      </c>
      <c r="AJ753" t="s">
        <v>297</v>
      </c>
      <c r="AK753" t="s">
        <v>297</v>
      </c>
      <c r="AL753" t="s">
        <v>297</v>
      </c>
      <c r="AM753" t="s">
        <v>297</v>
      </c>
      <c r="AN753" t="s">
        <v>297</v>
      </c>
      <c r="AO753" t="s">
        <v>297</v>
      </c>
      <c r="AP753" t="s">
        <v>297</v>
      </c>
      <c r="AQ753" t="s">
        <v>297</v>
      </c>
      <c r="AR753" t="s">
        <v>297</v>
      </c>
      <c r="AS753" t="s">
        <v>297</v>
      </c>
      <c r="AT753" t="s">
        <v>297</v>
      </c>
      <c r="AU753" t="s">
        <v>297</v>
      </c>
      <c r="AV753" t="s">
        <v>297</v>
      </c>
      <c r="AW753" t="s">
        <v>297</v>
      </c>
      <c r="AX753" t="s">
        <v>297</v>
      </c>
      <c r="AY753" t="s">
        <v>297</v>
      </c>
      <c r="AZ753" t="s">
        <v>297</v>
      </c>
      <c r="BA753" t="s">
        <v>297</v>
      </c>
      <c r="BB753" t="s">
        <v>297</v>
      </c>
      <c r="BC753" t="s">
        <v>297</v>
      </c>
      <c r="BD753" t="s">
        <v>297</v>
      </c>
      <c r="BE753" t="s">
        <v>297</v>
      </c>
      <c r="BF753" t="s">
        <v>297</v>
      </c>
      <c r="BG753" t="s">
        <v>297</v>
      </c>
      <c r="BH753" t="s">
        <v>297</v>
      </c>
      <c r="BI753" t="s">
        <v>297</v>
      </c>
      <c r="BJ753" t="s">
        <v>297</v>
      </c>
      <c r="BK753" t="s">
        <v>297</v>
      </c>
      <c r="BL753" t="s">
        <v>297</v>
      </c>
      <c r="BM753" t="s">
        <v>297</v>
      </c>
      <c r="BO753" t="s">
        <v>297</v>
      </c>
      <c r="BP753" t="s">
        <v>411</v>
      </c>
      <c r="BQ753" t="s">
        <v>412</v>
      </c>
      <c r="BR753">
        <v>76</v>
      </c>
      <c r="BS753" t="s">
        <v>297</v>
      </c>
      <c r="BT753" t="s">
        <v>297</v>
      </c>
      <c r="BU753" t="s">
        <v>297</v>
      </c>
      <c r="BV753" t="s">
        <v>297</v>
      </c>
      <c r="BW753" t="s">
        <v>297</v>
      </c>
      <c r="BX753" t="s">
        <v>297</v>
      </c>
      <c r="BY753" t="s">
        <v>297</v>
      </c>
      <c r="BZ753" t="s">
        <v>297</v>
      </c>
      <c r="CA753" t="s">
        <v>297</v>
      </c>
      <c r="CB753" t="s">
        <v>297</v>
      </c>
      <c r="CC753" t="s">
        <v>297</v>
      </c>
      <c r="CD753" t="s">
        <v>297</v>
      </c>
      <c r="CE753" t="s">
        <v>297</v>
      </c>
      <c r="CF753" t="s">
        <v>386</v>
      </c>
      <c r="CG753">
        <v>1</v>
      </c>
      <c r="CH753" t="s">
        <v>297</v>
      </c>
      <c r="CI753" t="s">
        <v>297</v>
      </c>
      <c r="CJ753" t="s">
        <v>297</v>
      </c>
      <c r="CK753" t="s">
        <v>4396</v>
      </c>
      <c r="CL753" t="s">
        <v>4397</v>
      </c>
      <c r="CM753" t="s">
        <v>297</v>
      </c>
      <c r="CN753" t="s">
        <v>297</v>
      </c>
      <c r="CO753" t="s">
        <v>297</v>
      </c>
      <c r="CP753" t="s">
        <v>297</v>
      </c>
      <c r="CQ753" t="s">
        <v>297</v>
      </c>
      <c r="CR753" t="s">
        <v>297</v>
      </c>
      <c r="CS753" t="s">
        <v>297</v>
      </c>
      <c r="CT753" t="s">
        <v>297</v>
      </c>
      <c r="CU753" t="s">
        <v>297</v>
      </c>
      <c r="CV753" t="s">
        <v>297</v>
      </c>
      <c r="CW753" t="s">
        <v>297</v>
      </c>
      <c r="CX753" t="s">
        <v>297</v>
      </c>
      <c r="CY753" t="s">
        <v>297</v>
      </c>
      <c r="CZ753" t="s">
        <v>297</v>
      </c>
      <c r="DA753" t="s">
        <v>297</v>
      </c>
      <c r="DB753" t="s">
        <v>297</v>
      </c>
      <c r="DC753" t="s">
        <v>297</v>
      </c>
    </row>
    <row r="754" spans="1:107" s="2" customFormat="1" ht="17" hidden="1" customHeight="1" x14ac:dyDescent="0.2">
      <c r="A754" t="s">
        <v>264</v>
      </c>
      <c r="B754" s="196" t="s">
        <v>6314</v>
      </c>
      <c r="C754" t="s">
        <v>456</v>
      </c>
      <c r="D754" t="s">
        <v>297</v>
      </c>
      <c r="E754" t="s">
        <v>4398</v>
      </c>
      <c r="F754" t="s">
        <v>297</v>
      </c>
      <c r="G754" t="s">
        <v>339</v>
      </c>
      <c r="H754" t="s">
        <v>340</v>
      </c>
      <c r="I754" t="s">
        <v>375</v>
      </c>
      <c r="J754" t="s">
        <v>342</v>
      </c>
      <c r="K754" t="s">
        <v>343</v>
      </c>
      <c r="L754" t="s">
        <v>303</v>
      </c>
      <c r="M754" t="s">
        <v>297</v>
      </c>
      <c r="N754" t="s">
        <v>297</v>
      </c>
      <c r="O754" t="s">
        <v>297</v>
      </c>
      <c r="P754"/>
      <c r="Q754" t="s">
        <v>344</v>
      </c>
      <c r="R754" t="s">
        <v>297</v>
      </c>
      <c r="S754" t="s">
        <v>306</v>
      </c>
      <c r="T754" t="s">
        <v>297</v>
      </c>
      <c r="U754" t="s">
        <v>297</v>
      </c>
      <c r="V754" t="s">
        <v>309</v>
      </c>
      <c r="W754" t="s">
        <v>310</v>
      </c>
      <c r="X754" t="s">
        <v>310</v>
      </c>
      <c r="Y754" t="s">
        <v>311</v>
      </c>
      <c r="Z754" t="s">
        <v>297</v>
      </c>
      <c r="AA754" t="s">
        <v>297</v>
      </c>
      <c r="AB754" t="s">
        <v>297</v>
      </c>
      <c r="AC754" t="s">
        <v>297</v>
      </c>
      <c r="AD754" t="s">
        <v>297</v>
      </c>
      <c r="AE754" t="s">
        <v>297</v>
      </c>
      <c r="AF754" t="s">
        <v>297</v>
      </c>
      <c r="AG754" t="s">
        <v>297</v>
      </c>
      <c r="AH754" t="s">
        <v>297</v>
      </c>
      <c r="AI754" t="s">
        <v>297</v>
      </c>
      <c r="AJ754" t="s">
        <v>297</v>
      </c>
      <c r="AK754" t="s">
        <v>297</v>
      </c>
      <c r="AL754" t="s">
        <v>297</v>
      </c>
      <c r="AM754" t="s">
        <v>297</v>
      </c>
      <c r="AN754" t="s">
        <v>297</v>
      </c>
      <c r="AO754" t="s">
        <v>297</v>
      </c>
      <c r="AP754" t="s">
        <v>297</v>
      </c>
      <c r="AQ754" t="s">
        <v>297</v>
      </c>
      <c r="AR754" t="s">
        <v>297</v>
      </c>
      <c r="AS754" t="s">
        <v>297</v>
      </c>
      <c r="AT754" t="s">
        <v>297</v>
      </c>
      <c r="AU754" t="s">
        <v>297</v>
      </c>
      <c r="AV754" t="s">
        <v>297</v>
      </c>
      <c r="AW754" t="s">
        <v>297</v>
      </c>
      <c r="AX754" t="s">
        <v>297</v>
      </c>
      <c r="AY754" t="s">
        <v>297</v>
      </c>
      <c r="AZ754" t="s">
        <v>297</v>
      </c>
      <c r="BA754" t="s">
        <v>297</v>
      </c>
      <c r="BB754" t="s">
        <v>297</v>
      </c>
      <c r="BC754" t="s">
        <v>297</v>
      </c>
      <c r="BD754" t="s">
        <v>297</v>
      </c>
      <c r="BE754" t="s">
        <v>297</v>
      </c>
      <c r="BF754" t="s">
        <v>297</v>
      </c>
      <c r="BG754" t="s">
        <v>297</v>
      </c>
      <c r="BH754" t="s">
        <v>297</v>
      </c>
      <c r="BI754" t="s">
        <v>297</v>
      </c>
      <c r="BJ754" t="s">
        <v>297</v>
      </c>
      <c r="BK754" t="s">
        <v>297</v>
      </c>
      <c r="BL754" t="s">
        <v>297</v>
      </c>
      <c r="BM754" t="s">
        <v>297</v>
      </c>
      <c r="BN754"/>
      <c r="BO754" t="s">
        <v>297</v>
      </c>
      <c r="BP754" t="s">
        <v>411</v>
      </c>
      <c r="BQ754" t="s">
        <v>412</v>
      </c>
      <c r="BR754">
        <v>75</v>
      </c>
      <c r="BS754" t="s">
        <v>297</v>
      </c>
      <c r="BT754" t="s">
        <v>297</v>
      </c>
      <c r="BU754" t="s">
        <v>297</v>
      </c>
      <c r="BV754" t="s">
        <v>297</v>
      </c>
      <c r="BW754" t="s">
        <v>297</v>
      </c>
      <c r="BX754" t="s">
        <v>297</v>
      </c>
      <c r="BY754" t="s">
        <v>297</v>
      </c>
      <c r="BZ754" t="s">
        <v>297</v>
      </c>
      <c r="CA754" t="s">
        <v>297</v>
      </c>
      <c r="CB754" t="s">
        <v>297</v>
      </c>
      <c r="CC754" t="s">
        <v>297</v>
      </c>
      <c r="CD754" t="s">
        <v>297</v>
      </c>
      <c r="CE754" t="s">
        <v>297</v>
      </c>
      <c r="CF754" t="s">
        <v>347</v>
      </c>
      <c r="CG754" t="s">
        <v>297</v>
      </c>
      <c r="CH754" t="s">
        <v>297</v>
      </c>
      <c r="CI754">
        <v>0</v>
      </c>
      <c r="CJ754">
        <v>30</v>
      </c>
      <c r="CK754" t="s">
        <v>4399</v>
      </c>
      <c r="CL754" t="s">
        <v>4400</v>
      </c>
      <c r="CM754" t="s">
        <v>297</v>
      </c>
      <c r="CN754" t="s">
        <v>297</v>
      </c>
      <c r="CO754" t="s">
        <v>297</v>
      </c>
      <c r="CP754" t="s">
        <v>297</v>
      </c>
      <c r="CQ754" t="s">
        <v>297</v>
      </c>
      <c r="CR754" t="s">
        <v>297</v>
      </c>
      <c r="CS754" t="s">
        <v>297</v>
      </c>
      <c r="CT754" t="s">
        <v>297</v>
      </c>
      <c r="CU754" t="s">
        <v>297</v>
      </c>
      <c r="CV754" t="s">
        <v>297</v>
      </c>
      <c r="CW754" t="s">
        <v>297</v>
      </c>
      <c r="CX754" t="s">
        <v>297</v>
      </c>
      <c r="CY754" t="s">
        <v>297</v>
      </c>
      <c r="CZ754" t="s">
        <v>297</v>
      </c>
      <c r="DA754" t="s">
        <v>297</v>
      </c>
      <c r="DB754" t="s">
        <v>297</v>
      </c>
      <c r="DC754" t="s">
        <v>297</v>
      </c>
    </row>
    <row r="755" spans="1:107" ht="17" hidden="1" customHeight="1" x14ac:dyDescent="0.2">
      <c r="A755" t="s">
        <v>4401</v>
      </c>
      <c r="B755" s="14" t="s">
        <v>4402</v>
      </c>
      <c r="C755" t="s">
        <v>6204</v>
      </c>
      <c r="D755" t="s">
        <v>297</v>
      </c>
      <c r="E755" t="s">
        <v>4403</v>
      </c>
      <c r="F755" t="s">
        <v>4404</v>
      </c>
      <c r="G755" t="s">
        <v>339</v>
      </c>
      <c r="H755" t="s">
        <v>340</v>
      </c>
      <c r="I755" t="s">
        <v>375</v>
      </c>
      <c r="J755" t="s">
        <v>342</v>
      </c>
      <c r="K755" t="s">
        <v>343</v>
      </c>
      <c r="L755" t="s">
        <v>303</v>
      </c>
      <c r="M755" t="s">
        <v>297</v>
      </c>
      <c r="N755" t="s">
        <v>297</v>
      </c>
      <c r="O755" t="s">
        <v>4405</v>
      </c>
      <c r="Q755" t="s">
        <v>344</v>
      </c>
      <c r="R755" t="s">
        <v>297</v>
      </c>
      <c r="S755" t="s">
        <v>306</v>
      </c>
      <c r="T755" t="s">
        <v>297</v>
      </c>
      <c r="U755" t="s">
        <v>308</v>
      </c>
      <c r="V755" t="s">
        <v>309</v>
      </c>
      <c r="W755" t="s">
        <v>310</v>
      </c>
      <c r="X755" t="s">
        <v>310</v>
      </c>
      <c r="Y755" t="s">
        <v>311</v>
      </c>
      <c r="Z755" t="s">
        <v>297</v>
      </c>
      <c r="AA755" t="s">
        <v>297</v>
      </c>
      <c r="AB755" t="s">
        <v>297</v>
      </c>
      <c r="AC755" t="s">
        <v>466</v>
      </c>
      <c r="AD755" t="s">
        <v>412</v>
      </c>
      <c r="AE755">
        <v>4</v>
      </c>
      <c r="AF755" t="s">
        <v>297</v>
      </c>
      <c r="AG755" t="s">
        <v>297</v>
      </c>
      <c r="AH755" t="s">
        <v>297</v>
      </c>
      <c r="AI755" t="s">
        <v>297</v>
      </c>
      <c r="AJ755" t="s">
        <v>297</v>
      </c>
      <c r="AK755" t="s">
        <v>297</v>
      </c>
      <c r="AL755" t="s">
        <v>297</v>
      </c>
      <c r="AM755" t="s">
        <v>297</v>
      </c>
      <c r="AN755" t="s">
        <v>297</v>
      </c>
      <c r="AO755" t="s">
        <v>297</v>
      </c>
      <c r="AP755" t="s">
        <v>297</v>
      </c>
      <c r="AQ755" t="s">
        <v>297</v>
      </c>
      <c r="AR755" t="s">
        <v>297</v>
      </c>
      <c r="AS755" t="s">
        <v>297</v>
      </c>
      <c r="AT755" t="s">
        <v>297</v>
      </c>
      <c r="AU755" t="s">
        <v>297</v>
      </c>
      <c r="AV755" t="s">
        <v>297</v>
      </c>
      <c r="AW755" t="s">
        <v>297</v>
      </c>
      <c r="AX755" t="s">
        <v>297</v>
      </c>
      <c r="AY755" t="s">
        <v>297</v>
      </c>
      <c r="AZ755" t="s">
        <v>297</v>
      </c>
      <c r="BA755" t="s">
        <v>297</v>
      </c>
      <c r="BB755" t="s">
        <v>297</v>
      </c>
      <c r="BC755" t="s">
        <v>297</v>
      </c>
      <c r="BD755" t="s">
        <v>297</v>
      </c>
      <c r="BE755" t="s">
        <v>297</v>
      </c>
      <c r="BF755" t="s">
        <v>297</v>
      </c>
      <c r="BG755" t="s">
        <v>297</v>
      </c>
      <c r="BH755" t="s">
        <v>297</v>
      </c>
      <c r="BI755" t="s">
        <v>297</v>
      </c>
      <c r="BJ755" t="s">
        <v>297</v>
      </c>
      <c r="BK755" t="s">
        <v>297</v>
      </c>
      <c r="BL755" t="s">
        <v>297</v>
      </c>
      <c r="BM755" t="s">
        <v>297</v>
      </c>
      <c r="BN755" t="s">
        <v>297</v>
      </c>
      <c r="BO755" t="s">
        <v>297</v>
      </c>
      <c r="BP755" t="s">
        <v>297</v>
      </c>
      <c r="BQ755" t="s">
        <v>297</v>
      </c>
      <c r="BR755" t="s">
        <v>297</v>
      </c>
      <c r="BS755" t="s">
        <v>297</v>
      </c>
      <c r="BT755" t="s">
        <v>297</v>
      </c>
      <c r="BU755" t="s">
        <v>297</v>
      </c>
      <c r="BV755" t="s">
        <v>297</v>
      </c>
      <c r="BW755" t="s">
        <v>297</v>
      </c>
      <c r="BX755" t="s">
        <v>297</v>
      </c>
      <c r="BY755" t="s">
        <v>466</v>
      </c>
      <c r="BZ755" t="s">
        <v>412</v>
      </c>
      <c r="CA755">
        <v>2</v>
      </c>
      <c r="CB755" t="s">
        <v>297</v>
      </c>
      <c r="CC755" t="s">
        <v>297</v>
      </c>
      <c r="CD755" t="s">
        <v>297</v>
      </c>
      <c r="CE755" t="s">
        <v>297</v>
      </c>
      <c r="CF755" t="s">
        <v>347</v>
      </c>
      <c r="CG755" t="s">
        <v>297</v>
      </c>
      <c r="CH755" t="s">
        <v>297</v>
      </c>
      <c r="CI755">
        <v>0</v>
      </c>
      <c r="CJ755">
        <v>30</v>
      </c>
      <c r="CK755" t="s">
        <v>4406</v>
      </c>
      <c r="CL755" t="s">
        <v>4407</v>
      </c>
      <c r="CM755" t="s">
        <v>4408</v>
      </c>
      <c r="CN755" t="s">
        <v>297</v>
      </c>
      <c r="CO755" t="s">
        <v>297</v>
      </c>
      <c r="CP755" t="s">
        <v>297</v>
      </c>
      <c r="CQ755" t="s">
        <v>297</v>
      </c>
      <c r="CR755" t="s">
        <v>297</v>
      </c>
      <c r="CS755" t="s">
        <v>297</v>
      </c>
      <c r="CT755" t="s">
        <v>297</v>
      </c>
      <c r="CU755" t="s">
        <v>297</v>
      </c>
      <c r="CV755" t="s">
        <v>297</v>
      </c>
      <c r="CW755" t="s">
        <v>297</v>
      </c>
      <c r="CX755" t="s">
        <v>297</v>
      </c>
      <c r="CY755" t="s">
        <v>297</v>
      </c>
      <c r="CZ755" t="s">
        <v>297</v>
      </c>
      <c r="DA755" t="s">
        <v>297</v>
      </c>
      <c r="DB755" t="s">
        <v>297</v>
      </c>
      <c r="DC755" t="s">
        <v>297</v>
      </c>
    </row>
    <row r="756" spans="1:107" ht="17" hidden="1" customHeight="1" x14ac:dyDescent="0.2">
      <c r="A756" t="s">
        <v>4409</v>
      </c>
      <c r="B756" s="199" t="s">
        <v>4410</v>
      </c>
      <c r="C756" s="70" t="s">
        <v>6286</v>
      </c>
      <c r="D756" t="s">
        <v>297</v>
      </c>
      <c r="E756" t="s">
        <v>4411</v>
      </c>
      <c r="F756" t="s">
        <v>4412</v>
      </c>
      <c r="G756" t="s">
        <v>339</v>
      </c>
      <c r="H756" t="s">
        <v>340</v>
      </c>
      <c r="I756" t="s">
        <v>300</v>
      </c>
      <c r="J756" t="s">
        <v>342</v>
      </c>
      <c r="K756" t="s">
        <v>343</v>
      </c>
      <c r="L756" t="s">
        <v>303</v>
      </c>
      <c r="M756" t="s">
        <v>297</v>
      </c>
      <c r="N756" t="s">
        <v>297</v>
      </c>
      <c r="O756" t="s">
        <v>4409</v>
      </c>
      <c r="Q756" t="s">
        <v>344</v>
      </c>
      <c r="R756" t="s">
        <v>297</v>
      </c>
      <c r="S756" t="s">
        <v>306</v>
      </c>
      <c r="T756" t="s">
        <v>297</v>
      </c>
      <c r="U756" t="s">
        <v>297</v>
      </c>
      <c r="V756" t="s">
        <v>309</v>
      </c>
      <c r="W756" t="s">
        <v>310</v>
      </c>
      <c r="X756" t="s">
        <v>310</v>
      </c>
      <c r="Y756" t="s">
        <v>311</v>
      </c>
      <c r="Z756" t="s">
        <v>297</v>
      </c>
      <c r="AA756" t="s">
        <v>297</v>
      </c>
      <c r="AB756" t="s">
        <v>297</v>
      </c>
      <c r="AC756" t="s">
        <v>297</v>
      </c>
      <c r="AD756" t="s">
        <v>297</v>
      </c>
      <c r="AE756" t="s">
        <v>297</v>
      </c>
      <c r="AF756" t="s">
        <v>297</v>
      </c>
      <c r="AG756" t="s">
        <v>297</v>
      </c>
      <c r="AH756" t="s">
        <v>297</v>
      </c>
      <c r="AI756" t="s">
        <v>297</v>
      </c>
      <c r="AJ756" t="s">
        <v>297</v>
      </c>
      <c r="AK756" t="s">
        <v>297</v>
      </c>
      <c r="AL756" t="s">
        <v>297</v>
      </c>
      <c r="AM756" t="s">
        <v>297</v>
      </c>
      <c r="AN756" t="s">
        <v>297</v>
      </c>
      <c r="AO756" t="s">
        <v>297</v>
      </c>
      <c r="AP756" t="s">
        <v>297</v>
      </c>
      <c r="AQ756" t="s">
        <v>297</v>
      </c>
      <c r="AR756" t="s">
        <v>297</v>
      </c>
      <c r="AS756" t="s">
        <v>297</v>
      </c>
      <c r="AT756" t="s">
        <v>297</v>
      </c>
      <c r="AU756" t="s">
        <v>297</v>
      </c>
      <c r="AV756" t="s">
        <v>297</v>
      </c>
      <c r="AW756" t="s">
        <v>297</v>
      </c>
      <c r="AX756" t="s">
        <v>297</v>
      </c>
      <c r="AY756" t="s">
        <v>297</v>
      </c>
      <c r="AZ756" t="s">
        <v>297</v>
      </c>
      <c r="BA756" t="s">
        <v>297</v>
      </c>
      <c r="BB756" t="s">
        <v>297</v>
      </c>
      <c r="BC756" t="s">
        <v>297</v>
      </c>
      <c r="BD756" t="s">
        <v>297</v>
      </c>
      <c r="BE756" t="s">
        <v>297</v>
      </c>
      <c r="BF756" t="s">
        <v>297</v>
      </c>
      <c r="BG756" t="s">
        <v>297</v>
      </c>
      <c r="BH756" t="s">
        <v>297</v>
      </c>
      <c r="BI756" t="s">
        <v>297</v>
      </c>
      <c r="BJ756" t="s">
        <v>297</v>
      </c>
      <c r="BK756" t="s">
        <v>297</v>
      </c>
      <c r="BL756" t="s">
        <v>297</v>
      </c>
      <c r="BM756" t="s">
        <v>297</v>
      </c>
      <c r="BN756" t="s">
        <v>297</v>
      </c>
      <c r="BO756" t="s">
        <v>297</v>
      </c>
      <c r="BP756" t="s">
        <v>312</v>
      </c>
      <c r="BQ756" t="s">
        <v>297</v>
      </c>
      <c r="BR756" t="s">
        <v>297</v>
      </c>
      <c r="BS756" t="s">
        <v>297</v>
      </c>
      <c r="BT756" t="s">
        <v>297</v>
      </c>
      <c r="BU756" t="s">
        <v>297</v>
      </c>
      <c r="BV756" t="s">
        <v>297</v>
      </c>
      <c r="BW756" t="s">
        <v>297</v>
      </c>
      <c r="BX756" t="s">
        <v>297</v>
      </c>
      <c r="BY756" t="s">
        <v>312</v>
      </c>
      <c r="BZ756" t="s">
        <v>297</v>
      </c>
      <c r="CA756" t="s">
        <v>297</v>
      </c>
      <c r="CB756" t="s">
        <v>297</v>
      </c>
      <c r="CC756" t="s">
        <v>297</v>
      </c>
      <c r="CD756" t="s">
        <v>297</v>
      </c>
      <c r="CE756" t="s">
        <v>297</v>
      </c>
      <c r="CF756" t="s">
        <v>369</v>
      </c>
      <c r="CG756" t="s">
        <v>297</v>
      </c>
      <c r="CH756" t="s">
        <v>297</v>
      </c>
      <c r="CI756">
        <v>0</v>
      </c>
      <c r="CJ756">
        <v>30</v>
      </c>
      <c r="CK756" s="70" t="s">
        <v>4413</v>
      </c>
      <c r="CL756" t="s">
        <v>4414</v>
      </c>
      <c r="CM756" t="s">
        <v>4415</v>
      </c>
      <c r="CN756" t="s">
        <v>297</v>
      </c>
      <c r="CO756" t="s">
        <v>297</v>
      </c>
      <c r="CP756" t="s">
        <v>297</v>
      </c>
      <c r="CQ756" t="s">
        <v>297</v>
      </c>
      <c r="CR756" t="s">
        <v>297</v>
      </c>
      <c r="CS756" t="s">
        <v>297</v>
      </c>
      <c r="CT756" t="s">
        <v>297</v>
      </c>
      <c r="CU756" t="s">
        <v>297</v>
      </c>
      <c r="CV756" t="s">
        <v>297</v>
      </c>
      <c r="CW756" t="s">
        <v>297</v>
      </c>
      <c r="CX756" t="s">
        <v>297</v>
      </c>
      <c r="CY756" t="s">
        <v>297</v>
      </c>
      <c r="CZ756" t="s">
        <v>297</v>
      </c>
      <c r="DA756" t="s">
        <v>297</v>
      </c>
      <c r="DB756" t="s">
        <v>297</v>
      </c>
      <c r="DC756" t="s">
        <v>297</v>
      </c>
    </row>
    <row r="757" spans="1:107" ht="17" hidden="1" customHeight="1" x14ac:dyDescent="0.2">
      <c r="A757" t="s">
        <v>230</v>
      </c>
      <c r="B757" s="14" t="s">
        <v>4416</v>
      </c>
      <c r="C757" t="s">
        <v>6292</v>
      </c>
      <c r="D757" t="s">
        <v>4346</v>
      </c>
      <c r="E757" t="s">
        <v>4417</v>
      </c>
      <c r="F757" t="s">
        <v>4418</v>
      </c>
      <c r="G757" t="s">
        <v>339</v>
      </c>
      <c r="H757" t="s">
        <v>340</v>
      </c>
      <c r="I757" t="s">
        <v>375</v>
      </c>
      <c r="J757" t="s">
        <v>342</v>
      </c>
      <c r="K757" t="s">
        <v>2660</v>
      </c>
      <c r="L757" t="s">
        <v>303</v>
      </c>
      <c r="M757" t="s">
        <v>297</v>
      </c>
      <c r="N757" t="s">
        <v>297</v>
      </c>
      <c r="O757" t="s">
        <v>297</v>
      </c>
      <c r="Q757" t="s">
        <v>344</v>
      </c>
      <c r="R757" t="s">
        <v>297</v>
      </c>
      <c r="S757" t="s">
        <v>306</v>
      </c>
      <c r="T757" t="s">
        <v>297</v>
      </c>
      <c r="U757" t="s">
        <v>297</v>
      </c>
      <c r="V757" t="s">
        <v>309</v>
      </c>
      <c r="W757" t="s">
        <v>345</v>
      </c>
      <c r="X757" t="s">
        <v>310</v>
      </c>
      <c r="Y757" t="s">
        <v>4419</v>
      </c>
      <c r="Z757" t="s">
        <v>297</v>
      </c>
      <c r="AA757" t="s">
        <v>297</v>
      </c>
      <c r="AB757" t="s">
        <v>297</v>
      </c>
      <c r="AC757" t="s">
        <v>297</v>
      </c>
      <c r="AD757" t="s">
        <v>297</v>
      </c>
      <c r="AE757" t="s">
        <v>297</v>
      </c>
      <c r="AF757" t="s">
        <v>297</v>
      </c>
      <c r="AG757" t="s">
        <v>297</v>
      </c>
      <c r="AH757" t="s">
        <v>297</v>
      </c>
      <c r="AI757" t="s">
        <v>297</v>
      </c>
      <c r="AJ757" t="s">
        <v>297</v>
      </c>
      <c r="AK757" t="s">
        <v>297</v>
      </c>
      <c r="AL757" t="s">
        <v>297</v>
      </c>
      <c r="AM757" t="s">
        <v>297</v>
      </c>
      <c r="AN757" t="s">
        <v>297</v>
      </c>
      <c r="AO757" t="s">
        <v>297</v>
      </c>
      <c r="AP757" t="s">
        <v>297</v>
      </c>
      <c r="AQ757" t="s">
        <v>297</v>
      </c>
      <c r="AR757" t="s">
        <v>297</v>
      </c>
      <c r="AS757" t="s">
        <v>297</v>
      </c>
      <c r="AT757" t="s">
        <v>297</v>
      </c>
      <c r="AU757" t="s">
        <v>297</v>
      </c>
      <c r="AV757" t="s">
        <v>297</v>
      </c>
      <c r="AW757" t="s">
        <v>297</v>
      </c>
      <c r="AX757" t="s">
        <v>297</v>
      </c>
      <c r="AY757" t="s">
        <v>297</v>
      </c>
      <c r="AZ757" t="s">
        <v>297</v>
      </c>
      <c r="BA757" t="s">
        <v>297</v>
      </c>
      <c r="BB757" t="s">
        <v>297</v>
      </c>
      <c r="BC757" t="s">
        <v>297</v>
      </c>
      <c r="BD757" t="s">
        <v>297</v>
      </c>
      <c r="BE757" t="s">
        <v>297</v>
      </c>
      <c r="BF757" t="s">
        <v>297</v>
      </c>
      <c r="BG757" t="s">
        <v>297</v>
      </c>
      <c r="BH757" t="s">
        <v>297</v>
      </c>
      <c r="BI757" t="s">
        <v>297</v>
      </c>
      <c r="BJ757" t="s">
        <v>297</v>
      </c>
      <c r="BK757" t="s">
        <v>297</v>
      </c>
      <c r="BL757" t="s">
        <v>297</v>
      </c>
      <c r="BM757" t="s">
        <v>297</v>
      </c>
      <c r="BO757" t="s">
        <v>297</v>
      </c>
      <c r="BP757" t="s">
        <v>411</v>
      </c>
      <c r="BQ757" t="s">
        <v>412</v>
      </c>
      <c r="BR757">
        <v>40</v>
      </c>
      <c r="BS757" t="s">
        <v>297</v>
      </c>
      <c r="BT757" t="s">
        <v>297</v>
      </c>
      <c r="BU757" t="s">
        <v>297</v>
      </c>
      <c r="BV757" t="s">
        <v>297</v>
      </c>
      <c r="BW757" t="s">
        <v>297</v>
      </c>
      <c r="BX757" t="s">
        <v>297</v>
      </c>
      <c r="BY757" t="s">
        <v>297</v>
      </c>
      <c r="BZ757" t="s">
        <v>297</v>
      </c>
      <c r="CA757" t="s">
        <v>297</v>
      </c>
      <c r="CB757" t="s">
        <v>297</v>
      </c>
      <c r="CC757" t="s">
        <v>297</v>
      </c>
      <c r="CD757" t="s">
        <v>297</v>
      </c>
      <c r="CE757" t="s">
        <v>297</v>
      </c>
      <c r="CF757" t="s">
        <v>347</v>
      </c>
      <c r="CG757" t="s">
        <v>297</v>
      </c>
      <c r="CH757" t="s">
        <v>297</v>
      </c>
      <c r="CI757">
        <v>0</v>
      </c>
      <c r="CJ757">
        <v>30</v>
      </c>
      <c r="CK757" t="s">
        <v>4420</v>
      </c>
      <c r="CL757" t="s">
        <v>4421</v>
      </c>
      <c r="CM757" t="s">
        <v>297</v>
      </c>
      <c r="CN757" t="s">
        <v>297</v>
      </c>
      <c r="CO757" t="s">
        <v>297</v>
      </c>
      <c r="CP757" t="s">
        <v>297</v>
      </c>
      <c r="CQ757" t="s">
        <v>297</v>
      </c>
      <c r="CR757" t="s">
        <v>297</v>
      </c>
      <c r="CS757" t="s">
        <v>297</v>
      </c>
      <c r="CT757" t="s">
        <v>297</v>
      </c>
      <c r="CU757" t="s">
        <v>297</v>
      </c>
      <c r="CV757" t="s">
        <v>297</v>
      </c>
      <c r="CW757" t="s">
        <v>297</v>
      </c>
      <c r="CX757" t="s">
        <v>297</v>
      </c>
      <c r="CY757" t="s">
        <v>926</v>
      </c>
      <c r="CZ757" t="s">
        <v>2257</v>
      </c>
      <c r="DA757" t="s">
        <v>297</v>
      </c>
      <c r="DB757" t="s">
        <v>297</v>
      </c>
      <c r="DC757" t="s">
        <v>297</v>
      </c>
    </row>
    <row r="758" spans="1:107" ht="17" hidden="1" customHeight="1" x14ac:dyDescent="0.2">
      <c r="A758" t="s">
        <v>4422</v>
      </c>
      <c r="B758" s="196" t="s">
        <v>4423</v>
      </c>
      <c r="C758" t="s">
        <v>6204</v>
      </c>
      <c r="D758" t="s">
        <v>297</v>
      </c>
      <c r="E758" t="s">
        <v>4424</v>
      </c>
      <c r="F758" t="s">
        <v>4425</v>
      </c>
      <c r="G758" t="s">
        <v>339</v>
      </c>
      <c r="H758" t="s">
        <v>340</v>
      </c>
      <c r="I758" t="s">
        <v>300</v>
      </c>
      <c r="J758" t="s">
        <v>479</v>
      </c>
      <c r="K758" t="s">
        <v>343</v>
      </c>
      <c r="L758" t="s">
        <v>303</v>
      </c>
      <c r="M758" t="s">
        <v>297</v>
      </c>
      <c r="N758" t="s">
        <v>297</v>
      </c>
      <c r="O758" t="s">
        <v>4426</v>
      </c>
      <c r="Q758" t="s">
        <v>344</v>
      </c>
      <c r="R758" t="s">
        <v>297</v>
      </c>
      <c r="S758" t="s">
        <v>306</v>
      </c>
      <c r="T758" t="s">
        <v>938</v>
      </c>
      <c r="U758" t="s">
        <v>308</v>
      </c>
      <c r="V758" t="s">
        <v>309</v>
      </c>
      <c r="W758" t="s">
        <v>310</v>
      </c>
      <c r="X758" t="s">
        <v>310</v>
      </c>
      <c r="Y758" t="s">
        <v>311</v>
      </c>
      <c r="Z758" t="s">
        <v>297</v>
      </c>
      <c r="AA758" t="s">
        <v>297</v>
      </c>
      <c r="AB758" t="s">
        <v>297</v>
      </c>
      <c r="AC758" t="s">
        <v>297</v>
      </c>
      <c r="AD758" t="s">
        <v>297</v>
      </c>
      <c r="AE758" t="s">
        <v>297</v>
      </c>
      <c r="AF758" t="s">
        <v>297</v>
      </c>
      <c r="AG758" t="s">
        <v>297</v>
      </c>
      <c r="AH758" t="s">
        <v>297</v>
      </c>
      <c r="AI758" t="s">
        <v>297</v>
      </c>
      <c r="AJ758" t="s">
        <v>297</v>
      </c>
      <c r="AK758" t="s">
        <v>297</v>
      </c>
      <c r="AL758" t="s">
        <v>297</v>
      </c>
      <c r="AM758" t="s">
        <v>297</v>
      </c>
      <c r="AN758" t="s">
        <v>297</v>
      </c>
      <c r="AO758" t="s">
        <v>411</v>
      </c>
      <c r="AP758" t="s">
        <v>412</v>
      </c>
      <c r="AQ758">
        <v>6</v>
      </c>
      <c r="AR758" t="s">
        <v>297</v>
      </c>
      <c r="AS758" t="s">
        <v>297</v>
      </c>
      <c r="AT758" t="s">
        <v>297</v>
      </c>
      <c r="AU758" t="s">
        <v>297</v>
      </c>
      <c r="AV758" t="s">
        <v>297</v>
      </c>
      <c r="AW758" t="s">
        <v>297</v>
      </c>
      <c r="AX758" t="s">
        <v>297</v>
      </c>
      <c r="AY758" t="s">
        <v>297</v>
      </c>
      <c r="AZ758" t="s">
        <v>297</v>
      </c>
      <c r="BA758" t="s">
        <v>297</v>
      </c>
      <c r="BB758" t="s">
        <v>297</v>
      </c>
      <c r="BC758" t="s">
        <v>297</v>
      </c>
      <c r="BD758" t="s">
        <v>297</v>
      </c>
      <c r="BE758" t="s">
        <v>297</v>
      </c>
      <c r="BF758" t="s">
        <v>297</v>
      </c>
      <c r="BG758" t="s">
        <v>297</v>
      </c>
      <c r="BH758" t="s">
        <v>297</v>
      </c>
      <c r="BI758" t="s">
        <v>297</v>
      </c>
      <c r="BJ758" t="s">
        <v>297</v>
      </c>
      <c r="BK758" t="s">
        <v>297</v>
      </c>
      <c r="BL758" t="s">
        <v>297</v>
      </c>
      <c r="BM758" t="s">
        <v>297</v>
      </c>
      <c r="BN758" t="s">
        <v>297</v>
      </c>
      <c r="BO758" t="s">
        <v>297</v>
      </c>
      <c r="BP758" t="s">
        <v>297</v>
      </c>
      <c r="BQ758" t="s">
        <v>297</v>
      </c>
      <c r="BR758" t="s">
        <v>297</v>
      </c>
      <c r="BS758" t="s">
        <v>297</v>
      </c>
      <c r="BT758" t="s">
        <v>297</v>
      </c>
      <c r="BU758" t="s">
        <v>297</v>
      </c>
      <c r="BV758" t="s">
        <v>297</v>
      </c>
      <c r="BW758" t="s">
        <v>297</v>
      </c>
      <c r="BX758" t="s">
        <v>297</v>
      </c>
      <c r="BY758" t="s">
        <v>297</v>
      </c>
      <c r="BZ758" t="s">
        <v>297</v>
      </c>
      <c r="CA758" t="s">
        <v>297</v>
      </c>
      <c r="CB758" t="s">
        <v>297</v>
      </c>
      <c r="CC758" t="s">
        <v>297</v>
      </c>
      <c r="CD758" t="s">
        <v>297</v>
      </c>
      <c r="CE758" t="s">
        <v>297</v>
      </c>
      <c r="CF758" t="s">
        <v>369</v>
      </c>
      <c r="CG758" t="s">
        <v>297</v>
      </c>
      <c r="CH758" t="s">
        <v>297</v>
      </c>
      <c r="CI758">
        <v>0</v>
      </c>
      <c r="CJ758">
        <v>30</v>
      </c>
      <c r="CK758" t="s">
        <v>4427</v>
      </c>
      <c r="CL758" t="s">
        <v>4428</v>
      </c>
      <c r="CM758" t="s">
        <v>4429</v>
      </c>
      <c r="CN758" t="s">
        <v>297</v>
      </c>
      <c r="CO758" t="s">
        <v>297</v>
      </c>
      <c r="CP758" t="s">
        <v>297</v>
      </c>
      <c r="CQ758" t="s">
        <v>297</v>
      </c>
      <c r="CR758" t="s">
        <v>297</v>
      </c>
      <c r="CS758" t="s">
        <v>297</v>
      </c>
      <c r="CT758" t="s">
        <v>297</v>
      </c>
      <c r="CU758" t="s">
        <v>297</v>
      </c>
      <c r="CV758" t="s">
        <v>297</v>
      </c>
      <c r="CW758" t="s">
        <v>297</v>
      </c>
      <c r="CX758" t="s">
        <v>297</v>
      </c>
      <c r="CY758" t="s">
        <v>297</v>
      </c>
      <c r="CZ758" t="s">
        <v>297</v>
      </c>
      <c r="DA758" t="s">
        <v>297</v>
      </c>
      <c r="DB758" t="s">
        <v>297</v>
      </c>
      <c r="DC758" t="s">
        <v>297</v>
      </c>
    </row>
    <row r="759" spans="1:107" ht="17" hidden="1" customHeight="1" x14ac:dyDescent="0.2">
      <c r="A759" t="s">
        <v>232</v>
      </c>
      <c r="B759" s="14" t="s">
        <v>4430</v>
      </c>
      <c r="C759" t="s">
        <v>456</v>
      </c>
      <c r="D759" t="s">
        <v>297</v>
      </c>
      <c r="E759" t="s">
        <v>4431</v>
      </c>
      <c r="F759" t="s">
        <v>297</v>
      </c>
      <c r="G759" t="s">
        <v>339</v>
      </c>
      <c r="H759" t="s">
        <v>340</v>
      </c>
      <c r="I759" t="s">
        <v>375</v>
      </c>
      <c r="J759" t="s">
        <v>342</v>
      </c>
      <c r="K759" t="s">
        <v>343</v>
      </c>
      <c r="L759" t="s">
        <v>303</v>
      </c>
      <c r="M759" t="s">
        <v>297</v>
      </c>
      <c r="N759" t="s">
        <v>297</v>
      </c>
      <c r="O759" t="s">
        <v>297</v>
      </c>
      <c r="Q759" t="s">
        <v>344</v>
      </c>
      <c r="R759" t="s">
        <v>297</v>
      </c>
      <c r="S759" t="s">
        <v>306</v>
      </c>
      <c r="T759" t="s">
        <v>297</v>
      </c>
      <c r="U759" t="s">
        <v>297</v>
      </c>
      <c r="V759" t="s">
        <v>309</v>
      </c>
      <c r="W759" t="s">
        <v>310</v>
      </c>
      <c r="X759" t="s">
        <v>310</v>
      </c>
      <c r="Y759" t="s">
        <v>311</v>
      </c>
      <c r="Z759" t="s">
        <v>297</v>
      </c>
      <c r="AA759" t="s">
        <v>297</v>
      </c>
      <c r="AB759" t="s">
        <v>297</v>
      </c>
      <c r="AC759" t="s">
        <v>297</v>
      </c>
      <c r="AD759" t="s">
        <v>297</v>
      </c>
      <c r="AE759" t="s">
        <v>297</v>
      </c>
      <c r="AF759" t="s">
        <v>297</v>
      </c>
      <c r="AG759" t="s">
        <v>297</v>
      </c>
      <c r="AH759" t="s">
        <v>297</v>
      </c>
      <c r="AI759" t="s">
        <v>297</v>
      </c>
      <c r="AJ759" t="s">
        <v>297</v>
      </c>
      <c r="AK759" t="s">
        <v>297</v>
      </c>
      <c r="AL759" t="s">
        <v>297</v>
      </c>
      <c r="AM759" t="s">
        <v>297</v>
      </c>
      <c r="AN759" t="s">
        <v>297</v>
      </c>
      <c r="AO759" t="s">
        <v>297</v>
      </c>
      <c r="AP759" t="s">
        <v>297</v>
      </c>
      <c r="AQ759" t="s">
        <v>297</v>
      </c>
      <c r="AR759" t="s">
        <v>297</v>
      </c>
      <c r="AS759" t="s">
        <v>297</v>
      </c>
      <c r="AT759" t="s">
        <v>297</v>
      </c>
      <c r="AU759" t="s">
        <v>297</v>
      </c>
      <c r="AV759" t="s">
        <v>297</v>
      </c>
      <c r="AW759" t="s">
        <v>297</v>
      </c>
      <c r="AX759" t="s">
        <v>297</v>
      </c>
      <c r="AY759" t="s">
        <v>297</v>
      </c>
      <c r="AZ759" t="s">
        <v>297</v>
      </c>
      <c r="BA759" t="s">
        <v>297</v>
      </c>
      <c r="BB759" t="s">
        <v>297</v>
      </c>
      <c r="BC759" t="s">
        <v>297</v>
      </c>
      <c r="BD759" t="s">
        <v>297</v>
      </c>
      <c r="BE759" t="s">
        <v>297</v>
      </c>
      <c r="BF759" t="s">
        <v>297</v>
      </c>
      <c r="BG759" t="s">
        <v>297</v>
      </c>
      <c r="BH759" t="s">
        <v>297</v>
      </c>
      <c r="BI759" t="s">
        <v>297</v>
      </c>
      <c r="BJ759" t="s">
        <v>297</v>
      </c>
      <c r="BK759" t="s">
        <v>297</v>
      </c>
      <c r="BL759" t="s">
        <v>297</v>
      </c>
      <c r="BM759" t="s">
        <v>297</v>
      </c>
      <c r="BO759" t="s">
        <v>297</v>
      </c>
      <c r="BP759" t="s">
        <v>411</v>
      </c>
      <c r="BQ759" t="s">
        <v>412</v>
      </c>
      <c r="BR759">
        <v>42</v>
      </c>
      <c r="BS759" t="s">
        <v>297</v>
      </c>
      <c r="BT759" t="s">
        <v>297</v>
      </c>
      <c r="BU759" t="s">
        <v>297</v>
      </c>
      <c r="BV759" t="s">
        <v>297</v>
      </c>
      <c r="BW759" t="s">
        <v>297</v>
      </c>
      <c r="BX759" t="s">
        <v>297</v>
      </c>
      <c r="BY759" t="s">
        <v>297</v>
      </c>
      <c r="BZ759" t="s">
        <v>297</v>
      </c>
      <c r="CA759" t="s">
        <v>297</v>
      </c>
      <c r="CB759" t="s">
        <v>297</v>
      </c>
      <c r="CC759" t="s">
        <v>297</v>
      </c>
      <c r="CD759" t="s">
        <v>297</v>
      </c>
      <c r="CE759" t="s">
        <v>297</v>
      </c>
      <c r="CF759" t="s">
        <v>386</v>
      </c>
      <c r="CG759">
        <v>1</v>
      </c>
      <c r="CH759" t="s">
        <v>297</v>
      </c>
      <c r="CI759" t="s">
        <v>297</v>
      </c>
      <c r="CJ759" t="s">
        <v>297</v>
      </c>
      <c r="CK759" t="s">
        <v>4432</v>
      </c>
      <c r="CL759" t="s">
        <v>459</v>
      </c>
      <c r="CM759" t="s">
        <v>297</v>
      </c>
      <c r="CN759" t="s">
        <v>297</v>
      </c>
      <c r="CO759" t="s">
        <v>297</v>
      </c>
      <c r="CP759" t="s">
        <v>297</v>
      </c>
      <c r="CQ759" t="s">
        <v>297</v>
      </c>
      <c r="CR759" t="s">
        <v>297</v>
      </c>
      <c r="CS759" t="s">
        <v>297</v>
      </c>
      <c r="CT759" t="s">
        <v>297</v>
      </c>
      <c r="CU759" t="s">
        <v>297</v>
      </c>
      <c r="CV759" t="s">
        <v>297</v>
      </c>
      <c r="CW759" t="s">
        <v>297</v>
      </c>
      <c r="CX759" t="s">
        <v>297</v>
      </c>
      <c r="CY759" t="s">
        <v>297</v>
      </c>
      <c r="CZ759" t="s">
        <v>297</v>
      </c>
      <c r="DA759" t="s">
        <v>297</v>
      </c>
      <c r="DB759" t="s">
        <v>297</v>
      </c>
      <c r="DC759" t="s">
        <v>297</v>
      </c>
    </row>
    <row r="760" spans="1:107" ht="17" hidden="1" customHeight="1" x14ac:dyDescent="0.2">
      <c r="A760" t="s">
        <v>231</v>
      </c>
      <c r="B760" s="196" t="s">
        <v>6315</v>
      </c>
      <c r="C760" t="s">
        <v>456</v>
      </c>
      <c r="D760" t="s">
        <v>297</v>
      </c>
      <c r="E760" t="s">
        <v>4433</v>
      </c>
      <c r="F760" t="s">
        <v>297</v>
      </c>
      <c r="G760" t="s">
        <v>339</v>
      </c>
      <c r="H760" t="s">
        <v>340</v>
      </c>
      <c r="I760" t="s">
        <v>375</v>
      </c>
      <c r="J760" t="s">
        <v>342</v>
      </c>
      <c r="K760" t="s">
        <v>343</v>
      </c>
      <c r="L760" t="s">
        <v>303</v>
      </c>
      <c r="M760" t="s">
        <v>297</v>
      </c>
      <c r="N760" t="s">
        <v>297</v>
      </c>
      <c r="O760" t="s">
        <v>297</v>
      </c>
      <c r="Q760" t="s">
        <v>344</v>
      </c>
      <c r="R760" t="s">
        <v>297</v>
      </c>
      <c r="S760" t="s">
        <v>306</v>
      </c>
      <c r="T760" t="s">
        <v>297</v>
      </c>
      <c r="U760" t="s">
        <v>297</v>
      </c>
      <c r="V760" t="s">
        <v>309</v>
      </c>
      <c r="W760" t="s">
        <v>310</v>
      </c>
      <c r="X760" t="s">
        <v>310</v>
      </c>
      <c r="Y760" t="s">
        <v>311</v>
      </c>
      <c r="Z760" t="s">
        <v>297</v>
      </c>
      <c r="AA760" t="s">
        <v>297</v>
      </c>
      <c r="AB760" t="s">
        <v>297</v>
      </c>
      <c r="AC760" t="s">
        <v>297</v>
      </c>
      <c r="AD760" t="s">
        <v>297</v>
      </c>
      <c r="AE760" t="s">
        <v>297</v>
      </c>
      <c r="AF760" t="s">
        <v>297</v>
      </c>
      <c r="AG760" t="s">
        <v>297</v>
      </c>
      <c r="AH760" t="s">
        <v>297</v>
      </c>
      <c r="AI760" t="s">
        <v>297</v>
      </c>
      <c r="AJ760" t="s">
        <v>297</v>
      </c>
      <c r="AK760" t="s">
        <v>297</v>
      </c>
      <c r="AL760" t="s">
        <v>297</v>
      </c>
      <c r="AM760" t="s">
        <v>297</v>
      </c>
      <c r="AN760" t="s">
        <v>297</v>
      </c>
      <c r="AO760" t="s">
        <v>297</v>
      </c>
      <c r="AP760" t="s">
        <v>297</v>
      </c>
      <c r="AQ760" t="s">
        <v>297</v>
      </c>
      <c r="AR760" t="s">
        <v>297</v>
      </c>
      <c r="AS760" t="s">
        <v>297</v>
      </c>
      <c r="AT760" t="s">
        <v>297</v>
      </c>
      <c r="AU760" t="s">
        <v>297</v>
      </c>
      <c r="AV760" t="s">
        <v>297</v>
      </c>
      <c r="AW760" t="s">
        <v>297</v>
      </c>
      <c r="AX760" t="s">
        <v>297</v>
      </c>
      <c r="AY760" t="s">
        <v>297</v>
      </c>
      <c r="AZ760" t="s">
        <v>297</v>
      </c>
      <c r="BA760" t="s">
        <v>297</v>
      </c>
      <c r="BB760" t="s">
        <v>297</v>
      </c>
      <c r="BC760" t="s">
        <v>297</v>
      </c>
      <c r="BD760" t="s">
        <v>297</v>
      </c>
      <c r="BE760" t="s">
        <v>297</v>
      </c>
      <c r="BF760" t="s">
        <v>297</v>
      </c>
      <c r="BG760" t="s">
        <v>297</v>
      </c>
      <c r="BH760" t="s">
        <v>297</v>
      </c>
      <c r="BI760" t="s">
        <v>297</v>
      </c>
      <c r="BJ760" t="s">
        <v>297</v>
      </c>
      <c r="BK760" t="s">
        <v>297</v>
      </c>
      <c r="BL760" t="s">
        <v>297</v>
      </c>
      <c r="BM760" t="s">
        <v>297</v>
      </c>
      <c r="BO760" t="s">
        <v>297</v>
      </c>
      <c r="BP760" t="s">
        <v>411</v>
      </c>
      <c r="BQ760" t="s">
        <v>412</v>
      </c>
      <c r="BR760">
        <v>41</v>
      </c>
      <c r="BS760" t="s">
        <v>297</v>
      </c>
      <c r="BT760" t="s">
        <v>297</v>
      </c>
      <c r="BU760" t="s">
        <v>297</v>
      </c>
      <c r="BV760" t="s">
        <v>297</v>
      </c>
      <c r="BW760" t="s">
        <v>297</v>
      </c>
      <c r="BX760" t="s">
        <v>297</v>
      </c>
      <c r="BY760" t="s">
        <v>297</v>
      </c>
      <c r="BZ760" t="s">
        <v>297</v>
      </c>
      <c r="CA760" t="s">
        <v>297</v>
      </c>
      <c r="CB760" t="s">
        <v>297</v>
      </c>
      <c r="CC760" t="s">
        <v>297</v>
      </c>
      <c r="CD760" t="s">
        <v>297</v>
      </c>
      <c r="CE760" t="s">
        <v>297</v>
      </c>
      <c r="CF760" t="s">
        <v>347</v>
      </c>
      <c r="CG760" t="s">
        <v>297</v>
      </c>
      <c r="CH760" t="s">
        <v>297</v>
      </c>
      <c r="CI760">
        <v>0</v>
      </c>
      <c r="CJ760">
        <v>30</v>
      </c>
      <c r="CK760" t="s">
        <v>4434</v>
      </c>
      <c r="CL760" t="s">
        <v>4435</v>
      </c>
      <c r="CM760" t="s">
        <v>297</v>
      </c>
      <c r="CN760" t="s">
        <v>297</v>
      </c>
      <c r="CO760" t="s">
        <v>297</v>
      </c>
      <c r="CP760" t="s">
        <v>297</v>
      </c>
      <c r="CQ760" t="s">
        <v>297</v>
      </c>
      <c r="CR760" t="s">
        <v>297</v>
      </c>
      <c r="CS760" t="s">
        <v>297</v>
      </c>
      <c r="CT760" t="s">
        <v>297</v>
      </c>
      <c r="CU760" t="s">
        <v>297</v>
      </c>
      <c r="CV760" t="s">
        <v>297</v>
      </c>
      <c r="CW760" t="s">
        <v>297</v>
      </c>
      <c r="CX760" t="s">
        <v>297</v>
      </c>
      <c r="CY760" t="s">
        <v>297</v>
      </c>
      <c r="CZ760" t="s">
        <v>297</v>
      </c>
      <c r="DA760" t="s">
        <v>297</v>
      </c>
      <c r="DB760" t="s">
        <v>297</v>
      </c>
      <c r="DC760" t="s">
        <v>297</v>
      </c>
    </row>
    <row r="761" spans="1:107" ht="17" hidden="1" customHeight="1" x14ac:dyDescent="0.2">
      <c r="A761" s="3" t="s">
        <v>4436</v>
      </c>
      <c r="B761" s="200" t="s">
        <v>4437</v>
      </c>
      <c r="C761" t="s">
        <v>6202</v>
      </c>
      <c r="D761" s="3" t="s">
        <v>297</v>
      </c>
      <c r="E761" s="3" t="s">
        <v>4438</v>
      </c>
      <c r="F761" s="3" t="s">
        <v>297</v>
      </c>
      <c r="G761" s="3" t="s">
        <v>339</v>
      </c>
      <c r="H761" s="3" t="s">
        <v>340</v>
      </c>
      <c r="I761" s="3" t="s">
        <v>375</v>
      </c>
      <c r="J761" s="3" t="s">
        <v>479</v>
      </c>
      <c r="K761" s="3" t="s">
        <v>343</v>
      </c>
      <c r="L761" s="3" t="s">
        <v>303</v>
      </c>
      <c r="M761" s="3" t="s">
        <v>297</v>
      </c>
      <c r="N761" s="3" t="s">
        <v>297</v>
      </c>
      <c r="O761" s="3" t="s">
        <v>297</v>
      </c>
      <c r="P761" s="3"/>
      <c r="Q761" s="3" t="s">
        <v>344</v>
      </c>
      <c r="R761" s="3" t="s">
        <v>297</v>
      </c>
      <c r="S761" s="3" t="s">
        <v>306</v>
      </c>
      <c r="T761" s="3" t="s">
        <v>297</v>
      </c>
      <c r="U761" t="s">
        <v>308</v>
      </c>
      <c r="V761" s="3" t="s">
        <v>568</v>
      </c>
      <c r="W761" t="s">
        <v>345</v>
      </c>
      <c r="X761" t="s">
        <v>310</v>
      </c>
      <c r="Y761" s="3" t="s">
        <v>1032</v>
      </c>
      <c r="Z761" s="3" t="s">
        <v>297</v>
      </c>
      <c r="AA761" s="3" t="s">
        <v>297</v>
      </c>
      <c r="AB761" s="3" t="s">
        <v>297</v>
      </c>
      <c r="AC761" s="3" t="s">
        <v>297</v>
      </c>
      <c r="AD761" s="3" t="s">
        <v>297</v>
      </c>
      <c r="AE761" s="3" t="s">
        <v>297</v>
      </c>
      <c r="AF761" s="3" t="s">
        <v>297</v>
      </c>
      <c r="AG761" s="3" t="s">
        <v>297</v>
      </c>
      <c r="AH761" s="3" t="s">
        <v>297</v>
      </c>
      <c r="AI761" s="3" t="s">
        <v>297</v>
      </c>
      <c r="AJ761" s="3" t="s">
        <v>297</v>
      </c>
      <c r="AK761" s="3" t="s">
        <v>297</v>
      </c>
      <c r="AL761" s="3" t="s">
        <v>297</v>
      </c>
      <c r="AM761" s="3" t="s">
        <v>297</v>
      </c>
      <c r="AN761" s="3" t="s">
        <v>297</v>
      </c>
      <c r="AO761" s="3" t="s">
        <v>297</v>
      </c>
      <c r="AP761" s="3" t="s">
        <v>297</v>
      </c>
      <c r="AQ761" s="3" t="s">
        <v>297</v>
      </c>
      <c r="AR761" s="3" t="s">
        <v>297</v>
      </c>
      <c r="AS761" s="3" t="s">
        <v>297</v>
      </c>
      <c r="AT761" s="3" t="s">
        <v>297</v>
      </c>
      <c r="AU761" s="3" t="s">
        <v>297</v>
      </c>
      <c r="AV761" s="3" t="s">
        <v>297</v>
      </c>
      <c r="AW761" s="3" t="s">
        <v>297</v>
      </c>
      <c r="AX761" s="3" t="s">
        <v>297</v>
      </c>
      <c r="AY761" s="3" t="s">
        <v>297</v>
      </c>
      <c r="AZ761" s="3" t="s">
        <v>297</v>
      </c>
      <c r="BA761" s="3" t="s">
        <v>297</v>
      </c>
      <c r="BB761" s="3" t="s">
        <v>297</v>
      </c>
      <c r="BC761" s="3" t="s">
        <v>297</v>
      </c>
      <c r="BD761" s="3" t="s">
        <v>297</v>
      </c>
      <c r="BE761" s="3" t="s">
        <v>297</v>
      </c>
      <c r="BF761" s="3" t="s">
        <v>297</v>
      </c>
      <c r="BG761" s="3" t="s">
        <v>297</v>
      </c>
      <c r="BH761" s="3" t="s">
        <v>297</v>
      </c>
      <c r="BI761" s="3" t="s">
        <v>297</v>
      </c>
      <c r="BJ761" s="3" t="s">
        <v>297</v>
      </c>
      <c r="BK761" t="s">
        <v>297</v>
      </c>
      <c r="BL761" s="3" t="s">
        <v>297</v>
      </c>
      <c r="BM761" s="3" t="s">
        <v>297</v>
      </c>
      <c r="BN761" t="s">
        <v>297</v>
      </c>
      <c r="BO761" s="3" t="s">
        <v>297</v>
      </c>
      <c r="BP761" s="3" t="s">
        <v>297</v>
      </c>
      <c r="BQ761" t="s">
        <v>297</v>
      </c>
      <c r="BR761" t="s">
        <v>297</v>
      </c>
      <c r="BS761" s="3" t="s">
        <v>297</v>
      </c>
      <c r="BT761" t="s">
        <v>297</v>
      </c>
      <c r="BU761" s="3" t="s">
        <v>297</v>
      </c>
      <c r="BV761" s="3" t="s">
        <v>297</v>
      </c>
      <c r="BW761" s="3" t="s">
        <v>297</v>
      </c>
      <c r="BX761" s="3" t="s">
        <v>297</v>
      </c>
      <c r="BY761" s="3" t="s">
        <v>297</v>
      </c>
      <c r="BZ761" s="3" t="s">
        <v>297</v>
      </c>
      <c r="CA761" s="3" t="s">
        <v>297</v>
      </c>
      <c r="CB761" s="3" t="s">
        <v>297</v>
      </c>
      <c r="CC761" s="3" t="s">
        <v>297</v>
      </c>
      <c r="CD761" s="3" t="s">
        <v>297</v>
      </c>
      <c r="CE761" s="3" t="s">
        <v>297</v>
      </c>
      <c r="CF761" s="3" t="s">
        <v>347</v>
      </c>
      <c r="CG761" s="3" t="s">
        <v>297</v>
      </c>
      <c r="CH761" s="3" t="s">
        <v>297</v>
      </c>
      <c r="CI761" s="3">
        <v>0</v>
      </c>
      <c r="CJ761" s="3">
        <v>100</v>
      </c>
      <c r="CK761" s="3" t="s">
        <v>4439</v>
      </c>
      <c r="CL761" s="3" t="s">
        <v>4440</v>
      </c>
      <c r="CM761" s="3" t="s">
        <v>297</v>
      </c>
      <c r="CN761" s="3" t="s">
        <v>4441</v>
      </c>
      <c r="CO761" s="3" t="s">
        <v>297</v>
      </c>
      <c r="CP761" s="3" t="s">
        <v>297</v>
      </c>
      <c r="CQ761" s="3" t="s">
        <v>297</v>
      </c>
      <c r="CR761" s="3" t="s">
        <v>297</v>
      </c>
      <c r="CS761" s="3" t="s">
        <v>3497</v>
      </c>
      <c r="CT761" s="3" t="s">
        <v>297</v>
      </c>
      <c r="CU761" t="s">
        <v>297</v>
      </c>
      <c r="CV761" s="3" t="s">
        <v>297</v>
      </c>
      <c r="CW761" s="3" t="s">
        <v>297</v>
      </c>
      <c r="CX761" s="3" t="s">
        <v>297</v>
      </c>
      <c r="CY761" s="3" t="s">
        <v>926</v>
      </c>
      <c r="CZ761" s="3" t="s">
        <v>404</v>
      </c>
      <c r="DA761" s="3" t="s">
        <v>4442</v>
      </c>
      <c r="DB761" s="3" t="s">
        <v>297</v>
      </c>
      <c r="DC761" s="3" t="s">
        <v>4443</v>
      </c>
    </row>
    <row r="762" spans="1:107" ht="17" hidden="1" customHeight="1" x14ac:dyDescent="0.2">
      <c r="A762" t="s">
        <v>301</v>
      </c>
      <c r="B762" s="196" t="s">
        <v>4444</v>
      </c>
      <c r="C762" t="s">
        <v>701</v>
      </c>
      <c r="D762" t="s">
        <v>297</v>
      </c>
      <c r="E762" t="s">
        <v>4445</v>
      </c>
      <c r="F762" t="s">
        <v>4446</v>
      </c>
      <c r="G762" t="s">
        <v>298</v>
      </c>
      <c r="H762" t="s">
        <v>299</v>
      </c>
      <c r="I762" t="s">
        <v>300</v>
      </c>
      <c r="J762" t="s">
        <v>301</v>
      </c>
      <c r="K762" t="s">
        <v>343</v>
      </c>
      <c r="L762" t="s">
        <v>303</v>
      </c>
      <c r="M762" t="s">
        <v>4447</v>
      </c>
      <c r="N762" t="s">
        <v>297</v>
      </c>
      <c r="O762" t="s">
        <v>297</v>
      </c>
      <c r="Q762" t="s">
        <v>344</v>
      </c>
      <c r="R762" t="s">
        <v>319</v>
      </c>
      <c r="S762" t="s">
        <v>306</v>
      </c>
      <c r="T762" t="s">
        <v>297</v>
      </c>
      <c r="U762" t="s">
        <v>297</v>
      </c>
      <c r="V762" t="s">
        <v>309</v>
      </c>
      <c r="W762" t="s">
        <v>310</v>
      </c>
      <c r="X762" t="s">
        <v>310</v>
      </c>
      <c r="Y762" t="s">
        <v>311</v>
      </c>
      <c r="Z762" t="s">
        <v>297</v>
      </c>
      <c r="AA762" t="s">
        <v>297</v>
      </c>
      <c r="AB762" t="s">
        <v>297</v>
      </c>
      <c r="AC762" t="s">
        <v>297</v>
      </c>
      <c r="AD762" t="s">
        <v>297</v>
      </c>
      <c r="AE762" t="s">
        <v>297</v>
      </c>
      <c r="AF762" t="s">
        <v>312</v>
      </c>
      <c r="AG762" t="s">
        <v>297</v>
      </c>
      <c r="AH762" t="s">
        <v>297</v>
      </c>
      <c r="AI762" t="s">
        <v>297</v>
      </c>
      <c r="AJ762" t="s">
        <v>297</v>
      </c>
      <c r="AK762" t="s">
        <v>297</v>
      </c>
      <c r="AL762" t="s">
        <v>297</v>
      </c>
      <c r="AM762" t="s">
        <v>297</v>
      </c>
      <c r="AN762" t="s">
        <v>297</v>
      </c>
      <c r="AO762" t="s">
        <v>297</v>
      </c>
      <c r="AP762" t="s">
        <v>297</v>
      </c>
      <c r="AQ762" t="s">
        <v>297</v>
      </c>
      <c r="AR762" t="s">
        <v>297</v>
      </c>
      <c r="AS762" t="s">
        <v>297</v>
      </c>
      <c r="AT762" t="s">
        <v>297</v>
      </c>
      <c r="AU762" t="s">
        <v>297</v>
      </c>
      <c r="AV762" t="s">
        <v>297</v>
      </c>
      <c r="AW762" t="s">
        <v>297</v>
      </c>
      <c r="AX762" t="s">
        <v>297</v>
      </c>
      <c r="AY762" t="s">
        <v>297</v>
      </c>
      <c r="AZ762" t="s">
        <v>297</v>
      </c>
      <c r="BA762" t="s">
        <v>297</v>
      </c>
      <c r="BB762" t="s">
        <v>297</v>
      </c>
      <c r="BC762" t="s">
        <v>297</v>
      </c>
      <c r="BD762" t="s">
        <v>297</v>
      </c>
      <c r="BE762" t="s">
        <v>297</v>
      </c>
      <c r="BF762" t="s">
        <v>297</v>
      </c>
      <c r="BG762" t="s">
        <v>297</v>
      </c>
      <c r="BH762" t="s">
        <v>297</v>
      </c>
      <c r="BI762" t="s">
        <v>297</v>
      </c>
      <c r="BJ762" t="s">
        <v>297</v>
      </c>
      <c r="BK762" t="s">
        <v>297</v>
      </c>
      <c r="BL762" t="s">
        <v>297</v>
      </c>
      <c r="BM762" t="s">
        <v>297</v>
      </c>
      <c r="BN762" t="s">
        <v>297</v>
      </c>
      <c r="BO762" t="s">
        <v>297</v>
      </c>
      <c r="BP762" t="s">
        <v>312</v>
      </c>
      <c r="BQ762" t="s">
        <v>297</v>
      </c>
      <c r="BR762" t="s">
        <v>297</v>
      </c>
      <c r="BS762" t="s">
        <v>297</v>
      </c>
      <c r="BT762" t="s">
        <v>297</v>
      </c>
      <c r="BU762" t="s">
        <v>297</v>
      </c>
      <c r="BV762" t="s">
        <v>297</v>
      </c>
      <c r="BW762" t="s">
        <v>297</v>
      </c>
      <c r="BX762" t="s">
        <v>297</v>
      </c>
      <c r="BY762" t="s">
        <v>297</v>
      </c>
      <c r="BZ762" t="s">
        <v>297</v>
      </c>
      <c r="CA762" t="s">
        <v>297</v>
      </c>
      <c r="CB762" t="s">
        <v>297</v>
      </c>
      <c r="CC762" t="s">
        <v>297</v>
      </c>
      <c r="CD762" t="s">
        <v>297</v>
      </c>
      <c r="CE762" t="s">
        <v>297</v>
      </c>
      <c r="CF762" t="s">
        <v>347</v>
      </c>
      <c r="CG762" t="s">
        <v>297</v>
      </c>
      <c r="CH762" t="s">
        <v>297</v>
      </c>
      <c r="CI762">
        <v>0</v>
      </c>
      <c r="CJ762">
        <v>30</v>
      </c>
      <c r="CK762" t="s">
        <v>4448</v>
      </c>
      <c r="CL762" t="s">
        <v>4449</v>
      </c>
      <c r="CM762" t="s">
        <v>4450</v>
      </c>
      <c r="CN762" t="s">
        <v>297</v>
      </c>
      <c r="CO762" t="s">
        <v>297</v>
      </c>
      <c r="CP762" t="s">
        <v>297</v>
      </c>
      <c r="CQ762" t="s">
        <v>297</v>
      </c>
      <c r="CR762" t="s">
        <v>297</v>
      </c>
      <c r="CS762" t="s">
        <v>297</v>
      </c>
      <c r="CT762" t="s">
        <v>297</v>
      </c>
      <c r="CU762" t="s">
        <v>297</v>
      </c>
      <c r="CV762" t="s">
        <v>297</v>
      </c>
      <c r="CW762" t="s">
        <v>297</v>
      </c>
      <c r="CX762" t="s">
        <v>297</v>
      </c>
      <c r="CY762" t="s">
        <v>297</v>
      </c>
      <c r="CZ762" t="s">
        <v>297</v>
      </c>
      <c r="DA762" t="s">
        <v>297</v>
      </c>
      <c r="DB762" t="s">
        <v>297</v>
      </c>
      <c r="DC762" t="s">
        <v>297</v>
      </c>
    </row>
    <row r="763" spans="1:107" ht="17" hidden="1" customHeight="1" x14ac:dyDescent="0.2">
      <c r="A763" t="s">
        <v>299</v>
      </c>
      <c r="B763" s="14" t="s">
        <v>4451</v>
      </c>
      <c r="C763" t="s">
        <v>650</v>
      </c>
      <c r="D763" t="s">
        <v>297</v>
      </c>
      <c r="E763" t="s">
        <v>4452</v>
      </c>
      <c r="F763" t="s">
        <v>297</v>
      </c>
      <c r="G763" t="s">
        <v>339</v>
      </c>
      <c r="H763" t="s">
        <v>299</v>
      </c>
      <c r="I763" t="s">
        <v>375</v>
      </c>
      <c r="J763" t="s">
        <v>342</v>
      </c>
      <c r="K763" t="s">
        <v>343</v>
      </c>
      <c r="L763" t="s">
        <v>303</v>
      </c>
      <c r="M763" t="s">
        <v>297</v>
      </c>
      <c r="N763" t="s">
        <v>297</v>
      </c>
      <c r="O763" t="s">
        <v>297</v>
      </c>
      <c r="Q763" t="s">
        <v>344</v>
      </c>
      <c r="R763" t="s">
        <v>297</v>
      </c>
      <c r="S763" t="s">
        <v>306</v>
      </c>
      <c r="T763" t="s">
        <v>297</v>
      </c>
      <c r="U763" t="s">
        <v>297</v>
      </c>
      <c r="V763" t="s">
        <v>309</v>
      </c>
      <c r="W763" t="s">
        <v>310</v>
      </c>
      <c r="X763" t="s">
        <v>310</v>
      </c>
      <c r="Y763" t="s">
        <v>311</v>
      </c>
      <c r="Z763" t="s">
        <v>297</v>
      </c>
      <c r="AA763" t="s">
        <v>297</v>
      </c>
      <c r="AB763" t="s">
        <v>297</v>
      </c>
      <c r="AC763" t="s">
        <v>297</v>
      </c>
      <c r="AD763" t="s">
        <v>297</v>
      </c>
      <c r="AE763" t="s">
        <v>297</v>
      </c>
      <c r="AF763" t="s">
        <v>297</v>
      </c>
      <c r="AG763" t="s">
        <v>297</v>
      </c>
      <c r="AH763" t="s">
        <v>297</v>
      </c>
      <c r="AI763" t="s">
        <v>297</v>
      </c>
      <c r="AJ763" t="s">
        <v>297</v>
      </c>
      <c r="AK763" t="s">
        <v>297</v>
      </c>
      <c r="AL763" t="s">
        <v>297</v>
      </c>
      <c r="AM763" t="s">
        <v>297</v>
      </c>
      <c r="AN763" t="s">
        <v>297</v>
      </c>
      <c r="AO763" t="s">
        <v>297</v>
      </c>
      <c r="AP763" t="s">
        <v>297</v>
      </c>
      <c r="AQ763" t="s">
        <v>297</v>
      </c>
      <c r="AR763" t="s">
        <v>297</v>
      </c>
      <c r="AS763" t="s">
        <v>297</v>
      </c>
      <c r="AT763" t="s">
        <v>297</v>
      </c>
      <c r="AU763" t="s">
        <v>297</v>
      </c>
      <c r="AV763" t="s">
        <v>297</v>
      </c>
      <c r="AW763" t="s">
        <v>297</v>
      </c>
      <c r="AX763" t="s">
        <v>297</v>
      </c>
      <c r="AY763" t="s">
        <v>297</v>
      </c>
      <c r="AZ763" t="s">
        <v>297</v>
      </c>
      <c r="BA763" t="s">
        <v>297</v>
      </c>
      <c r="BB763" t="s">
        <v>297</v>
      </c>
      <c r="BC763" t="s">
        <v>297</v>
      </c>
      <c r="BD763" t="s">
        <v>297</v>
      </c>
      <c r="BE763" t="s">
        <v>297</v>
      </c>
      <c r="BF763" t="s">
        <v>297</v>
      </c>
      <c r="BG763" t="s">
        <v>297</v>
      </c>
      <c r="BH763" t="s">
        <v>297</v>
      </c>
      <c r="BI763" t="s">
        <v>297</v>
      </c>
      <c r="BJ763" t="s">
        <v>297</v>
      </c>
      <c r="BK763" t="s">
        <v>297</v>
      </c>
      <c r="BL763" t="s">
        <v>297</v>
      </c>
      <c r="BM763" t="s">
        <v>297</v>
      </c>
      <c r="BN763" t="s">
        <v>297</v>
      </c>
      <c r="BO763" t="s">
        <v>297</v>
      </c>
      <c r="BP763" t="s">
        <v>312</v>
      </c>
      <c r="BQ763" t="s">
        <v>297</v>
      </c>
      <c r="BR763" t="s">
        <v>297</v>
      </c>
      <c r="BS763" t="s">
        <v>297</v>
      </c>
      <c r="BT763" t="s">
        <v>297</v>
      </c>
      <c r="BU763" t="s">
        <v>297</v>
      </c>
      <c r="BV763" t="s">
        <v>297</v>
      </c>
      <c r="BW763" t="s">
        <v>297</v>
      </c>
      <c r="BX763" t="s">
        <v>297</v>
      </c>
      <c r="BY763" t="s">
        <v>297</v>
      </c>
      <c r="BZ763" t="s">
        <v>297</v>
      </c>
      <c r="CA763" t="s">
        <v>297</v>
      </c>
      <c r="CB763" t="s">
        <v>297</v>
      </c>
      <c r="CC763" t="s">
        <v>297</v>
      </c>
      <c r="CD763" t="s">
        <v>297</v>
      </c>
      <c r="CE763" t="s">
        <v>297</v>
      </c>
      <c r="CF763" t="s">
        <v>369</v>
      </c>
      <c r="CG763" t="s">
        <v>297</v>
      </c>
      <c r="CH763" t="s">
        <v>297</v>
      </c>
      <c r="CI763">
        <v>0</v>
      </c>
      <c r="CJ763">
        <v>30</v>
      </c>
      <c r="CK763" t="s">
        <v>4453</v>
      </c>
      <c r="CL763" t="s">
        <v>4454</v>
      </c>
      <c r="CM763" t="s">
        <v>297</v>
      </c>
      <c r="CN763" t="s">
        <v>297</v>
      </c>
      <c r="CO763" t="s">
        <v>297</v>
      </c>
      <c r="CP763" t="s">
        <v>297</v>
      </c>
      <c r="CQ763" t="s">
        <v>297</v>
      </c>
      <c r="CR763" t="s">
        <v>297</v>
      </c>
      <c r="CS763" t="s">
        <v>297</v>
      </c>
      <c r="CT763" t="s">
        <v>297</v>
      </c>
      <c r="CU763" t="s">
        <v>297</v>
      </c>
      <c r="CV763" t="s">
        <v>297</v>
      </c>
      <c r="CW763" t="s">
        <v>297</v>
      </c>
      <c r="CX763" t="s">
        <v>297</v>
      </c>
      <c r="CY763" t="s">
        <v>297</v>
      </c>
      <c r="CZ763" t="s">
        <v>297</v>
      </c>
      <c r="DA763" t="s">
        <v>297</v>
      </c>
      <c r="DB763" t="s">
        <v>297</v>
      </c>
      <c r="DC763" t="s">
        <v>297</v>
      </c>
    </row>
    <row r="764" spans="1:107" ht="17" hidden="1" customHeight="1" x14ac:dyDescent="0.2">
      <c r="A764" t="s">
        <v>4455</v>
      </c>
      <c r="B764" s="196" t="s">
        <v>4456</v>
      </c>
      <c r="C764" t="s">
        <v>6279</v>
      </c>
      <c r="D764" t="s">
        <v>297</v>
      </c>
      <c r="E764" t="s">
        <v>4457</v>
      </c>
      <c r="F764" t="s">
        <v>4458</v>
      </c>
      <c r="G764" t="s">
        <v>339</v>
      </c>
      <c r="H764" t="s">
        <v>299</v>
      </c>
      <c r="I764" t="s">
        <v>300</v>
      </c>
      <c r="J764" t="s">
        <v>342</v>
      </c>
      <c r="K764" t="s">
        <v>343</v>
      </c>
      <c r="L764" t="s">
        <v>303</v>
      </c>
      <c r="M764" t="s">
        <v>297</v>
      </c>
      <c r="N764" t="s">
        <v>297</v>
      </c>
      <c r="O764" t="s">
        <v>297</v>
      </c>
      <c r="Q764" t="s">
        <v>344</v>
      </c>
      <c r="R764" t="s">
        <v>297</v>
      </c>
      <c r="S764" t="s">
        <v>306</v>
      </c>
      <c r="T764" t="s">
        <v>747</v>
      </c>
      <c r="U764" t="s">
        <v>297</v>
      </c>
      <c r="V764" t="s">
        <v>309</v>
      </c>
      <c r="W764" t="s">
        <v>310</v>
      </c>
      <c r="X764" t="s">
        <v>310</v>
      </c>
      <c r="Y764" t="s">
        <v>311</v>
      </c>
      <c r="Z764" t="s">
        <v>297</v>
      </c>
      <c r="AA764" t="s">
        <v>297</v>
      </c>
      <c r="AB764" t="s">
        <v>297</v>
      </c>
      <c r="AC764" t="s">
        <v>297</v>
      </c>
      <c r="AD764" t="s">
        <v>297</v>
      </c>
      <c r="AE764" t="s">
        <v>297</v>
      </c>
      <c r="AF764" t="s">
        <v>312</v>
      </c>
      <c r="AG764" t="s">
        <v>297</v>
      </c>
      <c r="AH764" t="s">
        <v>297</v>
      </c>
      <c r="AI764" t="s">
        <v>297</v>
      </c>
      <c r="AJ764" t="s">
        <v>297</v>
      </c>
      <c r="AK764" t="s">
        <v>297</v>
      </c>
      <c r="AL764" t="s">
        <v>297</v>
      </c>
      <c r="AM764" t="s">
        <v>297</v>
      </c>
      <c r="AN764" t="s">
        <v>297</v>
      </c>
      <c r="AO764" t="s">
        <v>297</v>
      </c>
      <c r="AP764" t="s">
        <v>297</v>
      </c>
      <c r="AQ764" t="s">
        <v>297</v>
      </c>
      <c r="AR764" t="s">
        <v>312</v>
      </c>
      <c r="AS764" t="s">
        <v>297</v>
      </c>
      <c r="AT764" t="s">
        <v>297</v>
      </c>
      <c r="AU764" t="s">
        <v>297</v>
      </c>
      <c r="AV764" t="s">
        <v>297</v>
      </c>
      <c r="AW764" t="s">
        <v>297</v>
      </c>
      <c r="AX764" t="s">
        <v>297</v>
      </c>
      <c r="AY764" t="s">
        <v>297</v>
      </c>
      <c r="AZ764" t="s">
        <v>297</v>
      </c>
      <c r="BA764" t="s">
        <v>297</v>
      </c>
      <c r="BB764" t="s">
        <v>297</v>
      </c>
      <c r="BC764" t="s">
        <v>297</v>
      </c>
      <c r="BD764" t="s">
        <v>297</v>
      </c>
      <c r="BE764" t="s">
        <v>297</v>
      </c>
      <c r="BF764" t="s">
        <v>297</v>
      </c>
      <c r="BG764" t="s">
        <v>297</v>
      </c>
      <c r="BH764" t="s">
        <v>297</v>
      </c>
      <c r="BI764" t="s">
        <v>297</v>
      </c>
      <c r="BJ764" t="s">
        <v>297</v>
      </c>
      <c r="BK764" t="s">
        <v>297</v>
      </c>
      <c r="BL764" t="s">
        <v>297</v>
      </c>
      <c r="BM764" t="s">
        <v>297</v>
      </c>
      <c r="BN764" t="s">
        <v>297</v>
      </c>
      <c r="BO764" t="s">
        <v>297</v>
      </c>
      <c r="BP764" t="s">
        <v>297</v>
      </c>
      <c r="BQ764" t="s">
        <v>297</v>
      </c>
      <c r="BR764" t="s">
        <v>297</v>
      </c>
      <c r="BS764" t="s">
        <v>297</v>
      </c>
      <c r="BT764" t="s">
        <v>297</v>
      </c>
      <c r="BU764" t="s">
        <v>297</v>
      </c>
      <c r="BV764" t="s">
        <v>312</v>
      </c>
      <c r="BW764" t="s">
        <v>297</v>
      </c>
      <c r="BX764" t="s">
        <v>297</v>
      </c>
      <c r="BY764" t="s">
        <v>297</v>
      </c>
      <c r="BZ764" t="s">
        <v>297</v>
      </c>
      <c r="CA764" t="s">
        <v>297</v>
      </c>
      <c r="CB764" t="s">
        <v>297</v>
      </c>
      <c r="CC764" t="s">
        <v>297</v>
      </c>
      <c r="CD764" t="s">
        <v>297</v>
      </c>
      <c r="CE764" t="s">
        <v>297</v>
      </c>
      <c r="CF764" t="s">
        <v>347</v>
      </c>
      <c r="CG764" t="s">
        <v>297</v>
      </c>
      <c r="CH764" t="s">
        <v>297</v>
      </c>
      <c r="CI764">
        <v>0</v>
      </c>
      <c r="CJ764">
        <v>30</v>
      </c>
      <c r="CK764" t="s">
        <v>4459</v>
      </c>
      <c r="CL764" t="s">
        <v>4460</v>
      </c>
      <c r="CM764" t="s">
        <v>4461</v>
      </c>
      <c r="CN764" t="s">
        <v>297</v>
      </c>
      <c r="CO764" t="s">
        <v>297</v>
      </c>
      <c r="CP764" t="s">
        <v>297</v>
      </c>
      <c r="CQ764" t="s">
        <v>297</v>
      </c>
      <c r="CR764" t="s">
        <v>297</v>
      </c>
      <c r="CS764" t="s">
        <v>297</v>
      </c>
      <c r="CT764" t="s">
        <v>297</v>
      </c>
      <c r="CU764" t="s">
        <v>297</v>
      </c>
      <c r="CV764" t="s">
        <v>297</v>
      </c>
      <c r="CW764" t="s">
        <v>297</v>
      </c>
      <c r="CX764" t="s">
        <v>297</v>
      </c>
      <c r="CY764" t="s">
        <v>297</v>
      </c>
      <c r="CZ764" t="s">
        <v>297</v>
      </c>
      <c r="DA764" t="s">
        <v>297</v>
      </c>
      <c r="DB764" t="s">
        <v>297</v>
      </c>
      <c r="DC764" t="s">
        <v>297</v>
      </c>
    </row>
    <row r="765" spans="1:107" ht="17" hidden="1" customHeight="1" x14ac:dyDescent="0.2">
      <c r="A765" t="s">
        <v>4462</v>
      </c>
      <c r="B765" s="14" t="s">
        <v>4463</v>
      </c>
      <c r="C765" t="s">
        <v>6285</v>
      </c>
      <c r="D765" t="s">
        <v>297</v>
      </c>
      <c r="E765" t="s">
        <v>4464</v>
      </c>
      <c r="F765" t="s">
        <v>2164</v>
      </c>
      <c r="G765" t="s">
        <v>339</v>
      </c>
      <c r="H765" t="s">
        <v>340</v>
      </c>
      <c r="I765" t="s">
        <v>341</v>
      </c>
      <c r="J765" t="s">
        <v>479</v>
      </c>
      <c r="K765" t="s">
        <v>343</v>
      </c>
      <c r="L765" t="s">
        <v>303</v>
      </c>
      <c r="M765" t="s">
        <v>297</v>
      </c>
      <c r="N765" t="s">
        <v>297</v>
      </c>
      <c r="O765" t="s">
        <v>297</v>
      </c>
      <c r="Q765" t="s">
        <v>344</v>
      </c>
      <c r="R765" t="s">
        <v>297</v>
      </c>
      <c r="S765" t="s">
        <v>306</v>
      </c>
      <c r="T765" t="s">
        <v>297</v>
      </c>
      <c r="U765" t="s">
        <v>297</v>
      </c>
      <c r="V765" t="s">
        <v>568</v>
      </c>
      <c r="W765" t="s">
        <v>345</v>
      </c>
      <c r="X765" t="s">
        <v>310</v>
      </c>
      <c r="Y765" t="s">
        <v>4465</v>
      </c>
      <c r="Z765" t="s">
        <v>297</v>
      </c>
      <c r="AA765" t="s">
        <v>297</v>
      </c>
      <c r="AB765" t="s">
        <v>297</v>
      </c>
      <c r="AC765" t="s">
        <v>297</v>
      </c>
      <c r="AD765" t="s">
        <v>297</v>
      </c>
      <c r="AE765" t="s">
        <v>297</v>
      </c>
      <c r="AF765" t="s">
        <v>297</v>
      </c>
      <c r="AG765" t="s">
        <v>297</v>
      </c>
      <c r="AH765" t="s">
        <v>297</v>
      </c>
      <c r="AI765" t="s">
        <v>297</v>
      </c>
      <c r="AJ765" t="s">
        <v>297</v>
      </c>
      <c r="AK765" t="s">
        <v>297</v>
      </c>
      <c r="AL765" t="s">
        <v>297</v>
      </c>
      <c r="AM765" t="s">
        <v>297</v>
      </c>
      <c r="AN765" t="s">
        <v>297</v>
      </c>
      <c r="AO765" t="s">
        <v>297</v>
      </c>
      <c r="AP765" t="s">
        <v>297</v>
      </c>
      <c r="AQ765" t="s">
        <v>297</v>
      </c>
      <c r="AR765" t="s">
        <v>297</v>
      </c>
      <c r="AS765" t="s">
        <v>297</v>
      </c>
      <c r="AT765" t="s">
        <v>297</v>
      </c>
      <c r="AU765" t="s">
        <v>297</v>
      </c>
      <c r="AV765" t="s">
        <v>297</v>
      </c>
      <c r="AW765" t="s">
        <v>297</v>
      </c>
      <c r="AX765" t="s">
        <v>297</v>
      </c>
      <c r="AY765" t="s">
        <v>297</v>
      </c>
      <c r="AZ765" t="s">
        <v>297</v>
      </c>
      <c r="BA765" t="s">
        <v>297</v>
      </c>
      <c r="BB765" t="s">
        <v>297</v>
      </c>
      <c r="BC765" t="s">
        <v>297</v>
      </c>
      <c r="BD765" t="s">
        <v>297</v>
      </c>
      <c r="BE765" t="s">
        <v>297</v>
      </c>
      <c r="BF765" t="s">
        <v>297</v>
      </c>
      <c r="BG765" t="s">
        <v>297</v>
      </c>
      <c r="BH765" t="s">
        <v>297</v>
      </c>
      <c r="BI765" t="s">
        <v>297</v>
      </c>
      <c r="BJ765" t="s">
        <v>297</v>
      </c>
      <c r="BK765" t="s">
        <v>297</v>
      </c>
      <c r="BL765" t="s">
        <v>297</v>
      </c>
      <c r="BM765" t="s">
        <v>297</v>
      </c>
      <c r="BN765" t="s">
        <v>297</v>
      </c>
      <c r="BO765" t="s">
        <v>297</v>
      </c>
      <c r="BP765" t="s">
        <v>297</v>
      </c>
      <c r="BQ765" t="s">
        <v>297</v>
      </c>
      <c r="BR765" t="s">
        <v>297</v>
      </c>
      <c r="BS765" t="s">
        <v>297</v>
      </c>
      <c r="BT765" t="s">
        <v>297</v>
      </c>
      <c r="BU765" t="s">
        <v>297</v>
      </c>
      <c r="BV765" t="s">
        <v>297</v>
      </c>
      <c r="BW765" t="s">
        <v>297</v>
      </c>
      <c r="BX765" t="s">
        <v>297</v>
      </c>
      <c r="BY765" t="s">
        <v>297</v>
      </c>
      <c r="BZ765" t="s">
        <v>297</v>
      </c>
      <c r="CA765" t="s">
        <v>297</v>
      </c>
      <c r="CB765" t="s">
        <v>297</v>
      </c>
      <c r="CC765" t="s">
        <v>297</v>
      </c>
      <c r="CD765" t="s">
        <v>297</v>
      </c>
      <c r="CE765" t="s">
        <v>297</v>
      </c>
      <c r="CF765" t="s">
        <v>297</v>
      </c>
      <c r="CG765" t="s">
        <v>297</v>
      </c>
      <c r="CH765" t="s">
        <v>297</v>
      </c>
      <c r="CI765">
        <v>0</v>
      </c>
      <c r="CJ765">
        <v>30</v>
      </c>
      <c r="CK765" t="s">
        <v>4466</v>
      </c>
      <c r="CL765" t="s">
        <v>4467</v>
      </c>
      <c r="CM765" t="s">
        <v>297</v>
      </c>
      <c r="CN765" t="s">
        <v>297</v>
      </c>
      <c r="CO765" t="s">
        <v>297</v>
      </c>
      <c r="CP765" t="s">
        <v>297</v>
      </c>
      <c r="CQ765" t="s">
        <v>297</v>
      </c>
      <c r="CR765" t="s">
        <v>297</v>
      </c>
      <c r="CS765" t="s">
        <v>297</v>
      </c>
      <c r="CT765" t="s">
        <v>297</v>
      </c>
      <c r="CU765" t="s">
        <v>297</v>
      </c>
      <c r="CV765" t="s">
        <v>297</v>
      </c>
      <c r="CW765" t="s">
        <v>297</v>
      </c>
      <c r="CX765" t="s">
        <v>297</v>
      </c>
      <c r="CY765" t="s">
        <v>534</v>
      </c>
      <c r="CZ765" t="s">
        <v>351</v>
      </c>
      <c r="DA765" t="s">
        <v>3367</v>
      </c>
      <c r="DB765" t="s">
        <v>4468</v>
      </c>
      <c r="DC765" t="s">
        <v>297</v>
      </c>
    </row>
    <row r="766" spans="1:107" ht="17" hidden="1" customHeight="1" x14ac:dyDescent="0.2">
      <c r="A766" t="s">
        <v>4469</v>
      </c>
      <c r="B766" s="196" t="s">
        <v>4470</v>
      </c>
      <c r="C766" t="s">
        <v>6285</v>
      </c>
      <c r="D766" t="s">
        <v>297</v>
      </c>
      <c r="E766" t="s">
        <v>4471</v>
      </c>
      <c r="F766" t="s">
        <v>297</v>
      </c>
      <c r="G766" t="s">
        <v>339</v>
      </c>
      <c r="H766" t="s">
        <v>340</v>
      </c>
      <c r="I766" t="s">
        <v>300</v>
      </c>
      <c r="J766" t="s">
        <v>479</v>
      </c>
      <c r="K766" t="s">
        <v>343</v>
      </c>
      <c r="L766" t="s">
        <v>303</v>
      </c>
      <c r="M766" t="s">
        <v>297</v>
      </c>
      <c r="N766" t="s">
        <v>297</v>
      </c>
      <c r="O766" t="s">
        <v>297</v>
      </c>
      <c r="Q766" t="s">
        <v>344</v>
      </c>
      <c r="R766" t="s">
        <v>297</v>
      </c>
      <c r="S766" t="s">
        <v>306</v>
      </c>
      <c r="T766" t="s">
        <v>297</v>
      </c>
      <c r="U766" t="s">
        <v>297</v>
      </c>
      <c r="V766" t="s">
        <v>309</v>
      </c>
      <c r="W766" t="s">
        <v>345</v>
      </c>
      <c r="X766" t="s">
        <v>310</v>
      </c>
      <c r="Y766" t="s">
        <v>346</v>
      </c>
      <c r="Z766" t="s">
        <v>297</v>
      </c>
      <c r="AA766" t="s">
        <v>297</v>
      </c>
      <c r="AB766" t="s">
        <v>297</v>
      </c>
      <c r="AC766" t="s">
        <v>297</v>
      </c>
      <c r="AD766" t="s">
        <v>297</v>
      </c>
      <c r="AE766" t="s">
        <v>297</v>
      </c>
      <c r="AF766" t="s">
        <v>312</v>
      </c>
      <c r="AG766" t="s">
        <v>297</v>
      </c>
      <c r="AH766" t="s">
        <v>297</v>
      </c>
      <c r="AI766" t="s">
        <v>297</v>
      </c>
      <c r="AJ766" t="s">
        <v>297</v>
      </c>
      <c r="AK766" t="s">
        <v>297</v>
      </c>
      <c r="AL766" t="s">
        <v>297</v>
      </c>
      <c r="AM766" t="s">
        <v>297</v>
      </c>
      <c r="AN766" t="s">
        <v>297</v>
      </c>
      <c r="AO766" t="s">
        <v>312</v>
      </c>
      <c r="AP766" t="s">
        <v>297</v>
      </c>
      <c r="AQ766" t="s">
        <v>297</v>
      </c>
      <c r="AR766" t="s">
        <v>297</v>
      </c>
      <c r="AS766" t="s">
        <v>297</v>
      </c>
      <c r="AT766" t="s">
        <v>297</v>
      </c>
      <c r="AU766" t="s">
        <v>297</v>
      </c>
      <c r="AV766" t="s">
        <v>297</v>
      </c>
      <c r="AW766" t="s">
        <v>297</v>
      </c>
      <c r="AX766" t="s">
        <v>297</v>
      </c>
      <c r="AY766" t="s">
        <v>297</v>
      </c>
      <c r="AZ766" t="s">
        <v>297</v>
      </c>
      <c r="BA766" t="s">
        <v>297</v>
      </c>
      <c r="BB766" t="s">
        <v>297</v>
      </c>
      <c r="BC766" t="s">
        <v>297</v>
      </c>
      <c r="BD766" t="s">
        <v>297</v>
      </c>
      <c r="BE766" t="s">
        <v>297</v>
      </c>
      <c r="BF766" t="s">
        <v>297</v>
      </c>
      <c r="BG766" t="s">
        <v>297</v>
      </c>
      <c r="BH766" t="s">
        <v>297</v>
      </c>
      <c r="BI766" t="s">
        <v>297</v>
      </c>
      <c r="BJ766" t="s">
        <v>297</v>
      </c>
      <c r="BK766" t="s">
        <v>297</v>
      </c>
      <c r="BL766" t="s">
        <v>297</v>
      </c>
      <c r="BM766" t="s">
        <v>297</v>
      </c>
      <c r="BN766" t="s">
        <v>297</v>
      </c>
      <c r="BO766" t="s">
        <v>297</v>
      </c>
      <c r="BP766" t="s">
        <v>297</v>
      </c>
      <c r="BQ766" t="s">
        <v>297</v>
      </c>
      <c r="BR766" t="s">
        <v>297</v>
      </c>
      <c r="BS766" t="s">
        <v>297</v>
      </c>
      <c r="BT766" t="s">
        <v>297</v>
      </c>
      <c r="BU766" t="s">
        <v>297</v>
      </c>
      <c r="BV766" t="s">
        <v>297</v>
      </c>
      <c r="BW766" t="s">
        <v>297</v>
      </c>
      <c r="BX766" t="s">
        <v>297</v>
      </c>
      <c r="BY766" t="s">
        <v>297</v>
      </c>
      <c r="BZ766" t="s">
        <v>297</v>
      </c>
      <c r="CA766" t="s">
        <v>297</v>
      </c>
      <c r="CB766" t="s">
        <v>297</v>
      </c>
      <c r="CC766" t="s">
        <v>297</v>
      </c>
      <c r="CD766" t="s">
        <v>297</v>
      </c>
      <c r="CE766" t="s">
        <v>297</v>
      </c>
      <c r="CF766" t="s">
        <v>347</v>
      </c>
      <c r="CG766" t="s">
        <v>297</v>
      </c>
      <c r="CH766" t="s">
        <v>297</v>
      </c>
      <c r="CI766">
        <v>0</v>
      </c>
      <c r="CJ766">
        <v>30</v>
      </c>
      <c r="CK766" t="s">
        <v>4472</v>
      </c>
      <c r="CL766" t="s">
        <v>4473</v>
      </c>
      <c r="CM766" t="s">
        <v>297</v>
      </c>
      <c r="CN766" t="s">
        <v>4474</v>
      </c>
      <c r="CO766" t="s">
        <v>297</v>
      </c>
      <c r="CP766" t="s">
        <v>533</v>
      </c>
      <c r="CQ766" t="s">
        <v>297</v>
      </c>
      <c r="CR766" t="s">
        <v>297</v>
      </c>
      <c r="CS766" t="s">
        <v>297</v>
      </c>
      <c r="CT766" t="s">
        <v>297</v>
      </c>
      <c r="CU766" t="s">
        <v>1564</v>
      </c>
      <c r="CV766" t="s">
        <v>227</v>
      </c>
      <c r="CW766" t="s">
        <v>297</v>
      </c>
      <c r="CX766" t="s">
        <v>297</v>
      </c>
      <c r="CY766" t="s">
        <v>534</v>
      </c>
      <c r="CZ766" t="s">
        <v>351</v>
      </c>
      <c r="DA766" t="s">
        <v>352</v>
      </c>
      <c r="DB766" t="s">
        <v>4469</v>
      </c>
      <c r="DC766" t="s">
        <v>297</v>
      </c>
    </row>
    <row r="767" spans="1:107" ht="17" hidden="1" customHeight="1" x14ac:dyDescent="0.2">
      <c r="A767" t="s">
        <v>6276</v>
      </c>
      <c r="B767" s="14" t="s">
        <v>4476</v>
      </c>
      <c r="C767" t="s">
        <v>6286</v>
      </c>
      <c r="D767" t="s">
        <v>297</v>
      </c>
      <c r="E767" t="s">
        <v>4477</v>
      </c>
      <c r="F767" t="s">
        <v>297</v>
      </c>
      <c r="G767" t="s">
        <v>298</v>
      </c>
      <c r="H767" t="s">
        <v>299</v>
      </c>
      <c r="I767" t="s">
        <v>300</v>
      </c>
      <c r="J767" t="s">
        <v>342</v>
      </c>
      <c r="K767" t="s">
        <v>343</v>
      </c>
      <c r="L767" t="s">
        <v>303</v>
      </c>
      <c r="M767" t="s">
        <v>297</v>
      </c>
      <c r="N767" t="s">
        <v>297</v>
      </c>
      <c r="O767" t="s">
        <v>4475</v>
      </c>
      <c r="Q767" t="s">
        <v>344</v>
      </c>
      <c r="R767" t="s">
        <v>297</v>
      </c>
      <c r="S767" t="s">
        <v>306</v>
      </c>
      <c r="T767" t="s">
        <v>297</v>
      </c>
      <c r="U767" t="s">
        <v>297</v>
      </c>
      <c r="V767" t="s">
        <v>309</v>
      </c>
      <c r="W767" t="s">
        <v>310</v>
      </c>
      <c r="X767" t="s">
        <v>310</v>
      </c>
      <c r="Y767" t="s">
        <v>311</v>
      </c>
      <c r="Z767" t="s">
        <v>312</v>
      </c>
      <c r="AA767" t="s">
        <v>297</v>
      </c>
      <c r="AB767" t="s">
        <v>297</v>
      </c>
      <c r="AC767" t="s">
        <v>297</v>
      </c>
      <c r="AD767" t="s">
        <v>297</v>
      </c>
      <c r="AE767" t="s">
        <v>297</v>
      </c>
      <c r="AF767" t="s">
        <v>312</v>
      </c>
      <c r="AG767" t="s">
        <v>297</v>
      </c>
      <c r="AH767" t="s">
        <v>297</v>
      </c>
      <c r="AI767" t="s">
        <v>297</v>
      </c>
      <c r="AJ767" t="s">
        <v>297</v>
      </c>
      <c r="AK767" t="s">
        <v>297</v>
      </c>
      <c r="AL767" t="s">
        <v>297</v>
      </c>
      <c r="AM767" t="s">
        <v>297</v>
      </c>
      <c r="AN767" t="s">
        <v>297</v>
      </c>
      <c r="AO767" t="s">
        <v>297</v>
      </c>
      <c r="AP767" t="s">
        <v>297</v>
      </c>
      <c r="AQ767" t="s">
        <v>297</v>
      </c>
      <c r="AR767" t="s">
        <v>297</v>
      </c>
      <c r="AS767" t="s">
        <v>297</v>
      </c>
      <c r="AT767" t="s">
        <v>297</v>
      </c>
      <c r="AU767" t="s">
        <v>297</v>
      </c>
      <c r="AV767" t="s">
        <v>297</v>
      </c>
      <c r="AW767" t="s">
        <v>297</v>
      </c>
      <c r="AX767" t="s">
        <v>297</v>
      </c>
      <c r="AY767" t="s">
        <v>297</v>
      </c>
      <c r="AZ767" t="s">
        <v>297</v>
      </c>
      <c r="BA767" t="s">
        <v>297</v>
      </c>
      <c r="BB767" t="s">
        <v>297</v>
      </c>
      <c r="BC767" t="s">
        <v>297</v>
      </c>
      <c r="BD767" t="s">
        <v>297</v>
      </c>
      <c r="BE767" t="s">
        <v>297</v>
      </c>
      <c r="BF767" t="s">
        <v>297</v>
      </c>
      <c r="BG767" t="s">
        <v>297</v>
      </c>
      <c r="BH767" t="s">
        <v>297</v>
      </c>
      <c r="BI767" t="s">
        <v>297</v>
      </c>
      <c r="BJ767" t="s">
        <v>297</v>
      </c>
      <c r="BK767" t="s">
        <v>297</v>
      </c>
      <c r="BL767" t="s">
        <v>297</v>
      </c>
      <c r="BM767" t="s">
        <v>297</v>
      </c>
      <c r="BN767" t="s">
        <v>297</v>
      </c>
      <c r="BO767" t="s">
        <v>297</v>
      </c>
      <c r="BP767" t="s">
        <v>297</v>
      </c>
      <c r="BQ767" t="s">
        <v>297</v>
      </c>
      <c r="BR767" t="s">
        <v>297</v>
      </c>
      <c r="BS767" t="s">
        <v>297</v>
      </c>
      <c r="BT767" t="s">
        <v>297</v>
      </c>
      <c r="BU767" t="s">
        <v>297</v>
      </c>
      <c r="BV767" t="s">
        <v>297</v>
      </c>
      <c r="BW767" t="s">
        <v>297</v>
      </c>
      <c r="BX767" t="s">
        <v>297</v>
      </c>
      <c r="BY767" t="s">
        <v>297</v>
      </c>
      <c r="BZ767" t="s">
        <v>297</v>
      </c>
      <c r="CA767" t="s">
        <v>297</v>
      </c>
      <c r="CB767" t="s">
        <v>297</v>
      </c>
      <c r="CC767" t="s">
        <v>297</v>
      </c>
      <c r="CD767" t="s">
        <v>297</v>
      </c>
      <c r="CE767" t="s">
        <v>297</v>
      </c>
      <c r="CF767" t="s">
        <v>313</v>
      </c>
      <c r="CG767" t="s">
        <v>314</v>
      </c>
      <c r="CH767" t="s">
        <v>314</v>
      </c>
      <c r="CI767" t="s">
        <v>297</v>
      </c>
      <c r="CJ767" t="s">
        <v>297</v>
      </c>
      <c r="CK767" t="s">
        <v>4478</v>
      </c>
      <c r="CL767" t="s">
        <v>4479</v>
      </c>
      <c r="CM767" t="s">
        <v>297</v>
      </c>
      <c r="CN767" t="s">
        <v>297</v>
      </c>
      <c r="CO767" t="s">
        <v>297</v>
      </c>
      <c r="CP767" t="s">
        <v>297</v>
      </c>
      <c r="CQ767" t="s">
        <v>297</v>
      </c>
      <c r="CR767" t="s">
        <v>297</v>
      </c>
      <c r="CS767" t="s">
        <v>297</v>
      </c>
      <c r="CT767" t="s">
        <v>297</v>
      </c>
      <c r="CU767" t="s">
        <v>297</v>
      </c>
      <c r="CV767" t="s">
        <v>297</v>
      </c>
      <c r="CW767" t="s">
        <v>297</v>
      </c>
      <c r="CX767" t="s">
        <v>297</v>
      </c>
      <c r="CY767" t="s">
        <v>297</v>
      </c>
      <c r="CZ767" t="s">
        <v>297</v>
      </c>
      <c r="DA767" t="s">
        <v>297</v>
      </c>
      <c r="DB767" t="s">
        <v>297</v>
      </c>
      <c r="DC767" t="s">
        <v>297</v>
      </c>
    </row>
    <row r="768" spans="1:107" ht="17" hidden="1" customHeight="1" x14ac:dyDescent="0.2">
      <c r="A768" s="70" t="s">
        <v>4480</v>
      </c>
      <c r="B768" s="199" t="s">
        <v>4481</v>
      </c>
      <c r="C768" t="s">
        <v>6202</v>
      </c>
      <c r="D768" s="70" t="s">
        <v>297</v>
      </c>
      <c r="E768" s="70" t="s">
        <v>4482</v>
      </c>
      <c r="F768" t="s">
        <v>297</v>
      </c>
      <c r="G768" t="s">
        <v>298</v>
      </c>
      <c r="H768" t="s">
        <v>299</v>
      </c>
      <c r="I768" t="s">
        <v>300</v>
      </c>
      <c r="J768" t="s">
        <v>1639</v>
      </c>
      <c r="K768" t="s">
        <v>1640</v>
      </c>
      <c r="L768" t="s">
        <v>303</v>
      </c>
      <c r="M768" t="s">
        <v>297</v>
      </c>
      <c r="N768" t="s">
        <v>297</v>
      </c>
      <c r="O768" t="s">
        <v>4475</v>
      </c>
      <c r="Q768" t="s">
        <v>304</v>
      </c>
      <c r="R768" t="s">
        <v>319</v>
      </c>
      <c r="S768" t="s">
        <v>306</v>
      </c>
      <c r="T768" t="s">
        <v>747</v>
      </c>
      <c r="U768" t="s">
        <v>308</v>
      </c>
      <c r="V768" t="s">
        <v>309</v>
      </c>
      <c r="W768" t="s">
        <v>310</v>
      </c>
      <c r="X768" t="s">
        <v>310</v>
      </c>
      <c r="Y768" t="s">
        <v>311</v>
      </c>
      <c r="Z768" t="s">
        <v>312</v>
      </c>
      <c r="AA768" t="s">
        <v>297</v>
      </c>
      <c r="AB768" t="s">
        <v>297</v>
      </c>
      <c r="AC768" t="s">
        <v>297</v>
      </c>
      <c r="AD768" t="s">
        <v>297</v>
      </c>
      <c r="AE768" t="s">
        <v>297</v>
      </c>
      <c r="AF768" t="s">
        <v>312</v>
      </c>
      <c r="AG768" t="s">
        <v>297</v>
      </c>
      <c r="AH768" t="s">
        <v>297</v>
      </c>
      <c r="AI768" t="s">
        <v>297</v>
      </c>
      <c r="AJ768" t="s">
        <v>297</v>
      </c>
      <c r="AK768" t="s">
        <v>297</v>
      </c>
      <c r="AL768" t="s">
        <v>297</v>
      </c>
      <c r="AM768" t="s">
        <v>297</v>
      </c>
      <c r="AN768" t="s">
        <v>297</v>
      </c>
      <c r="AO768" t="s">
        <v>297</v>
      </c>
      <c r="AP768" t="s">
        <v>297</v>
      </c>
      <c r="AQ768" t="s">
        <v>297</v>
      </c>
      <c r="AR768" t="s">
        <v>297</v>
      </c>
      <c r="AS768" t="s">
        <v>297</v>
      </c>
      <c r="AT768" t="s">
        <v>297</v>
      </c>
      <c r="AU768" t="s">
        <v>297</v>
      </c>
      <c r="AV768" t="s">
        <v>297</v>
      </c>
      <c r="AW768" t="s">
        <v>297</v>
      </c>
      <c r="AX768" t="s">
        <v>297</v>
      </c>
      <c r="AY768" t="s">
        <v>297</v>
      </c>
      <c r="AZ768" t="s">
        <v>297</v>
      </c>
      <c r="BA768" t="s">
        <v>297</v>
      </c>
      <c r="BB768" t="s">
        <v>297</v>
      </c>
      <c r="BC768" t="s">
        <v>297</v>
      </c>
      <c r="BD768" t="s">
        <v>297</v>
      </c>
      <c r="BE768" t="s">
        <v>297</v>
      </c>
      <c r="BF768" t="s">
        <v>297</v>
      </c>
      <c r="BG768" t="s">
        <v>297</v>
      </c>
      <c r="BH768" t="s">
        <v>297</v>
      </c>
      <c r="BI768" t="s">
        <v>297</v>
      </c>
      <c r="BJ768" t="s">
        <v>297</v>
      </c>
      <c r="BK768" t="s">
        <v>297</v>
      </c>
      <c r="BL768" t="s">
        <v>297</v>
      </c>
      <c r="BM768" t="s">
        <v>297</v>
      </c>
      <c r="BN768" t="s">
        <v>297</v>
      </c>
      <c r="BO768" t="s">
        <v>297</v>
      </c>
      <c r="BP768" t="s">
        <v>297</v>
      </c>
      <c r="BQ768" t="s">
        <v>297</v>
      </c>
      <c r="BR768" t="s">
        <v>297</v>
      </c>
      <c r="BS768" t="s">
        <v>297</v>
      </c>
      <c r="BT768" t="s">
        <v>297</v>
      </c>
      <c r="BU768" t="s">
        <v>297</v>
      </c>
      <c r="BV768" t="s">
        <v>297</v>
      </c>
      <c r="BW768" t="s">
        <v>297</v>
      </c>
      <c r="BX768" t="s">
        <v>297</v>
      </c>
      <c r="BY768" t="s">
        <v>297</v>
      </c>
      <c r="BZ768" t="s">
        <v>297</v>
      </c>
      <c r="CA768" t="s">
        <v>297</v>
      </c>
      <c r="CB768" t="s">
        <v>297</v>
      </c>
      <c r="CC768" t="s">
        <v>297</v>
      </c>
      <c r="CD768" t="s">
        <v>297</v>
      </c>
      <c r="CE768" t="s">
        <v>297</v>
      </c>
      <c r="CF768" t="s">
        <v>313</v>
      </c>
      <c r="CG768" t="s">
        <v>314</v>
      </c>
      <c r="CH768" t="s">
        <v>314</v>
      </c>
      <c r="CI768" t="s">
        <v>297</v>
      </c>
      <c r="CJ768" t="s">
        <v>297</v>
      </c>
      <c r="CK768" s="70" t="s">
        <v>4483</v>
      </c>
      <c r="CL768" s="70" t="s">
        <v>4484</v>
      </c>
      <c r="CM768" t="s">
        <v>297</v>
      </c>
      <c r="CN768" t="s">
        <v>297</v>
      </c>
      <c r="CO768" t="s">
        <v>297</v>
      </c>
      <c r="CP768" t="s">
        <v>297</v>
      </c>
      <c r="CQ768" t="s">
        <v>297</v>
      </c>
      <c r="CR768" t="s">
        <v>297</v>
      </c>
      <c r="CS768" t="s">
        <v>297</v>
      </c>
      <c r="CT768" t="s">
        <v>297</v>
      </c>
      <c r="CU768" t="s">
        <v>297</v>
      </c>
      <c r="CV768" t="s">
        <v>297</v>
      </c>
      <c r="CW768" t="s">
        <v>297</v>
      </c>
      <c r="CX768" t="s">
        <v>297</v>
      </c>
      <c r="CY768" t="s">
        <v>297</v>
      </c>
      <c r="CZ768" t="s">
        <v>297</v>
      </c>
      <c r="DA768" t="s">
        <v>297</v>
      </c>
      <c r="DB768" t="s">
        <v>297</v>
      </c>
      <c r="DC768" t="s">
        <v>297</v>
      </c>
    </row>
    <row r="769" spans="1:107" ht="17" hidden="1" customHeight="1" x14ac:dyDescent="0.2">
      <c r="A769" t="s">
        <v>4485</v>
      </c>
      <c r="B769" s="14" t="s">
        <v>4486</v>
      </c>
      <c r="C769" t="s">
        <v>6285</v>
      </c>
      <c r="D769" t="s">
        <v>297</v>
      </c>
      <c r="E769" t="s">
        <v>4487</v>
      </c>
      <c r="F769" t="s">
        <v>2164</v>
      </c>
      <c r="G769" t="s">
        <v>339</v>
      </c>
      <c r="H769" t="s">
        <v>340</v>
      </c>
      <c r="I769" t="s">
        <v>341</v>
      </c>
      <c r="J769" t="s">
        <v>479</v>
      </c>
      <c r="K769" t="s">
        <v>343</v>
      </c>
      <c r="L769" t="s">
        <v>303</v>
      </c>
      <c r="M769" t="s">
        <v>297</v>
      </c>
      <c r="N769" t="s">
        <v>297</v>
      </c>
      <c r="O769" t="s">
        <v>297</v>
      </c>
      <c r="Q769" t="s">
        <v>344</v>
      </c>
      <c r="R769" t="s">
        <v>297</v>
      </c>
      <c r="S769" t="s">
        <v>306</v>
      </c>
      <c r="T769" t="s">
        <v>297</v>
      </c>
      <c r="U769" t="s">
        <v>297</v>
      </c>
      <c r="V769" t="s">
        <v>568</v>
      </c>
      <c r="W769" t="s">
        <v>345</v>
      </c>
      <c r="X769" t="s">
        <v>310</v>
      </c>
      <c r="Y769" t="s">
        <v>4488</v>
      </c>
      <c r="Z769" t="s">
        <v>297</v>
      </c>
      <c r="AA769" t="s">
        <v>297</v>
      </c>
      <c r="AB769" t="s">
        <v>297</v>
      </c>
      <c r="AC769" t="s">
        <v>297</v>
      </c>
      <c r="AD769" t="s">
        <v>297</v>
      </c>
      <c r="AE769" t="s">
        <v>297</v>
      </c>
      <c r="AF769" t="s">
        <v>297</v>
      </c>
      <c r="AG769" t="s">
        <v>297</v>
      </c>
      <c r="AH769" t="s">
        <v>297</v>
      </c>
      <c r="AI769" t="s">
        <v>297</v>
      </c>
      <c r="AJ769" t="s">
        <v>297</v>
      </c>
      <c r="AK769" t="s">
        <v>297</v>
      </c>
      <c r="AL769" t="s">
        <v>297</v>
      </c>
      <c r="AM769" t="s">
        <v>297</v>
      </c>
      <c r="AN769" t="s">
        <v>297</v>
      </c>
      <c r="AO769" t="s">
        <v>297</v>
      </c>
      <c r="AP769" t="s">
        <v>297</v>
      </c>
      <c r="AQ769" t="s">
        <v>297</v>
      </c>
      <c r="AR769" t="s">
        <v>297</v>
      </c>
      <c r="AS769" t="s">
        <v>297</v>
      </c>
      <c r="AT769" t="s">
        <v>297</v>
      </c>
      <c r="AU769" t="s">
        <v>297</v>
      </c>
      <c r="AV769" t="s">
        <v>297</v>
      </c>
      <c r="AW769" t="s">
        <v>297</v>
      </c>
      <c r="AX769" t="s">
        <v>297</v>
      </c>
      <c r="AY769" t="s">
        <v>297</v>
      </c>
      <c r="AZ769" t="s">
        <v>297</v>
      </c>
      <c r="BA769" t="s">
        <v>297</v>
      </c>
      <c r="BB769" t="s">
        <v>297</v>
      </c>
      <c r="BC769" t="s">
        <v>297</v>
      </c>
      <c r="BD769" t="s">
        <v>297</v>
      </c>
      <c r="BE769" t="s">
        <v>297</v>
      </c>
      <c r="BF769" t="s">
        <v>297</v>
      </c>
      <c r="BG769" t="s">
        <v>297</v>
      </c>
      <c r="BH769" t="s">
        <v>297</v>
      </c>
      <c r="BI769" t="s">
        <v>297</v>
      </c>
      <c r="BJ769" t="s">
        <v>297</v>
      </c>
      <c r="BK769" t="s">
        <v>297</v>
      </c>
      <c r="BL769" t="s">
        <v>297</v>
      </c>
      <c r="BM769" t="s">
        <v>297</v>
      </c>
      <c r="BN769" t="s">
        <v>297</v>
      </c>
      <c r="BO769" t="s">
        <v>297</v>
      </c>
      <c r="BP769" t="s">
        <v>297</v>
      </c>
      <c r="BQ769" t="s">
        <v>297</v>
      </c>
      <c r="BR769" t="s">
        <v>297</v>
      </c>
      <c r="BS769" t="s">
        <v>297</v>
      </c>
      <c r="BT769" t="s">
        <v>297</v>
      </c>
      <c r="BU769" t="s">
        <v>297</v>
      </c>
      <c r="BV769" t="s">
        <v>297</v>
      </c>
      <c r="BW769" t="s">
        <v>297</v>
      </c>
      <c r="BX769" t="s">
        <v>297</v>
      </c>
      <c r="BY769" t="s">
        <v>297</v>
      </c>
      <c r="BZ769" t="s">
        <v>297</v>
      </c>
      <c r="CA769" t="s">
        <v>297</v>
      </c>
      <c r="CB769" t="s">
        <v>297</v>
      </c>
      <c r="CC769" t="s">
        <v>297</v>
      </c>
      <c r="CD769" t="s">
        <v>297</v>
      </c>
      <c r="CE769" t="s">
        <v>297</v>
      </c>
      <c r="CF769" t="s">
        <v>297</v>
      </c>
      <c r="CG769" t="s">
        <v>297</v>
      </c>
      <c r="CH769" t="s">
        <v>297</v>
      </c>
      <c r="CI769">
        <v>0</v>
      </c>
      <c r="CJ769">
        <v>30</v>
      </c>
      <c r="CK769" t="s">
        <v>4489</v>
      </c>
      <c r="CL769" t="s">
        <v>4490</v>
      </c>
      <c r="CM769" t="s">
        <v>297</v>
      </c>
      <c r="CN769" t="s">
        <v>297</v>
      </c>
      <c r="CO769" t="s">
        <v>297</v>
      </c>
      <c r="CP769" t="s">
        <v>297</v>
      </c>
      <c r="CQ769" t="s">
        <v>297</v>
      </c>
      <c r="CR769" t="s">
        <v>297</v>
      </c>
      <c r="CS769" t="s">
        <v>297</v>
      </c>
      <c r="CT769" t="s">
        <v>297</v>
      </c>
      <c r="CU769" t="s">
        <v>297</v>
      </c>
      <c r="CV769" t="s">
        <v>297</v>
      </c>
      <c r="CW769" t="s">
        <v>297</v>
      </c>
      <c r="CX769" t="s">
        <v>297</v>
      </c>
      <c r="CY769" t="s">
        <v>534</v>
      </c>
      <c r="CZ769" t="s">
        <v>351</v>
      </c>
      <c r="DA769" t="s">
        <v>3367</v>
      </c>
      <c r="DB769" t="s">
        <v>4491</v>
      </c>
      <c r="DC769" t="s">
        <v>297</v>
      </c>
    </row>
    <row r="770" spans="1:107" ht="17" hidden="1" customHeight="1" x14ac:dyDescent="0.2">
      <c r="A770" t="s">
        <v>4492</v>
      </c>
      <c r="B770" s="196" t="s">
        <v>4493</v>
      </c>
      <c r="C770" t="s">
        <v>6180</v>
      </c>
      <c r="D770" t="s">
        <v>297</v>
      </c>
      <c r="E770" t="s">
        <v>4494</v>
      </c>
      <c r="F770" t="s">
        <v>297</v>
      </c>
      <c r="G770" t="s">
        <v>339</v>
      </c>
      <c r="H770" t="s">
        <v>340</v>
      </c>
      <c r="I770" t="s">
        <v>375</v>
      </c>
      <c r="J770" t="s">
        <v>342</v>
      </c>
      <c r="K770" t="s">
        <v>343</v>
      </c>
      <c r="L770" t="s">
        <v>303</v>
      </c>
      <c r="M770" t="s">
        <v>297</v>
      </c>
      <c r="N770" t="s">
        <v>297</v>
      </c>
      <c r="O770" t="s">
        <v>297</v>
      </c>
      <c r="Q770" t="s">
        <v>344</v>
      </c>
      <c r="R770" t="s">
        <v>368</v>
      </c>
      <c r="S770" t="s">
        <v>306</v>
      </c>
      <c r="T770" t="s">
        <v>297</v>
      </c>
      <c r="U770" t="s">
        <v>297</v>
      </c>
      <c r="V770" t="s">
        <v>309</v>
      </c>
      <c r="W770" t="s">
        <v>345</v>
      </c>
      <c r="X770" t="s">
        <v>310</v>
      </c>
      <c r="Y770" t="s">
        <v>297</v>
      </c>
      <c r="Z770" t="s">
        <v>312</v>
      </c>
      <c r="AA770" t="s">
        <v>297</v>
      </c>
      <c r="AB770" t="s">
        <v>297</v>
      </c>
      <c r="AC770" t="s">
        <v>297</v>
      </c>
      <c r="AD770" t="s">
        <v>297</v>
      </c>
      <c r="AE770" t="s">
        <v>297</v>
      </c>
      <c r="AF770" t="s">
        <v>312</v>
      </c>
      <c r="AG770" t="s">
        <v>297</v>
      </c>
      <c r="AH770" t="s">
        <v>297</v>
      </c>
      <c r="AI770" t="s">
        <v>297</v>
      </c>
      <c r="AJ770" t="s">
        <v>297</v>
      </c>
      <c r="AK770" t="s">
        <v>297</v>
      </c>
      <c r="AL770" t="s">
        <v>297</v>
      </c>
      <c r="AM770" t="s">
        <v>297</v>
      </c>
      <c r="AN770" t="s">
        <v>297</v>
      </c>
      <c r="AO770" t="s">
        <v>297</v>
      </c>
      <c r="AP770" t="s">
        <v>297</v>
      </c>
      <c r="AQ770" t="s">
        <v>297</v>
      </c>
      <c r="AR770" t="s">
        <v>297</v>
      </c>
      <c r="AS770" t="s">
        <v>297</v>
      </c>
      <c r="AT770" t="s">
        <v>297</v>
      </c>
      <c r="AU770" t="s">
        <v>297</v>
      </c>
      <c r="AV770" t="s">
        <v>297</v>
      </c>
      <c r="AW770" t="s">
        <v>297</v>
      </c>
      <c r="AX770" t="s">
        <v>297</v>
      </c>
      <c r="AY770" t="s">
        <v>297</v>
      </c>
      <c r="AZ770" t="s">
        <v>297</v>
      </c>
      <c r="BA770" t="s">
        <v>297</v>
      </c>
      <c r="BB770" t="s">
        <v>297</v>
      </c>
      <c r="BC770" t="s">
        <v>297</v>
      </c>
      <c r="BD770" t="s">
        <v>297</v>
      </c>
      <c r="BE770" t="s">
        <v>297</v>
      </c>
      <c r="BF770" t="s">
        <v>297</v>
      </c>
      <c r="BG770" t="s">
        <v>297</v>
      </c>
      <c r="BH770" t="s">
        <v>297</v>
      </c>
      <c r="BI770" t="s">
        <v>297</v>
      </c>
      <c r="BJ770" t="s">
        <v>297</v>
      </c>
      <c r="BK770" t="s">
        <v>297</v>
      </c>
      <c r="BL770" t="s">
        <v>297</v>
      </c>
      <c r="BM770" t="s">
        <v>297</v>
      </c>
      <c r="BN770" t="s">
        <v>297</v>
      </c>
      <c r="BO770" t="s">
        <v>297</v>
      </c>
      <c r="BP770" t="s">
        <v>297</v>
      </c>
      <c r="BQ770" t="s">
        <v>297</v>
      </c>
      <c r="BR770" t="s">
        <v>297</v>
      </c>
      <c r="BS770" t="s">
        <v>297</v>
      </c>
      <c r="BT770" t="s">
        <v>297</v>
      </c>
      <c r="BU770" t="s">
        <v>297</v>
      </c>
      <c r="BV770" t="s">
        <v>297</v>
      </c>
      <c r="BW770" t="s">
        <v>297</v>
      </c>
      <c r="BX770" t="s">
        <v>297</v>
      </c>
      <c r="BY770" t="s">
        <v>297</v>
      </c>
      <c r="BZ770" t="s">
        <v>297</v>
      </c>
      <c r="CA770" t="s">
        <v>297</v>
      </c>
      <c r="CB770" t="s">
        <v>297</v>
      </c>
      <c r="CC770" t="s">
        <v>297</v>
      </c>
      <c r="CD770" t="s">
        <v>297</v>
      </c>
      <c r="CE770" t="s">
        <v>297</v>
      </c>
      <c r="CF770" t="s">
        <v>347</v>
      </c>
      <c r="CG770" t="s">
        <v>314</v>
      </c>
      <c r="CH770" t="s">
        <v>314</v>
      </c>
      <c r="CI770" t="s">
        <v>297</v>
      </c>
      <c r="CJ770" t="s">
        <v>297</v>
      </c>
      <c r="CK770" t="s">
        <v>4495</v>
      </c>
      <c r="CL770" t="s">
        <v>4496</v>
      </c>
      <c r="CM770" t="s">
        <v>297</v>
      </c>
      <c r="CN770" t="s">
        <v>297</v>
      </c>
      <c r="CO770" t="s">
        <v>297</v>
      </c>
      <c r="CP770" t="s">
        <v>297</v>
      </c>
      <c r="CQ770" t="s">
        <v>297</v>
      </c>
      <c r="CR770" t="s">
        <v>297</v>
      </c>
      <c r="CS770" t="s">
        <v>297</v>
      </c>
      <c r="CT770" t="s">
        <v>297</v>
      </c>
      <c r="CU770" t="s">
        <v>297</v>
      </c>
      <c r="CV770" t="s">
        <v>297</v>
      </c>
      <c r="CW770" t="s">
        <v>297</v>
      </c>
      <c r="CX770" t="s">
        <v>297</v>
      </c>
      <c r="CY770" t="s">
        <v>491</v>
      </c>
      <c r="CZ770" t="s">
        <v>351</v>
      </c>
      <c r="DA770" t="s">
        <v>484</v>
      </c>
      <c r="DB770" t="s">
        <v>4492</v>
      </c>
      <c r="DC770" t="s">
        <v>297</v>
      </c>
    </row>
    <row r="771" spans="1:107" ht="17" hidden="1" customHeight="1" x14ac:dyDescent="0.2">
      <c r="A771" t="s">
        <v>4497</v>
      </c>
      <c r="B771" s="14" t="s">
        <v>4498</v>
      </c>
      <c r="C771" t="s">
        <v>6180</v>
      </c>
      <c r="D771" t="s">
        <v>297</v>
      </c>
      <c r="E771" t="s">
        <v>4499</v>
      </c>
      <c r="F771" t="s">
        <v>297</v>
      </c>
      <c r="G771" t="s">
        <v>339</v>
      </c>
      <c r="H771" t="s">
        <v>340</v>
      </c>
      <c r="I771" t="s">
        <v>375</v>
      </c>
      <c r="J771" t="s">
        <v>342</v>
      </c>
      <c r="K771" t="s">
        <v>343</v>
      </c>
      <c r="L771" t="s">
        <v>303</v>
      </c>
      <c r="M771" t="s">
        <v>297</v>
      </c>
      <c r="N771" t="s">
        <v>297</v>
      </c>
      <c r="O771" t="s">
        <v>297</v>
      </c>
      <c r="Q771" t="s">
        <v>344</v>
      </c>
      <c r="R771" t="s">
        <v>368</v>
      </c>
      <c r="S771" t="s">
        <v>306</v>
      </c>
      <c r="T771" t="s">
        <v>297</v>
      </c>
      <c r="U771" t="s">
        <v>297</v>
      </c>
      <c r="V771" t="s">
        <v>309</v>
      </c>
      <c r="W771" t="s">
        <v>345</v>
      </c>
      <c r="X771" t="s">
        <v>310</v>
      </c>
      <c r="Y771" t="s">
        <v>297</v>
      </c>
      <c r="Z771" t="s">
        <v>312</v>
      </c>
      <c r="AA771" t="s">
        <v>297</v>
      </c>
      <c r="AB771" t="s">
        <v>297</v>
      </c>
      <c r="AC771" t="s">
        <v>297</v>
      </c>
      <c r="AD771" t="s">
        <v>297</v>
      </c>
      <c r="AE771" t="s">
        <v>297</v>
      </c>
      <c r="AF771" t="s">
        <v>312</v>
      </c>
      <c r="AG771" t="s">
        <v>297</v>
      </c>
      <c r="AH771" t="s">
        <v>297</v>
      </c>
      <c r="AI771" t="s">
        <v>297</v>
      </c>
      <c r="AJ771" t="s">
        <v>297</v>
      </c>
      <c r="AK771" t="s">
        <v>297</v>
      </c>
      <c r="AL771" t="s">
        <v>297</v>
      </c>
      <c r="AM771" t="s">
        <v>297</v>
      </c>
      <c r="AN771" t="s">
        <v>297</v>
      </c>
      <c r="AO771" t="s">
        <v>297</v>
      </c>
      <c r="AP771" t="s">
        <v>297</v>
      </c>
      <c r="AQ771" t="s">
        <v>297</v>
      </c>
      <c r="AR771" t="s">
        <v>297</v>
      </c>
      <c r="AS771" t="s">
        <v>297</v>
      </c>
      <c r="AT771" t="s">
        <v>297</v>
      </c>
      <c r="AU771" t="s">
        <v>297</v>
      </c>
      <c r="AV771" t="s">
        <v>297</v>
      </c>
      <c r="AW771" t="s">
        <v>297</v>
      </c>
      <c r="AX771" t="s">
        <v>297</v>
      </c>
      <c r="AY771" t="s">
        <v>297</v>
      </c>
      <c r="AZ771" t="s">
        <v>297</v>
      </c>
      <c r="BA771" t="s">
        <v>297</v>
      </c>
      <c r="BB771" t="s">
        <v>297</v>
      </c>
      <c r="BC771" t="s">
        <v>297</v>
      </c>
      <c r="BD771" t="s">
        <v>297</v>
      </c>
      <c r="BE771" t="s">
        <v>297</v>
      </c>
      <c r="BF771" t="s">
        <v>297</v>
      </c>
      <c r="BG771" t="s">
        <v>297</v>
      </c>
      <c r="BH771" t="s">
        <v>297</v>
      </c>
      <c r="BI771" t="s">
        <v>297</v>
      </c>
      <c r="BJ771" t="s">
        <v>297</v>
      </c>
      <c r="BK771" t="s">
        <v>297</v>
      </c>
      <c r="BL771" t="s">
        <v>297</v>
      </c>
      <c r="BM771" t="s">
        <v>297</v>
      </c>
      <c r="BN771" t="s">
        <v>297</v>
      </c>
      <c r="BO771" t="s">
        <v>297</v>
      </c>
      <c r="BP771" t="s">
        <v>297</v>
      </c>
      <c r="BQ771" t="s">
        <v>297</v>
      </c>
      <c r="BR771" t="s">
        <v>297</v>
      </c>
      <c r="BS771" t="s">
        <v>297</v>
      </c>
      <c r="BT771" t="s">
        <v>297</v>
      </c>
      <c r="BU771" t="s">
        <v>297</v>
      </c>
      <c r="BV771" t="s">
        <v>297</v>
      </c>
      <c r="BW771" t="s">
        <v>297</v>
      </c>
      <c r="BX771" t="s">
        <v>297</v>
      </c>
      <c r="BY771" t="s">
        <v>297</v>
      </c>
      <c r="BZ771" t="s">
        <v>297</v>
      </c>
      <c r="CA771" t="s">
        <v>297</v>
      </c>
      <c r="CB771" t="s">
        <v>297</v>
      </c>
      <c r="CC771" t="s">
        <v>297</v>
      </c>
      <c r="CD771" t="s">
        <v>297</v>
      </c>
      <c r="CE771" t="s">
        <v>297</v>
      </c>
      <c r="CF771" t="s">
        <v>347</v>
      </c>
      <c r="CG771" t="s">
        <v>314</v>
      </c>
      <c r="CH771" t="s">
        <v>314</v>
      </c>
      <c r="CI771" t="s">
        <v>297</v>
      </c>
      <c r="CJ771" t="s">
        <v>297</v>
      </c>
      <c r="CK771" t="s">
        <v>4500</v>
      </c>
      <c r="CL771" t="s">
        <v>4501</v>
      </c>
      <c r="CM771" t="s">
        <v>297</v>
      </c>
      <c r="CN771" t="s">
        <v>297</v>
      </c>
      <c r="CO771" t="s">
        <v>297</v>
      </c>
      <c r="CP771" t="s">
        <v>297</v>
      </c>
      <c r="CQ771" t="s">
        <v>297</v>
      </c>
      <c r="CR771" t="s">
        <v>297</v>
      </c>
      <c r="CS771" t="s">
        <v>297</v>
      </c>
      <c r="CT771" t="s">
        <v>297</v>
      </c>
      <c r="CU771" t="s">
        <v>297</v>
      </c>
      <c r="CV771" t="s">
        <v>297</v>
      </c>
      <c r="CW771" t="s">
        <v>297</v>
      </c>
      <c r="CX771" t="s">
        <v>297</v>
      </c>
      <c r="CY771" t="s">
        <v>403</v>
      </c>
      <c r="CZ771" t="s">
        <v>351</v>
      </c>
      <c r="DA771" t="s">
        <v>484</v>
      </c>
      <c r="DB771" t="s">
        <v>4502</v>
      </c>
      <c r="DC771" t="s">
        <v>297</v>
      </c>
    </row>
    <row r="772" spans="1:107" ht="17" hidden="1" customHeight="1" x14ac:dyDescent="0.2">
      <c r="A772" t="s">
        <v>4503</v>
      </c>
      <c r="B772" s="196" t="s">
        <v>4504</v>
      </c>
      <c r="C772" t="s">
        <v>6285</v>
      </c>
      <c r="D772" t="s">
        <v>297</v>
      </c>
      <c r="E772" t="s">
        <v>4504</v>
      </c>
      <c r="F772" t="s">
        <v>297</v>
      </c>
      <c r="G772" t="s">
        <v>339</v>
      </c>
      <c r="H772" t="s">
        <v>340</v>
      </c>
      <c r="I772" t="s">
        <v>341</v>
      </c>
      <c r="J772" t="s">
        <v>479</v>
      </c>
      <c r="K772" t="s">
        <v>343</v>
      </c>
      <c r="L772" t="s">
        <v>303</v>
      </c>
      <c r="M772" t="s">
        <v>297</v>
      </c>
      <c r="N772" t="s">
        <v>297</v>
      </c>
      <c r="O772" t="s">
        <v>297</v>
      </c>
      <c r="Q772" t="s">
        <v>344</v>
      </c>
      <c r="R772" t="s">
        <v>297</v>
      </c>
      <c r="S772" t="s">
        <v>306</v>
      </c>
      <c r="T772" t="s">
        <v>297</v>
      </c>
      <c r="U772" t="s">
        <v>297</v>
      </c>
      <c r="V772" t="s">
        <v>309</v>
      </c>
      <c r="W772" t="s">
        <v>345</v>
      </c>
      <c r="X772" t="s">
        <v>310</v>
      </c>
      <c r="Y772" t="s">
        <v>4505</v>
      </c>
      <c r="Z772" t="s">
        <v>297</v>
      </c>
      <c r="AA772" t="s">
        <v>297</v>
      </c>
      <c r="AB772" t="s">
        <v>297</v>
      </c>
      <c r="AC772" t="s">
        <v>297</v>
      </c>
      <c r="AD772" t="s">
        <v>297</v>
      </c>
      <c r="AE772" t="s">
        <v>297</v>
      </c>
      <c r="AF772" t="s">
        <v>312</v>
      </c>
      <c r="AG772" t="s">
        <v>297</v>
      </c>
      <c r="AH772" t="s">
        <v>297</v>
      </c>
      <c r="AI772" t="s">
        <v>297</v>
      </c>
      <c r="AJ772" t="s">
        <v>297</v>
      </c>
      <c r="AK772" t="s">
        <v>297</v>
      </c>
      <c r="AL772" t="s">
        <v>297</v>
      </c>
      <c r="AM772" t="s">
        <v>297</v>
      </c>
      <c r="AN772" t="s">
        <v>297</v>
      </c>
      <c r="AO772" t="s">
        <v>312</v>
      </c>
      <c r="AP772" t="s">
        <v>297</v>
      </c>
      <c r="AQ772" t="s">
        <v>297</v>
      </c>
      <c r="AR772" t="s">
        <v>297</v>
      </c>
      <c r="AS772" t="s">
        <v>297</v>
      </c>
      <c r="AT772" t="s">
        <v>297</v>
      </c>
      <c r="AU772" t="s">
        <v>297</v>
      </c>
      <c r="AV772" t="s">
        <v>297</v>
      </c>
      <c r="AW772" t="s">
        <v>297</v>
      </c>
      <c r="AX772" t="s">
        <v>297</v>
      </c>
      <c r="AY772" t="s">
        <v>297</v>
      </c>
      <c r="AZ772" t="s">
        <v>297</v>
      </c>
      <c r="BA772" t="s">
        <v>297</v>
      </c>
      <c r="BB772" t="s">
        <v>297</v>
      </c>
      <c r="BC772" t="s">
        <v>297</v>
      </c>
      <c r="BD772" t="s">
        <v>297</v>
      </c>
      <c r="BE772" t="s">
        <v>297</v>
      </c>
      <c r="BF772" t="s">
        <v>297</v>
      </c>
      <c r="BG772" t="s">
        <v>297</v>
      </c>
      <c r="BH772" t="s">
        <v>297</v>
      </c>
      <c r="BI772" t="s">
        <v>297</v>
      </c>
      <c r="BJ772" t="s">
        <v>297</v>
      </c>
      <c r="BK772" t="s">
        <v>297</v>
      </c>
      <c r="BL772" t="s">
        <v>297</v>
      </c>
      <c r="BM772" t="s">
        <v>297</v>
      </c>
      <c r="BN772" t="s">
        <v>297</v>
      </c>
      <c r="BO772" t="s">
        <v>297</v>
      </c>
      <c r="BP772" t="s">
        <v>297</v>
      </c>
      <c r="BQ772" t="s">
        <v>297</v>
      </c>
      <c r="BR772" t="s">
        <v>297</v>
      </c>
      <c r="BS772" t="s">
        <v>297</v>
      </c>
      <c r="BT772" t="s">
        <v>297</v>
      </c>
      <c r="BU772" t="s">
        <v>297</v>
      </c>
      <c r="BV772" t="s">
        <v>297</v>
      </c>
      <c r="BW772" t="s">
        <v>297</v>
      </c>
      <c r="BX772" t="s">
        <v>297</v>
      </c>
      <c r="BY772" t="s">
        <v>297</v>
      </c>
      <c r="BZ772" t="s">
        <v>297</v>
      </c>
      <c r="CA772" t="s">
        <v>297</v>
      </c>
      <c r="CB772" t="s">
        <v>297</v>
      </c>
      <c r="CC772" t="s">
        <v>297</v>
      </c>
      <c r="CD772" t="s">
        <v>297</v>
      </c>
      <c r="CE772" t="s">
        <v>297</v>
      </c>
      <c r="CF772" t="s">
        <v>347</v>
      </c>
      <c r="CG772" t="s">
        <v>297</v>
      </c>
      <c r="CH772" t="s">
        <v>297</v>
      </c>
      <c r="CI772">
        <v>0</v>
      </c>
      <c r="CJ772">
        <v>30</v>
      </c>
      <c r="CK772" t="s">
        <v>4506</v>
      </c>
      <c r="CL772" t="s">
        <v>4507</v>
      </c>
      <c r="CM772" t="s">
        <v>297</v>
      </c>
      <c r="CN772" t="s">
        <v>297</v>
      </c>
      <c r="CO772" t="s">
        <v>297</v>
      </c>
      <c r="CP772" t="s">
        <v>533</v>
      </c>
      <c r="CQ772" t="s">
        <v>297</v>
      </c>
      <c r="CR772" t="s">
        <v>297</v>
      </c>
      <c r="CS772" t="s">
        <v>297</v>
      </c>
      <c r="CT772" t="s">
        <v>297</v>
      </c>
      <c r="CU772" t="s">
        <v>1564</v>
      </c>
      <c r="CV772" t="s">
        <v>227</v>
      </c>
      <c r="CW772" t="s">
        <v>297</v>
      </c>
      <c r="CX772" t="s">
        <v>297</v>
      </c>
      <c r="CY772" t="s">
        <v>534</v>
      </c>
      <c r="CZ772" t="s">
        <v>351</v>
      </c>
      <c r="DA772" t="s">
        <v>352</v>
      </c>
      <c r="DB772" t="s">
        <v>4503</v>
      </c>
      <c r="DC772" t="s">
        <v>297</v>
      </c>
    </row>
    <row r="773" spans="1:107" ht="17" hidden="1" customHeight="1" x14ac:dyDescent="0.2">
      <c r="A773" s="70" t="s">
        <v>319</v>
      </c>
      <c r="B773" s="198" t="s">
        <v>4508</v>
      </c>
      <c r="C773" t="s">
        <v>6278</v>
      </c>
      <c r="D773" t="s">
        <v>297</v>
      </c>
      <c r="E773" s="70" t="s">
        <v>4509</v>
      </c>
      <c r="F773" s="160" t="s">
        <v>4510</v>
      </c>
      <c r="G773" t="s">
        <v>339</v>
      </c>
      <c r="H773" t="s">
        <v>340</v>
      </c>
      <c r="I773" t="s">
        <v>375</v>
      </c>
      <c r="J773" t="s">
        <v>342</v>
      </c>
      <c r="K773" t="s">
        <v>343</v>
      </c>
      <c r="L773" t="s">
        <v>303</v>
      </c>
      <c r="M773" t="s">
        <v>297</v>
      </c>
      <c r="N773" t="s">
        <v>297</v>
      </c>
      <c r="O773" t="s">
        <v>297</v>
      </c>
      <c r="Q773" t="s">
        <v>344</v>
      </c>
      <c r="R773" t="s">
        <v>297</v>
      </c>
      <c r="S773" t="s">
        <v>306</v>
      </c>
      <c r="T773" t="s">
        <v>297</v>
      </c>
      <c r="U773" t="s">
        <v>297</v>
      </c>
      <c r="V773" t="s">
        <v>309</v>
      </c>
      <c r="W773" t="s">
        <v>310</v>
      </c>
      <c r="X773" t="s">
        <v>310</v>
      </c>
      <c r="Y773" t="s">
        <v>311</v>
      </c>
      <c r="Z773" t="s">
        <v>297</v>
      </c>
      <c r="AA773" t="s">
        <v>297</v>
      </c>
      <c r="AB773" t="s">
        <v>297</v>
      </c>
      <c r="AC773" t="s">
        <v>297</v>
      </c>
      <c r="AD773" t="s">
        <v>297</v>
      </c>
      <c r="AE773" t="s">
        <v>297</v>
      </c>
      <c r="AF773" t="s">
        <v>297</v>
      </c>
      <c r="AG773" t="s">
        <v>297</v>
      </c>
      <c r="AH773" t="s">
        <v>297</v>
      </c>
      <c r="AI773" t="s">
        <v>297</v>
      </c>
      <c r="AJ773" t="s">
        <v>297</v>
      </c>
      <c r="AK773" t="s">
        <v>297</v>
      </c>
      <c r="AL773" t="s">
        <v>297</v>
      </c>
      <c r="AM773" t="s">
        <v>297</v>
      </c>
      <c r="AN773" t="s">
        <v>297</v>
      </c>
      <c r="AO773" t="s">
        <v>297</v>
      </c>
      <c r="AP773" t="s">
        <v>297</v>
      </c>
      <c r="AQ773" t="s">
        <v>297</v>
      </c>
      <c r="AR773" t="s">
        <v>297</v>
      </c>
      <c r="AS773" t="s">
        <v>297</v>
      </c>
      <c r="AT773" t="s">
        <v>297</v>
      </c>
      <c r="AU773" t="s">
        <v>297</v>
      </c>
      <c r="AV773" t="s">
        <v>297</v>
      </c>
      <c r="AW773" t="s">
        <v>297</v>
      </c>
      <c r="AX773" t="s">
        <v>297</v>
      </c>
      <c r="AY773" t="s">
        <v>297</v>
      </c>
      <c r="AZ773" t="s">
        <v>297</v>
      </c>
      <c r="BA773" t="s">
        <v>297</v>
      </c>
      <c r="BB773" t="s">
        <v>297</v>
      </c>
      <c r="BC773" t="s">
        <v>297</v>
      </c>
      <c r="BD773" t="s">
        <v>297</v>
      </c>
      <c r="BE773" t="s">
        <v>297</v>
      </c>
      <c r="BF773" t="s">
        <v>297</v>
      </c>
      <c r="BG773" t="s">
        <v>297</v>
      </c>
      <c r="BH773" t="s">
        <v>297</v>
      </c>
      <c r="BI773" t="s">
        <v>297</v>
      </c>
      <c r="BJ773" t="s">
        <v>297</v>
      </c>
      <c r="BK773" t="s">
        <v>297</v>
      </c>
      <c r="BL773" t="s">
        <v>297</v>
      </c>
      <c r="BM773" t="s">
        <v>297</v>
      </c>
      <c r="BN773" t="s">
        <v>297</v>
      </c>
      <c r="BO773" t="s">
        <v>297</v>
      </c>
      <c r="BP773" t="s">
        <v>312</v>
      </c>
      <c r="BQ773" t="s">
        <v>297</v>
      </c>
      <c r="BR773" t="s">
        <v>297</v>
      </c>
      <c r="BS773" t="s">
        <v>297</v>
      </c>
      <c r="BT773" t="s">
        <v>297</v>
      </c>
      <c r="BU773" t="s">
        <v>297</v>
      </c>
      <c r="BV773" t="s">
        <v>297</v>
      </c>
      <c r="BW773" t="s">
        <v>297</v>
      </c>
      <c r="BX773" t="s">
        <v>297</v>
      </c>
      <c r="BY773" t="s">
        <v>297</v>
      </c>
      <c r="BZ773" t="s">
        <v>297</v>
      </c>
      <c r="CA773" t="s">
        <v>297</v>
      </c>
      <c r="CB773" t="s">
        <v>297</v>
      </c>
      <c r="CC773" t="s">
        <v>297</v>
      </c>
      <c r="CD773" t="s">
        <v>297</v>
      </c>
      <c r="CE773" t="s">
        <v>297</v>
      </c>
      <c r="CF773" t="s">
        <v>347</v>
      </c>
      <c r="CG773" t="s">
        <v>297</v>
      </c>
      <c r="CH773" t="s">
        <v>297</v>
      </c>
      <c r="CI773">
        <v>0</v>
      </c>
      <c r="CJ773">
        <v>30</v>
      </c>
      <c r="CK773" s="70" t="s">
        <v>4511</v>
      </c>
      <c r="CL773" s="70" t="s">
        <v>4512</v>
      </c>
      <c r="CM773" s="160" t="s">
        <v>4513</v>
      </c>
    </row>
    <row r="774" spans="1:107" ht="17" hidden="1" customHeight="1" x14ac:dyDescent="0.2">
      <c r="A774" s="70" t="s">
        <v>313</v>
      </c>
      <c r="B774" s="199" t="s">
        <v>4514</v>
      </c>
      <c r="C774" t="s">
        <v>6277</v>
      </c>
      <c r="D774" t="s">
        <v>297</v>
      </c>
      <c r="E774" s="70" t="s">
        <v>4515</v>
      </c>
      <c r="F774" s="160" t="s">
        <v>4516</v>
      </c>
      <c r="G774" t="s">
        <v>339</v>
      </c>
      <c r="H774" t="s">
        <v>340</v>
      </c>
      <c r="I774" t="s">
        <v>300</v>
      </c>
      <c r="J774" t="s">
        <v>342</v>
      </c>
      <c r="K774" t="s">
        <v>343</v>
      </c>
      <c r="L774" t="s">
        <v>303</v>
      </c>
      <c r="M774" t="s">
        <v>297</v>
      </c>
      <c r="N774" t="s">
        <v>297</v>
      </c>
      <c r="O774" t="s">
        <v>297</v>
      </c>
      <c r="Q774" t="s">
        <v>344</v>
      </c>
      <c r="R774" t="s">
        <v>297</v>
      </c>
      <c r="S774" t="s">
        <v>306</v>
      </c>
      <c r="T774" t="s">
        <v>297</v>
      </c>
      <c r="U774" t="s">
        <v>297</v>
      </c>
      <c r="V774" t="s">
        <v>309</v>
      </c>
      <c r="W774" t="s">
        <v>310</v>
      </c>
      <c r="X774" t="s">
        <v>310</v>
      </c>
      <c r="Y774" t="s">
        <v>311</v>
      </c>
      <c r="Z774" t="s">
        <v>297</v>
      </c>
      <c r="AA774" t="s">
        <v>297</v>
      </c>
      <c r="AB774" t="s">
        <v>297</v>
      </c>
      <c r="AC774" t="s">
        <v>297</v>
      </c>
      <c r="AD774" t="s">
        <v>297</v>
      </c>
      <c r="AE774" t="s">
        <v>297</v>
      </c>
      <c r="AF774" t="s">
        <v>297</v>
      </c>
      <c r="AG774" t="s">
        <v>297</v>
      </c>
      <c r="AH774" t="s">
        <v>297</v>
      </c>
      <c r="AI774" t="s">
        <v>297</v>
      </c>
      <c r="AJ774" t="s">
        <v>297</v>
      </c>
      <c r="AK774" t="s">
        <v>297</v>
      </c>
      <c r="AL774" t="s">
        <v>297</v>
      </c>
      <c r="AM774" t="s">
        <v>297</v>
      </c>
      <c r="AN774" t="s">
        <v>297</v>
      </c>
      <c r="AO774" t="s">
        <v>297</v>
      </c>
      <c r="AP774" t="s">
        <v>297</v>
      </c>
      <c r="AQ774" t="s">
        <v>297</v>
      </c>
      <c r="AR774" t="s">
        <v>297</v>
      </c>
      <c r="AS774" t="s">
        <v>297</v>
      </c>
      <c r="AT774" t="s">
        <v>297</v>
      </c>
      <c r="AU774" t="s">
        <v>297</v>
      </c>
      <c r="AV774" t="s">
        <v>297</v>
      </c>
      <c r="AW774" t="s">
        <v>297</v>
      </c>
      <c r="AX774" t="s">
        <v>297</v>
      </c>
      <c r="AY774" t="s">
        <v>297</v>
      </c>
      <c r="AZ774" t="s">
        <v>297</v>
      </c>
      <c r="BA774" t="s">
        <v>297</v>
      </c>
      <c r="BB774" t="s">
        <v>297</v>
      </c>
      <c r="BC774" t="s">
        <v>297</v>
      </c>
      <c r="BD774" t="s">
        <v>297</v>
      </c>
      <c r="BE774" t="s">
        <v>297</v>
      </c>
      <c r="BF774" t="s">
        <v>297</v>
      </c>
      <c r="BG774" t="s">
        <v>297</v>
      </c>
      <c r="BH774" t="s">
        <v>297</v>
      </c>
      <c r="BI774" t="s">
        <v>297</v>
      </c>
      <c r="BJ774" t="s">
        <v>297</v>
      </c>
      <c r="BK774" t="s">
        <v>297</v>
      </c>
      <c r="BL774" t="s">
        <v>297</v>
      </c>
      <c r="BM774" t="s">
        <v>297</v>
      </c>
      <c r="BN774" t="s">
        <v>297</v>
      </c>
      <c r="BO774" t="s">
        <v>297</v>
      </c>
      <c r="BP774" t="s">
        <v>312</v>
      </c>
      <c r="BQ774" t="s">
        <v>297</v>
      </c>
      <c r="BR774" t="s">
        <v>297</v>
      </c>
      <c r="BS774" t="s">
        <v>297</v>
      </c>
      <c r="BT774" t="s">
        <v>297</v>
      </c>
      <c r="BU774" t="s">
        <v>297</v>
      </c>
      <c r="BV774" t="s">
        <v>297</v>
      </c>
      <c r="BW774" t="s">
        <v>297</v>
      </c>
      <c r="BX774" t="s">
        <v>297</v>
      </c>
      <c r="BY774" t="s">
        <v>297</v>
      </c>
      <c r="BZ774" t="s">
        <v>297</v>
      </c>
      <c r="CA774" t="s">
        <v>297</v>
      </c>
      <c r="CB774" t="s">
        <v>297</v>
      </c>
      <c r="CC774" t="s">
        <v>297</v>
      </c>
      <c r="CD774" t="s">
        <v>297</v>
      </c>
      <c r="CE774" t="s">
        <v>297</v>
      </c>
      <c r="CF774" t="s">
        <v>347</v>
      </c>
      <c r="CG774" t="s">
        <v>297</v>
      </c>
      <c r="CH774" t="s">
        <v>297</v>
      </c>
      <c r="CI774">
        <v>0</v>
      </c>
      <c r="CJ774">
        <v>15</v>
      </c>
      <c r="CK774" s="70" t="s">
        <v>4517</v>
      </c>
      <c r="CL774" s="70" t="s">
        <v>4518</v>
      </c>
      <c r="CM774" s="160" t="s">
        <v>4519</v>
      </c>
    </row>
    <row r="775" spans="1:107" ht="17" hidden="1" customHeight="1" x14ac:dyDescent="0.2">
      <c r="A775" s="70" t="s">
        <v>314</v>
      </c>
      <c r="B775" s="198" t="s">
        <v>4520</v>
      </c>
      <c r="D775" s="70" t="s">
        <v>297</v>
      </c>
      <c r="E775" s="70" t="s">
        <v>4521</v>
      </c>
      <c r="F775" s="160" t="s">
        <v>4522</v>
      </c>
      <c r="V775" s="70" t="s">
        <v>1510</v>
      </c>
    </row>
    <row r="776" spans="1:107" ht="17" hidden="1" customHeight="1" x14ac:dyDescent="0.2">
      <c r="A776" t="s">
        <v>4468</v>
      </c>
      <c r="B776" s="196" t="s">
        <v>4523</v>
      </c>
      <c r="C776" t="s">
        <v>6285</v>
      </c>
      <c r="D776" t="s">
        <v>297</v>
      </c>
      <c r="E776" t="s">
        <v>4524</v>
      </c>
      <c r="F776" t="s">
        <v>297</v>
      </c>
      <c r="G776" t="s">
        <v>339</v>
      </c>
      <c r="H776" t="s">
        <v>340</v>
      </c>
      <c r="I776" t="s">
        <v>341</v>
      </c>
      <c r="J776" t="s">
        <v>479</v>
      </c>
      <c r="K776" t="s">
        <v>343</v>
      </c>
      <c r="L776" t="s">
        <v>303</v>
      </c>
      <c r="M776" t="s">
        <v>297</v>
      </c>
      <c r="N776" t="s">
        <v>297</v>
      </c>
      <c r="O776" t="s">
        <v>297</v>
      </c>
      <c r="Q776" t="s">
        <v>344</v>
      </c>
      <c r="R776" t="s">
        <v>297</v>
      </c>
      <c r="S776" t="s">
        <v>306</v>
      </c>
      <c r="T776" t="s">
        <v>297</v>
      </c>
      <c r="U776" t="s">
        <v>297</v>
      </c>
      <c r="V776" t="s">
        <v>309</v>
      </c>
      <c r="W776" t="s">
        <v>345</v>
      </c>
      <c r="X776" t="s">
        <v>310</v>
      </c>
      <c r="Y776" t="s">
        <v>297</v>
      </c>
      <c r="Z776" t="s">
        <v>297</v>
      </c>
      <c r="AA776" t="s">
        <v>297</v>
      </c>
      <c r="AB776" t="s">
        <v>297</v>
      </c>
      <c r="AC776" t="s">
        <v>297</v>
      </c>
      <c r="AD776" t="s">
        <v>297</v>
      </c>
      <c r="AE776" t="s">
        <v>297</v>
      </c>
      <c r="AF776" t="s">
        <v>312</v>
      </c>
      <c r="AG776" t="s">
        <v>297</v>
      </c>
      <c r="AH776" t="s">
        <v>297</v>
      </c>
      <c r="AI776" t="s">
        <v>297</v>
      </c>
      <c r="AJ776" t="s">
        <v>297</v>
      </c>
      <c r="AK776" t="s">
        <v>297</v>
      </c>
      <c r="AL776" t="s">
        <v>297</v>
      </c>
      <c r="AM776" t="s">
        <v>297</v>
      </c>
      <c r="AN776" t="s">
        <v>297</v>
      </c>
      <c r="AO776" t="s">
        <v>297</v>
      </c>
      <c r="AP776" t="s">
        <v>297</v>
      </c>
      <c r="AQ776" t="s">
        <v>297</v>
      </c>
      <c r="AR776" t="s">
        <v>312</v>
      </c>
      <c r="AS776" t="s">
        <v>297</v>
      </c>
      <c r="AT776" t="s">
        <v>297</v>
      </c>
      <c r="AU776" t="s">
        <v>297</v>
      </c>
      <c r="AV776" t="s">
        <v>297</v>
      </c>
      <c r="AW776" t="s">
        <v>297</v>
      </c>
      <c r="AX776" t="s">
        <v>297</v>
      </c>
      <c r="AY776" t="s">
        <v>297</v>
      </c>
      <c r="AZ776" t="s">
        <v>297</v>
      </c>
      <c r="BA776" t="s">
        <v>297</v>
      </c>
      <c r="BB776" t="s">
        <v>297</v>
      </c>
      <c r="BC776" t="s">
        <v>297</v>
      </c>
      <c r="BD776" t="s">
        <v>297</v>
      </c>
      <c r="BE776" t="s">
        <v>297</v>
      </c>
      <c r="BF776" t="s">
        <v>297</v>
      </c>
      <c r="BG776" t="s">
        <v>297</v>
      </c>
      <c r="BH776" t="s">
        <v>297</v>
      </c>
      <c r="BI776" t="s">
        <v>297</v>
      </c>
      <c r="BJ776" t="s">
        <v>297</v>
      </c>
      <c r="BK776" t="s">
        <v>297</v>
      </c>
      <c r="BL776" t="s">
        <v>297</v>
      </c>
      <c r="BM776" t="s">
        <v>297</v>
      </c>
      <c r="BN776" t="s">
        <v>297</v>
      </c>
      <c r="BO776" t="s">
        <v>297</v>
      </c>
      <c r="BP776" t="s">
        <v>297</v>
      </c>
      <c r="BQ776" t="s">
        <v>297</v>
      </c>
      <c r="BR776" t="s">
        <v>297</v>
      </c>
      <c r="BS776" t="s">
        <v>297</v>
      </c>
      <c r="BT776" t="s">
        <v>297</v>
      </c>
      <c r="BU776" t="s">
        <v>297</v>
      </c>
      <c r="BV776" t="s">
        <v>297</v>
      </c>
      <c r="BW776" t="s">
        <v>297</v>
      </c>
      <c r="BX776" t="s">
        <v>297</v>
      </c>
      <c r="BY776" t="s">
        <v>297</v>
      </c>
      <c r="BZ776" t="s">
        <v>297</v>
      </c>
      <c r="CA776" t="s">
        <v>297</v>
      </c>
      <c r="CB776" t="s">
        <v>297</v>
      </c>
      <c r="CC776" t="s">
        <v>297</v>
      </c>
      <c r="CD776" t="s">
        <v>297</v>
      </c>
      <c r="CE776" t="s">
        <v>297</v>
      </c>
      <c r="CF776" t="s">
        <v>347</v>
      </c>
      <c r="CG776" t="s">
        <v>297</v>
      </c>
      <c r="CH776" t="s">
        <v>297</v>
      </c>
      <c r="CI776">
        <v>0</v>
      </c>
      <c r="CJ776">
        <v>30</v>
      </c>
      <c r="CK776" t="s">
        <v>4525</v>
      </c>
      <c r="CL776" t="s">
        <v>4467</v>
      </c>
      <c r="CM776" t="s">
        <v>297</v>
      </c>
      <c r="CN776" t="s">
        <v>4526</v>
      </c>
      <c r="CO776" t="s">
        <v>297</v>
      </c>
      <c r="CP776" t="s">
        <v>1701</v>
      </c>
      <c r="CQ776" t="s">
        <v>297</v>
      </c>
      <c r="CR776" t="s">
        <v>297</v>
      </c>
      <c r="CS776" t="s">
        <v>297</v>
      </c>
      <c r="CT776" t="s">
        <v>297</v>
      </c>
      <c r="CU776" t="s">
        <v>297</v>
      </c>
      <c r="CV776" t="s">
        <v>297</v>
      </c>
      <c r="CW776" t="s">
        <v>297</v>
      </c>
      <c r="CX776" t="s">
        <v>297</v>
      </c>
      <c r="CY776" t="s">
        <v>926</v>
      </c>
      <c r="CZ776" t="s">
        <v>351</v>
      </c>
      <c r="DA776" t="s">
        <v>352</v>
      </c>
      <c r="DB776" t="s">
        <v>4468</v>
      </c>
      <c r="DC776" t="s">
        <v>297</v>
      </c>
    </row>
    <row r="777" spans="1:107" ht="17" hidden="1" customHeight="1" x14ac:dyDescent="0.2">
      <c r="A777" s="3" t="s">
        <v>4527</v>
      </c>
      <c r="B777" s="200" t="s">
        <v>4528</v>
      </c>
      <c r="C777" t="s">
        <v>6204</v>
      </c>
      <c r="D777" s="3" t="s">
        <v>297</v>
      </c>
      <c r="E777" s="3" t="s">
        <v>4529</v>
      </c>
      <c r="F777" s="3" t="s">
        <v>297</v>
      </c>
      <c r="G777" s="3" t="s">
        <v>339</v>
      </c>
      <c r="H777" s="3" t="s">
        <v>340</v>
      </c>
      <c r="I777" s="3" t="s">
        <v>375</v>
      </c>
      <c r="J777" s="3" t="s">
        <v>342</v>
      </c>
      <c r="K777" s="3" t="s">
        <v>343</v>
      </c>
      <c r="L777" s="3" t="s">
        <v>303</v>
      </c>
      <c r="M777" s="3" t="s">
        <v>297</v>
      </c>
      <c r="N777" s="3" t="s">
        <v>297</v>
      </c>
      <c r="O777" s="3" t="s">
        <v>804</v>
      </c>
      <c r="P777" s="3"/>
      <c r="Q777" s="3" t="s">
        <v>344</v>
      </c>
      <c r="R777" s="3" t="s">
        <v>297</v>
      </c>
      <c r="S777" s="3" t="s">
        <v>306</v>
      </c>
      <c r="T777" s="3" t="s">
        <v>297</v>
      </c>
      <c r="U777" t="s">
        <v>308</v>
      </c>
      <c r="V777" s="3" t="s">
        <v>568</v>
      </c>
      <c r="W777" t="s">
        <v>345</v>
      </c>
      <c r="X777" t="s">
        <v>310</v>
      </c>
      <c r="Y777" s="3" t="s">
        <v>568</v>
      </c>
      <c r="Z777" s="3" t="s">
        <v>297</v>
      </c>
      <c r="AA777" s="3" t="s">
        <v>297</v>
      </c>
      <c r="AB777" s="3" t="s">
        <v>297</v>
      </c>
      <c r="AC777" s="3" t="s">
        <v>297</v>
      </c>
      <c r="AD777" s="3" t="s">
        <v>297</v>
      </c>
      <c r="AE777" s="3" t="s">
        <v>297</v>
      </c>
      <c r="AF777" s="3" t="s">
        <v>297</v>
      </c>
      <c r="AG777" s="3" t="s">
        <v>297</v>
      </c>
      <c r="AH777" s="3" t="s">
        <v>297</v>
      </c>
      <c r="AI777" s="3" t="s">
        <v>297</v>
      </c>
      <c r="AJ777" s="3" t="s">
        <v>297</v>
      </c>
      <c r="AK777" s="3" t="s">
        <v>297</v>
      </c>
      <c r="AL777" s="3" t="s">
        <v>297</v>
      </c>
      <c r="AM777" s="3" t="s">
        <v>297</v>
      </c>
      <c r="AN777" s="3" t="s">
        <v>297</v>
      </c>
      <c r="AO777" s="3" t="s">
        <v>297</v>
      </c>
      <c r="AP777" s="3" t="s">
        <v>297</v>
      </c>
      <c r="AQ777" s="3" t="s">
        <v>297</v>
      </c>
      <c r="AR777" s="3" t="s">
        <v>297</v>
      </c>
      <c r="AS777" s="3" t="s">
        <v>297</v>
      </c>
      <c r="AT777" s="3" t="s">
        <v>297</v>
      </c>
      <c r="AU777" s="3" t="s">
        <v>297</v>
      </c>
      <c r="AV777" s="3" t="s">
        <v>297</v>
      </c>
      <c r="AW777" s="3" t="s">
        <v>297</v>
      </c>
      <c r="AX777" s="3" t="s">
        <v>297</v>
      </c>
      <c r="AY777" s="3" t="s">
        <v>297</v>
      </c>
      <c r="AZ777" s="3" t="s">
        <v>297</v>
      </c>
      <c r="BA777" s="3" t="s">
        <v>297</v>
      </c>
      <c r="BB777" s="3" t="s">
        <v>297</v>
      </c>
      <c r="BC777" s="3" t="s">
        <v>297</v>
      </c>
      <c r="BD777" s="3" t="s">
        <v>297</v>
      </c>
      <c r="BE777" s="3" t="s">
        <v>297</v>
      </c>
      <c r="BF777" s="3" t="s">
        <v>297</v>
      </c>
      <c r="BG777" s="3" t="s">
        <v>297</v>
      </c>
      <c r="BH777" s="3" t="s">
        <v>297</v>
      </c>
      <c r="BI777" s="3" t="s">
        <v>297</v>
      </c>
      <c r="BJ777" s="3" t="s">
        <v>297</v>
      </c>
      <c r="BK777" s="3" t="s">
        <v>297</v>
      </c>
      <c r="BL777" s="3" t="s">
        <v>297</v>
      </c>
      <c r="BM777" s="3" t="s">
        <v>297</v>
      </c>
      <c r="BN777" s="3" t="s">
        <v>297</v>
      </c>
      <c r="BO777" s="3" t="s">
        <v>297</v>
      </c>
      <c r="BP777" s="3" t="s">
        <v>297</v>
      </c>
      <c r="BQ777" s="3" t="s">
        <v>297</v>
      </c>
      <c r="BR777" s="3" t="s">
        <v>297</v>
      </c>
      <c r="BS777" s="3" t="s">
        <v>297</v>
      </c>
      <c r="BT777" s="3" t="s">
        <v>297</v>
      </c>
      <c r="BU777" s="3" t="s">
        <v>297</v>
      </c>
      <c r="BV777" s="3" t="s">
        <v>297</v>
      </c>
      <c r="BW777" s="3" t="s">
        <v>297</v>
      </c>
      <c r="BX777" s="3" t="s">
        <v>297</v>
      </c>
      <c r="BY777" s="3" t="s">
        <v>297</v>
      </c>
      <c r="BZ777" s="3" t="s">
        <v>297</v>
      </c>
      <c r="CA777" s="3" t="s">
        <v>297</v>
      </c>
      <c r="CB777" s="3" t="s">
        <v>297</v>
      </c>
      <c r="CC777" s="3" t="s">
        <v>297</v>
      </c>
      <c r="CD777" s="3" t="s">
        <v>297</v>
      </c>
      <c r="CE777" s="3" t="s">
        <v>297</v>
      </c>
      <c r="CF777" s="3" t="s">
        <v>601</v>
      </c>
      <c r="CG777" s="3" t="s">
        <v>297</v>
      </c>
      <c r="CH777" s="3" t="s">
        <v>297</v>
      </c>
      <c r="CI777" s="3">
        <v>0</v>
      </c>
      <c r="CJ777" s="3">
        <v>1</v>
      </c>
      <c r="CK777" s="3" t="s">
        <v>4530</v>
      </c>
      <c r="CL777" s="3" t="s">
        <v>4531</v>
      </c>
      <c r="CM777" s="3" t="s">
        <v>297</v>
      </c>
      <c r="CN777" s="3" t="s">
        <v>297</v>
      </c>
      <c r="CO777" s="3" t="s">
        <v>297</v>
      </c>
      <c r="CP777" s="3" t="s">
        <v>297</v>
      </c>
      <c r="CQ777" s="3" t="s">
        <v>297</v>
      </c>
      <c r="CR777" s="3" t="s">
        <v>297</v>
      </c>
      <c r="CS777" s="3" t="s">
        <v>297</v>
      </c>
      <c r="CT777" s="3" t="s">
        <v>297</v>
      </c>
      <c r="CU777" s="3" t="s">
        <v>604</v>
      </c>
      <c r="CV777" s="3" t="s">
        <v>605</v>
      </c>
      <c r="CW777" s="3" t="s">
        <v>297</v>
      </c>
      <c r="CX777" s="3" t="s">
        <v>297</v>
      </c>
      <c r="CY777" s="3" t="s">
        <v>491</v>
      </c>
      <c r="CZ777" s="3" t="s">
        <v>404</v>
      </c>
      <c r="DA777" s="3" t="s">
        <v>4532</v>
      </c>
      <c r="DB777" s="3" t="s">
        <v>297</v>
      </c>
      <c r="DC777" s="3" t="s">
        <v>607</v>
      </c>
    </row>
    <row r="778" spans="1:107" ht="17" hidden="1" customHeight="1" x14ac:dyDescent="0.2">
      <c r="A778" t="s">
        <v>4533</v>
      </c>
      <c r="B778" s="196" t="s">
        <v>4534</v>
      </c>
      <c r="C778" t="s">
        <v>6204</v>
      </c>
      <c r="D778" t="s">
        <v>297</v>
      </c>
      <c r="E778" t="s">
        <v>4535</v>
      </c>
      <c r="F778" t="s">
        <v>297</v>
      </c>
      <c r="G778" t="s">
        <v>339</v>
      </c>
      <c r="H778" t="s">
        <v>340</v>
      </c>
      <c r="I778" t="s">
        <v>375</v>
      </c>
      <c r="J778" t="s">
        <v>342</v>
      </c>
      <c r="K778" t="s">
        <v>343</v>
      </c>
      <c r="L778" t="s">
        <v>303</v>
      </c>
      <c r="M778" t="s">
        <v>297</v>
      </c>
      <c r="N778" t="s">
        <v>297</v>
      </c>
      <c r="O778" t="s">
        <v>297</v>
      </c>
      <c r="Q778" t="s">
        <v>344</v>
      </c>
      <c r="R778" t="s">
        <v>297</v>
      </c>
      <c r="S778" t="s">
        <v>306</v>
      </c>
      <c r="T778" t="s">
        <v>297</v>
      </c>
      <c r="U778" t="s">
        <v>308</v>
      </c>
      <c r="V778" t="s">
        <v>309</v>
      </c>
      <c r="W778" t="s">
        <v>310</v>
      </c>
      <c r="X778" t="s">
        <v>310</v>
      </c>
      <c r="Y778" t="s">
        <v>4183</v>
      </c>
      <c r="Z778" t="s">
        <v>297</v>
      </c>
      <c r="AA778" t="s">
        <v>297</v>
      </c>
      <c r="AB778" t="s">
        <v>297</v>
      </c>
      <c r="AC778" t="s">
        <v>297</v>
      </c>
      <c r="AD778" t="s">
        <v>297</v>
      </c>
      <c r="AE778" t="s">
        <v>297</v>
      </c>
      <c r="AF778" t="s">
        <v>297</v>
      </c>
      <c r="AG778" t="s">
        <v>297</v>
      </c>
      <c r="AH778" t="s">
        <v>297</v>
      </c>
      <c r="AI778" t="s">
        <v>297</v>
      </c>
      <c r="AJ778" t="s">
        <v>297</v>
      </c>
      <c r="AK778" t="s">
        <v>297</v>
      </c>
      <c r="AL778" t="s">
        <v>297</v>
      </c>
      <c r="AM778" t="s">
        <v>297</v>
      </c>
      <c r="AN778" t="s">
        <v>297</v>
      </c>
      <c r="AO778" t="s">
        <v>297</v>
      </c>
      <c r="AP778" t="s">
        <v>297</v>
      </c>
      <c r="AQ778" t="s">
        <v>297</v>
      </c>
      <c r="AR778" t="s">
        <v>411</v>
      </c>
      <c r="AS778" t="s">
        <v>424</v>
      </c>
      <c r="AT778">
        <v>18</v>
      </c>
      <c r="AU778" t="s">
        <v>297</v>
      </c>
      <c r="AV778" t="s">
        <v>297</v>
      </c>
      <c r="AW778" t="s">
        <v>297</v>
      </c>
      <c r="AX778" t="s">
        <v>297</v>
      </c>
      <c r="AY778" t="s">
        <v>297</v>
      </c>
      <c r="AZ778" t="s">
        <v>297</v>
      </c>
      <c r="BA778" t="s">
        <v>297</v>
      </c>
      <c r="BB778" t="s">
        <v>297</v>
      </c>
      <c r="BC778" t="s">
        <v>297</v>
      </c>
      <c r="BD778" t="s">
        <v>297</v>
      </c>
      <c r="BE778" t="s">
        <v>297</v>
      </c>
      <c r="BF778" t="s">
        <v>297</v>
      </c>
      <c r="BG778" t="s">
        <v>297</v>
      </c>
      <c r="BH778" t="s">
        <v>297</v>
      </c>
      <c r="BI778" t="s">
        <v>297</v>
      </c>
      <c r="BJ778" t="s">
        <v>297</v>
      </c>
      <c r="BK778" t="s">
        <v>297</v>
      </c>
      <c r="BL778" t="s">
        <v>297</v>
      </c>
      <c r="BM778" t="s">
        <v>297</v>
      </c>
      <c r="BN778" t="s">
        <v>297</v>
      </c>
      <c r="BO778" t="s">
        <v>297</v>
      </c>
      <c r="BP778" t="s">
        <v>297</v>
      </c>
      <c r="BQ778" t="s">
        <v>297</v>
      </c>
      <c r="BR778" t="s">
        <v>297</v>
      </c>
      <c r="BS778" t="s">
        <v>297</v>
      </c>
      <c r="BT778" t="s">
        <v>297</v>
      </c>
      <c r="BU778" t="s">
        <v>297</v>
      </c>
      <c r="BV778" t="s">
        <v>297</v>
      </c>
      <c r="BW778" t="s">
        <v>297</v>
      </c>
      <c r="BX778" t="s">
        <v>297</v>
      </c>
      <c r="BY778" t="s">
        <v>297</v>
      </c>
      <c r="BZ778" t="s">
        <v>297</v>
      </c>
      <c r="CA778" t="s">
        <v>297</v>
      </c>
      <c r="CB778" t="s">
        <v>297</v>
      </c>
      <c r="CC778" t="s">
        <v>297</v>
      </c>
      <c r="CD778" t="s">
        <v>297</v>
      </c>
      <c r="CE778" t="s">
        <v>297</v>
      </c>
      <c r="CF778" t="s">
        <v>400</v>
      </c>
      <c r="CG778" t="s">
        <v>297</v>
      </c>
      <c r="CH778" t="s">
        <v>297</v>
      </c>
      <c r="CI778">
        <v>0</v>
      </c>
      <c r="CJ778">
        <v>30</v>
      </c>
      <c r="CK778" t="s">
        <v>4536</v>
      </c>
      <c r="CL778" t="s">
        <v>4537</v>
      </c>
      <c r="CM778" t="s">
        <v>297</v>
      </c>
      <c r="CN778" t="s">
        <v>297</v>
      </c>
      <c r="CO778" t="s">
        <v>297</v>
      </c>
      <c r="CP778" t="s">
        <v>297</v>
      </c>
      <c r="CQ778" t="s">
        <v>297</v>
      </c>
      <c r="CR778" t="s">
        <v>297</v>
      </c>
      <c r="CS778" t="s">
        <v>297</v>
      </c>
      <c r="CT778" t="s">
        <v>297</v>
      </c>
      <c r="CU778" t="s">
        <v>297</v>
      </c>
      <c r="CV778" t="s">
        <v>297</v>
      </c>
      <c r="CW778" t="s">
        <v>297</v>
      </c>
      <c r="CX778" t="s">
        <v>297</v>
      </c>
      <c r="CY778" t="s">
        <v>297</v>
      </c>
      <c r="CZ778" t="s">
        <v>297</v>
      </c>
      <c r="DA778" t="s">
        <v>297</v>
      </c>
      <c r="DB778" t="s">
        <v>297</v>
      </c>
      <c r="DC778" t="s">
        <v>297</v>
      </c>
    </row>
    <row r="779" spans="1:107" ht="17" hidden="1" customHeight="1" x14ac:dyDescent="0.2">
      <c r="A779" t="s">
        <v>4538</v>
      </c>
      <c r="B779" s="14" t="s">
        <v>4539</v>
      </c>
      <c r="C779" t="s">
        <v>6285</v>
      </c>
      <c r="D779" t="s">
        <v>297</v>
      </c>
      <c r="E779" t="s">
        <v>4540</v>
      </c>
      <c r="F779" t="s">
        <v>297</v>
      </c>
      <c r="G779" t="s">
        <v>339</v>
      </c>
      <c r="H779" t="s">
        <v>340</v>
      </c>
      <c r="I779" t="s">
        <v>341</v>
      </c>
      <c r="J779" t="s">
        <v>479</v>
      </c>
      <c r="K779" t="s">
        <v>343</v>
      </c>
      <c r="L779" t="s">
        <v>303</v>
      </c>
      <c r="M779" t="s">
        <v>297</v>
      </c>
      <c r="N779" t="s">
        <v>297</v>
      </c>
      <c r="O779" t="s">
        <v>297</v>
      </c>
      <c r="Q779" t="s">
        <v>344</v>
      </c>
      <c r="R779" t="s">
        <v>297</v>
      </c>
      <c r="S779" t="s">
        <v>306</v>
      </c>
      <c r="T779" t="s">
        <v>297</v>
      </c>
      <c r="U779" t="s">
        <v>297</v>
      </c>
      <c r="V779" t="s">
        <v>309</v>
      </c>
      <c r="W779" t="s">
        <v>345</v>
      </c>
      <c r="X779" t="s">
        <v>310</v>
      </c>
      <c r="Y779" t="s">
        <v>297</v>
      </c>
      <c r="Z779" t="s">
        <v>297</v>
      </c>
      <c r="AA779" t="s">
        <v>297</v>
      </c>
      <c r="AB779" t="s">
        <v>297</v>
      </c>
      <c r="AC779" t="s">
        <v>297</v>
      </c>
      <c r="AD779" t="s">
        <v>297</v>
      </c>
      <c r="AE779" t="s">
        <v>297</v>
      </c>
      <c r="AF779" t="s">
        <v>297</v>
      </c>
      <c r="AG779" t="s">
        <v>297</v>
      </c>
      <c r="AH779" t="s">
        <v>297</v>
      </c>
      <c r="AI779" t="s">
        <v>297</v>
      </c>
      <c r="AJ779" t="s">
        <v>297</v>
      </c>
      <c r="AK779" t="s">
        <v>297</v>
      </c>
      <c r="AL779" t="s">
        <v>297</v>
      </c>
      <c r="AM779" t="s">
        <v>297</v>
      </c>
      <c r="AN779" t="s">
        <v>297</v>
      </c>
      <c r="AO779" t="s">
        <v>297</v>
      </c>
      <c r="AP779" t="s">
        <v>297</v>
      </c>
      <c r="AQ779" t="s">
        <v>297</v>
      </c>
      <c r="AR779" t="s">
        <v>312</v>
      </c>
      <c r="AS779" t="s">
        <v>297</v>
      </c>
      <c r="AT779" t="s">
        <v>297</v>
      </c>
      <c r="AU779" t="s">
        <v>297</v>
      </c>
      <c r="AV779" t="s">
        <v>297</v>
      </c>
      <c r="AW779" t="s">
        <v>297</v>
      </c>
      <c r="AX779" t="s">
        <v>297</v>
      </c>
      <c r="AY779" t="s">
        <v>297</v>
      </c>
      <c r="AZ779" t="s">
        <v>297</v>
      </c>
      <c r="BA779" t="s">
        <v>297</v>
      </c>
      <c r="BB779" t="s">
        <v>297</v>
      </c>
      <c r="BC779" t="s">
        <v>297</v>
      </c>
      <c r="BD779" t="s">
        <v>297</v>
      </c>
      <c r="BE779" t="s">
        <v>297</v>
      </c>
      <c r="BF779" t="s">
        <v>297</v>
      </c>
      <c r="BG779" t="s">
        <v>297</v>
      </c>
      <c r="BH779" t="s">
        <v>297</v>
      </c>
      <c r="BI779" t="s">
        <v>297</v>
      </c>
      <c r="BJ779" t="s">
        <v>297</v>
      </c>
      <c r="BK779" t="s">
        <v>297</v>
      </c>
      <c r="BL779" t="s">
        <v>297</v>
      </c>
      <c r="BM779" t="s">
        <v>297</v>
      </c>
      <c r="BN779" t="s">
        <v>297</v>
      </c>
      <c r="BO779" t="s">
        <v>297</v>
      </c>
      <c r="BP779" t="s">
        <v>297</v>
      </c>
      <c r="BQ779" t="s">
        <v>297</v>
      </c>
      <c r="BR779" t="s">
        <v>297</v>
      </c>
      <c r="BS779" t="s">
        <v>297</v>
      </c>
      <c r="BT779" t="s">
        <v>297</v>
      </c>
      <c r="BU779" t="s">
        <v>297</v>
      </c>
      <c r="BV779" t="s">
        <v>297</v>
      </c>
      <c r="BW779" t="s">
        <v>297</v>
      </c>
      <c r="BX779" t="s">
        <v>297</v>
      </c>
      <c r="BY779" t="s">
        <v>297</v>
      </c>
      <c r="BZ779" t="s">
        <v>297</v>
      </c>
      <c r="CA779" t="s">
        <v>297</v>
      </c>
      <c r="CB779" t="s">
        <v>297</v>
      </c>
      <c r="CC779" t="s">
        <v>297</v>
      </c>
      <c r="CD779" t="s">
        <v>297</v>
      </c>
      <c r="CE779" t="s">
        <v>297</v>
      </c>
      <c r="CF779" t="s">
        <v>347</v>
      </c>
      <c r="CG779" t="s">
        <v>297</v>
      </c>
      <c r="CH779" t="s">
        <v>297</v>
      </c>
      <c r="CI779">
        <v>0</v>
      </c>
      <c r="CJ779">
        <v>30</v>
      </c>
      <c r="CK779" t="s">
        <v>4541</v>
      </c>
      <c r="CL779" t="s">
        <v>4541</v>
      </c>
      <c r="CM779" t="s">
        <v>297</v>
      </c>
      <c r="CN779" t="s">
        <v>4538</v>
      </c>
      <c r="CO779" t="s">
        <v>297</v>
      </c>
      <c r="CP779" t="s">
        <v>1701</v>
      </c>
      <c r="CQ779" t="s">
        <v>297</v>
      </c>
      <c r="CR779" t="s">
        <v>297</v>
      </c>
      <c r="CS779" t="s">
        <v>297</v>
      </c>
      <c r="CT779" t="s">
        <v>297</v>
      </c>
      <c r="CU779" t="s">
        <v>297</v>
      </c>
      <c r="CV779" t="s">
        <v>297</v>
      </c>
      <c r="CW779" t="s">
        <v>297</v>
      </c>
      <c r="CX779" t="s">
        <v>297</v>
      </c>
      <c r="CY779" t="s">
        <v>926</v>
      </c>
      <c r="CZ779" t="s">
        <v>404</v>
      </c>
      <c r="DA779" t="s">
        <v>352</v>
      </c>
      <c r="DB779" t="s">
        <v>297</v>
      </c>
      <c r="DC779" t="s">
        <v>1125</v>
      </c>
    </row>
    <row r="780" spans="1:107" ht="17" hidden="1" customHeight="1" x14ac:dyDescent="0.2">
      <c r="A780" t="s">
        <v>4542</v>
      </c>
      <c r="B780" s="196" t="s">
        <v>4543</v>
      </c>
      <c r="C780" t="s">
        <v>6285</v>
      </c>
      <c r="D780" t="s">
        <v>297</v>
      </c>
      <c r="E780" t="s">
        <v>4543</v>
      </c>
      <c r="F780" t="s">
        <v>297</v>
      </c>
      <c r="G780" t="s">
        <v>339</v>
      </c>
      <c r="H780" t="s">
        <v>340</v>
      </c>
      <c r="I780" t="s">
        <v>341</v>
      </c>
      <c r="J780" t="s">
        <v>479</v>
      </c>
      <c r="K780" t="s">
        <v>343</v>
      </c>
      <c r="L780" t="s">
        <v>303</v>
      </c>
      <c r="M780" t="s">
        <v>297</v>
      </c>
      <c r="N780" t="s">
        <v>297</v>
      </c>
      <c r="O780" t="s">
        <v>297</v>
      </c>
      <c r="Q780" t="s">
        <v>344</v>
      </c>
      <c r="R780" t="s">
        <v>297</v>
      </c>
      <c r="S780" t="s">
        <v>306</v>
      </c>
      <c r="T780" t="s">
        <v>297</v>
      </c>
      <c r="U780" t="s">
        <v>297</v>
      </c>
      <c r="V780" t="s">
        <v>309</v>
      </c>
      <c r="W780" t="s">
        <v>345</v>
      </c>
      <c r="X780" t="s">
        <v>310</v>
      </c>
      <c r="Y780" t="s">
        <v>346</v>
      </c>
      <c r="Z780" t="s">
        <v>297</v>
      </c>
      <c r="AA780" t="s">
        <v>297</v>
      </c>
      <c r="AB780" t="s">
        <v>297</v>
      </c>
      <c r="AC780" t="s">
        <v>297</v>
      </c>
      <c r="AD780" t="s">
        <v>297</v>
      </c>
      <c r="AE780" t="s">
        <v>297</v>
      </c>
      <c r="AF780" t="s">
        <v>312</v>
      </c>
      <c r="AG780" t="s">
        <v>297</v>
      </c>
      <c r="AH780" t="s">
        <v>297</v>
      </c>
      <c r="AI780" t="s">
        <v>297</v>
      </c>
      <c r="AJ780" t="s">
        <v>297</v>
      </c>
      <c r="AK780" t="s">
        <v>297</v>
      </c>
      <c r="AL780" t="s">
        <v>297</v>
      </c>
      <c r="AM780" t="s">
        <v>297</v>
      </c>
      <c r="AN780" t="s">
        <v>297</v>
      </c>
      <c r="AO780" t="s">
        <v>312</v>
      </c>
      <c r="AP780" t="s">
        <v>297</v>
      </c>
      <c r="AQ780" t="s">
        <v>297</v>
      </c>
      <c r="AR780" t="s">
        <v>297</v>
      </c>
      <c r="AS780" t="s">
        <v>297</v>
      </c>
      <c r="AT780" t="s">
        <v>297</v>
      </c>
      <c r="AU780" t="s">
        <v>297</v>
      </c>
      <c r="AV780" t="s">
        <v>297</v>
      </c>
      <c r="AW780" t="s">
        <v>297</v>
      </c>
      <c r="AX780" t="s">
        <v>297</v>
      </c>
      <c r="AY780" t="s">
        <v>297</v>
      </c>
      <c r="AZ780" t="s">
        <v>297</v>
      </c>
      <c r="BA780" t="s">
        <v>297</v>
      </c>
      <c r="BB780" t="s">
        <v>297</v>
      </c>
      <c r="BC780" t="s">
        <v>297</v>
      </c>
      <c r="BD780" t="s">
        <v>297</v>
      </c>
      <c r="BE780" t="s">
        <v>297</v>
      </c>
      <c r="BF780" t="s">
        <v>297</v>
      </c>
      <c r="BG780" t="s">
        <v>297</v>
      </c>
      <c r="BH780" t="s">
        <v>297</v>
      </c>
      <c r="BI780" t="s">
        <v>297</v>
      </c>
      <c r="BJ780" t="s">
        <v>297</v>
      </c>
      <c r="BK780" t="s">
        <v>297</v>
      </c>
      <c r="BL780" t="s">
        <v>297</v>
      </c>
      <c r="BM780" t="s">
        <v>297</v>
      </c>
      <c r="BN780" t="s">
        <v>297</v>
      </c>
      <c r="BO780" t="s">
        <v>297</v>
      </c>
      <c r="BP780" t="s">
        <v>297</v>
      </c>
      <c r="BQ780" t="s">
        <v>297</v>
      </c>
      <c r="BR780" t="s">
        <v>297</v>
      </c>
      <c r="BS780" t="s">
        <v>297</v>
      </c>
      <c r="BT780" t="s">
        <v>297</v>
      </c>
      <c r="BU780" t="s">
        <v>297</v>
      </c>
      <c r="BV780" t="s">
        <v>297</v>
      </c>
      <c r="BW780" t="s">
        <v>297</v>
      </c>
      <c r="BX780" t="s">
        <v>297</v>
      </c>
      <c r="BY780" t="s">
        <v>297</v>
      </c>
      <c r="BZ780" t="s">
        <v>297</v>
      </c>
      <c r="CA780" t="s">
        <v>297</v>
      </c>
      <c r="CB780" t="s">
        <v>297</v>
      </c>
      <c r="CC780" t="s">
        <v>297</v>
      </c>
      <c r="CD780" t="s">
        <v>297</v>
      </c>
      <c r="CE780" t="s">
        <v>297</v>
      </c>
      <c r="CF780" t="s">
        <v>347</v>
      </c>
      <c r="CG780" t="s">
        <v>297</v>
      </c>
      <c r="CH780" t="s">
        <v>297</v>
      </c>
      <c r="CI780">
        <v>0</v>
      </c>
      <c r="CJ780">
        <v>30</v>
      </c>
      <c r="CK780" t="s">
        <v>4544</v>
      </c>
      <c r="CL780" t="s">
        <v>4545</v>
      </c>
      <c r="CM780" t="s">
        <v>297</v>
      </c>
      <c r="CN780" t="s">
        <v>297</v>
      </c>
      <c r="CO780" t="s">
        <v>297</v>
      </c>
      <c r="CP780" t="s">
        <v>533</v>
      </c>
      <c r="CQ780" t="s">
        <v>297</v>
      </c>
      <c r="CR780" t="s">
        <v>297</v>
      </c>
      <c r="CS780" t="s">
        <v>297</v>
      </c>
      <c r="CT780" t="s">
        <v>297</v>
      </c>
      <c r="CU780" t="s">
        <v>1564</v>
      </c>
      <c r="CV780" t="s">
        <v>227</v>
      </c>
      <c r="CW780" t="s">
        <v>297</v>
      </c>
      <c r="CX780" t="s">
        <v>297</v>
      </c>
      <c r="CY780" t="s">
        <v>534</v>
      </c>
      <c r="CZ780" t="s">
        <v>351</v>
      </c>
      <c r="DA780" t="s">
        <v>352</v>
      </c>
      <c r="DB780" t="s">
        <v>4542</v>
      </c>
      <c r="DC780" t="s">
        <v>297</v>
      </c>
    </row>
    <row r="781" spans="1:107" ht="17" hidden="1" customHeight="1" x14ac:dyDescent="0.2">
      <c r="A781" s="70" t="s">
        <v>4546</v>
      </c>
      <c r="B781" s="198" t="s">
        <v>4547</v>
      </c>
      <c r="C781" t="s">
        <v>6202</v>
      </c>
      <c r="D781" t="s">
        <v>297</v>
      </c>
      <c r="E781" s="70" t="s">
        <v>4548</v>
      </c>
      <c r="F781" t="s">
        <v>297</v>
      </c>
      <c r="G781" t="s">
        <v>298</v>
      </c>
      <c r="H781" t="s">
        <v>299</v>
      </c>
      <c r="I781" t="s">
        <v>300</v>
      </c>
      <c r="J781" t="s">
        <v>1639</v>
      </c>
      <c r="K781" t="s">
        <v>1640</v>
      </c>
      <c r="L781" t="s">
        <v>303</v>
      </c>
      <c r="M781" t="s">
        <v>297</v>
      </c>
      <c r="N781" t="s">
        <v>297</v>
      </c>
      <c r="O781" s="70" t="s">
        <v>4549</v>
      </c>
      <c r="P781" s="70"/>
      <c r="Q781" t="s">
        <v>304</v>
      </c>
      <c r="R781" t="s">
        <v>319</v>
      </c>
      <c r="S781" t="s">
        <v>306</v>
      </c>
      <c r="T781" t="s">
        <v>747</v>
      </c>
      <c r="U781" t="s">
        <v>308</v>
      </c>
      <c r="V781" t="s">
        <v>309</v>
      </c>
      <c r="W781" t="s">
        <v>310</v>
      </c>
      <c r="X781" t="s">
        <v>310</v>
      </c>
      <c r="Y781" t="s">
        <v>311</v>
      </c>
      <c r="Z781" t="s">
        <v>312</v>
      </c>
      <c r="AA781" t="s">
        <v>297</v>
      </c>
      <c r="AB781" t="s">
        <v>297</v>
      </c>
      <c r="AC781" t="s">
        <v>297</v>
      </c>
      <c r="AD781" t="s">
        <v>297</v>
      </c>
      <c r="AE781" t="s">
        <v>297</v>
      </c>
      <c r="AF781" t="s">
        <v>312</v>
      </c>
      <c r="AG781" t="s">
        <v>297</v>
      </c>
      <c r="AH781" t="s">
        <v>297</v>
      </c>
      <c r="AI781" t="s">
        <v>297</v>
      </c>
      <c r="AJ781" t="s">
        <v>297</v>
      </c>
      <c r="AK781" t="s">
        <v>297</v>
      </c>
      <c r="AL781" t="s">
        <v>297</v>
      </c>
      <c r="AM781" t="s">
        <v>297</v>
      </c>
      <c r="AN781" t="s">
        <v>297</v>
      </c>
      <c r="AO781" t="s">
        <v>297</v>
      </c>
      <c r="AP781" t="s">
        <v>297</v>
      </c>
      <c r="AQ781" t="s">
        <v>297</v>
      </c>
      <c r="AR781" t="s">
        <v>297</v>
      </c>
      <c r="AS781" t="s">
        <v>297</v>
      </c>
      <c r="AT781" t="s">
        <v>297</v>
      </c>
      <c r="AU781" t="s">
        <v>297</v>
      </c>
      <c r="AV781" t="s">
        <v>297</v>
      </c>
      <c r="AW781" t="s">
        <v>297</v>
      </c>
      <c r="AX781" t="s">
        <v>297</v>
      </c>
      <c r="AY781" t="s">
        <v>297</v>
      </c>
      <c r="AZ781" t="s">
        <v>297</v>
      </c>
      <c r="BA781" t="s">
        <v>297</v>
      </c>
      <c r="BB781" t="s">
        <v>297</v>
      </c>
      <c r="BC781" t="s">
        <v>297</v>
      </c>
      <c r="BD781" t="s">
        <v>297</v>
      </c>
      <c r="BE781" t="s">
        <v>297</v>
      </c>
      <c r="BF781" t="s">
        <v>297</v>
      </c>
      <c r="BG781" t="s">
        <v>297</v>
      </c>
      <c r="BH781" t="s">
        <v>297</v>
      </c>
      <c r="BI781" t="s">
        <v>297</v>
      </c>
      <c r="BJ781" t="s">
        <v>297</v>
      </c>
      <c r="BK781" t="s">
        <v>297</v>
      </c>
      <c r="BL781" t="s">
        <v>297</v>
      </c>
      <c r="BM781" t="s">
        <v>297</v>
      </c>
      <c r="BN781" t="s">
        <v>297</v>
      </c>
      <c r="BO781" t="s">
        <v>297</v>
      </c>
      <c r="BP781" t="s">
        <v>297</v>
      </c>
      <c r="BQ781" t="s">
        <v>297</v>
      </c>
      <c r="BR781" t="s">
        <v>297</v>
      </c>
      <c r="BS781" t="s">
        <v>297</v>
      </c>
      <c r="BT781" t="s">
        <v>297</v>
      </c>
      <c r="BU781" t="s">
        <v>297</v>
      </c>
      <c r="BV781" t="s">
        <v>297</v>
      </c>
      <c r="BW781" t="s">
        <v>297</v>
      </c>
      <c r="BX781" t="s">
        <v>297</v>
      </c>
      <c r="BY781" t="s">
        <v>297</v>
      </c>
      <c r="BZ781" t="s">
        <v>297</v>
      </c>
      <c r="CA781" t="s">
        <v>297</v>
      </c>
      <c r="CB781" t="s">
        <v>297</v>
      </c>
      <c r="CC781" t="s">
        <v>297</v>
      </c>
      <c r="CD781" t="s">
        <v>297</v>
      </c>
      <c r="CE781" t="s">
        <v>297</v>
      </c>
      <c r="CF781" t="s">
        <v>313</v>
      </c>
      <c r="CG781" t="s">
        <v>314</v>
      </c>
      <c r="CH781" t="s">
        <v>314</v>
      </c>
      <c r="CI781" t="s">
        <v>297</v>
      </c>
      <c r="CJ781" t="s">
        <v>297</v>
      </c>
      <c r="CK781" s="70" t="s">
        <v>4550</v>
      </c>
      <c r="CL781" s="70" t="s">
        <v>4551</v>
      </c>
      <c r="CM781" t="s">
        <v>297</v>
      </c>
      <c r="CN781" t="s">
        <v>297</v>
      </c>
      <c r="CO781" t="s">
        <v>297</v>
      </c>
      <c r="CP781" t="s">
        <v>297</v>
      </c>
      <c r="CQ781" t="s">
        <v>297</v>
      </c>
      <c r="CR781" t="s">
        <v>297</v>
      </c>
      <c r="CS781" t="s">
        <v>297</v>
      </c>
      <c r="CT781" t="s">
        <v>297</v>
      </c>
      <c r="CU781" t="s">
        <v>297</v>
      </c>
      <c r="CV781" t="s">
        <v>297</v>
      </c>
      <c r="CW781" t="s">
        <v>297</v>
      </c>
      <c r="CX781" t="s">
        <v>297</v>
      </c>
      <c r="CY781" t="s">
        <v>297</v>
      </c>
      <c r="CZ781" t="s">
        <v>297</v>
      </c>
      <c r="DA781" t="s">
        <v>297</v>
      </c>
      <c r="DB781" t="s">
        <v>297</v>
      </c>
      <c r="DC781" t="s">
        <v>297</v>
      </c>
    </row>
    <row r="782" spans="1:107" ht="17" hidden="1" customHeight="1" x14ac:dyDescent="0.2">
      <c r="A782" s="70" t="s">
        <v>6275</v>
      </c>
      <c r="B782" s="199" t="s">
        <v>4552</v>
      </c>
      <c r="C782" t="s">
        <v>6286</v>
      </c>
      <c r="D782" t="s">
        <v>297</v>
      </c>
      <c r="E782" s="70" t="s">
        <v>4553</v>
      </c>
      <c r="F782" t="s">
        <v>297</v>
      </c>
      <c r="G782" t="s">
        <v>298</v>
      </c>
      <c r="H782" t="s">
        <v>299</v>
      </c>
      <c r="I782" t="s">
        <v>300</v>
      </c>
      <c r="J782" t="s">
        <v>342</v>
      </c>
      <c r="K782" t="s">
        <v>343</v>
      </c>
      <c r="L782" t="s">
        <v>303</v>
      </c>
      <c r="M782" t="s">
        <v>297</v>
      </c>
      <c r="N782" t="s">
        <v>297</v>
      </c>
      <c r="O782" s="70" t="s">
        <v>4549</v>
      </c>
      <c r="P782" s="70"/>
      <c r="Q782" t="s">
        <v>344</v>
      </c>
      <c r="R782" t="s">
        <v>297</v>
      </c>
      <c r="S782" t="s">
        <v>306</v>
      </c>
      <c r="T782" t="s">
        <v>297</v>
      </c>
      <c r="U782" t="s">
        <v>297</v>
      </c>
      <c r="V782" t="s">
        <v>309</v>
      </c>
      <c r="W782" t="s">
        <v>310</v>
      </c>
      <c r="X782" t="s">
        <v>310</v>
      </c>
      <c r="Y782" t="s">
        <v>311</v>
      </c>
      <c r="Z782" t="s">
        <v>312</v>
      </c>
      <c r="AA782" t="s">
        <v>297</v>
      </c>
      <c r="AB782" t="s">
        <v>297</v>
      </c>
      <c r="AC782" t="s">
        <v>297</v>
      </c>
      <c r="AD782" t="s">
        <v>297</v>
      </c>
      <c r="AE782" t="s">
        <v>297</v>
      </c>
      <c r="AF782" t="s">
        <v>312</v>
      </c>
      <c r="AG782" t="s">
        <v>297</v>
      </c>
      <c r="AH782" t="s">
        <v>297</v>
      </c>
      <c r="AI782" t="s">
        <v>297</v>
      </c>
      <c r="AJ782" t="s">
        <v>297</v>
      </c>
      <c r="AK782" t="s">
        <v>297</v>
      </c>
      <c r="AL782" t="s">
        <v>297</v>
      </c>
      <c r="AM782" t="s">
        <v>297</v>
      </c>
      <c r="AN782" t="s">
        <v>297</v>
      </c>
      <c r="AO782" t="s">
        <v>297</v>
      </c>
      <c r="AP782" t="s">
        <v>297</v>
      </c>
      <c r="AQ782" t="s">
        <v>297</v>
      </c>
      <c r="AR782" t="s">
        <v>297</v>
      </c>
      <c r="AS782" t="s">
        <v>297</v>
      </c>
      <c r="AT782" t="s">
        <v>297</v>
      </c>
      <c r="AU782" t="s">
        <v>297</v>
      </c>
      <c r="AV782" t="s">
        <v>297</v>
      </c>
      <c r="AW782" t="s">
        <v>297</v>
      </c>
      <c r="AX782" t="s">
        <v>297</v>
      </c>
      <c r="AY782" t="s">
        <v>297</v>
      </c>
      <c r="AZ782" t="s">
        <v>297</v>
      </c>
      <c r="BA782" t="s">
        <v>297</v>
      </c>
      <c r="BB782" t="s">
        <v>297</v>
      </c>
      <c r="BC782" t="s">
        <v>297</v>
      </c>
      <c r="BD782" t="s">
        <v>297</v>
      </c>
      <c r="BE782" t="s">
        <v>297</v>
      </c>
      <c r="BF782" t="s">
        <v>297</v>
      </c>
      <c r="BG782" t="s">
        <v>297</v>
      </c>
      <c r="BH782" t="s">
        <v>297</v>
      </c>
      <c r="BI782" t="s">
        <v>297</v>
      </c>
      <c r="BJ782" t="s">
        <v>297</v>
      </c>
      <c r="BK782" t="s">
        <v>297</v>
      </c>
      <c r="BL782" t="s">
        <v>297</v>
      </c>
      <c r="BM782" t="s">
        <v>297</v>
      </c>
      <c r="BN782" t="s">
        <v>297</v>
      </c>
      <c r="BO782" t="s">
        <v>297</v>
      </c>
      <c r="BP782" t="s">
        <v>297</v>
      </c>
      <c r="BQ782" t="s">
        <v>297</v>
      </c>
      <c r="BR782" t="s">
        <v>297</v>
      </c>
      <c r="BS782" t="s">
        <v>297</v>
      </c>
      <c r="BT782" t="s">
        <v>297</v>
      </c>
      <c r="BU782" t="s">
        <v>297</v>
      </c>
      <c r="BV782" t="s">
        <v>297</v>
      </c>
      <c r="BW782" t="s">
        <v>297</v>
      </c>
      <c r="BX782" t="s">
        <v>297</v>
      </c>
      <c r="BY782" t="s">
        <v>297</v>
      </c>
      <c r="BZ782" t="s">
        <v>297</v>
      </c>
      <c r="CA782" t="s">
        <v>297</v>
      </c>
      <c r="CB782" t="s">
        <v>297</v>
      </c>
      <c r="CC782" t="s">
        <v>297</v>
      </c>
      <c r="CD782" t="s">
        <v>297</v>
      </c>
      <c r="CE782" t="s">
        <v>297</v>
      </c>
      <c r="CF782" t="s">
        <v>313</v>
      </c>
      <c r="CG782" t="s">
        <v>314</v>
      </c>
      <c r="CH782" t="s">
        <v>314</v>
      </c>
      <c r="CI782" t="s">
        <v>297</v>
      </c>
      <c r="CJ782" t="s">
        <v>297</v>
      </c>
      <c r="CK782" s="70" t="s">
        <v>4554</v>
      </c>
      <c r="CL782" s="70" t="s">
        <v>4555</v>
      </c>
      <c r="CM782" t="s">
        <v>297</v>
      </c>
      <c r="CN782" t="s">
        <v>297</v>
      </c>
      <c r="CO782" t="s">
        <v>297</v>
      </c>
      <c r="CP782" t="s">
        <v>297</v>
      </c>
      <c r="CQ782" t="s">
        <v>297</v>
      </c>
      <c r="CR782" t="s">
        <v>297</v>
      </c>
      <c r="CS782" t="s">
        <v>297</v>
      </c>
      <c r="CT782" t="s">
        <v>297</v>
      </c>
      <c r="CU782" t="s">
        <v>297</v>
      </c>
      <c r="CV782" t="s">
        <v>297</v>
      </c>
      <c r="CW782" t="s">
        <v>297</v>
      </c>
      <c r="CX782" t="s">
        <v>297</v>
      </c>
      <c r="CY782" t="s">
        <v>297</v>
      </c>
      <c r="CZ782" t="s">
        <v>297</v>
      </c>
      <c r="DA782" t="s">
        <v>297</v>
      </c>
      <c r="DB782" t="s">
        <v>297</v>
      </c>
      <c r="DC782" t="s">
        <v>297</v>
      </c>
    </row>
    <row r="783" spans="1:107" ht="17" hidden="1" customHeight="1" x14ac:dyDescent="0.2">
      <c r="A783" t="s">
        <v>747</v>
      </c>
      <c r="B783" s="14" t="s">
        <v>4556</v>
      </c>
      <c r="C783" t="s">
        <v>6245</v>
      </c>
      <c r="D783" t="s">
        <v>297</v>
      </c>
      <c r="E783" t="s">
        <v>4557</v>
      </c>
      <c r="F783" t="s">
        <v>297</v>
      </c>
      <c r="G783" t="s">
        <v>339</v>
      </c>
      <c r="H783" t="s">
        <v>299</v>
      </c>
      <c r="I783" t="s">
        <v>300</v>
      </c>
      <c r="J783" t="s">
        <v>342</v>
      </c>
      <c r="K783" t="s">
        <v>343</v>
      </c>
      <c r="L783" t="s">
        <v>303</v>
      </c>
      <c r="M783" t="s">
        <v>297</v>
      </c>
      <c r="N783" t="s">
        <v>297</v>
      </c>
      <c r="O783" t="s">
        <v>297</v>
      </c>
      <c r="Q783" t="s">
        <v>344</v>
      </c>
      <c r="R783" t="s">
        <v>297</v>
      </c>
      <c r="S783" t="s">
        <v>306</v>
      </c>
      <c r="T783" t="s">
        <v>747</v>
      </c>
      <c r="U783" t="s">
        <v>297</v>
      </c>
      <c r="V783" t="s">
        <v>309</v>
      </c>
      <c r="W783" t="s">
        <v>310</v>
      </c>
      <c r="X783" t="s">
        <v>310</v>
      </c>
      <c r="Y783" t="s">
        <v>311</v>
      </c>
      <c r="Z783" t="s">
        <v>297</v>
      </c>
      <c r="AA783" t="s">
        <v>297</v>
      </c>
      <c r="AB783" t="s">
        <v>297</v>
      </c>
      <c r="AC783" t="s">
        <v>297</v>
      </c>
      <c r="AD783" t="s">
        <v>297</v>
      </c>
      <c r="AE783" t="s">
        <v>297</v>
      </c>
      <c r="AF783" t="s">
        <v>297</v>
      </c>
      <c r="AG783" t="s">
        <v>297</v>
      </c>
      <c r="AH783" t="s">
        <v>297</v>
      </c>
      <c r="AI783" t="s">
        <v>297</v>
      </c>
      <c r="AJ783" t="s">
        <v>297</v>
      </c>
      <c r="AK783" t="s">
        <v>297</v>
      </c>
      <c r="AL783" t="s">
        <v>297</v>
      </c>
      <c r="AM783" t="s">
        <v>297</v>
      </c>
      <c r="AN783" t="s">
        <v>297</v>
      </c>
      <c r="AO783" t="s">
        <v>297</v>
      </c>
      <c r="AP783" t="s">
        <v>297</v>
      </c>
      <c r="AQ783" t="s">
        <v>297</v>
      </c>
      <c r="AR783" t="s">
        <v>297</v>
      </c>
      <c r="AS783" t="s">
        <v>297</v>
      </c>
      <c r="AT783" t="s">
        <v>297</v>
      </c>
      <c r="AU783" t="s">
        <v>297</v>
      </c>
      <c r="AV783" t="s">
        <v>297</v>
      </c>
      <c r="AW783" t="s">
        <v>297</v>
      </c>
      <c r="AX783" t="s">
        <v>297</v>
      </c>
      <c r="AY783" t="s">
        <v>297</v>
      </c>
      <c r="AZ783" t="s">
        <v>297</v>
      </c>
      <c r="BA783" t="s">
        <v>297</v>
      </c>
      <c r="BB783" t="s">
        <v>297</v>
      </c>
      <c r="BC783" t="s">
        <v>297</v>
      </c>
      <c r="BD783" t="s">
        <v>297</v>
      </c>
      <c r="BE783" t="s">
        <v>297</v>
      </c>
      <c r="BF783" t="s">
        <v>297</v>
      </c>
      <c r="BG783" t="s">
        <v>297</v>
      </c>
      <c r="BH783" t="s">
        <v>297</v>
      </c>
      <c r="BI783" t="s">
        <v>297</v>
      </c>
      <c r="BJ783" t="s">
        <v>297</v>
      </c>
      <c r="BK783" t="s">
        <v>297</v>
      </c>
      <c r="BL783" t="s">
        <v>297</v>
      </c>
      <c r="BM783" t="s">
        <v>297</v>
      </c>
      <c r="BN783" t="s">
        <v>297</v>
      </c>
      <c r="BO783" t="s">
        <v>297</v>
      </c>
      <c r="BP783" t="s">
        <v>312</v>
      </c>
      <c r="BQ783" t="s">
        <v>297</v>
      </c>
      <c r="BR783" t="s">
        <v>297</v>
      </c>
      <c r="BS783" t="s">
        <v>297</v>
      </c>
      <c r="BT783" t="s">
        <v>297</v>
      </c>
      <c r="BU783" t="s">
        <v>297</v>
      </c>
      <c r="BV783" t="s">
        <v>297</v>
      </c>
      <c r="BW783" t="s">
        <v>297</v>
      </c>
      <c r="BX783" t="s">
        <v>297</v>
      </c>
      <c r="BY783" t="s">
        <v>297</v>
      </c>
      <c r="BZ783" t="s">
        <v>297</v>
      </c>
      <c r="CA783" t="s">
        <v>297</v>
      </c>
      <c r="CB783" t="s">
        <v>297</v>
      </c>
      <c r="CC783" t="s">
        <v>297</v>
      </c>
      <c r="CD783" t="s">
        <v>297</v>
      </c>
      <c r="CE783" t="s">
        <v>297</v>
      </c>
      <c r="CF783" t="s">
        <v>369</v>
      </c>
      <c r="CG783" t="s">
        <v>297</v>
      </c>
      <c r="CH783" t="s">
        <v>297</v>
      </c>
      <c r="CI783">
        <v>0</v>
      </c>
      <c r="CJ783">
        <v>30</v>
      </c>
      <c r="CK783" t="s">
        <v>4558</v>
      </c>
      <c r="CL783" t="s">
        <v>4559</v>
      </c>
      <c r="CM783" t="s">
        <v>297</v>
      </c>
      <c r="CN783" t="s">
        <v>297</v>
      </c>
      <c r="CO783" t="s">
        <v>297</v>
      </c>
      <c r="CP783" t="s">
        <v>297</v>
      </c>
      <c r="CQ783" t="s">
        <v>297</v>
      </c>
      <c r="CR783" t="s">
        <v>297</v>
      </c>
      <c r="CS783" t="s">
        <v>297</v>
      </c>
      <c r="CT783" t="s">
        <v>297</v>
      </c>
      <c r="CU783" t="s">
        <v>297</v>
      </c>
      <c r="CV783" t="s">
        <v>297</v>
      </c>
      <c r="CW783" t="s">
        <v>297</v>
      </c>
      <c r="CX783" t="s">
        <v>297</v>
      </c>
      <c r="CY783" t="s">
        <v>297</v>
      </c>
      <c r="CZ783" t="s">
        <v>297</v>
      </c>
      <c r="DA783" t="s">
        <v>297</v>
      </c>
      <c r="DB783" t="s">
        <v>297</v>
      </c>
      <c r="DC783" t="s">
        <v>297</v>
      </c>
    </row>
    <row r="784" spans="1:107" ht="17" hidden="1" customHeight="1" x14ac:dyDescent="0.2">
      <c r="A784" s="70" t="s">
        <v>4560</v>
      </c>
      <c r="B784" s="199" t="s">
        <v>4561</v>
      </c>
      <c r="C784" t="s">
        <v>6202</v>
      </c>
      <c r="D784" t="s">
        <v>297</v>
      </c>
      <c r="E784" s="70" t="s">
        <v>4562</v>
      </c>
      <c r="F784" t="s">
        <v>297</v>
      </c>
      <c r="G784" t="s">
        <v>298</v>
      </c>
      <c r="H784" t="s">
        <v>299</v>
      </c>
      <c r="I784" t="s">
        <v>300</v>
      </c>
      <c r="J784" t="s">
        <v>1639</v>
      </c>
      <c r="K784" t="s">
        <v>1640</v>
      </c>
      <c r="L784" t="s">
        <v>303</v>
      </c>
      <c r="M784" t="s">
        <v>297</v>
      </c>
      <c r="N784" t="s">
        <v>297</v>
      </c>
      <c r="O784" s="70" t="s">
        <v>4563</v>
      </c>
      <c r="P784" s="70"/>
      <c r="Q784" t="s">
        <v>304</v>
      </c>
      <c r="R784" t="s">
        <v>319</v>
      </c>
      <c r="S784" t="s">
        <v>306</v>
      </c>
      <c r="T784" t="s">
        <v>747</v>
      </c>
      <c r="U784" t="s">
        <v>308</v>
      </c>
      <c r="V784" t="s">
        <v>309</v>
      </c>
      <c r="W784" t="s">
        <v>310</v>
      </c>
      <c r="X784" t="s">
        <v>310</v>
      </c>
      <c r="Y784" t="s">
        <v>311</v>
      </c>
      <c r="Z784" t="s">
        <v>312</v>
      </c>
      <c r="AA784" t="s">
        <v>297</v>
      </c>
      <c r="AB784" t="s">
        <v>297</v>
      </c>
      <c r="AC784" t="s">
        <v>297</v>
      </c>
      <c r="AD784" t="s">
        <v>297</v>
      </c>
      <c r="AE784" t="s">
        <v>297</v>
      </c>
      <c r="AF784" t="s">
        <v>312</v>
      </c>
      <c r="AG784" t="s">
        <v>297</v>
      </c>
      <c r="AH784" t="s">
        <v>297</v>
      </c>
      <c r="AI784" t="s">
        <v>297</v>
      </c>
      <c r="AJ784" t="s">
        <v>297</v>
      </c>
      <c r="AK784" t="s">
        <v>297</v>
      </c>
      <c r="AL784" t="s">
        <v>297</v>
      </c>
      <c r="AM784" t="s">
        <v>297</v>
      </c>
      <c r="AN784" t="s">
        <v>297</v>
      </c>
      <c r="AO784" t="s">
        <v>297</v>
      </c>
      <c r="AP784" t="s">
        <v>297</v>
      </c>
      <c r="AQ784" t="s">
        <v>297</v>
      </c>
      <c r="AR784" t="s">
        <v>297</v>
      </c>
      <c r="AS784" t="s">
        <v>297</v>
      </c>
      <c r="AT784" t="s">
        <v>297</v>
      </c>
      <c r="AU784" t="s">
        <v>297</v>
      </c>
      <c r="AV784" t="s">
        <v>297</v>
      </c>
      <c r="AW784" t="s">
        <v>297</v>
      </c>
      <c r="AX784" t="s">
        <v>297</v>
      </c>
      <c r="AY784" t="s">
        <v>297</v>
      </c>
      <c r="AZ784" t="s">
        <v>297</v>
      </c>
      <c r="BA784" t="s">
        <v>297</v>
      </c>
      <c r="BB784" t="s">
        <v>297</v>
      </c>
      <c r="BC784" t="s">
        <v>297</v>
      </c>
      <c r="BD784" t="s">
        <v>297</v>
      </c>
      <c r="BE784" t="s">
        <v>297</v>
      </c>
      <c r="BF784" t="s">
        <v>297</v>
      </c>
      <c r="BG784" t="s">
        <v>297</v>
      </c>
      <c r="BH784" t="s">
        <v>297</v>
      </c>
      <c r="BI784" t="s">
        <v>297</v>
      </c>
      <c r="BJ784" t="s">
        <v>297</v>
      </c>
      <c r="BK784" t="s">
        <v>297</v>
      </c>
      <c r="BL784" t="s">
        <v>297</v>
      </c>
      <c r="BM784" t="s">
        <v>297</v>
      </c>
      <c r="BN784" t="s">
        <v>297</v>
      </c>
      <c r="BO784" t="s">
        <v>297</v>
      </c>
      <c r="BP784" t="s">
        <v>297</v>
      </c>
      <c r="BQ784" t="s">
        <v>297</v>
      </c>
      <c r="BR784" t="s">
        <v>297</v>
      </c>
      <c r="BS784" t="s">
        <v>297</v>
      </c>
      <c r="BT784" t="s">
        <v>297</v>
      </c>
      <c r="BU784" t="s">
        <v>297</v>
      </c>
      <c r="BV784" t="s">
        <v>297</v>
      </c>
      <c r="BW784" t="s">
        <v>297</v>
      </c>
      <c r="BX784" t="s">
        <v>297</v>
      </c>
      <c r="BY784" t="s">
        <v>297</v>
      </c>
      <c r="BZ784" t="s">
        <v>297</v>
      </c>
      <c r="CA784" t="s">
        <v>297</v>
      </c>
      <c r="CB784" t="s">
        <v>297</v>
      </c>
      <c r="CC784" t="s">
        <v>297</v>
      </c>
      <c r="CD784" t="s">
        <v>297</v>
      </c>
      <c r="CE784" t="s">
        <v>297</v>
      </c>
      <c r="CF784" t="s">
        <v>313</v>
      </c>
      <c r="CG784" t="s">
        <v>314</v>
      </c>
      <c r="CH784" t="s">
        <v>314</v>
      </c>
      <c r="CI784" t="s">
        <v>297</v>
      </c>
      <c r="CJ784" t="s">
        <v>297</v>
      </c>
      <c r="CK784" s="70" t="s">
        <v>4564</v>
      </c>
      <c r="CL784" s="70" t="s">
        <v>4565</v>
      </c>
      <c r="CM784" t="s">
        <v>297</v>
      </c>
      <c r="CN784" t="s">
        <v>297</v>
      </c>
      <c r="CO784" t="s">
        <v>297</v>
      </c>
      <c r="CP784" t="s">
        <v>297</v>
      </c>
      <c r="CQ784" t="s">
        <v>297</v>
      </c>
      <c r="CR784" t="s">
        <v>297</v>
      </c>
      <c r="CS784" t="s">
        <v>297</v>
      </c>
      <c r="CT784" t="s">
        <v>297</v>
      </c>
      <c r="CU784" t="s">
        <v>297</v>
      </c>
      <c r="CV784" t="s">
        <v>297</v>
      </c>
      <c r="CW784" t="s">
        <v>297</v>
      </c>
      <c r="CX784" t="s">
        <v>297</v>
      </c>
      <c r="CY784" t="s">
        <v>297</v>
      </c>
      <c r="CZ784" t="s">
        <v>297</v>
      </c>
      <c r="DA784" t="s">
        <v>297</v>
      </c>
      <c r="DB784" t="s">
        <v>297</v>
      </c>
      <c r="DC784" t="s">
        <v>297</v>
      </c>
    </row>
    <row r="785" spans="1:107" ht="17" hidden="1" customHeight="1" x14ac:dyDescent="0.2">
      <c r="A785" s="70" t="s">
        <v>6274</v>
      </c>
      <c r="B785" s="198" t="s">
        <v>4566</v>
      </c>
      <c r="C785" t="s">
        <v>6286</v>
      </c>
      <c r="D785" t="s">
        <v>297</v>
      </c>
      <c r="E785" s="70" t="s">
        <v>4567</v>
      </c>
      <c r="F785" t="s">
        <v>297</v>
      </c>
      <c r="G785" t="s">
        <v>298</v>
      </c>
      <c r="H785" t="s">
        <v>299</v>
      </c>
      <c r="I785" t="s">
        <v>300</v>
      </c>
      <c r="J785" t="s">
        <v>342</v>
      </c>
      <c r="K785" t="s">
        <v>343</v>
      </c>
      <c r="L785" t="s">
        <v>303</v>
      </c>
      <c r="M785" t="s">
        <v>297</v>
      </c>
      <c r="N785" t="s">
        <v>297</v>
      </c>
      <c r="O785" s="70" t="s">
        <v>4563</v>
      </c>
      <c r="P785" s="70"/>
      <c r="Q785" t="s">
        <v>344</v>
      </c>
      <c r="R785" t="s">
        <v>297</v>
      </c>
      <c r="S785" t="s">
        <v>306</v>
      </c>
      <c r="T785" t="s">
        <v>297</v>
      </c>
      <c r="U785" t="s">
        <v>297</v>
      </c>
      <c r="V785" t="s">
        <v>309</v>
      </c>
      <c r="W785" t="s">
        <v>310</v>
      </c>
      <c r="X785" t="s">
        <v>310</v>
      </c>
      <c r="Y785" t="s">
        <v>311</v>
      </c>
      <c r="Z785" t="s">
        <v>312</v>
      </c>
      <c r="AA785" t="s">
        <v>297</v>
      </c>
      <c r="AB785" t="s">
        <v>297</v>
      </c>
      <c r="AC785" t="s">
        <v>297</v>
      </c>
      <c r="AD785" t="s">
        <v>297</v>
      </c>
      <c r="AE785" t="s">
        <v>297</v>
      </c>
      <c r="AF785" t="s">
        <v>312</v>
      </c>
      <c r="AG785" t="s">
        <v>297</v>
      </c>
      <c r="AH785" t="s">
        <v>297</v>
      </c>
      <c r="AI785" t="s">
        <v>297</v>
      </c>
      <c r="AJ785" t="s">
        <v>297</v>
      </c>
      <c r="AK785" t="s">
        <v>297</v>
      </c>
      <c r="AL785" t="s">
        <v>297</v>
      </c>
      <c r="AM785" t="s">
        <v>297</v>
      </c>
      <c r="AN785" t="s">
        <v>297</v>
      </c>
      <c r="AO785" t="s">
        <v>297</v>
      </c>
      <c r="AP785" t="s">
        <v>297</v>
      </c>
      <c r="AQ785" t="s">
        <v>297</v>
      </c>
      <c r="AR785" t="s">
        <v>297</v>
      </c>
      <c r="AS785" t="s">
        <v>297</v>
      </c>
      <c r="AT785" t="s">
        <v>297</v>
      </c>
      <c r="AU785" t="s">
        <v>297</v>
      </c>
      <c r="AV785" t="s">
        <v>297</v>
      </c>
      <c r="AW785" t="s">
        <v>297</v>
      </c>
      <c r="AX785" t="s">
        <v>297</v>
      </c>
      <c r="AY785" t="s">
        <v>297</v>
      </c>
      <c r="AZ785" t="s">
        <v>297</v>
      </c>
      <c r="BA785" t="s">
        <v>297</v>
      </c>
      <c r="BB785" t="s">
        <v>297</v>
      </c>
      <c r="BC785" t="s">
        <v>297</v>
      </c>
      <c r="BD785" t="s">
        <v>297</v>
      </c>
      <c r="BE785" t="s">
        <v>297</v>
      </c>
      <c r="BF785" t="s">
        <v>297</v>
      </c>
      <c r="BG785" t="s">
        <v>297</v>
      </c>
      <c r="BH785" t="s">
        <v>297</v>
      </c>
      <c r="BI785" t="s">
        <v>297</v>
      </c>
      <c r="BJ785" t="s">
        <v>297</v>
      </c>
      <c r="BK785" t="s">
        <v>297</v>
      </c>
      <c r="BL785" t="s">
        <v>297</v>
      </c>
      <c r="BM785" t="s">
        <v>297</v>
      </c>
      <c r="BN785" t="s">
        <v>297</v>
      </c>
      <c r="BO785" t="s">
        <v>297</v>
      </c>
      <c r="BP785" t="s">
        <v>297</v>
      </c>
      <c r="BQ785" t="s">
        <v>297</v>
      </c>
      <c r="BR785" t="s">
        <v>297</v>
      </c>
      <c r="BS785" t="s">
        <v>297</v>
      </c>
      <c r="BT785" t="s">
        <v>297</v>
      </c>
      <c r="BU785" t="s">
        <v>297</v>
      </c>
      <c r="BV785" t="s">
        <v>297</v>
      </c>
      <c r="BW785" t="s">
        <v>297</v>
      </c>
      <c r="BX785" t="s">
        <v>297</v>
      </c>
      <c r="BY785" t="s">
        <v>297</v>
      </c>
      <c r="BZ785" t="s">
        <v>297</v>
      </c>
      <c r="CA785" t="s">
        <v>297</v>
      </c>
      <c r="CB785" t="s">
        <v>297</v>
      </c>
      <c r="CC785" t="s">
        <v>297</v>
      </c>
      <c r="CD785" t="s">
        <v>297</v>
      </c>
      <c r="CE785" t="s">
        <v>297</v>
      </c>
      <c r="CF785" t="s">
        <v>313</v>
      </c>
      <c r="CG785" t="s">
        <v>314</v>
      </c>
      <c r="CH785" t="s">
        <v>314</v>
      </c>
      <c r="CI785" t="s">
        <v>297</v>
      </c>
      <c r="CJ785" t="s">
        <v>297</v>
      </c>
      <c r="CK785" s="70" t="s">
        <v>4568</v>
      </c>
      <c r="CL785" s="70" t="s">
        <v>4569</v>
      </c>
      <c r="CM785" t="s">
        <v>297</v>
      </c>
      <c r="CN785" t="s">
        <v>297</v>
      </c>
      <c r="CO785" t="s">
        <v>297</v>
      </c>
      <c r="CP785" t="s">
        <v>297</v>
      </c>
      <c r="CQ785" t="s">
        <v>297</v>
      </c>
      <c r="CR785" t="s">
        <v>297</v>
      </c>
      <c r="CS785" t="s">
        <v>297</v>
      </c>
      <c r="CT785" t="s">
        <v>297</v>
      </c>
      <c r="CU785" t="s">
        <v>297</v>
      </c>
      <c r="CV785" t="s">
        <v>297</v>
      </c>
      <c r="CW785" t="s">
        <v>297</v>
      </c>
      <c r="CX785" t="s">
        <v>297</v>
      </c>
      <c r="CY785" t="s">
        <v>297</v>
      </c>
      <c r="CZ785" t="s">
        <v>297</v>
      </c>
      <c r="DA785" t="s">
        <v>297</v>
      </c>
      <c r="DB785" t="s">
        <v>297</v>
      </c>
      <c r="DC785" t="s">
        <v>297</v>
      </c>
    </row>
    <row r="786" spans="1:107" ht="17" hidden="1" customHeight="1" x14ac:dyDescent="0.2">
      <c r="A786" s="70" t="s">
        <v>4570</v>
      </c>
      <c r="B786" s="199" t="s">
        <v>4571</v>
      </c>
      <c r="C786" t="s">
        <v>6202</v>
      </c>
      <c r="D786" t="s">
        <v>297</v>
      </c>
      <c r="E786" s="70" t="s">
        <v>4572</v>
      </c>
      <c r="F786" t="s">
        <v>297</v>
      </c>
      <c r="G786" t="s">
        <v>298</v>
      </c>
      <c r="H786" t="s">
        <v>299</v>
      </c>
      <c r="I786" t="s">
        <v>300</v>
      </c>
      <c r="J786" t="s">
        <v>1639</v>
      </c>
      <c r="K786" t="s">
        <v>1640</v>
      </c>
      <c r="L786" t="s">
        <v>303</v>
      </c>
      <c r="M786" t="s">
        <v>297</v>
      </c>
      <c r="N786" t="s">
        <v>297</v>
      </c>
      <c r="O786" s="70" t="s">
        <v>4573</v>
      </c>
      <c r="P786" s="70"/>
      <c r="Q786" t="s">
        <v>304</v>
      </c>
      <c r="R786" t="s">
        <v>319</v>
      </c>
      <c r="S786" t="s">
        <v>306</v>
      </c>
      <c r="T786" t="s">
        <v>747</v>
      </c>
      <c r="U786" t="s">
        <v>308</v>
      </c>
      <c r="V786" t="s">
        <v>309</v>
      </c>
      <c r="W786" t="s">
        <v>310</v>
      </c>
      <c r="X786" t="s">
        <v>310</v>
      </c>
      <c r="Y786" t="s">
        <v>311</v>
      </c>
      <c r="Z786" t="s">
        <v>312</v>
      </c>
      <c r="AA786" t="s">
        <v>297</v>
      </c>
      <c r="AB786" t="s">
        <v>297</v>
      </c>
      <c r="AC786" t="s">
        <v>297</v>
      </c>
      <c r="AD786" t="s">
        <v>297</v>
      </c>
      <c r="AE786" t="s">
        <v>297</v>
      </c>
      <c r="AF786" t="s">
        <v>312</v>
      </c>
      <c r="AG786" t="s">
        <v>297</v>
      </c>
      <c r="AH786" t="s">
        <v>297</v>
      </c>
      <c r="AI786" t="s">
        <v>297</v>
      </c>
      <c r="AJ786" t="s">
        <v>297</v>
      </c>
      <c r="AK786" t="s">
        <v>297</v>
      </c>
      <c r="AL786" t="s">
        <v>297</v>
      </c>
      <c r="AM786" t="s">
        <v>297</v>
      </c>
      <c r="AN786" t="s">
        <v>297</v>
      </c>
      <c r="AO786" t="s">
        <v>297</v>
      </c>
      <c r="AP786" t="s">
        <v>297</v>
      </c>
      <c r="AQ786" t="s">
        <v>297</v>
      </c>
      <c r="AR786" t="s">
        <v>297</v>
      </c>
      <c r="AS786" t="s">
        <v>297</v>
      </c>
      <c r="AT786" t="s">
        <v>297</v>
      </c>
      <c r="AU786" t="s">
        <v>297</v>
      </c>
      <c r="AV786" t="s">
        <v>297</v>
      </c>
      <c r="AW786" t="s">
        <v>297</v>
      </c>
      <c r="AX786" t="s">
        <v>297</v>
      </c>
      <c r="AY786" t="s">
        <v>297</v>
      </c>
      <c r="AZ786" t="s">
        <v>297</v>
      </c>
      <c r="BA786" t="s">
        <v>297</v>
      </c>
      <c r="BB786" t="s">
        <v>297</v>
      </c>
      <c r="BC786" t="s">
        <v>297</v>
      </c>
      <c r="BD786" t="s">
        <v>297</v>
      </c>
      <c r="BE786" t="s">
        <v>297</v>
      </c>
      <c r="BF786" t="s">
        <v>297</v>
      </c>
      <c r="BG786" t="s">
        <v>297</v>
      </c>
      <c r="BH786" t="s">
        <v>297</v>
      </c>
      <c r="BI786" t="s">
        <v>297</v>
      </c>
      <c r="BJ786" t="s">
        <v>297</v>
      </c>
      <c r="BK786" t="s">
        <v>297</v>
      </c>
      <c r="BL786" t="s">
        <v>297</v>
      </c>
      <c r="BM786" t="s">
        <v>297</v>
      </c>
      <c r="BN786" t="s">
        <v>297</v>
      </c>
      <c r="BO786" t="s">
        <v>297</v>
      </c>
      <c r="BP786" t="s">
        <v>297</v>
      </c>
      <c r="BQ786" t="s">
        <v>297</v>
      </c>
      <c r="BR786" t="s">
        <v>297</v>
      </c>
      <c r="BS786" t="s">
        <v>297</v>
      </c>
      <c r="BT786" t="s">
        <v>297</v>
      </c>
      <c r="BU786" t="s">
        <v>297</v>
      </c>
      <c r="BV786" t="s">
        <v>297</v>
      </c>
      <c r="BW786" t="s">
        <v>297</v>
      </c>
      <c r="BX786" t="s">
        <v>297</v>
      </c>
      <c r="BY786" t="s">
        <v>297</v>
      </c>
      <c r="BZ786" t="s">
        <v>297</v>
      </c>
      <c r="CA786" t="s">
        <v>297</v>
      </c>
      <c r="CB786" t="s">
        <v>297</v>
      </c>
      <c r="CC786" t="s">
        <v>297</v>
      </c>
      <c r="CD786" t="s">
        <v>297</v>
      </c>
      <c r="CE786" t="s">
        <v>297</v>
      </c>
      <c r="CF786" t="s">
        <v>313</v>
      </c>
      <c r="CG786" t="s">
        <v>314</v>
      </c>
      <c r="CH786" t="s">
        <v>314</v>
      </c>
      <c r="CI786" t="s">
        <v>297</v>
      </c>
      <c r="CJ786" t="s">
        <v>297</v>
      </c>
      <c r="CK786" s="70" t="s">
        <v>4574</v>
      </c>
      <c r="CL786" s="70" t="s">
        <v>4575</v>
      </c>
      <c r="CM786" t="s">
        <v>297</v>
      </c>
      <c r="CN786" t="s">
        <v>297</v>
      </c>
      <c r="CO786" t="s">
        <v>297</v>
      </c>
      <c r="CP786" t="s">
        <v>297</v>
      </c>
      <c r="CQ786" t="s">
        <v>297</v>
      </c>
      <c r="CR786" t="s">
        <v>297</v>
      </c>
      <c r="CS786" t="s">
        <v>297</v>
      </c>
      <c r="CT786" t="s">
        <v>297</v>
      </c>
      <c r="CU786" t="s">
        <v>297</v>
      </c>
      <c r="CV786" t="s">
        <v>297</v>
      </c>
      <c r="CW786" t="s">
        <v>297</v>
      </c>
      <c r="CX786" t="s">
        <v>297</v>
      </c>
      <c r="CY786" t="s">
        <v>297</v>
      </c>
      <c r="CZ786" t="s">
        <v>297</v>
      </c>
      <c r="DA786" t="s">
        <v>297</v>
      </c>
      <c r="DB786" t="s">
        <v>297</v>
      </c>
      <c r="DC786" t="s">
        <v>297</v>
      </c>
    </row>
    <row r="787" spans="1:107" ht="17" hidden="1" customHeight="1" x14ac:dyDescent="0.2">
      <c r="A787" s="70" t="s">
        <v>6273</v>
      </c>
      <c r="B787" s="198" t="s">
        <v>4576</v>
      </c>
      <c r="C787" t="s">
        <v>6286</v>
      </c>
      <c r="D787" t="s">
        <v>297</v>
      </c>
      <c r="E787" s="70" t="s">
        <v>4577</v>
      </c>
      <c r="F787" t="s">
        <v>297</v>
      </c>
      <c r="G787" t="s">
        <v>298</v>
      </c>
      <c r="H787" t="s">
        <v>299</v>
      </c>
      <c r="I787" t="s">
        <v>300</v>
      </c>
      <c r="J787" t="s">
        <v>342</v>
      </c>
      <c r="K787" t="s">
        <v>343</v>
      </c>
      <c r="L787" t="s">
        <v>303</v>
      </c>
      <c r="M787" t="s">
        <v>297</v>
      </c>
      <c r="N787" t="s">
        <v>297</v>
      </c>
      <c r="O787" s="70" t="s">
        <v>4573</v>
      </c>
      <c r="P787" s="70"/>
      <c r="Q787" t="s">
        <v>344</v>
      </c>
      <c r="R787" t="s">
        <v>297</v>
      </c>
      <c r="S787" t="s">
        <v>306</v>
      </c>
      <c r="T787" t="s">
        <v>297</v>
      </c>
      <c r="U787" t="s">
        <v>297</v>
      </c>
      <c r="V787" t="s">
        <v>309</v>
      </c>
      <c r="W787" t="s">
        <v>310</v>
      </c>
      <c r="X787" t="s">
        <v>310</v>
      </c>
      <c r="Y787" t="s">
        <v>311</v>
      </c>
      <c r="Z787" t="s">
        <v>312</v>
      </c>
      <c r="AA787" t="s">
        <v>297</v>
      </c>
      <c r="AB787" t="s">
        <v>297</v>
      </c>
      <c r="AC787" t="s">
        <v>297</v>
      </c>
      <c r="AD787" t="s">
        <v>297</v>
      </c>
      <c r="AE787" t="s">
        <v>297</v>
      </c>
      <c r="AF787" t="s">
        <v>312</v>
      </c>
      <c r="AG787" t="s">
        <v>297</v>
      </c>
      <c r="AH787" t="s">
        <v>297</v>
      </c>
      <c r="AI787" t="s">
        <v>297</v>
      </c>
      <c r="AJ787" t="s">
        <v>297</v>
      </c>
      <c r="AK787" t="s">
        <v>297</v>
      </c>
      <c r="AL787" t="s">
        <v>297</v>
      </c>
      <c r="AM787" t="s">
        <v>297</v>
      </c>
      <c r="AN787" t="s">
        <v>297</v>
      </c>
      <c r="AO787" t="s">
        <v>297</v>
      </c>
      <c r="AP787" t="s">
        <v>297</v>
      </c>
      <c r="AQ787" t="s">
        <v>297</v>
      </c>
      <c r="AR787" t="s">
        <v>297</v>
      </c>
      <c r="AS787" t="s">
        <v>297</v>
      </c>
      <c r="AT787" t="s">
        <v>297</v>
      </c>
      <c r="AU787" t="s">
        <v>297</v>
      </c>
      <c r="AV787" t="s">
        <v>297</v>
      </c>
      <c r="AW787" t="s">
        <v>297</v>
      </c>
      <c r="AX787" t="s">
        <v>297</v>
      </c>
      <c r="AY787" t="s">
        <v>297</v>
      </c>
      <c r="AZ787" t="s">
        <v>297</v>
      </c>
      <c r="BA787" t="s">
        <v>297</v>
      </c>
      <c r="BB787" t="s">
        <v>297</v>
      </c>
      <c r="BC787" t="s">
        <v>297</v>
      </c>
      <c r="BD787" t="s">
        <v>297</v>
      </c>
      <c r="BE787" t="s">
        <v>297</v>
      </c>
      <c r="BF787" t="s">
        <v>297</v>
      </c>
      <c r="BG787" t="s">
        <v>297</v>
      </c>
      <c r="BH787" t="s">
        <v>297</v>
      </c>
      <c r="BI787" t="s">
        <v>297</v>
      </c>
      <c r="BJ787" t="s">
        <v>297</v>
      </c>
      <c r="BK787" t="s">
        <v>297</v>
      </c>
      <c r="BL787" t="s">
        <v>297</v>
      </c>
      <c r="BM787" t="s">
        <v>297</v>
      </c>
      <c r="BN787" t="s">
        <v>297</v>
      </c>
      <c r="BO787" t="s">
        <v>297</v>
      </c>
      <c r="BP787" t="s">
        <v>297</v>
      </c>
      <c r="BQ787" t="s">
        <v>297</v>
      </c>
      <c r="BR787" t="s">
        <v>297</v>
      </c>
      <c r="BS787" t="s">
        <v>297</v>
      </c>
      <c r="BT787" t="s">
        <v>297</v>
      </c>
      <c r="BU787" t="s">
        <v>297</v>
      </c>
      <c r="BV787" t="s">
        <v>297</v>
      </c>
      <c r="BW787" t="s">
        <v>297</v>
      </c>
      <c r="BX787" t="s">
        <v>297</v>
      </c>
      <c r="BY787" t="s">
        <v>297</v>
      </c>
      <c r="BZ787" t="s">
        <v>297</v>
      </c>
      <c r="CA787" t="s">
        <v>297</v>
      </c>
      <c r="CB787" t="s">
        <v>297</v>
      </c>
      <c r="CC787" t="s">
        <v>297</v>
      </c>
      <c r="CD787" t="s">
        <v>297</v>
      </c>
      <c r="CE787" t="s">
        <v>297</v>
      </c>
      <c r="CF787" t="s">
        <v>313</v>
      </c>
      <c r="CG787" t="s">
        <v>314</v>
      </c>
      <c r="CH787" t="s">
        <v>314</v>
      </c>
      <c r="CI787" t="s">
        <v>297</v>
      </c>
      <c r="CJ787" t="s">
        <v>297</v>
      </c>
      <c r="CK787" s="70" t="s">
        <v>4578</v>
      </c>
      <c r="CL787" s="70" t="s">
        <v>4579</v>
      </c>
      <c r="CM787" t="s">
        <v>297</v>
      </c>
      <c r="CN787" t="s">
        <v>297</v>
      </c>
      <c r="CO787" t="s">
        <v>297</v>
      </c>
      <c r="CP787" t="s">
        <v>297</v>
      </c>
      <c r="CQ787" t="s">
        <v>297</v>
      </c>
      <c r="CR787" t="s">
        <v>297</v>
      </c>
      <c r="CS787" t="s">
        <v>297</v>
      </c>
      <c r="CT787" t="s">
        <v>297</v>
      </c>
      <c r="CU787" t="s">
        <v>297</v>
      </c>
      <c r="CV787" t="s">
        <v>297</v>
      </c>
      <c r="CW787" t="s">
        <v>297</v>
      </c>
      <c r="CX787" t="s">
        <v>297</v>
      </c>
      <c r="CY787" t="s">
        <v>297</v>
      </c>
      <c r="CZ787" t="s">
        <v>297</v>
      </c>
      <c r="DA787" t="s">
        <v>297</v>
      </c>
      <c r="DB787" t="s">
        <v>297</v>
      </c>
      <c r="DC787" t="s">
        <v>297</v>
      </c>
    </row>
    <row r="788" spans="1:107" ht="17" hidden="1" customHeight="1" x14ac:dyDescent="0.2">
      <c r="A788" t="s">
        <v>1640</v>
      </c>
      <c r="B788" s="196" t="s">
        <v>4580</v>
      </c>
      <c r="C788" t="s">
        <v>941</v>
      </c>
      <c r="D788" t="s">
        <v>297</v>
      </c>
      <c r="E788" t="s">
        <v>4581</v>
      </c>
      <c r="F788" t="s">
        <v>297</v>
      </c>
      <c r="G788" t="s">
        <v>298</v>
      </c>
      <c r="H788" t="s">
        <v>299</v>
      </c>
      <c r="I788" t="s">
        <v>300</v>
      </c>
      <c r="J788" t="s">
        <v>342</v>
      </c>
      <c r="K788" t="s">
        <v>1640</v>
      </c>
      <c r="L788" t="s">
        <v>303</v>
      </c>
      <c r="M788" t="s">
        <v>297</v>
      </c>
      <c r="N788" t="s">
        <v>297</v>
      </c>
      <c r="O788" t="s">
        <v>297</v>
      </c>
      <c r="Q788" t="s">
        <v>344</v>
      </c>
      <c r="R788" t="s">
        <v>319</v>
      </c>
      <c r="S788" t="s">
        <v>306</v>
      </c>
      <c r="T788" t="s">
        <v>297</v>
      </c>
      <c r="U788" t="s">
        <v>297</v>
      </c>
      <c r="V788" t="s">
        <v>309</v>
      </c>
      <c r="W788" t="s">
        <v>310</v>
      </c>
      <c r="X788" t="s">
        <v>310</v>
      </c>
      <c r="Y788" t="s">
        <v>311</v>
      </c>
      <c r="Z788" t="s">
        <v>297</v>
      </c>
      <c r="AA788" t="s">
        <v>297</v>
      </c>
      <c r="AB788" t="s">
        <v>297</v>
      </c>
      <c r="AC788" t="s">
        <v>297</v>
      </c>
      <c r="AD788" t="s">
        <v>297</v>
      </c>
      <c r="AE788" t="s">
        <v>297</v>
      </c>
      <c r="AF788" t="s">
        <v>312</v>
      </c>
      <c r="AG788" t="s">
        <v>297</v>
      </c>
      <c r="AH788" t="s">
        <v>297</v>
      </c>
      <c r="AI788" t="s">
        <v>297</v>
      </c>
      <c r="AJ788" t="s">
        <v>297</v>
      </c>
      <c r="AK788" t="s">
        <v>297</v>
      </c>
      <c r="AL788" t="s">
        <v>297</v>
      </c>
      <c r="AM788" t="s">
        <v>297</v>
      </c>
      <c r="AN788" t="s">
        <v>297</v>
      </c>
      <c r="AO788" t="s">
        <v>297</v>
      </c>
      <c r="AP788" t="s">
        <v>297</v>
      </c>
      <c r="AQ788" t="s">
        <v>297</v>
      </c>
      <c r="AR788" t="s">
        <v>297</v>
      </c>
      <c r="AS788" t="s">
        <v>297</v>
      </c>
      <c r="AT788" t="s">
        <v>297</v>
      </c>
      <c r="AU788" t="s">
        <v>297</v>
      </c>
      <c r="AV788" t="s">
        <v>297</v>
      </c>
      <c r="AW788" t="s">
        <v>297</v>
      </c>
      <c r="AX788" t="s">
        <v>297</v>
      </c>
      <c r="AY788" t="s">
        <v>297</v>
      </c>
      <c r="AZ788" t="s">
        <v>297</v>
      </c>
      <c r="BA788" t="s">
        <v>297</v>
      </c>
      <c r="BB788" t="s">
        <v>297</v>
      </c>
      <c r="BC788" t="s">
        <v>297</v>
      </c>
      <c r="BD788" t="s">
        <v>297</v>
      </c>
      <c r="BE788" t="s">
        <v>297</v>
      </c>
      <c r="BF788" t="s">
        <v>297</v>
      </c>
      <c r="BG788" t="s">
        <v>297</v>
      </c>
      <c r="BH788" t="s">
        <v>297</v>
      </c>
      <c r="BI788" t="s">
        <v>297</v>
      </c>
      <c r="BJ788" t="s">
        <v>297</v>
      </c>
      <c r="BK788" t="s">
        <v>297</v>
      </c>
      <c r="BL788" t="s">
        <v>297</v>
      </c>
      <c r="BM788" t="s">
        <v>297</v>
      </c>
      <c r="BN788" t="s">
        <v>297</v>
      </c>
      <c r="BO788" t="s">
        <v>297</v>
      </c>
      <c r="BP788" t="s">
        <v>312</v>
      </c>
      <c r="BQ788" t="s">
        <v>297</v>
      </c>
      <c r="BR788" t="s">
        <v>297</v>
      </c>
      <c r="BS788" t="s">
        <v>297</v>
      </c>
      <c r="BT788" t="s">
        <v>297</v>
      </c>
      <c r="BU788" t="s">
        <v>297</v>
      </c>
      <c r="BV788" t="s">
        <v>297</v>
      </c>
      <c r="BW788" t="s">
        <v>297</v>
      </c>
      <c r="BX788" t="s">
        <v>297</v>
      </c>
      <c r="BY788" t="s">
        <v>297</v>
      </c>
      <c r="BZ788" t="s">
        <v>297</v>
      </c>
      <c r="CA788" t="s">
        <v>297</v>
      </c>
      <c r="CB788" t="s">
        <v>297</v>
      </c>
      <c r="CC788" t="s">
        <v>297</v>
      </c>
      <c r="CD788" t="s">
        <v>297</v>
      </c>
      <c r="CE788" t="s">
        <v>297</v>
      </c>
      <c r="CF788" t="s">
        <v>347</v>
      </c>
      <c r="CG788" t="s">
        <v>297</v>
      </c>
      <c r="CH788" t="s">
        <v>297</v>
      </c>
      <c r="CI788">
        <v>0</v>
      </c>
      <c r="CJ788">
        <v>30</v>
      </c>
      <c r="CK788" t="s">
        <v>4582</v>
      </c>
      <c r="CL788" t="s">
        <v>4583</v>
      </c>
      <c r="CM788" t="s">
        <v>297</v>
      </c>
      <c r="CN788" t="s">
        <v>297</v>
      </c>
      <c r="CO788" t="s">
        <v>297</v>
      </c>
      <c r="CP788" t="s">
        <v>297</v>
      </c>
      <c r="CQ788" t="s">
        <v>297</v>
      </c>
      <c r="CR788" t="s">
        <v>297</v>
      </c>
      <c r="CS788" t="s">
        <v>297</v>
      </c>
      <c r="CT788" t="s">
        <v>297</v>
      </c>
      <c r="CU788" t="s">
        <v>297</v>
      </c>
      <c r="CV788" t="s">
        <v>297</v>
      </c>
      <c r="CW788" t="s">
        <v>297</v>
      </c>
      <c r="CX788" t="s">
        <v>297</v>
      </c>
      <c r="CY788" t="s">
        <v>297</v>
      </c>
      <c r="CZ788" t="s">
        <v>297</v>
      </c>
      <c r="DA788" t="s">
        <v>297</v>
      </c>
      <c r="DB788" t="s">
        <v>297</v>
      </c>
      <c r="DC788" t="s">
        <v>297</v>
      </c>
    </row>
    <row r="789" spans="1:107" ht="17" hidden="1" customHeight="1" x14ac:dyDescent="0.2">
      <c r="A789" t="s">
        <v>4584</v>
      </c>
      <c r="B789" s="14" t="s">
        <v>4585</v>
      </c>
      <c r="C789" t="s">
        <v>6285</v>
      </c>
      <c r="D789" t="s">
        <v>297</v>
      </c>
      <c r="E789" t="s">
        <v>4586</v>
      </c>
      <c r="F789" t="s">
        <v>297</v>
      </c>
      <c r="G789" t="s">
        <v>339</v>
      </c>
      <c r="H789" t="s">
        <v>340</v>
      </c>
      <c r="I789" t="s">
        <v>341</v>
      </c>
      <c r="J789" t="s">
        <v>479</v>
      </c>
      <c r="K789" t="s">
        <v>343</v>
      </c>
      <c r="L789" t="s">
        <v>303</v>
      </c>
      <c r="M789" t="s">
        <v>297</v>
      </c>
      <c r="N789" t="s">
        <v>297</v>
      </c>
      <c r="O789" t="s">
        <v>297</v>
      </c>
      <c r="Q789" t="s">
        <v>344</v>
      </c>
      <c r="R789" t="s">
        <v>297</v>
      </c>
      <c r="S789" t="s">
        <v>306</v>
      </c>
      <c r="T789" t="s">
        <v>297</v>
      </c>
      <c r="U789" t="s">
        <v>297</v>
      </c>
      <c r="V789" t="s">
        <v>568</v>
      </c>
      <c r="W789" t="s">
        <v>345</v>
      </c>
      <c r="X789" t="s">
        <v>310</v>
      </c>
      <c r="Y789" t="s">
        <v>4488</v>
      </c>
      <c r="Z789" t="s">
        <v>297</v>
      </c>
      <c r="AA789" t="s">
        <v>297</v>
      </c>
      <c r="AB789" t="s">
        <v>297</v>
      </c>
      <c r="AC789" t="s">
        <v>297</v>
      </c>
      <c r="AD789" t="s">
        <v>297</v>
      </c>
      <c r="AE789" t="s">
        <v>297</v>
      </c>
      <c r="AF789" t="s">
        <v>297</v>
      </c>
      <c r="AG789" t="s">
        <v>297</v>
      </c>
      <c r="AH789" t="s">
        <v>297</v>
      </c>
      <c r="AI789" t="s">
        <v>297</v>
      </c>
      <c r="AJ789" t="s">
        <v>297</v>
      </c>
      <c r="AK789" t="s">
        <v>297</v>
      </c>
      <c r="AL789" t="s">
        <v>297</v>
      </c>
      <c r="AM789" t="s">
        <v>297</v>
      </c>
      <c r="AN789" t="s">
        <v>297</v>
      </c>
      <c r="AO789" t="s">
        <v>297</v>
      </c>
      <c r="AP789" t="s">
        <v>297</v>
      </c>
      <c r="AQ789" t="s">
        <v>297</v>
      </c>
      <c r="AR789" t="s">
        <v>297</v>
      </c>
      <c r="AS789" t="s">
        <v>297</v>
      </c>
      <c r="AT789" t="s">
        <v>297</v>
      </c>
      <c r="AU789" t="s">
        <v>297</v>
      </c>
      <c r="AV789" t="s">
        <v>297</v>
      </c>
      <c r="AW789" t="s">
        <v>297</v>
      </c>
      <c r="AX789" t="s">
        <v>297</v>
      </c>
      <c r="AY789" t="s">
        <v>297</v>
      </c>
      <c r="AZ789" t="s">
        <v>297</v>
      </c>
      <c r="BA789" t="s">
        <v>297</v>
      </c>
      <c r="BB789" t="s">
        <v>297</v>
      </c>
      <c r="BC789" t="s">
        <v>297</v>
      </c>
      <c r="BD789" t="s">
        <v>297</v>
      </c>
      <c r="BE789" t="s">
        <v>297</v>
      </c>
      <c r="BF789" t="s">
        <v>297</v>
      </c>
      <c r="BG789" t="s">
        <v>297</v>
      </c>
      <c r="BH789" t="s">
        <v>297</v>
      </c>
      <c r="BI789" t="s">
        <v>297</v>
      </c>
      <c r="BJ789" t="s">
        <v>297</v>
      </c>
      <c r="BK789" t="s">
        <v>297</v>
      </c>
      <c r="BL789" t="s">
        <v>297</v>
      </c>
      <c r="BM789" t="s">
        <v>297</v>
      </c>
      <c r="BN789" t="s">
        <v>297</v>
      </c>
      <c r="BO789" t="s">
        <v>297</v>
      </c>
      <c r="BP789" t="s">
        <v>297</v>
      </c>
      <c r="BQ789" t="s">
        <v>297</v>
      </c>
      <c r="BR789" t="s">
        <v>297</v>
      </c>
      <c r="BS789" t="s">
        <v>297</v>
      </c>
      <c r="BT789" t="s">
        <v>297</v>
      </c>
      <c r="BU789" t="s">
        <v>297</v>
      </c>
      <c r="BV789" t="s">
        <v>297</v>
      </c>
      <c r="BW789" t="s">
        <v>297</v>
      </c>
      <c r="BX789" t="s">
        <v>297</v>
      </c>
      <c r="BY789" t="s">
        <v>297</v>
      </c>
      <c r="BZ789" t="s">
        <v>297</v>
      </c>
      <c r="CA789" t="s">
        <v>297</v>
      </c>
      <c r="CB789" t="s">
        <v>297</v>
      </c>
      <c r="CC789" t="s">
        <v>297</v>
      </c>
      <c r="CD789" t="s">
        <v>297</v>
      </c>
      <c r="CE789" t="s">
        <v>297</v>
      </c>
      <c r="CF789" t="s">
        <v>297</v>
      </c>
      <c r="CG789" t="s">
        <v>297</v>
      </c>
      <c r="CH789" t="s">
        <v>297</v>
      </c>
      <c r="CI789">
        <v>0</v>
      </c>
      <c r="CJ789">
        <v>30</v>
      </c>
      <c r="CK789" t="s">
        <v>4587</v>
      </c>
      <c r="CL789" t="s">
        <v>4588</v>
      </c>
      <c r="CM789" t="s">
        <v>297</v>
      </c>
      <c r="CN789" t="s">
        <v>297</v>
      </c>
      <c r="CO789" t="s">
        <v>297</v>
      </c>
      <c r="CP789" t="s">
        <v>297</v>
      </c>
      <c r="CQ789" t="s">
        <v>297</v>
      </c>
      <c r="CR789" t="s">
        <v>297</v>
      </c>
      <c r="CS789" t="s">
        <v>297</v>
      </c>
      <c r="CT789" t="s">
        <v>297</v>
      </c>
      <c r="CU789" t="s">
        <v>297</v>
      </c>
      <c r="CV789" t="s">
        <v>297</v>
      </c>
      <c r="CW789" t="s">
        <v>297</v>
      </c>
      <c r="CX789" t="s">
        <v>297</v>
      </c>
      <c r="CY789" t="s">
        <v>534</v>
      </c>
      <c r="CZ789" t="s">
        <v>351</v>
      </c>
      <c r="DA789" t="s">
        <v>3367</v>
      </c>
      <c r="DB789" t="s">
        <v>4589</v>
      </c>
      <c r="DC789" t="s">
        <v>297</v>
      </c>
    </row>
    <row r="790" spans="1:107" ht="17" hidden="1" customHeight="1" x14ac:dyDescent="0.2">
      <c r="A790" t="s">
        <v>6189</v>
      </c>
      <c r="B790" s="196" t="s">
        <v>6316</v>
      </c>
      <c r="C790" t="s">
        <v>6204</v>
      </c>
      <c r="D790" t="s">
        <v>297</v>
      </c>
      <c r="E790" t="s">
        <v>4592</v>
      </c>
      <c r="F790" t="s">
        <v>4593</v>
      </c>
      <c r="G790" t="s">
        <v>339</v>
      </c>
      <c r="H790" t="s">
        <v>340</v>
      </c>
      <c r="I790" t="s">
        <v>375</v>
      </c>
      <c r="J790" t="s">
        <v>342</v>
      </c>
      <c r="K790" t="s">
        <v>343</v>
      </c>
      <c r="L790" t="s">
        <v>303</v>
      </c>
      <c r="M790" t="s">
        <v>297</v>
      </c>
      <c r="N790" t="s">
        <v>297</v>
      </c>
      <c r="O790" t="s">
        <v>297</v>
      </c>
      <c r="Q790" t="s">
        <v>344</v>
      </c>
      <c r="R790" t="s">
        <v>297</v>
      </c>
      <c r="S790" t="s">
        <v>306</v>
      </c>
      <c r="T790" t="s">
        <v>297</v>
      </c>
      <c r="U790" t="s">
        <v>308</v>
      </c>
      <c r="V790" t="s">
        <v>309</v>
      </c>
      <c r="W790" t="s">
        <v>310</v>
      </c>
      <c r="X790" t="s">
        <v>310</v>
      </c>
      <c r="Y790" t="s">
        <v>311</v>
      </c>
      <c r="Z790" t="s">
        <v>297</v>
      </c>
      <c r="AA790" t="s">
        <v>297</v>
      </c>
      <c r="AB790" t="s">
        <v>297</v>
      </c>
      <c r="AC790" t="s">
        <v>297</v>
      </c>
      <c r="AD790" t="s">
        <v>297</v>
      </c>
      <c r="AE790" t="s">
        <v>297</v>
      </c>
      <c r="AF790" t="s">
        <v>297</v>
      </c>
      <c r="AG790" t="s">
        <v>297</v>
      </c>
      <c r="AH790" t="s">
        <v>297</v>
      </c>
      <c r="AI790" t="s">
        <v>297</v>
      </c>
      <c r="AJ790" t="s">
        <v>297</v>
      </c>
      <c r="AK790" t="s">
        <v>297</v>
      </c>
      <c r="AL790" t="s">
        <v>297</v>
      </c>
      <c r="AM790" t="s">
        <v>297</v>
      </c>
      <c r="AN790" t="s">
        <v>297</v>
      </c>
      <c r="AO790" t="s">
        <v>297</v>
      </c>
      <c r="AP790" t="s">
        <v>297</v>
      </c>
      <c r="AQ790" t="s">
        <v>297</v>
      </c>
      <c r="AR790" t="s">
        <v>297</v>
      </c>
      <c r="AS790" t="s">
        <v>297</v>
      </c>
      <c r="AT790" t="s">
        <v>297</v>
      </c>
      <c r="AU790" t="s">
        <v>297</v>
      </c>
      <c r="AV790" t="s">
        <v>297</v>
      </c>
      <c r="AW790" t="s">
        <v>297</v>
      </c>
      <c r="AX790" t="s">
        <v>297</v>
      </c>
      <c r="AY790" t="s">
        <v>297</v>
      </c>
      <c r="AZ790" t="s">
        <v>297</v>
      </c>
      <c r="BA790" t="s">
        <v>297</v>
      </c>
      <c r="BB790" t="s">
        <v>297</v>
      </c>
      <c r="BC790" t="s">
        <v>297</v>
      </c>
      <c r="BD790" t="s">
        <v>297</v>
      </c>
      <c r="BE790" t="s">
        <v>297</v>
      </c>
      <c r="BF790" t="s">
        <v>297</v>
      </c>
      <c r="BG790" t="s">
        <v>297</v>
      </c>
      <c r="BH790" t="s">
        <v>297</v>
      </c>
      <c r="BI790" t="s">
        <v>297</v>
      </c>
      <c r="BJ790" t="s">
        <v>297</v>
      </c>
      <c r="BK790" t="s">
        <v>297</v>
      </c>
      <c r="BL790" t="s">
        <v>297</v>
      </c>
      <c r="BM790" t="s">
        <v>297</v>
      </c>
      <c r="BN790" t="s">
        <v>297</v>
      </c>
      <c r="BO790" t="s">
        <v>297</v>
      </c>
      <c r="BP790" t="s">
        <v>297</v>
      </c>
      <c r="BQ790" t="s">
        <v>297</v>
      </c>
      <c r="BR790" t="s">
        <v>297</v>
      </c>
      <c r="BS790" t="s">
        <v>467</v>
      </c>
      <c r="BT790" t="s">
        <v>412</v>
      </c>
      <c r="BU790">
        <v>1</v>
      </c>
      <c r="BV790" t="s">
        <v>297</v>
      </c>
      <c r="BW790" t="s">
        <v>297</v>
      </c>
      <c r="BX790" t="s">
        <v>297</v>
      </c>
      <c r="BY790" t="s">
        <v>297</v>
      </c>
      <c r="BZ790" t="s">
        <v>297</v>
      </c>
      <c r="CA790" t="s">
        <v>297</v>
      </c>
      <c r="CB790" t="s">
        <v>297</v>
      </c>
      <c r="CC790" t="s">
        <v>297</v>
      </c>
      <c r="CD790" t="s">
        <v>297</v>
      </c>
      <c r="CE790" t="s">
        <v>297</v>
      </c>
      <c r="CF790" t="s">
        <v>347</v>
      </c>
      <c r="CG790" t="s">
        <v>297</v>
      </c>
      <c r="CH790" t="s">
        <v>297</v>
      </c>
      <c r="CI790">
        <v>0</v>
      </c>
      <c r="CJ790">
        <v>28</v>
      </c>
      <c r="CK790" t="s">
        <v>4594</v>
      </c>
      <c r="CL790" t="s">
        <v>4595</v>
      </c>
      <c r="CM790" t="s">
        <v>4596</v>
      </c>
      <c r="CN790" t="s">
        <v>297</v>
      </c>
      <c r="CO790" t="s">
        <v>297</v>
      </c>
      <c r="CP790" t="s">
        <v>297</v>
      </c>
      <c r="CQ790" t="s">
        <v>297</v>
      </c>
      <c r="CR790" t="s">
        <v>297</v>
      </c>
      <c r="CS790" t="s">
        <v>297</v>
      </c>
      <c r="CT790" t="s">
        <v>297</v>
      </c>
      <c r="CU790" t="s">
        <v>297</v>
      </c>
      <c r="CV790" t="s">
        <v>297</v>
      </c>
      <c r="CW790" t="s">
        <v>297</v>
      </c>
      <c r="CX790" t="s">
        <v>297</v>
      </c>
      <c r="CY790" t="s">
        <v>297</v>
      </c>
      <c r="CZ790" t="s">
        <v>297</v>
      </c>
      <c r="DA790" t="s">
        <v>297</v>
      </c>
      <c r="DB790" t="s">
        <v>297</v>
      </c>
      <c r="DC790" t="s">
        <v>297</v>
      </c>
    </row>
    <row r="791" spans="1:107" ht="17" hidden="1" customHeight="1" x14ac:dyDescent="0.2">
      <c r="A791" t="s">
        <v>257</v>
      </c>
      <c r="B791" s="14" t="s">
        <v>4597</v>
      </c>
      <c r="C791" t="s">
        <v>6292</v>
      </c>
      <c r="D791" t="s">
        <v>4598</v>
      </c>
      <c r="E791" t="s">
        <v>4599</v>
      </c>
      <c r="F791" t="s">
        <v>4600</v>
      </c>
      <c r="G791" t="s">
        <v>339</v>
      </c>
      <c r="H791" t="s">
        <v>340</v>
      </c>
      <c r="I791" t="s">
        <v>375</v>
      </c>
      <c r="J791" t="s">
        <v>342</v>
      </c>
      <c r="K791" t="s">
        <v>2413</v>
      </c>
      <c r="L791" t="s">
        <v>303</v>
      </c>
      <c r="M791" t="s">
        <v>297</v>
      </c>
      <c r="N791" t="s">
        <v>297</v>
      </c>
      <c r="O791" t="s">
        <v>297</v>
      </c>
      <c r="Q791" t="s">
        <v>344</v>
      </c>
      <c r="R791" t="s">
        <v>297</v>
      </c>
      <c r="S791" t="s">
        <v>306</v>
      </c>
      <c r="T791" t="s">
        <v>297</v>
      </c>
      <c r="U791" t="s">
        <v>297</v>
      </c>
      <c r="V791" t="s">
        <v>309</v>
      </c>
      <c r="W791" t="s">
        <v>310</v>
      </c>
      <c r="X791" t="s">
        <v>310</v>
      </c>
      <c r="Y791" t="s">
        <v>4601</v>
      </c>
      <c r="Z791" t="s">
        <v>297</v>
      </c>
      <c r="AA791" t="s">
        <v>297</v>
      </c>
      <c r="AB791" t="s">
        <v>297</v>
      </c>
      <c r="AC791" t="s">
        <v>297</v>
      </c>
      <c r="AD791" t="s">
        <v>297</v>
      </c>
      <c r="AE791" t="s">
        <v>297</v>
      </c>
      <c r="AF791" t="s">
        <v>297</v>
      </c>
      <c r="AG791" t="s">
        <v>297</v>
      </c>
      <c r="AH791" t="s">
        <v>297</v>
      </c>
      <c r="AI791" t="s">
        <v>297</v>
      </c>
      <c r="AJ791" t="s">
        <v>297</v>
      </c>
      <c r="AK791" t="s">
        <v>297</v>
      </c>
      <c r="AL791" t="s">
        <v>297</v>
      </c>
      <c r="AM791" t="s">
        <v>297</v>
      </c>
      <c r="AN791" t="s">
        <v>297</v>
      </c>
      <c r="AO791" t="s">
        <v>297</v>
      </c>
      <c r="AP791" t="s">
        <v>297</v>
      </c>
      <c r="AQ791" t="s">
        <v>297</v>
      </c>
      <c r="AR791" t="s">
        <v>297</v>
      </c>
      <c r="AS791" t="s">
        <v>297</v>
      </c>
      <c r="AT791" t="s">
        <v>297</v>
      </c>
      <c r="AU791" t="s">
        <v>297</v>
      </c>
      <c r="AV791" t="s">
        <v>297</v>
      </c>
      <c r="AW791" t="s">
        <v>297</v>
      </c>
      <c r="AX791" t="s">
        <v>297</v>
      </c>
      <c r="AY791" t="s">
        <v>297</v>
      </c>
      <c r="AZ791" t="s">
        <v>297</v>
      </c>
      <c r="BA791" t="s">
        <v>297</v>
      </c>
      <c r="BB791" t="s">
        <v>297</v>
      </c>
      <c r="BC791" t="s">
        <v>297</v>
      </c>
      <c r="BD791" t="s">
        <v>297</v>
      </c>
      <c r="BE791" t="s">
        <v>297</v>
      </c>
      <c r="BF791" t="s">
        <v>297</v>
      </c>
      <c r="BG791" t="s">
        <v>297</v>
      </c>
      <c r="BH791" t="s">
        <v>297</v>
      </c>
      <c r="BI791" t="s">
        <v>297</v>
      </c>
      <c r="BJ791" t="s">
        <v>297</v>
      </c>
      <c r="BK791" t="s">
        <v>297</v>
      </c>
      <c r="BL791" t="s">
        <v>297</v>
      </c>
      <c r="BM791" t="s">
        <v>297</v>
      </c>
      <c r="BO791" t="s">
        <v>297</v>
      </c>
      <c r="BP791" t="s">
        <v>411</v>
      </c>
      <c r="BQ791" t="s">
        <v>412</v>
      </c>
      <c r="BR791">
        <v>68</v>
      </c>
      <c r="BS791" t="s">
        <v>297</v>
      </c>
      <c r="BT791" t="s">
        <v>297</v>
      </c>
      <c r="BU791" t="s">
        <v>297</v>
      </c>
      <c r="BV791" t="s">
        <v>297</v>
      </c>
      <c r="BW791" t="s">
        <v>297</v>
      </c>
      <c r="BX791" t="s">
        <v>297</v>
      </c>
      <c r="BY791" t="s">
        <v>297</v>
      </c>
      <c r="BZ791" t="s">
        <v>297</v>
      </c>
      <c r="CA791" t="s">
        <v>297</v>
      </c>
      <c r="CB791" t="s">
        <v>297</v>
      </c>
      <c r="CC791" t="s">
        <v>297</v>
      </c>
      <c r="CD791" t="s">
        <v>297</v>
      </c>
      <c r="CE791" t="s">
        <v>297</v>
      </c>
      <c r="CF791" t="s">
        <v>347</v>
      </c>
      <c r="CG791" t="s">
        <v>297</v>
      </c>
      <c r="CH791" t="s">
        <v>297</v>
      </c>
      <c r="CI791">
        <v>0</v>
      </c>
      <c r="CJ791">
        <v>30</v>
      </c>
      <c r="CK791" t="s">
        <v>4602</v>
      </c>
      <c r="CL791" t="s">
        <v>4603</v>
      </c>
      <c r="CM791" t="s">
        <v>4604</v>
      </c>
      <c r="CN791" t="s">
        <v>297</v>
      </c>
      <c r="CO791" t="s">
        <v>297</v>
      </c>
      <c r="CP791" t="s">
        <v>297</v>
      </c>
      <c r="CQ791" t="s">
        <v>297</v>
      </c>
      <c r="CR791" t="s">
        <v>297</v>
      </c>
      <c r="CS791" t="s">
        <v>297</v>
      </c>
      <c r="CT791" t="s">
        <v>297</v>
      </c>
      <c r="CU791" t="s">
        <v>297</v>
      </c>
      <c r="CV791" t="s">
        <v>297</v>
      </c>
      <c r="CW791" t="s">
        <v>297</v>
      </c>
      <c r="CX791" t="s">
        <v>297</v>
      </c>
      <c r="CY791" t="s">
        <v>1052</v>
      </c>
      <c r="CZ791" t="s">
        <v>2257</v>
      </c>
      <c r="DA791" t="s">
        <v>297</v>
      </c>
      <c r="DB791" t="s">
        <v>297</v>
      </c>
      <c r="DC791" t="s">
        <v>297</v>
      </c>
    </row>
    <row r="792" spans="1:107" ht="17" hidden="1" customHeight="1" x14ac:dyDescent="0.2">
      <c r="A792" t="s">
        <v>259</v>
      </c>
      <c r="B792" s="196" t="s">
        <v>4605</v>
      </c>
      <c r="C792" t="s">
        <v>456</v>
      </c>
      <c r="D792" t="s">
        <v>297</v>
      </c>
      <c r="E792" t="s">
        <v>4606</v>
      </c>
      <c r="F792" t="s">
        <v>297</v>
      </c>
      <c r="G792" t="s">
        <v>339</v>
      </c>
      <c r="H792" t="s">
        <v>340</v>
      </c>
      <c r="I792" t="s">
        <v>375</v>
      </c>
      <c r="J792" t="s">
        <v>342</v>
      </c>
      <c r="K792" t="s">
        <v>343</v>
      </c>
      <c r="L792" t="s">
        <v>303</v>
      </c>
      <c r="M792" t="s">
        <v>297</v>
      </c>
      <c r="N792" t="s">
        <v>297</v>
      </c>
      <c r="O792" t="s">
        <v>297</v>
      </c>
      <c r="Q792" t="s">
        <v>344</v>
      </c>
      <c r="R792" t="s">
        <v>297</v>
      </c>
      <c r="S792" t="s">
        <v>306</v>
      </c>
      <c r="T792" t="s">
        <v>297</v>
      </c>
      <c r="U792" t="s">
        <v>297</v>
      </c>
      <c r="V792" t="s">
        <v>309</v>
      </c>
      <c r="W792" t="s">
        <v>310</v>
      </c>
      <c r="X792" t="s">
        <v>310</v>
      </c>
      <c r="Y792" t="s">
        <v>311</v>
      </c>
      <c r="Z792" t="s">
        <v>297</v>
      </c>
      <c r="AA792" t="s">
        <v>297</v>
      </c>
      <c r="AB792" t="s">
        <v>297</v>
      </c>
      <c r="AC792" t="s">
        <v>297</v>
      </c>
      <c r="AD792" t="s">
        <v>297</v>
      </c>
      <c r="AE792" t="s">
        <v>297</v>
      </c>
      <c r="AF792" t="s">
        <v>297</v>
      </c>
      <c r="AG792" t="s">
        <v>297</v>
      </c>
      <c r="AH792" t="s">
        <v>297</v>
      </c>
      <c r="AI792" t="s">
        <v>297</v>
      </c>
      <c r="AJ792" t="s">
        <v>297</v>
      </c>
      <c r="AK792" t="s">
        <v>297</v>
      </c>
      <c r="AL792" t="s">
        <v>297</v>
      </c>
      <c r="AM792" t="s">
        <v>297</v>
      </c>
      <c r="AN792" t="s">
        <v>297</v>
      </c>
      <c r="AO792" t="s">
        <v>297</v>
      </c>
      <c r="AP792" t="s">
        <v>297</v>
      </c>
      <c r="AQ792" t="s">
        <v>297</v>
      </c>
      <c r="AR792" t="s">
        <v>297</v>
      </c>
      <c r="AS792" t="s">
        <v>297</v>
      </c>
      <c r="AT792" t="s">
        <v>297</v>
      </c>
      <c r="AU792" t="s">
        <v>297</v>
      </c>
      <c r="AV792" t="s">
        <v>297</v>
      </c>
      <c r="AW792" t="s">
        <v>297</v>
      </c>
      <c r="AX792" t="s">
        <v>297</v>
      </c>
      <c r="AY792" t="s">
        <v>297</v>
      </c>
      <c r="AZ792" t="s">
        <v>297</v>
      </c>
      <c r="BA792" t="s">
        <v>297</v>
      </c>
      <c r="BB792" t="s">
        <v>297</v>
      </c>
      <c r="BC792" t="s">
        <v>297</v>
      </c>
      <c r="BD792" t="s">
        <v>297</v>
      </c>
      <c r="BE792" t="s">
        <v>297</v>
      </c>
      <c r="BF792" t="s">
        <v>297</v>
      </c>
      <c r="BG792" t="s">
        <v>297</v>
      </c>
      <c r="BH792" t="s">
        <v>297</v>
      </c>
      <c r="BI792" t="s">
        <v>297</v>
      </c>
      <c r="BJ792" t="s">
        <v>297</v>
      </c>
      <c r="BK792" t="s">
        <v>297</v>
      </c>
      <c r="BL792" t="s">
        <v>297</v>
      </c>
      <c r="BM792" t="s">
        <v>297</v>
      </c>
      <c r="BO792" t="s">
        <v>297</v>
      </c>
      <c r="BP792" t="s">
        <v>411</v>
      </c>
      <c r="BQ792" t="s">
        <v>412</v>
      </c>
      <c r="BR792">
        <v>69</v>
      </c>
      <c r="BS792" t="s">
        <v>297</v>
      </c>
      <c r="BT792" t="s">
        <v>297</v>
      </c>
      <c r="BU792" t="s">
        <v>297</v>
      </c>
      <c r="BV792" t="s">
        <v>297</v>
      </c>
      <c r="BW792" t="s">
        <v>297</v>
      </c>
      <c r="BX792" t="s">
        <v>297</v>
      </c>
      <c r="BY792" t="s">
        <v>297</v>
      </c>
      <c r="BZ792" t="s">
        <v>297</v>
      </c>
      <c r="CA792" t="s">
        <v>297</v>
      </c>
      <c r="CB792" t="s">
        <v>297</v>
      </c>
      <c r="CC792" t="s">
        <v>297</v>
      </c>
      <c r="CD792" t="s">
        <v>297</v>
      </c>
      <c r="CE792" t="s">
        <v>297</v>
      </c>
      <c r="CF792" t="s">
        <v>386</v>
      </c>
      <c r="CG792">
        <v>1</v>
      </c>
      <c r="CH792" t="s">
        <v>297</v>
      </c>
      <c r="CI792" t="s">
        <v>297</v>
      </c>
      <c r="CJ792" t="s">
        <v>297</v>
      </c>
      <c r="CK792" t="s">
        <v>4607</v>
      </c>
      <c r="CL792" t="s">
        <v>4608</v>
      </c>
      <c r="CM792" t="s">
        <v>297</v>
      </c>
      <c r="CN792" t="s">
        <v>297</v>
      </c>
      <c r="CO792" t="s">
        <v>297</v>
      </c>
      <c r="CP792" t="s">
        <v>297</v>
      </c>
      <c r="CQ792" t="s">
        <v>297</v>
      </c>
      <c r="CR792" t="s">
        <v>297</v>
      </c>
      <c r="CS792" t="s">
        <v>297</v>
      </c>
      <c r="CT792" t="s">
        <v>297</v>
      </c>
      <c r="CU792" t="s">
        <v>297</v>
      </c>
      <c r="CV792" t="s">
        <v>297</v>
      </c>
      <c r="CW792" t="s">
        <v>297</v>
      </c>
      <c r="CX792" t="s">
        <v>297</v>
      </c>
      <c r="CY792" t="s">
        <v>297</v>
      </c>
      <c r="CZ792" t="s">
        <v>297</v>
      </c>
      <c r="DA792" t="s">
        <v>297</v>
      </c>
      <c r="DB792" t="s">
        <v>297</v>
      </c>
      <c r="DC792" t="s">
        <v>297</v>
      </c>
    </row>
    <row r="793" spans="1:107" ht="17" hidden="1" customHeight="1" x14ac:dyDescent="0.2">
      <c r="A793" s="70" t="s">
        <v>258</v>
      </c>
      <c r="B793" s="14" t="s">
        <v>6317</v>
      </c>
      <c r="C793" t="s">
        <v>456</v>
      </c>
      <c r="D793" t="s">
        <v>297</v>
      </c>
      <c r="E793" s="70" t="s">
        <v>4609</v>
      </c>
      <c r="F793" t="s">
        <v>297</v>
      </c>
      <c r="G793" t="s">
        <v>339</v>
      </c>
      <c r="H793" t="s">
        <v>340</v>
      </c>
      <c r="I793" t="s">
        <v>375</v>
      </c>
      <c r="J793" t="s">
        <v>342</v>
      </c>
      <c r="K793" t="s">
        <v>343</v>
      </c>
      <c r="L793" t="s">
        <v>303</v>
      </c>
      <c r="M793" t="s">
        <v>297</v>
      </c>
      <c r="N793" t="s">
        <v>297</v>
      </c>
      <c r="O793" t="s">
        <v>297</v>
      </c>
      <c r="Q793" t="s">
        <v>344</v>
      </c>
      <c r="R793" t="s">
        <v>297</v>
      </c>
      <c r="S793" t="s">
        <v>306</v>
      </c>
      <c r="T793" t="s">
        <v>297</v>
      </c>
      <c r="U793" t="s">
        <v>297</v>
      </c>
      <c r="V793" t="s">
        <v>309</v>
      </c>
      <c r="W793" t="s">
        <v>310</v>
      </c>
      <c r="X793" t="s">
        <v>310</v>
      </c>
      <c r="Y793" t="s">
        <v>311</v>
      </c>
      <c r="Z793" t="s">
        <v>297</v>
      </c>
      <c r="AA793" t="s">
        <v>297</v>
      </c>
      <c r="AB793" t="s">
        <v>297</v>
      </c>
      <c r="AC793" t="s">
        <v>297</v>
      </c>
      <c r="AD793" t="s">
        <v>297</v>
      </c>
      <c r="AE793" t="s">
        <v>297</v>
      </c>
      <c r="AF793" t="s">
        <v>297</v>
      </c>
      <c r="AG793" t="s">
        <v>297</v>
      </c>
      <c r="AH793" t="s">
        <v>297</v>
      </c>
      <c r="AI793" t="s">
        <v>297</v>
      </c>
      <c r="AJ793" t="s">
        <v>297</v>
      </c>
      <c r="AK793" t="s">
        <v>297</v>
      </c>
      <c r="AL793" t="s">
        <v>297</v>
      </c>
      <c r="AM793" t="s">
        <v>297</v>
      </c>
      <c r="AN793" t="s">
        <v>297</v>
      </c>
      <c r="AO793" t="s">
        <v>297</v>
      </c>
      <c r="AP793" t="s">
        <v>297</v>
      </c>
      <c r="AQ793" t="s">
        <v>297</v>
      </c>
      <c r="AR793" t="s">
        <v>297</v>
      </c>
      <c r="AS793" t="s">
        <v>297</v>
      </c>
      <c r="AT793" t="s">
        <v>297</v>
      </c>
      <c r="AU793" t="s">
        <v>297</v>
      </c>
      <c r="AV793" t="s">
        <v>297</v>
      </c>
      <c r="AW793" t="s">
        <v>297</v>
      </c>
      <c r="AX793" t="s">
        <v>297</v>
      </c>
      <c r="AY793" t="s">
        <v>297</v>
      </c>
      <c r="AZ793" t="s">
        <v>297</v>
      </c>
      <c r="BA793" t="s">
        <v>297</v>
      </c>
      <c r="BB793" t="s">
        <v>297</v>
      </c>
      <c r="BC793" t="s">
        <v>297</v>
      </c>
      <c r="BD793" t="s">
        <v>297</v>
      </c>
      <c r="BE793" t="s">
        <v>297</v>
      </c>
      <c r="BF793" t="s">
        <v>297</v>
      </c>
      <c r="BG793" t="s">
        <v>297</v>
      </c>
      <c r="BH793" t="s">
        <v>297</v>
      </c>
      <c r="BI793" t="s">
        <v>297</v>
      </c>
      <c r="BJ793" t="s">
        <v>297</v>
      </c>
      <c r="BK793" t="s">
        <v>297</v>
      </c>
      <c r="BL793" t="s">
        <v>297</v>
      </c>
      <c r="BM793" t="s">
        <v>297</v>
      </c>
      <c r="BO793" t="s">
        <v>297</v>
      </c>
      <c r="BP793" t="s">
        <v>411</v>
      </c>
      <c r="BQ793" t="s">
        <v>412</v>
      </c>
      <c r="BR793">
        <v>70</v>
      </c>
      <c r="BS793" t="s">
        <v>297</v>
      </c>
      <c r="BT793" t="s">
        <v>297</v>
      </c>
      <c r="BU793" t="s">
        <v>297</v>
      </c>
      <c r="BV793" t="s">
        <v>297</v>
      </c>
      <c r="BW793" t="s">
        <v>297</v>
      </c>
      <c r="BX793" t="s">
        <v>297</v>
      </c>
      <c r="BY793" t="s">
        <v>297</v>
      </c>
      <c r="BZ793" t="s">
        <v>297</v>
      </c>
      <c r="CA793" t="s">
        <v>297</v>
      </c>
      <c r="CB793" t="s">
        <v>297</v>
      </c>
      <c r="CC793" t="s">
        <v>297</v>
      </c>
      <c r="CD793" t="s">
        <v>297</v>
      </c>
      <c r="CE793" t="s">
        <v>297</v>
      </c>
      <c r="CF793" t="s">
        <v>347</v>
      </c>
      <c r="CG793" t="s">
        <v>297</v>
      </c>
      <c r="CH793" t="s">
        <v>297</v>
      </c>
      <c r="CI793">
        <v>0</v>
      </c>
      <c r="CJ793">
        <v>30</v>
      </c>
      <c r="CM793" t="s">
        <v>297</v>
      </c>
      <c r="CN793" t="s">
        <v>297</v>
      </c>
      <c r="CO793" t="s">
        <v>297</v>
      </c>
      <c r="CP793" t="s">
        <v>297</v>
      </c>
      <c r="CQ793" t="s">
        <v>297</v>
      </c>
      <c r="CR793" t="s">
        <v>297</v>
      </c>
      <c r="CS793" t="s">
        <v>297</v>
      </c>
      <c r="CT793" t="s">
        <v>297</v>
      </c>
      <c r="CU793" t="s">
        <v>297</v>
      </c>
      <c r="CV793" t="s">
        <v>297</v>
      </c>
      <c r="CW793" t="s">
        <v>297</v>
      </c>
      <c r="CX793" t="s">
        <v>297</v>
      </c>
      <c r="CY793" t="s">
        <v>297</v>
      </c>
      <c r="CZ793" t="s">
        <v>297</v>
      </c>
      <c r="DA793" s="11" t="s">
        <v>297</v>
      </c>
      <c r="DB793" s="11" t="s">
        <v>297</v>
      </c>
      <c r="DC793" s="11" t="s">
        <v>297</v>
      </c>
    </row>
    <row r="794" spans="1:107" ht="17" hidden="1" customHeight="1" x14ac:dyDescent="0.2">
      <c r="A794" t="s">
        <v>4610</v>
      </c>
      <c r="B794" s="196" t="s">
        <v>4611</v>
      </c>
      <c r="C794" t="s">
        <v>6289</v>
      </c>
      <c r="D794" t="s">
        <v>297</v>
      </c>
      <c r="E794" t="s">
        <v>4612</v>
      </c>
      <c r="F794" t="s">
        <v>4613</v>
      </c>
      <c r="G794" t="s">
        <v>357</v>
      </c>
      <c r="H794" t="s">
        <v>299</v>
      </c>
      <c r="I794" t="s">
        <v>341</v>
      </c>
      <c r="J794" t="s">
        <v>611</v>
      </c>
      <c r="K794" t="s">
        <v>1684</v>
      </c>
      <c r="L794" t="s">
        <v>303</v>
      </c>
      <c r="M794" t="s">
        <v>297</v>
      </c>
      <c r="N794" t="s">
        <v>297</v>
      </c>
      <c r="O794" t="s">
        <v>297</v>
      </c>
      <c r="Q794" t="s">
        <v>1685</v>
      </c>
      <c r="R794" t="s">
        <v>368</v>
      </c>
      <c r="S794" t="s">
        <v>384</v>
      </c>
      <c r="T794" t="s">
        <v>362</v>
      </c>
      <c r="U794" t="s">
        <v>308</v>
      </c>
      <c r="V794" t="s">
        <v>309</v>
      </c>
      <c r="W794" t="s">
        <v>310</v>
      </c>
      <c r="X794" t="s">
        <v>310</v>
      </c>
      <c r="Y794" t="s">
        <v>311</v>
      </c>
      <c r="Z794" t="s">
        <v>312</v>
      </c>
      <c r="AA794" t="s">
        <v>297</v>
      </c>
      <c r="AB794" t="s">
        <v>297</v>
      </c>
      <c r="AC794" t="s">
        <v>297</v>
      </c>
      <c r="AD794" t="s">
        <v>297</v>
      </c>
      <c r="AE794" t="s">
        <v>297</v>
      </c>
      <c r="AF794" t="s">
        <v>312</v>
      </c>
      <c r="AG794" t="s">
        <v>297</v>
      </c>
      <c r="AH794" t="s">
        <v>297</v>
      </c>
      <c r="AI794" t="s">
        <v>297</v>
      </c>
      <c r="AJ794" t="s">
        <v>297</v>
      </c>
      <c r="AK794" t="s">
        <v>297</v>
      </c>
      <c r="AL794" t="s">
        <v>297</v>
      </c>
      <c r="AM794" t="s">
        <v>297</v>
      </c>
      <c r="AN794" t="s">
        <v>297</v>
      </c>
      <c r="AO794" t="s">
        <v>297</v>
      </c>
      <c r="AP794" t="s">
        <v>297</v>
      </c>
      <c r="AQ794" t="s">
        <v>297</v>
      </c>
      <c r="AR794" t="s">
        <v>297</v>
      </c>
      <c r="AS794" t="s">
        <v>297</v>
      </c>
      <c r="AT794" t="s">
        <v>297</v>
      </c>
      <c r="AU794" t="s">
        <v>297</v>
      </c>
      <c r="AV794" t="s">
        <v>297</v>
      </c>
      <c r="AW794" t="s">
        <v>297</v>
      </c>
      <c r="AX794" t="s">
        <v>297</v>
      </c>
      <c r="AY794" t="s">
        <v>297</v>
      </c>
      <c r="AZ794" t="s">
        <v>297</v>
      </c>
      <c r="BA794" t="s">
        <v>297</v>
      </c>
      <c r="BB794" t="s">
        <v>297</v>
      </c>
      <c r="BC794" t="s">
        <v>297</v>
      </c>
      <c r="BD794" t="s">
        <v>297</v>
      </c>
      <c r="BE794" t="s">
        <v>297</v>
      </c>
      <c r="BF794" t="s">
        <v>297</v>
      </c>
      <c r="BG794" t="s">
        <v>297</v>
      </c>
      <c r="BH794" t="s">
        <v>297</v>
      </c>
      <c r="BI794" t="s">
        <v>297</v>
      </c>
      <c r="BJ794" t="s">
        <v>297</v>
      </c>
      <c r="BK794" t="s">
        <v>297</v>
      </c>
      <c r="BL794" t="s">
        <v>297</v>
      </c>
      <c r="BM794" t="s">
        <v>297</v>
      </c>
      <c r="BN794" t="s">
        <v>297</v>
      </c>
      <c r="BO794" t="s">
        <v>297</v>
      </c>
      <c r="BP794" t="s">
        <v>297</v>
      </c>
      <c r="BQ794" t="s">
        <v>297</v>
      </c>
      <c r="BR794" t="s">
        <v>297</v>
      </c>
      <c r="BS794" t="s">
        <v>297</v>
      </c>
      <c r="BT794" t="s">
        <v>297</v>
      </c>
      <c r="BU794" t="s">
        <v>297</v>
      </c>
      <c r="BV794" t="s">
        <v>297</v>
      </c>
      <c r="BW794" t="s">
        <v>297</v>
      </c>
      <c r="BX794" t="s">
        <v>297</v>
      </c>
      <c r="BY794" t="s">
        <v>297</v>
      </c>
      <c r="BZ794" t="s">
        <v>297</v>
      </c>
      <c r="CA794" t="s">
        <v>297</v>
      </c>
      <c r="CB794" t="s">
        <v>297</v>
      </c>
      <c r="CC794" t="s">
        <v>297</v>
      </c>
      <c r="CD794" t="s">
        <v>297</v>
      </c>
      <c r="CE794" t="s">
        <v>297</v>
      </c>
      <c r="CF794" t="s">
        <v>386</v>
      </c>
      <c r="CG794">
        <v>0</v>
      </c>
      <c r="CH794" t="s">
        <v>297</v>
      </c>
      <c r="CI794" t="s">
        <v>297</v>
      </c>
      <c r="CJ794" t="s">
        <v>297</v>
      </c>
      <c r="CK794" t="s">
        <v>4614</v>
      </c>
      <c r="CL794" t="s">
        <v>4615</v>
      </c>
      <c r="CM794" t="s">
        <v>4616</v>
      </c>
      <c r="CN794" t="s">
        <v>297</v>
      </c>
      <c r="CO794" t="s">
        <v>297</v>
      </c>
      <c r="CP794" t="s">
        <v>297</v>
      </c>
      <c r="CQ794" t="s">
        <v>297</v>
      </c>
      <c r="CR794" t="s">
        <v>297</v>
      </c>
      <c r="CS794" t="s">
        <v>297</v>
      </c>
      <c r="CT794" t="s">
        <v>297</v>
      </c>
      <c r="CU794" t="s">
        <v>297</v>
      </c>
      <c r="CV794" t="s">
        <v>297</v>
      </c>
      <c r="CW794" t="s">
        <v>297</v>
      </c>
      <c r="CX794" t="s">
        <v>297</v>
      </c>
      <c r="CY794" t="s">
        <v>297</v>
      </c>
      <c r="CZ794" t="s">
        <v>297</v>
      </c>
      <c r="DA794" t="s">
        <v>297</v>
      </c>
      <c r="DB794" t="s">
        <v>297</v>
      </c>
      <c r="DC794" t="s">
        <v>297</v>
      </c>
    </row>
    <row r="795" spans="1:107" ht="17" hidden="1" customHeight="1" x14ac:dyDescent="0.2">
      <c r="A795" t="s">
        <v>4617</v>
      </c>
      <c r="B795" s="14" t="s">
        <v>4618</v>
      </c>
      <c r="C795" t="s">
        <v>1745</v>
      </c>
      <c r="D795" t="s">
        <v>297</v>
      </c>
      <c r="E795" t="s">
        <v>4619</v>
      </c>
      <c r="F795" t="s">
        <v>297</v>
      </c>
      <c r="G795" t="s">
        <v>339</v>
      </c>
      <c r="H795" t="s">
        <v>340</v>
      </c>
      <c r="I795" t="s">
        <v>341</v>
      </c>
      <c r="J795" t="s">
        <v>342</v>
      </c>
      <c r="K795" t="s">
        <v>343</v>
      </c>
      <c r="L795" t="s">
        <v>303</v>
      </c>
      <c r="M795" t="s">
        <v>297</v>
      </c>
      <c r="N795" t="s">
        <v>297</v>
      </c>
      <c r="O795" t="s">
        <v>297</v>
      </c>
      <c r="Q795" t="s">
        <v>344</v>
      </c>
      <c r="R795" t="s">
        <v>297</v>
      </c>
      <c r="S795" t="s">
        <v>306</v>
      </c>
      <c r="T795" t="s">
        <v>297</v>
      </c>
      <c r="U795" t="s">
        <v>297</v>
      </c>
      <c r="V795" t="s">
        <v>309</v>
      </c>
      <c r="W795" t="s">
        <v>310</v>
      </c>
      <c r="X795" t="s">
        <v>310</v>
      </c>
      <c r="Y795" t="s">
        <v>297</v>
      </c>
      <c r="Z795" t="s">
        <v>297</v>
      </c>
      <c r="AA795" t="s">
        <v>297</v>
      </c>
      <c r="AB795" t="s">
        <v>297</v>
      </c>
      <c r="AC795" t="s">
        <v>297</v>
      </c>
      <c r="AD795" t="s">
        <v>297</v>
      </c>
      <c r="AE795" t="s">
        <v>297</v>
      </c>
      <c r="AF795" t="s">
        <v>297</v>
      </c>
      <c r="AG795" t="s">
        <v>297</v>
      </c>
      <c r="AH795" t="s">
        <v>297</v>
      </c>
      <c r="AI795" t="s">
        <v>297</v>
      </c>
      <c r="AJ795" t="s">
        <v>297</v>
      </c>
      <c r="AK795" t="s">
        <v>297</v>
      </c>
      <c r="AL795" t="s">
        <v>297</v>
      </c>
      <c r="AM795" t="s">
        <v>297</v>
      </c>
      <c r="AN795" t="s">
        <v>297</v>
      </c>
      <c r="AO795" t="s">
        <v>297</v>
      </c>
      <c r="AP795" t="s">
        <v>297</v>
      </c>
      <c r="AQ795" t="s">
        <v>297</v>
      </c>
      <c r="AR795" t="s">
        <v>297</v>
      </c>
      <c r="AS795" t="s">
        <v>297</v>
      </c>
      <c r="AT795" t="s">
        <v>297</v>
      </c>
      <c r="AU795" t="s">
        <v>297</v>
      </c>
      <c r="AV795" t="s">
        <v>297</v>
      </c>
      <c r="AW795" t="s">
        <v>297</v>
      </c>
      <c r="AX795" t="s">
        <v>297</v>
      </c>
      <c r="AY795" t="s">
        <v>297</v>
      </c>
      <c r="AZ795" t="s">
        <v>297</v>
      </c>
      <c r="BA795" t="s">
        <v>297</v>
      </c>
      <c r="BB795" t="s">
        <v>297</v>
      </c>
      <c r="BC795" t="s">
        <v>297</v>
      </c>
      <c r="BD795" t="s">
        <v>297</v>
      </c>
      <c r="BE795" t="s">
        <v>297</v>
      </c>
      <c r="BF795" t="s">
        <v>297</v>
      </c>
      <c r="BG795" t="s">
        <v>297</v>
      </c>
      <c r="BH795" t="s">
        <v>297</v>
      </c>
      <c r="BI795" t="s">
        <v>297</v>
      </c>
      <c r="BJ795" t="s">
        <v>297</v>
      </c>
      <c r="BK795" t="s">
        <v>297</v>
      </c>
      <c r="BL795" t="s">
        <v>297</v>
      </c>
      <c r="BM795" t="s">
        <v>297</v>
      </c>
      <c r="BN795" t="s">
        <v>297</v>
      </c>
      <c r="BO795" t="s">
        <v>297</v>
      </c>
      <c r="BP795" t="s">
        <v>297</v>
      </c>
      <c r="BQ795" t="s">
        <v>297</v>
      </c>
      <c r="BR795" t="s">
        <v>297</v>
      </c>
      <c r="BS795" t="s">
        <v>411</v>
      </c>
      <c r="BT795" t="s">
        <v>412</v>
      </c>
      <c r="BU795">
        <v>2</v>
      </c>
      <c r="BV795" t="s">
        <v>297</v>
      </c>
      <c r="BW795" t="s">
        <v>297</v>
      </c>
      <c r="BX795" t="s">
        <v>297</v>
      </c>
      <c r="BY795" t="s">
        <v>297</v>
      </c>
      <c r="BZ795" t="s">
        <v>297</v>
      </c>
      <c r="CA795" t="s">
        <v>297</v>
      </c>
      <c r="CB795" t="s">
        <v>297</v>
      </c>
      <c r="CC795" t="s">
        <v>297</v>
      </c>
      <c r="CD795" t="s">
        <v>297</v>
      </c>
      <c r="CE795" t="s">
        <v>297</v>
      </c>
      <c r="CF795" t="s">
        <v>297</v>
      </c>
      <c r="CG795" t="s">
        <v>297</v>
      </c>
      <c r="CH795" t="s">
        <v>297</v>
      </c>
      <c r="CI795">
        <v>0</v>
      </c>
      <c r="CJ795">
        <v>30</v>
      </c>
      <c r="CK795" t="s">
        <v>4620</v>
      </c>
      <c r="CL795" t="s">
        <v>4621</v>
      </c>
      <c r="CM795" t="s">
        <v>297</v>
      </c>
      <c r="CN795" t="s">
        <v>297</v>
      </c>
      <c r="CO795" t="s">
        <v>297</v>
      </c>
      <c r="CP795" t="s">
        <v>297</v>
      </c>
      <c r="CQ795" t="s">
        <v>297</v>
      </c>
      <c r="CR795" t="s">
        <v>297</v>
      </c>
      <c r="CS795" t="s">
        <v>297</v>
      </c>
      <c r="CT795" t="s">
        <v>297</v>
      </c>
      <c r="CU795" t="s">
        <v>297</v>
      </c>
      <c r="CV795" t="s">
        <v>297</v>
      </c>
      <c r="CW795" t="s">
        <v>297</v>
      </c>
      <c r="CX795" t="s">
        <v>297</v>
      </c>
      <c r="CY795" t="s">
        <v>297</v>
      </c>
      <c r="CZ795" t="s">
        <v>297</v>
      </c>
      <c r="DA795" t="s">
        <v>297</v>
      </c>
      <c r="DB795" t="s">
        <v>297</v>
      </c>
      <c r="DC795" t="s">
        <v>297</v>
      </c>
    </row>
    <row r="796" spans="1:107" ht="17" hidden="1" customHeight="1" x14ac:dyDescent="0.2">
      <c r="A796" t="s">
        <v>4622</v>
      </c>
      <c r="B796" s="196" t="s">
        <v>4623</v>
      </c>
      <c r="C796" t="s">
        <v>6204</v>
      </c>
      <c r="D796" t="s">
        <v>297</v>
      </c>
      <c r="E796" t="s">
        <v>4624</v>
      </c>
      <c r="F796" t="s">
        <v>4625</v>
      </c>
      <c r="G796" t="s">
        <v>339</v>
      </c>
      <c r="H796" t="s">
        <v>340</v>
      </c>
      <c r="I796" t="s">
        <v>341</v>
      </c>
      <c r="J796" t="s">
        <v>342</v>
      </c>
      <c r="K796" t="s">
        <v>343</v>
      </c>
      <c r="L796" t="s">
        <v>303</v>
      </c>
      <c r="M796" t="s">
        <v>297</v>
      </c>
      <c r="N796" t="s">
        <v>297</v>
      </c>
      <c r="O796" t="s">
        <v>297</v>
      </c>
      <c r="Q796" t="s">
        <v>344</v>
      </c>
      <c r="R796" t="s">
        <v>297</v>
      </c>
      <c r="S796" t="s">
        <v>306</v>
      </c>
      <c r="T796" t="s">
        <v>297</v>
      </c>
      <c r="U796" t="s">
        <v>308</v>
      </c>
      <c r="V796" t="s">
        <v>309</v>
      </c>
      <c r="W796" t="s">
        <v>310</v>
      </c>
      <c r="X796" t="s">
        <v>310</v>
      </c>
      <c r="Y796" t="s">
        <v>297</v>
      </c>
      <c r="Z796" t="s">
        <v>297</v>
      </c>
      <c r="AA796" t="s">
        <v>297</v>
      </c>
      <c r="AB796" t="s">
        <v>297</v>
      </c>
      <c r="AC796" t="s">
        <v>297</v>
      </c>
      <c r="AD796" t="s">
        <v>297</v>
      </c>
      <c r="AE796" t="s">
        <v>297</v>
      </c>
      <c r="AF796" t="s">
        <v>297</v>
      </c>
      <c r="AG796" t="s">
        <v>297</v>
      </c>
      <c r="AH796" t="s">
        <v>297</v>
      </c>
      <c r="AI796" t="s">
        <v>297</v>
      </c>
      <c r="AJ796" t="s">
        <v>297</v>
      </c>
      <c r="AK796" t="s">
        <v>297</v>
      </c>
      <c r="AL796" t="s">
        <v>297</v>
      </c>
      <c r="AM796" t="s">
        <v>297</v>
      </c>
      <c r="AN796" t="s">
        <v>297</v>
      </c>
      <c r="AO796" t="s">
        <v>297</v>
      </c>
      <c r="AP796" t="s">
        <v>297</v>
      </c>
      <c r="AQ796" t="s">
        <v>297</v>
      </c>
      <c r="AR796" t="s">
        <v>297</v>
      </c>
      <c r="AS796" t="s">
        <v>297</v>
      </c>
      <c r="AT796" t="s">
        <v>297</v>
      </c>
      <c r="AU796" t="s">
        <v>297</v>
      </c>
      <c r="AV796" t="s">
        <v>297</v>
      </c>
      <c r="AW796" t="s">
        <v>297</v>
      </c>
      <c r="AX796" t="s">
        <v>297</v>
      </c>
      <c r="AY796" t="s">
        <v>297</v>
      </c>
      <c r="AZ796" t="s">
        <v>297</v>
      </c>
      <c r="BA796" t="s">
        <v>297</v>
      </c>
      <c r="BB796" t="s">
        <v>297</v>
      </c>
      <c r="BC796" t="s">
        <v>297</v>
      </c>
      <c r="BD796" t="s">
        <v>297</v>
      </c>
      <c r="BE796" t="s">
        <v>297</v>
      </c>
      <c r="BF796" t="s">
        <v>297</v>
      </c>
      <c r="BG796" t="s">
        <v>297</v>
      </c>
      <c r="BH796" t="s">
        <v>297</v>
      </c>
      <c r="BI796" t="s">
        <v>297</v>
      </c>
      <c r="BJ796" t="s">
        <v>297</v>
      </c>
      <c r="BK796" t="s">
        <v>297</v>
      </c>
      <c r="BL796" t="s">
        <v>297</v>
      </c>
      <c r="BM796" t="s">
        <v>297</v>
      </c>
      <c r="BN796" t="s">
        <v>297</v>
      </c>
      <c r="BO796" t="s">
        <v>297</v>
      </c>
      <c r="BP796" t="s">
        <v>297</v>
      </c>
      <c r="BQ796" t="s">
        <v>297</v>
      </c>
      <c r="BR796" t="s">
        <v>297</v>
      </c>
      <c r="BS796" t="s">
        <v>466</v>
      </c>
      <c r="BT796" t="s">
        <v>412</v>
      </c>
      <c r="BU796">
        <v>3</v>
      </c>
      <c r="BV796" t="s">
        <v>297</v>
      </c>
      <c r="BW796" t="s">
        <v>297</v>
      </c>
      <c r="BX796" t="s">
        <v>297</v>
      </c>
      <c r="BY796" t="s">
        <v>297</v>
      </c>
      <c r="BZ796" t="s">
        <v>297</v>
      </c>
      <c r="CA796" t="s">
        <v>297</v>
      </c>
      <c r="CB796" t="s">
        <v>297</v>
      </c>
      <c r="CC796" t="s">
        <v>297</v>
      </c>
      <c r="CD796" t="s">
        <v>297</v>
      </c>
      <c r="CE796" t="s">
        <v>297</v>
      </c>
      <c r="CF796" t="s">
        <v>297</v>
      </c>
      <c r="CG796" t="s">
        <v>297</v>
      </c>
      <c r="CH796" t="s">
        <v>297</v>
      </c>
      <c r="CI796">
        <v>0</v>
      </c>
      <c r="CJ796">
        <v>30</v>
      </c>
      <c r="CK796" t="s">
        <v>4626</v>
      </c>
      <c r="CL796" t="s">
        <v>4627</v>
      </c>
      <c r="CM796" t="s">
        <v>4628</v>
      </c>
      <c r="CN796" t="s">
        <v>297</v>
      </c>
      <c r="CO796" t="s">
        <v>297</v>
      </c>
      <c r="CP796" t="s">
        <v>297</v>
      </c>
      <c r="CQ796" t="s">
        <v>297</v>
      </c>
      <c r="CR796" t="s">
        <v>297</v>
      </c>
      <c r="CS796" t="s">
        <v>297</v>
      </c>
      <c r="CT796" t="s">
        <v>297</v>
      </c>
      <c r="CU796" t="s">
        <v>297</v>
      </c>
      <c r="CV796" t="s">
        <v>297</v>
      </c>
      <c r="CW796" t="s">
        <v>297</v>
      </c>
      <c r="CX796" t="s">
        <v>297</v>
      </c>
      <c r="CY796" t="s">
        <v>297</v>
      </c>
      <c r="CZ796" t="s">
        <v>297</v>
      </c>
      <c r="DA796" t="s">
        <v>297</v>
      </c>
      <c r="DB796" t="s">
        <v>297</v>
      </c>
      <c r="DC796" t="s">
        <v>297</v>
      </c>
    </row>
    <row r="797" spans="1:107" ht="17" hidden="1" customHeight="1" x14ac:dyDescent="0.2">
      <c r="A797" t="s">
        <v>6262</v>
      </c>
      <c r="B797" s="14" t="s">
        <v>4630</v>
      </c>
      <c r="C797" t="s">
        <v>6286</v>
      </c>
      <c r="D797" t="s">
        <v>297</v>
      </c>
      <c r="E797" t="s">
        <v>4631</v>
      </c>
      <c r="F797" t="s">
        <v>297</v>
      </c>
      <c r="G797" t="s">
        <v>339</v>
      </c>
      <c r="H797" t="s">
        <v>340</v>
      </c>
      <c r="I797" t="s">
        <v>375</v>
      </c>
      <c r="J797" t="s">
        <v>342</v>
      </c>
      <c r="K797" t="s">
        <v>343</v>
      </c>
      <c r="L797" t="s">
        <v>303</v>
      </c>
      <c r="M797" t="s">
        <v>297</v>
      </c>
      <c r="N797" t="s">
        <v>297</v>
      </c>
      <c r="O797" t="s">
        <v>4629</v>
      </c>
      <c r="Q797" t="s">
        <v>344</v>
      </c>
      <c r="R797" t="s">
        <v>297</v>
      </c>
      <c r="S797" t="s">
        <v>306</v>
      </c>
      <c r="T797" t="s">
        <v>297</v>
      </c>
      <c r="U797" t="s">
        <v>297</v>
      </c>
      <c r="V797" t="s">
        <v>309</v>
      </c>
      <c r="W797" t="s">
        <v>310</v>
      </c>
      <c r="X797" t="s">
        <v>310</v>
      </c>
      <c r="Y797" t="s">
        <v>311</v>
      </c>
      <c r="Z797" t="s">
        <v>297</v>
      </c>
      <c r="AA797" t="s">
        <v>297</v>
      </c>
      <c r="AB797" t="s">
        <v>297</v>
      </c>
      <c r="AC797" t="s">
        <v>297</v>
      </c>
      <c r="AD797" t="s">
        <v>297</v>
      </c>
      <c r="AE797" t="s">
        <v>297</v>
      </c>
      <c r="AF797" t="s">
        <v>312</v>
      </c>
      <c r="AG797" t="s">
        <v>297</v>
      </c>
      <c r="AH797" t="s">
        <v>297</v>
      </c>
      <c r="AI797" t="s">
        <v>297</v>
      </c>
      <c r="AJ797" t="s">
        <v>297</v>
      </c>
      <c r="AK797" t="s">
        <v>297</v>
      </c>
      <c r="AL797" t="s">
        <v>297</v>
      </c>
      <c r="AM797" t="s">
        <v>297</v>
      </c>
      <c r="AN797" t="s">
        <v>297</v>
      </c>
      <c r="AO797" t="s">
        <v>297</v>
      </c>
      <c r="AP797" t="s">
        <v>297</v>
      </c>
      <c r="AQ797" t="s">
        <v>297</v>
      </c>
      <c r="AR797" t="s">
        <v>1581</v>
      </c>
      <c r="AS797" t="s">
        <v>297</v>
      </c>
      <c r="AT797" t="s">
        <v>297</v>
      </c>
      <c r="AU797" t="s">
        <v>297</v>
      </c>
      <c r="AV797" t="s">
        <v>297</v>
      </c>
      <c r="AW797" t="s">
        <v>297</v>
      </c>
      <c r="AX797" t="s">
        <v>297</v>
      </c>
      <c r="AY797" t="s">
        <v>297</v>
      </c>
      <c r="AZ797" t="s">
        <v>297</v>
      </c>
      <c r="BA797" t="s">
        <v>297</v>
      </c>
      <c r="BB797" t="s">
        <v>297</v>
      </c>
      <c r="BC797" t="s">
        <v>297</v>
      </c>
      <c r="BD797" t="s">
        <v>297</v>
      </c>
      <c r="BE797" t="s">
        <v>297</v>
      </c>
      <c r="BF797" t="s">
        <v>297</v>
      </c>
      <c r="BG797" t="s">
        <v>297</v>
      </c>
      <c r="BH797" t="s">
        <v>297</v>
      </c>
      <c r="BI797" t="s">
        <v>297</v>
      </c>
      <c r="BJ797" t="s">
        <v>297</v>
      </c>
      <c r="BK797" t="s">
        <v>297</v>
      </c>
      <c r="BL797" t="s">
        <v>297</v>
      </c>
      <c r="BM797" t="s">
        <v>297</v>
      </c>
      <c r="BN797" t="s">
        <v>297</v>
      </c>
      <c r="BO797" t="s">
        <v>297</v>
      </c>
      <c r="BP797" t="s">
        <v>297</v>
      </c>
      <c r="BQ797" t="s">
        <v>297</v>
      </c>
      <c r="BR797" t="s">
        <v>297</v>
      </c>
      <c r="BS797" t="s">
        <v>297</v>
      </c>
      <c r="BT797" t="s">
        <v>297</v>
      </c>
      <c r="BU797" t="s">
        <v>297</v>
      </c>
      <c r="BV797" t="s">
        <v>297</v>
      </c>
      <c r="BW797" t="s">
        <v>297</v>
      </c>
      <c r="BX797" t="s">
        <v>297</v>
      </c>
      <c r="BY797" t="s">
        <v>297</v>
      </c>
      <c r="BZ797" t="s">
        <v>297</v>
      </c>
      <c r="CA797" t="s">
        <v>297</v>
      </c>
      <c r="CB797" t="s">
        <v>297</v>
      </c>
      <c r="CC797" t="s">
        <v>297</v>
      </c>
      <c r="CD797" t="s">
        <v>297</v>
      </c>
      <c r="CE797" t="s">
        <v>297</v>
      </c>
      <c r="CF797" t="s">
        <v>347</v>
      </c>
      <c r="CG797" t="s">
        <v>297</v>
      </c>
      <c r="CH797" t="s">
        <v>297</v>
      </c>
      <c r="CI797">
        <v>0</v>
      </c>
      <c r="CJ797">
        <v>30</v>
      </c>
      <c r="CK797" t="s">
        <v>4632</v>
      </c>
      <c r="CL797" t="s">
        <v>4633</v>
      </c>
      <c r="CM797" t="s">
        <v>297</v>
      </c>
      <c r="CN797" t="s">
        <v>297</v>
      </c>
      <c r="CO797" t="s">
        <v>297</v>
      </c>
      <c r="CP797" t="s">
        <v>297</v>
      </c>
      <c r="CQ797" t="s">
        <v>297</v>
      </c>
      <c r="CR797" t="s">
        <v>297</v>
      </c>
      <c r="CS797" t="s">
        <v>297</v>
      </c>
      <c r="CT797" t="s">
        <v>297</v>
      </c>
      <c r="CU797" t="s">
        <v>297</v>
      </c>
      <c r="CV797" t="s">
        <v>297</v>
      </c>
      <c r="CW797" t="s">
        <v>297</v>
      </c>
      <c r="CX797" t="s">
        <v>297</v>
      </c>
      <c r="CY797" t="s">
        <v>297</v>
      </c>
      <c r="CZ797" t="s">
        <v>297</v>
      </c>
      <c r="DA797" t="s">
        <v>297</v>
      </c>
      <c r="DB797" t="s">
        <v>297</v>
      </c>
      <c r="DC797" t="s">
        <v>297</v>
      </c>
    </row>
    <row r="798" spans="1:107" ht="17" hidden="1" customHeight="1" x14ac:dyDescent="0.2">
      <c r="A798" t="s">
        <v>4634</v>
      </c>
      <c r="B798" s="196" t="s">
        <v>4635</v>
      </c>
      <c r="C798" t="s">
        <v>6204</v>
      </c>
      <c r="D798" t="s">
        <v>297</v>
      </c>
      <c r="E798" t="s">
        <v>4636</v>
      </c>
      <c r="F798" t="s">
        <v>297</v>
      </c>
      <c r="G798" t="s">
        <v>339</v>
      </c>
      <c r="H798" t="s">
        <v>340</v>
      </c>
      <c r="I798" t="s">
        <v>375</v>
      </c>
      <c r="J798" t="s">
        <v>342</v>
      </c>
      <c r="K798" t="s">
        <v>343</v>
      </c>
      <c r="L798" t="s">
        <v>303</v>
      </c>
      <c r="M798" t="s">
        <v>297</v>
      </c>
      <c r="N798" t="s">
        <v>297</v>
      </c>
      <c r="O798" t="s">
        <v>4629</v>
      </c>
      <c r="Q798" t="s">
        <v>344</v>
      </c>
      <c r="R798" t="s">
        <v>297</v>
      </c>
      <c r="S798" t="s">
        <v>306</v>
      </c>
      <c r="T798" t="s">
        <v>297</v>
      </c>
      <c r="U798" t="s">
        <v>308</v>
      </c>
      <c r="V798" t="s">
        <v>309</v>
      </c>
      <c r="W798" t="s">
        <v>310</v>
      </c>
      <c r="X798" t="s">
        <v>310</v>
      </c>
      <c r="Y798" t="s">
        <v>311</v>
      </c>
      <c r="Z798" t="s">
        <v>297</v>
      </c>
      <c r="AA798" t="s">
        <v>297</v>
      </c>
      <c r="AB798" t="s">
        <v>297</v>
      </c>
      <c r="AC798" t="s">
        <v>297</v>
      </c>
      <c r="AD798" t="s">
        <v>297</v>
      </c>
      <c r="AE798" t="s">
        <v>297</v>
      </c>
      <c r="AF798" t="s">
        <v>312</v>
      </c>
      <c r="AG798" t="s">
        <v>297</v>
      </c>
      <c r="AH798" t="s">
        <v>297</v>
      </c>
      <c r="AI798" t="s">
        <v>297</v>
      </c>
      <c r="AJ798" t="s">
        <v>297</v>
      </c>
      <c r="AK798" t="s">
        <v>297</v>
      </c>
      <c r="AL798" t="s">
        <v>297</v>
      </c>
      <c r="AM798" t="s">
        <v>297</v>
      </c>
      <c r="AN798" t="s">
        <v>297</v>
      </c>
      <c r="AO798" t="s">
        <v>297</v>
      </c>
      <c r="AP798" t="s">
        <v>297</v>
      </c>
      <c r="AQ798" t="s">
        <v>297</v>
      </c>
      <c r="AR798" t="s">
        <v>1581</v>
      </c>
      <c r="AS798" t="s">
        <v>297</v>
      </c>
      <c r="AT798" t="s">
        <v>297</v>
      </c>
      <c r="AU798" t="s">
        <v>297</v>
      </c>
      <c r="AV798" t="s">
        <v>297</v>
      </c>
      <c r="AW798" t="s">
        <v>297</v>
      </c>
      <c r="AX798" t="s">
        <v>297</v>
      </c>
      <c r="AY798" t="s">
        <v>297</v>
      </c>
      <c r="AZ798" t="s">
        <v>297</v>
      </c>
      <c r="BA798" t="s">
        <v>297</v>
      </c>
      <c r="BB798" t="s">
        <v>297</v>
      </c>
      <c r="BC798" t="s">
        <v>297</v>
      </c>
      <c r="BD798" t="s">
        <v>297</v>
      </c>
      <c r="BE798" t="s">
        <v>297</v>
      </c>
      <c r="BF798" t="s">
        <v>297</v>
      </c>
      <c r="BG798" t="s">
        <v>297</v>
      </c>
      <c r="BH798" t="s">
        <v>297</v>
      </c>
      <c r="BI798" t="s">
        <v>297</v>
      </c>
      <c r="BJ798" t="s">
        <v>297</v>
      </c>
      <c r="BK798" t="s">
        <v>297</v>
      </c>
      <c r="BL798" t="s">
        <v>297</v>
      </c>
      <c r="BM798" t="s">
        <v>297</v>
      </c>
      <c r="BN798" t="s">
        <v>297</v>
      </c>
      <c r="BO798" t="s">
        <v>297</v>
      </c>
      <c r="BP798" t="s">
        <v>297</v>
      </c>
      <c r="BQ798" t="s">
        <v>297</v>
      </c>
      <c r="BR798" t="s">
        <v>297</v>
      </c>
      <c r="BS798" t="s">
        <v>297</v>
      </c>
      <c r="BT798" t="s">
        <v>297</v>
      </c>
      <c r="BU798" t="s">
        <v>297</v>
      </c>
      <c r="BV798" t="s">
        <v>411</v>
      </c>
      <c r="BW798" t="s">
        <v>424</v>
      </c>
      <c r="BX798">
        <v>6</v>
      </c>
      <c r="BY798" t="s">
        <v>297</v>
      </c>
      <c r="BZ798" t="s">
        <v>297</v>
      </c>
      <c r="CA798" t="s">
        <v>297</v>
      </c>
      <c r="CB798" t="s">
        <v>297</v>
      </c>
      <c r="CC798" t="s">
        <v>297</v>
      </c>
      <c r="CD798" t="s">
        <v>297</v>
      </c>
      <c r="CE798" t="s">
        <v>297</v>
      </c>
      <c r="CF798" t="s">
        <v>347</v>
      </c>
      <c r="CG798" t="s">
        <v>297</v>
      </c>
      <c r="CH798" t="s">
        <v>297</v>
      </c>
      <c r="CI798">
        <v>0</v>
      </c>
      <c r="CJ798">
        <v>30</v>
      </c>
      <c r="CK798" t="s">
        <v>4637</v>
      </c>
      <c r="CL798" t="s">
        <v>4638</v>
      </c>
      <c r="CM798" t="s">
        <v>297</v>
      </c>
      <c r="CN798" t="s">
        <v>297</v>
      </c>
      <c r="CO798" t="s">
        <v>297</v>
      </c>
      <c r="CP798" t="s">
        <v>297</v>
      </c>
      <c r="CQ798" t="s">
        <v>297</v>
      </c>
      <c r="CR798" t="s">
        <v>297</v>
      </c>
      <c r="CS798" t="s">
        <v>297</v>
      </c>
      <c r="CT798" t="s">
        <v>297</v>
      </c>
      <c r="CU798" t="s">
        <v>297</v>
      </c>
      <c r="CV798" t="s">
        <v>297</v>
      </c>
      <c r="CW798" t="s">
        <v>297</v>
      </c>
      <c r="CX798" t="s">
        <v>297</v>
      </c>
      <c r="CY798" t="s">
        <v>297</v>
      </c>
      <c r="CZ798" t="s">
        <v>297</v>
      </c>
      <c r="DA798" t="s">
        <v>297</v>
      </c>
      <c r="DB798" t="s">
        <v>297</v>
      </c>
      <c r="DC798" t="s">
        <v>297</v>
      </c>
    </row>
    <row r="799" spans="1:107" ht="17" hidden="1" customHeight="1" x14ac:dyDescent="0.2">
      <c r="A799" t="s">
        <v>4639</v>
      </c>
      <c r="B799" s="14" t="s">
        <v>4640</v>
      </c>
      <c r="C799" t="s">
        <v>6204</v>
      </c>
      <c r="D799" t="s">
        <v>297</v>
      </c>
      <c r="E799" t="s">
        <v>4641</v>
      </c>
      <c r="F799" t="s">
        <v>297</v>
      </c>
      <c r="G799" t="s">
        <v>339</v>
      </c>
      <c r="H799" t="s">
        <v>340</v>
      </c>
      <c r="I799" t="s">
        <v>341</v>
      </c>
      <c r="J799" t="s">
        <v>342</v>
      </c>
      <c r="K799" t="s">
        <v>343</v>
      </c>
      <c r="L799" t="s">
        <v>303</v>
      </c>
      <c r="M799" t="s">
        <v>297</v>
      </c>
      <c r="N799" t="s">
        <v>297</v>
      </c>
      <c r="O799" t="s">
        <v>297</v>
      </c>
      <c r="Q799" t="s">
        <v>344</v>
      </c>
      <c r="R799" t="s">
        <v>297</v>
      </c>
      <c r="S799" t="s">
        <v>306</v>
      </c>
      <c r="T799" t="s">
        <v>297</v>
      </c>
      <c r="U799" t="s">
        <v>308</v>
      </c>
      <c r="V799" t="s">
        <v>568</v>
      </c>
      <c r="W799" t="s">
        <v>345</v>
      </c>
      <c r="X799" t="s">
        <v>310</v>
      </c>
      <c r="Y799" t="s">
        <v>568</v>
      </c>
      <c r="Z799" t="s">
        <v>297</v>
      </c>
      <c r="AA799" t="s">
        <v>297</v>
      </c>
      <c r="AB799" t="s">
        <v>297</v>
      </c>
      <c r="AC799" t="s">
        <v>297</v>
      </c>
      <c r="AD799" t="s">
        <v>297</v>
      </c>
      <c r="AE799" t="s">
        <v>297</v>
      </c>
      <c r="AF799" t="s">
        <v>297</v>
      </c>
      <c r="AG799" t="s">
        <v>297</v>
      </c>
      <c r="AH799" t="s">
        <v>297</v>
      </c>
      <c r="AI799" t="s">
        <v>297</v>
      </c>
      <c r="AJ799" t="s">
        <v>297</v>
      </c>
      <c r="AK799" t="s">
        <v>297</v>
      </c>
      <c r="AL799" t="s">
        <v>297</v>
      </c>
      <c r="AM799" t="s">
        <v>297</v>
      </c>
      <c r="AN799" t="s">
        <v>297</v>
      </c>
      <c r="AO799" t="s">
        <v>297</v>
      </c>
      <c r="AP799" t="s">
        <v>297</v>
      </c>
      <c r="AQ799" t="s">
        <v>297</v>
      </c>
      <c r="AR799" t="s">
        <v>297</v>
      </c>
      <c r="AS799" t="s">
        <v>297</v>
      </c>
      <c r="AT799" t="s">
        <v>297</v>
      </c>
      <c r="AU799" t="s">
        <v>297</v>
      </c>
      <c r="AV799" t="s">
        <v>297</v>
      </c>
      <c r="AW799" t="s">
        <v>297</v>
      </c>
      <c r="AX799" t="s">
        <v>297</v>
      </c>
      <c r="AY799" t="s">
        <v>297</v>
      </c>
      <c r="AZ799" t="s">
        <v>297</v>
      </c>
      <c r="BA799" t="s">
        <v>297</v>
      </c>
      <c r="BB799" t="s">
        <v>297</v>
      </c>
      <c r="BC799" t="s">
        <v>297</v>
      </c>
      <c r="BD799" t="s">
        <v>297</v>
      </c>
      <c r="BE799" t="s">
        <v>297</v>
      </c>
      <c r="BF799" t="s">
        <v>297</v>
      </c>
      <c r="BG799" t="s">
        <v>297</v>
      </c>
      <c r="BH799" t="s">
        <v>297</v>
      </c>
      <c r="BI799" t="s">
        <v>297</v>
      </c>
      <c r="BJ799" t="s">
        <v>297</v>
      </c>
      <c r="BK799" t="s">
        <v>297</v>
      </c>
      <c r="BL799" t="s">
        <v>297</v>
      </c>
      <c r="BM799" t="s">
        <v>297</v>
      </c>
      <c r="BN799" t="s">
        <v>297</v>
      </c>
      <c r="BO799" t="s">
        <v>297</v>
      </c>
      <c r="BP799" t="s">
        <v>297</v>
      </c>
      <c r="BQ799" t="s">
        <v>297</v>
      </c>
      <c r="BR799" t="s">
        <v>297</v>
      </c>
      <c r="BS799" t="s">
        <v>297</v>
      </c>
      <c r="BT799" t="s">
        <v>297</v>
      </c>
      <c r="BU799" t="s">
        <v>297</v>
      </c>
      <c r="BV799" t="s">
        <v>297</v>
      </c>
      <c r="BW799" t="s">
        <v>297</v>
      </c>
      <c r="BX799" t="s">
        <v>297</v>
      </c>
      <c r="BY799" t="s">
        <v>297</v>
      </c>
      <c r="BZ799" t="s">
        <v>297</v>
      </c>
      <c r="CA799" t="s">
        <v>297</v>
      </c>
      <c r="CB799" t="s">
        <v>297</v>
      </c>
      <c r="CC799" t="s">
        <v>297</v>
      </c>
      <c r="CD799" t="s">
        <v>297</v>
      </c>
      <c r="CE799" t="s">
        <v>297</v>
      </c>
      <c r="CF799" t="s">
        <v>347</v>
      </c>
      <c r="CG799" t="s">
        <v>297</v>
      </c>
      <c r="CH799" t="s">
        <v>297</v>
      </c>
      <c r="CI799">
        <v>0</v>
      </c>
      <c r="CJ799">
        <v>30</v>
      </c>
      <c r="CK799" t="s">
        <v>4642</v>
      </c>
      <c r="CL799" t="s">
        <v>4643</v>
      </c>
      <c r="CM799" t="s">
        <v>297</v>
      </c>
      <c r="CN799" t="s">
        <v>297</v>
      </c>
      <c r="CO799" t="s">
        <v>297</v>
      </c>
      <c r="CP799" t="s">
        <v>297</v>
      </c>
      <c r="CQ799" t="s">
        <v>297</v>
      </c>
      <c r="CR799" t="s">
        <v>297</v>
      </c>
      <c r="CS799" t="s">
        <v>297</v>
      </c>
      <c r="CT799" t="s">
        <v>297</v>
      </c>
      <c r="CU799" t="s">
        <v>297</v>
      </c>
      <c r="CV799" t="s">
        <v>297</v>
      </c>
      <c r="CW799" t="s">
        <v>297</v>
      </c>
      <c r="CX799" t="s">
        <v>297</v>
      </c>
      <c r="CY799" t="s">
        <v>534</v>
      </c>
      <c r="CZ799" t="s">
        <v>404</v>
      </c>
      <c r="DA799" t="s">
        <v>4639</v>
      </c>
      <c r="DB799" t="s">
        <v>297</v>
      </c>
      <c r="DC799" t="s">
        <v>4644</v>
      </c>
    </row>
    <row r="800" spans="1:107" ht="17" hidden="1" customHeight="1" x14ac:dyDescent="0.2">
      <c r="A800" t="s">
        <v>4645</v>
      </c>
      <c r="B800" s="196" t="s">
        <v>4646</v>
      </c>
      <c r="C800" t="s">
        <v>6289</v>
      </c>
      <c r="D800" t="s">
        <v>297</v>
      </c>
      <c r="E800" t="s">
        <v>4646</v>
      </c>
      <c r="F800" t="s">
        <v>297</v>
      </c>
      <c r="G800" t="s">
        <v>298</v>
      </c>
      <c r="H800" t="s">
        <v>299</v>
      </c>
      <c r="I800" t="s">
        <v>300</v>
      </c>
      <c r="J800" t="s">
        <v>301</v>
      </c>
      <c r="K800" t="s">
        <v>587</v>
      </c>
      <c r="L800" t="s">
        <v>303</v>
      </c>
      <c r="M800" t="s">
        <v>297</v>
      </c>
      <c r="N800" t="s">
        <v>297</v>
      </c>
      <c r="O800" t="s">
        <v>297</v>
      </c>
      <c r="Q800" t="s">
        <v>304</v>
      </c>
      <c r="R800" t="s">
        <v>319</v>
      </c>
      <c r="S800" t="s">
        <v>306</v>
      </c>
      <c r="T800" t="s">
        <v>307</v>
      </c>
      <c r="U800" t="s">
        <v>308</v>
      </c>
      <c r="V800" t="s">
        <v>309</v>
      </c>
      <c r="W800" t="s">
        <v>310</v>
      </c>
      <c r="X800" t="s">
        <v>310</v>
      </c>
      <c r="Y800" t="s">
        <v>311</v>
      </c>
      <c r="Z800" t="s">
        <v>297</v>
      </c>
      <c r="AA800" t="s">
        <v>297</v>
      </c>
      <c r="AB800" t="s">
        <v>297</v>
      </c>
      <c r="AC800" t="s">
        <v>297</v>
      </c>
      <c r="AD800" t="s">
        <v>297</v>
      </c>
      <c r="AE800" t="s">
        <v>297</v>
      </c>
      <c r="AF800" t="s">
        <v>312</v>
      </c>
      <c r="AG800" t="s">
        <v>297</v>
      </c>
      <c r="AH800" t="s">
        <v>297</v>
      </c>
      <c r="AI800" t="s">
        <v>297</v>
      </c>
      <c r="AJ800" t="s">
        <v>297</v>
      </c>
      <c r="AK800" t="s">
        <v>297</v>
      </c>
      <c r="AL800" t="s">
        <v>297</v>
      </c>
      <c r="AM800" t="s">
        <v>297</v>
      </c>
      <c r="AN800" t="s">
        <v>297</v>
      </c>
      <c r="AO800" t="s">
        <v>297</v>
      </c>
      <c r="AP800" t="s">
        <v>297</v>
      </c>
      <c r="AQ800" t="s">
        <v>297</v>
      </c>
      <c r="AR800" t="s">
        <v>297</v>
      </c>
      <c r="AS800" t="s">
        <v>297</v>
      </c>
      <c r="AT800" t="s">
        <v>297</v>
      </c>
      <c r="AU800" t="s">
        <v>297</v>
      </c>
      <c r="AV800" t="s">
        <v>297</v>
      </c>
      <c r="AW800" t="s">
        <v>297</v>
      </c>
      <c r="AX800" t="s">
        <v>297</v>
      </c>
      <c r="AY800" t="s">
        <v>297</v>
      </c>
      <c r="AZ800" t="s">
        <v>297</v>
      </c>
      <c r="BA800" t="s">
        <v>297</v>
      </c>
      <c r="BB800" t="s">
        <v>297</v>
      </c>
      <c r="BC800" t="s">
        <v>297</v>
      </c>
      <c r="BD800" t="s">
        <v>297</v>
      </c>
      <c r="BE800" t="s">
        <v>297</v>
      </c>
      <c r="BF800" t="s">
        <v>297</v>
      </c>
      <c r="BG800" t="s">
        <v>297</v>
      </c>
      <c r="BH800" t="s">
        <v>297</v>
      </c>
      <c r="BI800" t="s">
        <v>297</v>
      </c>
      <c r="BJ800" t="s">
        <v>297</v>
      </c>
      <c r="BK800" t="s">
        <v>297</v>
      </c>
      <c r="BL800" t="s">
        <v>297</v>
      </c>
      <c r="BM800" t="s">
        <v>297</v>
      </c>
      <c r="BN800" t="s">
        <v>297</v>
      </c>
      <c r="BO800" t="s">
        <v>297</v>
      </c>
      <c r="BP800" t="s">
        <v>297</v>
      </c>
      <c r="BQ800" t="s">
        <v>297</v>
      </c>
      <c r="BR800" t="s">
        <v>297</v>
      </c>
      <c r="BS800" t="s">
        <v>297</v>
      </c>
      <c r="BT800" t="s">
        <v>297</v>
      </c>
      <c r="BU800" t="s">
        <v>297</v>
      </c>
      <c r="BV800" t="s">
        <v>297</v>
      </c>
      <c r="BW800" t="s">
        <v>297</v>
      </c>
      <c r="BX800" t="s">
        <v>297</v>
      </c>
      <c r="BY800" t="s">
        <v>297</v>
      </c>
      <c r="BZ800" t="s">
        <v>297</v>
      </c>
      <c r="CA800" t="s">
        <v>297</v>
      </c>
      <c r="CB800" t="s">
        <v>297</v>
      </c>
      <c r="CC800" t="s">
        <v>297</v>
      </c>
      <c r="CD800" t="s">
        <v>297</v>
      </c>
      <c r="CE800" t="s">
        <v>297</v>
      </c>
      <c r="CF800" t="s">
        <v>313</v>
      </c>
      <c r="CG800" t="s">
        <v>314</v>
      </c>
      <c r="CH800" t="s">
        <v>314</v>
      </c>
      <c r="CI800" t="s">
        <v>297</v>
      </c>
      <c r="CJ800" t="s">
        <v>297</v>
      </c>
      <c r="CK800" t="s">
        <v>4647</v>
      </c>
      <c r="CL800" t="s">
        <v>4648</v>
      </c>
      <c r="CM800" t="s">
        <v>297</v>
      </c>
      <c r="CN800" t="s">
        <v>297</v>
      </c>
      <c r="CO800" t="s">
        <v>297</v>
      </c>
      <c r="CP800" t="s">
        <v>297</v>
      </c>
      <c r="CQ800" t="s">
        <v>297</v>
      </c>
      <c r="CR800" t="s">
        <v>297</v>
      </c>
      <c r="CS800" t="s">
        <v>297</v>
      </c>
      <c r="CT800" t="s">
        <v>297</v>
      </c>
      <c r="CU800" t="s">
        <v>297</v>
      </c>
      <c r="CV800" t="s">
        <v>297</v>
      </c>
      <c r="CW800" t="s">
        <v>297</v>
      </c>
      <c r="CX800" t="s">
        <v>297</v>
      </c>
      <c r="CY800" t="s">
        <v>297</v>
      </c>
      <c r="CZ800" t="s">
        <v>297</v>
      </c>
      <c r="DA800" t="s">
        <v>297</v>
      </c>
      <c r="DB800" t="s">
        <v>297</v>
      </c>
      <c r="DC800" t="s">
        <v>297</v>
      </c>
    </row>
    <row r="801" spans="1:107" ht="17" hidden="1" customHeight="1" x14ac:dyDescent="0.2">
      <c r="A801" t="s">
        <v>6265</v>
      </c>
      <c r="B801" s="14" t="s">
        <v>4649</v>
      </c>
      <c r="C801" t="s">
        <v>6286</v>
      </c>
      <c r="D801" t="s">
        <v>297</v>
      </c>
      <c r="E801" t="s">
        <v>4650</v>
      </c>
      <c r="F801" t="s">
        <v>297</v>
      </c>
      <c r="G801" t="s">
        <v>339</v>
      </c>
      <c r="H801" t="s">
        <v>358</v>
      </c>
      <c r="I801" t="s">
        <v>375</v>
      </c>
      <c r="J801" t="s">
        <v>342</v>
      </c>
      <c r="K801" t="s">
        <v>343</v>
      </c>
      <c r="L801" t="s">
        <v>303</v>
      </c>
      <c r="M801" t="s">
        <v>297</v>
      </c>
      <c r="N801" t="s">
        <v>297</v>
      </c>
      <c r="O801" t="s">
        <v>297</v>
      </c>
      <c r="Q801" t="s">
        <v>344</v>
      </c>
      <c r="R801" t="s">
        <v>297</v>
      </c>
      <c r="S801" t="s">
        <v>306</v>
      </c>
      <c r="T801" t="s">
        <v>297</v>
      </c>
      <c r="U801" t="s">
        <v>297</v>
      </c>
      <c r="V801" t="s">
        <v>309</v>
      </c>
      <c r="W801" t="s">
        <v>310</v>
      </c>
      <c r="X801" t="s">
        <v>310</v>
      </c>
      <c r="Y801" t="s">
        <v>311</v>
      </c>
      <c r="Z801" t="s">
        <v>297</v>
      </c>
      <c r="AA801" t="s">
        <v>297</v>
      </c>
      <c r="AB801" t="s">
        <v>297</v>
      </c>
      <c r="AC801" t="s">
        <v>297</v>
      </c>
      <c r="AD801" t="s">
        <v>297</v>
      </c>
      <c r="AE801" t="s">
        <v>297</v>
      </c>
      <c r="AF801" t="s">
        <v>297</v>
      </c>
      <c r="AG801" t="s">
        <v>297</v>
      </c>
      <c r="AH801" t="s">
        <v>297</v>
      </c>
      <c r="AI801" t="s">
        <v>297</v>
      </c>
      <c r="AJ801" t="s">
        <v>297</v>
      </c>
      <c r="AK801" t="s">
        <v>297</v>
      </c>
      <c r="AL801" t="s">
        <v>297</v>
      </c>
      <c r="AM801" t="s">
        <v>297</v>
      </c>
      <c r="AN801" t="s">
        <v>297</v>
      </c>
      <c r="AO801" t="s">
        <v>297</v>
      </c>
      <c r="AP801" t="s">
        <v>297</v>
      </c>
      <c r="AQ801" t="s">
        <v>297</v>
      </c>
      <c r="AR801" t="s">
        <v>297</v>
      </c>
      <c r="AS801" t="s">
        <v>297</v>
      </c>
      <c r="AT801" t="s">
        <v>297</v>
      </c>
      <c r="AU801" t="s">
        <v>297</v>
      </c>
      <c r="AV801" t="s">
        <v>297</v>
      </c>
      <c r="AW801" t="s">
        <v>297</v>
      </c>
      <c r="AX801" t="s">
        <v>297</v>
      </c>
      <c r="AY801" t="s">
        <v>297</v>
      </c>
      <c r="AZ801" t="s">
        <v>297</v>
      </c>
      <c r="BA801" t="s">
        <v>297</v>
      </c>
      <c r="BB801" t="s">
        <v>297</v>
      </c>
      <c r="BC801" t="s">
        <v>297</v>
      </c>
      <c r="BD801" t="s">
        <v>297</v>
      </c>
      <c r="BE801" t="s">
        <v>297</v>
      </c>
      <c r="BF801" t="s">
        <v>297</v>
      </c>
      <c r="BG801" t="s">
        <v>297</v>
      </c>
      <c r="BH801" t="s">
        <v>297</v>
      </c>
      <c r="BI801" t="s">
        <v>297</v>
      </c>
      <c r="BJ801" t="s">
        <v>297</v>
      </c>
      <c r="BK801" t="s">
        <v>297</v>
      </c>
      <c r="BL801" t="s">
        <v>297</v>
      </c>
      <c r="BM801" t="s">
        <v>297</v>
      </c>
      <c r="BN801" t="s">
        <v>297</v>
      </c>
      <c r="BO801" t="s">
        <v>297</v>
      </c>
      <c r="BP801" t="s">
        <v>312</v>
      </c>
      <c r="BQ801" t="s">
        <v>297</v>
      </c>
      <c r="BR801" t="s">
        <v>297</v>
      </c>
      <c r="BS801" t="s">
        <v>297</v>
      </c>
      <c r="BT801" t="s">
        <v>297</v>
      </c>
      <c r="BU801" t="s">
        <v>297</v>
      </c>
      <c r="BV801" t="s">
        <v>297</v>
      </c>
      <c r="BW801" t="s">
        <v>297</v>
      </c>
      <c r="BX801" t="s">
        <v>297</v>
      </c>
      <c r="BY801" t="s">
        <v>297</v>
      </c>
      <c r="BZ801" t="s">
        <v>297</v>
      </c>
      <c r="CA801" t="s">
        <v>297</v>
      </c>
      <c r="CB801" t="s">
        <v>297</v>
      </c>
      <c r="CC801" t="s">
        <v>297</v>
      </c>
      <c r="CD801" t="s">
        <v>297</v>
      </c>
      <c r="CE801" t="s">
        <v>297</v>
      </c>
      <c r="CF801" t="s">
        <v>369</v>
      </c>
      <c r="CG801" t="s">
        <v>297</v>
      </c>
      <c r="CH801" t="s">
        <v>297</v>
      </c>
      <c r="CI801">
        <v>0</v>
      </c>
      <c r="CJ801">
        <v>30</v>
      </c>
      <c r="CK801" t="s">
        <v>4651</v>
      </c>
      <c r="CL801" t="s">
        <v>4652</v>
      </c>
      <c r="CM801" t="s">
        <v>297</v>
      </c>
      <c r="CN801" t="s">
        <v>297</v>
      </c>
      <c r="CO801" t="s">
        <v>297</v>
      </c>
      <c r="CP801" t="s">
        <v>297</v>
      </c>
      <c r="CQ801" t="s">
        <v>297</v>
      </c>
      <c r="CR801" t="s">
        <v>297</v>
      </c>
      <c r="CS801" t="s">
        <v>297</v>
      </c>
      <c r="CT801" t="s">
        <v>297</v>
      </c>
      <c r="CU801" t="s">
        <v>297</v>
      </c>
      <c r="CV801" t="s">
        <v>297</v>
      </c>
      <c r="CW801" t="s">
        <v>297</v>
      </c>
      <c r="CX801" t="s">
        <v>297</v>
      </c>
      <c r="CY801" t="s">
        <v>297</v>
      </c>
      <c r="CZ801" t="s">
        <v>297</v>
      </c>
      <c r="DA801" t="s">
        <v>297</v>
      </c>
      <c r="DB801" t="s">
        <v>297</v>
      </c>
      <c r="DC801" t="s">
        <v>297</v>
      </c>
    </row>
    <row r="802" spans="1:107" ht="17" hidden="1" customHeight="1" x14ac:dyDescent="0.2">
      <c r="A802" t="s">
        <v>4653</v>
      </c>
      <c r="B802" s="196" t="s">
        <v>4654</v>
      </c>
      <c r="C802" t="s">
        <v>6285</v>
      </c>
      <c r="D802" t="s">
        <v>297</v>
      </c>
      <c r="E802" t="s">
        <v>4655</v>
      </c>
      <c r="F802" t="s">
        <v>297</v>
      </c>
      <c r="G802" t="s">
        <v>339</v>
      </c>
      <c r="H802" t="s">
        <v>340</v>
      </c>
      <c r="I802" t="s">
        <v>300</v>
      </c>
      <c r="J802" t="s">
        <v>479</v>
      </c>
      <c r="K802" t="s">
        <v>343</v>
      </c>
      <c r="L802" t="s">
        <v>303</v>
      </c>
      <c r="M802" t="s">
        <v>297</v>
      </c>
      <c r="N802" t="s">
        <v>297</v>
      </c>
      <c r="O802" t="s">
        <v>297</v>
      </c>
      <c r="Q802" t="s">
        <v>344</v>
      </c>
      <c r="R802" t="s">
        <v>297</v>
      </c>
      <c r="S802" t="s">
        <v>306</v>
      </c>
      <c r="T802" t="s">
        <v>297</v>
      </c>
      <c r="U802" t="s">
        <v>297</v>
      </c>
      <c r="V802" t="s">
        <v>309</v>
      </c>
      <c r="W802" t="s">
        <v>310</v>
      </c>
      <c r="X802" t="s">
        <v>310</v>
      </c>
      <c r="Y802" t="s">
        <v>311</v>
      </c>
      <c r="Z802" t="s">
        <v>297</v>
      </c>
      <c r="AA802" t="s">
        <v>297</v>
      </c>
      <c r="AB802" t="s">
        <v>297</v>
      </c>
      <c r="AC802" t="s">
        <v>297</v>
      </c>
      <c r="AD802" t="s">
        <v>297</v>
      </c>
      <c r="AE802" t="s">
        <v>297</v>
      </c>
      <c r="AF802" t="s">
        <v>312</v>
      </c>
      <c r="AG802" t="s">
        <v>297</v>
      </c>
      <c r="AH802" t="s">
        <v>297</v>
      </c>
      <c r="AI802" t="s">
        <v>297</v>
      </c>
      <c r="AJ802" t="s">
        <v>297</v>
      </c>
      <c r="AK802" t="s">
        <v>297</v>
      </c>
      <c r="AL802" t="s">
        <v>297</v>
      </c>
      <c r="AM802" t="s">
        <v>297</v>
      </c>
      <c r="AN802" t="s">
        <v>297</v>
      </c>
      <c r="AO802" t="s">
        <v>312</v>
      </c>
      <c r="AP802" t="s">
        <v>297</v>
      </c>
      <c r="AQ802" t="s">
        <v>297</v>
      </c>
      <c r="AR802" t="s">
        <v>297</v>
      </c>
      <c r="AS802" t="s">
        <v>297</v>
      </c>
      <c r="AT802" t="s">
        <v>297</v>
      </c>
      <c r="AU802" t="s">
        <v>297</v>
      </c>
      <c r="AV802" t="s">
        <v>297</v>
      </c>
      <c r="AW802" t="s">
        <v>297</v>
      </c>
      <c r="AX802" t="s">
        <v>297</v>
      </c>
      <c r="AY802" t="s">
        <v>297</v>
      </c>
      <c r="AZ802" t="s">
        <v>297</v>
      </c>
      <c r="BA802" t="s">
        <v>297</v>
      </c>
      <c r="BB802" t="s">
        <v>297</v>
      </c>
      <c r="BC802" t="s">
        <v>297</v>
      </c>
      <c r="BD802" t="s">
        <v>297</v>
      </c>
      <c r="BE802" t="s">
        <v>297</v>
      </c>
      <c r="BF802" t="s">
        <v>297</v>
      </c>
      <c r="BG802" t="s">
        <v>297</v>
      </c>
      <c r="BH802" t="s">
        <v>297</v>
      </c>
      <c r="BI802" t="s">
        <v>297</v>
      </c>
      <c r="BJ802" t="s">
        <v>297</v>
      </c>
      <c r="BK802" t="s">
        <v>297</v>
      </c>
      <c r="BL802" t="s">
        <v>297</v>
      </c>
      <c r="BM802" t="s">
        <v>297</v>
      </c>
      <c r="BN802" t="s">
        <v>297</v>
      </c>
      <c r="BO802" t="s">
        <v>297</v>
      </c>
      <c r="BP802" t="s">
        <v>297</v>
      </c>
      <c r="BQ802" t="s">
        <v>297</v>
      </c>
      <c r="BR802" t="s">
        <v>297</v>
      </c>
      <c r="BS802" t="s">
        <v>297</v>
      </c>
      <c r="BT802" t="s">
        <v>297</v>
      </c>
      <c r="BU802" t="s">
        <v>297</v>
      </c>
      <c r="BV802" t="s">
        <v>297</v>
      </c>
      <c r="BW802" t="s">
        <v>297</v>
      </c>
      <c r="BX802" t="s">
        <v>297</v>
      </c>
      <c r="BY802" t="s">
        <v>297</v>
      </c>
      <c r="BZ802" t="s">
        <v>297</v>
      </c>
      <c r="CA802" t="s">
        <v>297</v>
      </c>
      <c r="CB802" t="s">
        <v>297</v>
      </c>
      <c r="CC802" t="s">
        <v>297</v>
      </c>
      <c r="CD802" t="s">
        <v>297</v>
      </c>
      <c r="CE802" t="s">
        <v>297</v>
      </c>
      <c r="CF802" t="s">
        <v>347</v>
      </c>
      <c r="CG802" t="s">
        <v>297</v>
      </c>
      <c r="CH802" t="s">
        <v>297</v>
      </c>
      <c r="CI802">
        <v>0</v>
      </c>
      <c r="CJ802">
        <v>30</v>
      </c>
      <c r="CK802" t="s">
        <v>4656</v>
      </c>
      <c r="CL802" t="s">
        <v>4657</v>
      </c>
      <c r="CM802" t="s">
        <v>297</v>
      </c>
      <c r="CN802" t="s">
        <v>4654</v>
      </c>
      <c r="CO802" t="s">
        <v>297</v>
      </c>
      <c r="CP802" t="s">
        <v>533</v>
      </c>
      <c r="CQ802" t="s">
        <v>297</v>
      </c>
      <c r="CR802" t="s">
        <v>297</v>
      </c>
      <c r="CS802" t="s">
        <v>297</v>
      </c>
      <c r="CT802" t="s">
        <v>297</v>
      </c>
      <c r="CU802" t="s">
        <v>297</v>
      </c>
      <c r="CV802" t="s">
        <v>297</v>
      </c>
      <c r="CW802" t="s">
        <v>297</v>
      </c>
      <c r="CX802" t="s">
        <v>297</v>
      </c>
      <c r="CY802" t="s">
        <v>297</v>
      </c>
      <c r="CZ802" t="s">
        <v>297</v>
      </c>
      <c r="DA802" t="s">
        <v>297</v>
      </c>
      <c r="DB802" t="s">
        <v>297</v>
      </c>
      <c r="DC802" t="s">
        <v>872</v>
      </c>
    </row>
    <row r="803" spans="1:107" ht="17" hidden="1" customHeight="1" x14ac:dyDescent="0.2">
      <c r="A803" t="s">
        <v>4658</v>
      </c>
      <c r="B803" s="14" t="s">
        <v>4659</v>
      </c>
      <c r="C803" t="s">
        <v>6202</v>
      </c>
      <c r="D803" t="s">
        <v>297</v>
      </c>
      <c r="E803" t="s">
        <v>4660</v>
      </c>
      <c r="F803" t="s">
        <v>297</v>
      </c>
      <c r="G803" t="s">
        <v>339</v>
      </c>
      <c r="H803" t="s">
        <v>299</v>
      </c>
      <c r="I803" t="s">
        <v>300</v>
      </c>
      <c r="J803" t="s">
        <v>611</v>
      </c>
      <c r="K803" t="s">
        <v>343</v>
      </c>
      <c r="L803" t="s">
        <v>303</v>
      </c>
      <c r="M803" t="s">
        <v>297</v>
      </c>
      <c r="N803" t="s">
        <v>297</v>
      </c>
      <c r="O803" t="s">
        <v>804</v>
      </c>
      <c r="Q803" t="s">
        <v>344</v>
      </c>
      <c r="R803" t="s">
        <v>297</v>
      </c>
      <c r="S803" t="s">
        <v>795</v>
      </c>
      <c r="T803" t="s">
        <v>297</v>
      </c>
      <c r="U803" t="s">
        <v>308</v>
      </c>
      <c r="V803" t="s">
        <v>309</v>
      </c>
      <c r="W803" t="s">
        <v>345</v>
      </c>
      <c r="X803" t="s">
        <v>310</v>
      </c>
      <c r="Y803" t="s">
        <v>297</v>
      </c>
      <c r="Z803" t="s">
        <v>312</v>
      </c>
      <c r="AA803" t="s">
        <v>297</v>
      </c>
      <c r="AB803" t="s">
        <v>297</v>
      </c>
      <c r="AC803" t="s">
        <v>297</v>
      </c>
      <c r="AD803" t="s">
        <v>297</v>
      </c>
      <c r="AE803" t="s">
        <v>297</v>
      </c>
      <c r="AF803" t="s">
        <v>297</v>
      </c>
      <c r="AG803" t="s">
        <v>297</v>
      </c>
      <c r="AH803" t="s">
        <v>297</v>
      </c>
      <c r="AI803" t="s">
        <v>297</v>
      </c>
      <c r="AJ803" t="s">
        <v>297</v>
      </c>
      <c r="AK803" t="s">
        <v>297</v>
      </c>
      <c r="AL803" t="s">
        <v>297</v>
      </c>
      <c r="AM803" t="s">
        <v>297</v>
      </c>
      <c r="AN803" t="s">
        <v>297</v>
      </c>
      <c r="AO803" t="s">
        <v>297</v>
      </c>
      <c r="AP803" t="s">
        <v>297</v>
      </c>
      <c r="AQ803" t="s">
        <v>297</v>
      </c>
      <c r="AR803" t="s">
        <v>297</v>
      </c>
      <c r="AS803" t="s">
        <v>297</v>
      </c>
      <c r="AT803" t="s">
        <v>297</v>
      </c>
      <c r="AU803" t="s">
        <v>297</v>
      </c>
      <c r="AV803" t="s">
        <v>297</v>
      </c>
      <c r="AW803" t="s">
        <v>297</v>
      </c>
      <c r="AX803" t="s">
        <v>297</v>
      </c>
      <c r="AY803" t="s">
        <v>297</v>
      </c>
      <c r="AZ803" t="s">
        <v>297</v>
      </c>
      <c r="BA803" t="s">
        <v>297</v>
      </c>
      <c r="BB803" t="s">
        <v>297</v>
      </c>
      <c r="BC803" t="s">
        <v>297</v>
      </c>
      <c r="BD803" t="s">
        <v>297</v>
      </c>
      <c r="BE803" t="s">
        <v>297</v>
      </c>
      <c r="BF803" t="s">
        <v>297</v>
      </c>
      <c r="BG803" t="s">
        <v>297</v>
      </c>
      <c r="BH803" t="s">
        <v>297</v>
      </c>
      <c r="BI803" t="s">
        <v>297</v>
      </c>
      <c r="BJ803" t="s">
        <v>297</v>
      </c>
      <c r="BK803" t="s">
        <v>297</v>
      </c>
      <c r="BL803" t="s">
        <v>297</v>
      </c>
      <c r="BM803" t="s">
        <v>297</v>
      </c>
      <c r="BN803" t="s">
        <v>297</v>
      </c>
      <c r="BO803" t="s">
        <v>297</v>
      </c>
      <c r="BP803" t="s">
        <v>297</v>
      </c>
      <c r="BQ803" t="s">
        <v>297</v>
      </c>
      <c r="BR803" t="s">
        <v>297</v>
      </c>
      <c r="BS803" t="s">
        <v>297</v>
      </c>
      <c r="BT803" t="s">
        <v>297</v>
      </c>
      <c r="BU803" t="s">
        <v>297</v>
      </c>
      <c r="BV803" t="s">
        <v>297</v>
      </c>
      <c r="BW803" t="s">
        <v>297</v>
      </c>
      <c r="BX803" t="s">
        <v>297</v>
      </c>
      <c r="BY803" t="s">
        <v>297</v>
      </c>
      <c r="BZ803" t="s">
        <v>297</v>
      </c>
      <c r="CA803" t="s">
        <v>297</v>
      </c>
      <c r="CB803" t="s">
        <v>297</v>
      </c>
      <c r="CC803" t="s">
        <v>297</v>
      </c>
      <c r="CD803" t="s">
        <v>297</v>
      </c>
      <c r="CE803" t="s">
        <v>297</v>
      </c>
      <c r="CF803" t="s">
        <v>369</v>
      </c>
      <c r="CG803" t="s">
        <v>297</v>
      </c>
      <c r="CH803" t="s">
        <v>297</v>
      </c>
      <c r="CI803">
        <v>0</v>
      </c>
      <c r="CJ803">
        <v>1</v>
      </c>
      <c r="CK803" t="s">
        <v>4661</v>
      </c>
      <c r="CL803" t="s">
        <v>4662</v>
      </c>
      <c r="CM803" t="s">
        <v>297</v>
      </c>
      <c r="CN803" t="s">
        <v>297</v>
      </c>
      <c r="CO803" t="s">
        <v>297</v>
      </c>
      <c r="CP803" t="s">
        <v>297</v>
      </c>
      <c r="CQ803" t="s">
        <v>297</v>
      </c>
      <c r="CR803" t="s">
        <v>297</v>
      </c>
      <c r="CS803" t="s">
        <v>297</v>
      </c>
      <c r="CT803" t="s">
        <v>297</v>
      </c>
      <c r="CU803" t="s">
        <v>297</v>
      </c>
      <c r="CV803" t="s">
        <v>297</v>
      </c>
      <c r="CW803" t="s">
        <v>297</v>
      </c>
      <c r="CX803" t="s">
        <v>297</v>
      </c>
      <c r="CY803" t="s">
        <v>926</v>
      </c>
      <c r="CZ803" t="s">
        <v>404</v>
      </c>
      <c r="DA803" t="s">
        <v>4663</v>
      </c>
      <c r="DB803" t="s">
        <v>297</v>
      </c>
      <c r="DC803" t="s">
        <v>297</v>
      </c>
    </row>
    <row r="804" spans="1:107" ht="17" hidden="1" customHeight="1" x14ac:dyDescent="0.2">
      <c r="A804" t="s">
        <v>192</v>
      </c>
      <c r="B804" s="196" t="s">
        <v>4664</v>
      </c>
      <c r="C804" t="s">
        <v>1745</v>
      </c>
      <c r="D804" t="s">
        <v>297</v>
      </c>
      <c r="E804" t="s">
        <v>4665</v>
      </c>
      <c r="F804" t="s">
        <v>297</v>
      </c>
      <c r="G804" t="s">
        <v>339</v>
      </c>
      <c r="H804" t="s">
        <v>340</v>
      </c>
      <c r="I804" t="s">
        <v>375</v>
      </c>
      <c r="J804" t="s">
        <v>342</v>
      </c>
      <c r="K804" t="s">
        <v>343</v>
      </c>
      <c r="L804" t="s">
        <v>303</v>
      </c>
      <c r="M804" t="s">
        <v>297</v>
      </c>
      <c r="N804" t="s">
        <v>297</v>
      </c>
      <c r="O804" t="s">
        <v>297</v>
      </c>
      <c r="Q804" t="s">
        <v>344</v>
      </c>
      <c r="R804" t="s">
        <v>297</v>
      </c>
      <c r="S804" t="s">
        <v>306</v>
      </c>
      <c r="T804" t="s">
        <v>297</v>
      </c>
      <c r="U804" t="s">
        <v>297</v>
      </c>
      <c r="V804" t="s">
        <v>309</v>
      </c>
      <c r="W804" t="s">
        <v>310</v>
      </c>
      <c r="X804" t="s">
        <v>310</v>
      </c>
      <c r="Y804" t="s">
        <v>311</v>
      </c>
      <c r="Z804" t="s">
        <v>297</v>
      </c>
      <c r="AA804" t="s">
        <v>297</v>
      </c>
      <c r="AB804" t="s">
        <v>297</v>
      </c>
      <c r="AC804" t="s">
        <v>297</v>
      </c>
      <c r="AD804" t="s">
        <v>297</v>
      </c>
      <c r="AE804" t="s">
        <v>297</v>
      </c>
      <c r="AF804" t="s">
        <v>297</v>
      </c>
      <c r="AG804" t="s">
        <v>297</v>
      </c>
      <c r="AH804" t="s">
        <v>297</v>
      </c>
      <c r="AI804" t="s">
        <v>297</v>
      </c>
      <c r="AJ804" t="s">
        <v>297</v>
      </c>
      <c r="AK804" t="s">
        <v>297</v>
      </c>
      <c r="AL804" t="s">
        <v>297</v>
      </c>
      <c r="AM804" t="s">
        <v>297</v>
      </c>
      <c r="AN804" t="s">
        <v>297</v>
      </c>
      <c r="AO804" t="s">
        <v>297</v>
      </c>
      <c r="AP804" t="s">
        <v>297</v>
      </c>
      <c r="AQ804" t="s">
        <v>297</v>
      </c>
      <c r="AR804" t="s">
        <v>297</v>
      </c>
      <c r="AS804" t="s">
        <v>297</v>
      </c>
      <c r="AT804" t="s">
        <v>297</v>
      </c>
      <c r="AU804" t="s">
        <v>297</v>
      </c>
      <c r="AV804" t="s">
        <v>297</v>
      </c>
      <c r="AW804" t="s">
        <v>297</v>
      </c>
      <c r="AX804" t="s">
        <v>297</v>
      </c>
      <c r="AY804" t="s">
        <v>297</v>
      </c>
      <c r="AZ804" t="s">
        <v>297</v>
      </c>
      <c r="BA804" t="s">
        <v>297</v>
      </c>
      <c r="BB804" t="s">
        <v>297</v>
      </c>
      <c r="BC804" t="s">
        <v>297</v>
      </c>
      <c r="BD804" t="s">
        <v>297</v>
      </c>
      <c r="BE804" t="s">
        <v>297</v>
      </c>
      <c r="BF804" t="s">
        <v>297</v>
      </c>
      <c r="BG804" t="s">
        <v>297</v>
      </c>
      <c r="BH804" t="s">
        <v>297</v>
      </c>
      <c r="BI804" t="s">
        <v>297</v>
      </c>
      <c r="BJ804" t="s">
        <v>297</v>
      </c>
      <c r="BK804" t="s">
        <v>297</v>
      </c>
      <c r="BL804" t="s">
        <v>297</v>
      </c>
      <c r="BM804" t="s">
        <v>297</v>
      </c>
      <c r="BO804" t="s">
        <v>297</v>
      </c>
      <c r="BP804" t="s">
        <v>411</v>
      </c>
      <c r="BQ804" t="s">
        <v>412</v>
      </c>
      <c r="BR804">
        <v>4</v>
      </c>
      <c r="BS804" t="s">
        <v>297</v>
      </c>
      <c r="BT804" t="s">
        <v>297</v>
      </c>
      <c r="BU804" t="s">
        <v>297</v>
      </c>
      <c r="BV804" t="s">
        <v>297</v>
      </c>
      <c r="BW804" t="s">
        <v>297</v>
      </c>
      <c r="BX804" t="s">
        <v>297</v>
      </c>
      <c r="BY804" t="s">
        <v>297</v>
      </c>
      <c r="BZ804" t="s">
        <v>297</v>
      </c>
      <c r="CA804" t="s">
        <v>297</v>
      </c>
      <c r="CB804" t="s">
        <v>297</v>
      </c>
      <c r="CC804" t="s">
        <v>297</v>
      </c>
      <c r="CD804" t="s">
        <v>297</v>
      </c>
      <c r="CE804" t="s">
        <v>297</v>
      </c>
      <c r="CF804" t="s">
        <v>347</v>
      </c>
      <c r="CG804" t="s">
        <v>297</v>
      </c>
      <c r="CH804" t="s">
        <v>297</v>
      </c>
      <c r="CI804">
        <v>0</v>
      </c>
      <c r="CJ804">
        <v>30</v>
      </c>
      <c r="CK804" t="s">
        <v>4666</v>
      </c>
      <c r="CL804" t="s">
        <v>4667</v>
      </c>
      <c r="CM804" t="s">
        <v>297</v>
      </c>
      <c r="CN804" t="s">
        <v>297</v>
      </c>
      <c r="CO804" t="s">
        <v>297</v>
      </c>
      <c r="CP804" t="s">
        <v>297</v>
      </c>
      <c r="CQ804" t="s">
        <v>297</v>
      </c>
      <c r="CR804" t="s">
        <v>297</v>
      </c>
      <c r="CS804" t="s">
        <v>297</v>
      </c>
      <c r="CT804" t="s">
        <v>297</v>
      </c>
      <c r="CU804" t="s">
        <v>297</v>
      </c>
      <c r="CV804" t="s">
        <v>297</v>
      </c>
      <c r="CW804" t="s">
        <v>297</v>
      </c>
      <c r="CX804" t="s">
        <v>297</v>
      </c>
      <c r="CY804" t="s">
        <v>297</v>
      </c>
      <c r="CZ804" t="s">
        <v>297</v>
      </c>
      <c r="DA804" t="s">
        <v>297</v>
      </c>
      <c r="DB804" t="s">
        <v>297</v>
      </c>
      <c r="DC804" t="s">
        <v>297</v>
      </c>
    </row>
    <row r="805" spans="1:107" ht="17" hidden="1" customHeight="1" x14ac:dyDescent="0.2">
      <c r="A805" t="s">
        <v>4668</v>
      </c>
      <c r="B805" s="14" t="s">
        <v>534</v>
      </c>
      <c r="C805" t="s">
        <v>6161</v>
      </c>
      <c r="D805" t="s">
        <v>297</v>
      </c>
      <c r="E805" t="s">
        <v>4669</v>
      </c>
      <c r="F805" t="s">
        <v>4670</v>
      </c>
      <c r="G805" t="s">
        <v>339</v>
      </c>
      <c r="H805" t="s">
        <v>340</v>
      </c>
      <c r="I805" t="s">
        <v>375</v>
      </c>
      <c r="J805" t="s">
        <v>342</v>
      </c>
      <c r="K805" t="s">
        <v>343</v>
      </c>
      <c r="L805" t="s">
        <v>303</v>
      </c>
      <c r="M805" t="s">
        <v>297</v>
      </c>
      <c r="N805" t="s">
        <v>297</v>
      </c>
      <c r="O805" t="s">
        <v>297</v>
      </c>
      <c r="Q805" t="s">
        <v>344</v>
      </c>
      <c r="R805" t="s">
        <v>297</v>
      </c>
      <c r="S805" t="s">
        <v>306</v>
      </c>
      <c r="T805" t="s">
        <v>297</v>
      </c>
      <c r="U805" t="s">
        <v>297</v>
      </c>
      <c r="V805" t="s">
        <v>309</v>
      </c>
      <c r="W805" t="s">
        <v>310</v>
      </c>
      <c r="X805" t="s">
        <v>310</v>
      </c>
      <c r="Y805" t="s">
        <v>311</v>
      </c>
      <c r="Z805" t="s">
        <v>297</v>
      </c>
      <c r="AA805" t="s">
        <v>297</v>
      </c>
      <c r="AB805" t="s">
        <v>297</v>
      </c>
      <c r="AC805" t="s">
        <v>297</v>
      </c>
      <c r="AD805" t="s">
        <v>297</v>
      </c>
      <c r="AE805" t="s">
        <v>297</v>
      </c>
      <c r="AF805" t="s">
        <v>312</v>
      </c>
      <c r="AG805" t="s">
        <v>297</v>
      </c>
      <c r="AH805" t="s">
        <v>297</v>
      </c>
      <c r="AI805" t="s">
        <v>297</v>
      </c>
      <c r="AJ805" t="s">
        <v>297</v>
      </c>
      <c r="AK805" t="s">
        <v>297</v>
      </c>
      <c r="AL805" t="s">
        <v>297</v>
      </c>
      <c r="AM805" t="s">
        <v>297</v>
      </c>
      <c r="AN805" t="s">
        <v>297</v>
      </c>
      <c r="AO805" t="s">
        <v>297</v>
      </c>
      <c r="AP805" t="s">
        <v>297</v>
      </c>
      <c r="AQ805" t="s">
        <v>297</v>
      </c>
      <c r="AR805" t="s">
        <v>297</v>
      </c>
      <c r="AS805" t="s">
        <v>297</v>
      </c>
      <c r="AT805" t="s">
        <v>297</v>
      </c>
      <c r="AU805" t="s">
        <v>297</v>
      </c>
      <c r="AV805" t="s">
        <v>297</v>
      </c>
      <c r="AW805" t="s">
        <v>297</v>
      </c>
      <c r="AX805" t="s">
        <v>297</v>
      </c>
      <c r="AY805" t="s">
        <v>297</v>
      </c>
      <c r="AZ805" t="s">
        <v>297</v>
      </c>
      <c r="BA805" t="s">
        <v>297</v>
      </c>
      <c r="BB805" t="s">
        <v>297</v>
      </c>
      <c r="BC805" t="s">
        <v>297</v>
      </c>
      <c r="BD805" t="s">
        <v>297</v>
      </c>
      <c r="BE805" t="s">
        <v>297</v>
      </c>
      <c r="BF805" t="s">
        <v>297</v>
      </c>
      <c r="BG805" t="s">
        <v>297</v>
      </c>
      <c r="BH805" t="s">
        <v>297</v>
      </c>
      <c r="BI805" t="s">
        <v>297</v>
      </c>
      <c r="BJ805" t="s">
        <v>297</v>
      </c>
      <c r="BK805" t="s">
        <v>297</v>
      </c>
      <c r="BL805" t="s">
        <v>297</v>
      </c>
      <c r="BM805" t="s">
        <v>297</v>
      </c>
      <c r="BN805" t="s">
        <v>297</v>
      </c>
      <c r="BO805" t="s">
        <v>297</v>
      </c>
      <c r="BP805" t="s">
        <v>297</v>
      </c>
      <c r="BQ805" t="s">
        <v>297</v>
      </c>
      <c r="BR805" t="s">
        <v>297</v>
      </c>
      <c r="BS805" t="s">
        <v>297</v>
      </c>
      <c r="BT805" t="s">
        <v>297</v>
      </c>
      <c r="BU805" t="s">
        <v>297</v>
      </c>
      <c r="BV805" t="s">
        <v>297</v>
      </c>
      <c r="BW805" t="s">
        <v>297</v>
      </c>
      <c r="BX805" t="s">
        <v>297</v>
      </c>
      <c r="BY805" t="s">
        <v>297</v>
      </c>
      <c r="BZ805" t="s">
        <v>297</v>
      </c>
      <c r="CA805" t="s">
        <v>297</v>
      </c>
      <c r="CB805" t="s">
        <v>297</v>
      </c>
      <c r="CC805" t="s">
        <v>297</v>
      </c>
      <c r="CD805" t="s">
        <v>297</v>
      </c>
      <c r="CE805" t="s">
        <v>297</v>
      </c>
      <c r="CF805" t="s">
        <v>347</v>
      </c>
      <c r="CG805" t="s">
        <v>297</v>
      </c>
      <c r="CH805" t="s">
        <v>297</v>
      </c>
      <c r="CI805">
        <v>0</v>
      </c>
      <c r="CJ805">
        <v>30</v>
      </c>
      <c r="CK805" t="s">
        <v>534</v>
      </c>
      <c r="CL805" t="s">
        <v>4671</v>
      </c>
      <c r="CM805" t="s">
        <v>297</v>
      </c>
      <c r="CN805" t="s">
        <v>297</v>
      </c>
      <c r="CO805" t="s">
        <v>297</v>
      </c>
      <c r="CP805" t="s">
        <v>297</v>
      </c>
      <c r="CQ805" t="s">
        <v>297</v>
      </c>
      <c r="CR805" t="s">
        <v>297</v>
      </c>
      <c r="CS805" t="s">
        <v>297</v>
      </c>
      <c r="CT805" t="s">
        <v>297</v>
      </c>
      <c r="CU805" t="s">
        <v>297</v>
      </c>
      <c r="CV805" t="s">
        <v>297</v>
      </c>
      <c r="CW805" t="s">
        <v>297</v>
      </c>
      <c r="CX805" t="s">
        <v>297</v>
      </c>
      <c r="CY805" t="s">
        <v>297</v>
      </c>
      <c r="CZ805" t="s">
        <v>297</v>
      </c>
      <c r="DA805" t="s">
        <v>297</v>
      </c>
      <c r="DB805" t="s">
        <v>297</v>
      </c>
      <c r="DC805" t="s">
        <v>297</v>
      </c>
    </row>
    <row r="806" spans="1:107" ht="16.5" hidden="1" customHeight="1" x14ac:dyDescent="0.2">
      <c r="A806" t="s">
        <v>4672</v>
      </c>
      <c r="B806" s="196" t="s">
        <v>4673</v>
      </c>
      <c r="C806" t="s">
        <v>6180</v>
      </c>
      <c r="D806" t="s">
        <v>297</v>
      </c>
      <c r="E806" t="s">
        <v>4674</v>
      </c>
      <c r="F806" t="s">
        <v>297</v>
      </c>
      <c r="G806" t="s">
        <v>339</v>
      </c>
      <c r="H806" t="s">
        <v>340</v>
      </c>
      <c r="I806" t="s">
        <v>375</v>
      </c>
      <c r="J806" t="s">
        <v>342</v>
      </c>
      <c r="K806" t="s">
        <v>343</v>
      </c>
      <c r="L806" t="s">
        <v>303</v>
      </c>
      <c r="M806" t="s">
        <v>297</v>
      </c>
      <c r="N806" t="s">
        <v>297</v>
      </c>
      <c r="O806" t="s">
        <v>297</v>
      </c>
      <c r="Q806" t="s">
        <v>344</v>
      </c>
      <c r="R806" t="s">
        <v>368</v>
      </c>
      <c r="S806" t="s">
        <v>306</v>
      </c>
      <c r="T806" t="s">
        <v>297</v>
      </c>
      <c r="U806" t="s">
        <v>297</v>
      </c>
      <c r="V806" t="s">
        <v>309</v>
      </c>
      <c r="W806" t="s">
        <v>345</v>
      </c>
      <c r="X806" t="s">
        <v>310</v>
      </c>
      <c r="Y806" t="s">
        <v>297</v>
      </c>
      <c r="Z806" t="s">
        <v>312</v>
      </c>
      <c r="AA806" t="s">
        <v>297</v>
      </c>
      <c r="AB806" t="s">
        <v>297</v>
      </c>
      <c r="AC806" t="s">
        <v>297</v>
      </c>
      <c r="AD806" t="s">
        <v>297</v>
      </c>
      <c r="AE806" t="s">
        <v>297</v>
      </c>
      <c r="AF806" t="s">
        <v>312</v>
      </c>
      <c r="AG806" t="s">
        <v>297</v>
      </c>
      <c r="AH806" t="s">
        <v>297</v>
      </c>
      <c r="AI806" t="s">
        <v>297</v>
      </c>
      <c r="AJ806" t="s">
        <v>297</v>
      </c>
      <c r="AK806" t="s">
        <v>297</v>
      </c>
      <c r="AL806" t="s">
        <v>297</v>
      </c>
      <c r="AM806" t="s">
        <v>297</v>
      </c>
      <c r="AN806" t="s">
        <v>297</v>
      </c>
      <c r="AO806" t="s">
        <v>297</v>
      </c>
      <c r="AP806" t="s">
        <v>297</v>
      </c>
      <c r="AQ806" t="s">
        <v>297</v>
      </c>
      <c r="AR806" t="s">
        <v>297</v>
      </c>
      <c r="AS806" t="s">
        <v>297</v>
      </c>
      <c r="AT806" t="s">
        <v>297</v>
      </c>
      <c r="AU806" t="s">
        <v>297</v>
      </c>
      <c r="AV806" t="s">
        <v>297</v>
      </c>
      <c r="AW806" t="s">
        <v>297</v>
      </c>
      <c r="AX806" t="s">
        <v>297</v>
      </c>
      <c r="AY806" t="s">
        <v>297</v>
      </c>
      <c r="AZ806" t="s">
        <v>297</v>
      </c>
      <c r="BA806" t="s">
        <v>297</v>
      </c>
      <c r="BB806" t="s">
        <v>297</v>
      </c>
      <c r="BC806" t="s">
        <v>297</v>
      </c>
      <c r="BD806" t="s">
        <v>297</v>
      </c>
      <c r="BE806" t="s">
        <v>297</v>
      </c>
      <c r="BF806" t="s">
        <v>297</v>
      </c>
      <c r="BG806" t="s">
        <v>297</v>
      </c>
      <c r="BH806" t="s">
        <v>297</v>
      </c>
      <c r="BI806" t="s">
        <v>297</v>
      </c>
      <c r="BJ806" t="s">
        <v>297</v>
      </c>
      <c r="BK806" t="s">
        <v>297</v>
      </c>
      <c r="BL806" t="s">
        <v>297</v>
      </c>
      <c r="BM806" t="s">
        <v>297</v>
      </c>
      <c r="BN806" t="s">
        <v>297</v>
      </c>
      <c r="BO806" t="s">
        <v>297</v>
      </c>
      <c r="BP806" t="s">
        <v>297</v>
      </c>
      <c r="BQ806" t="s">
        <v>297</v>
      </c>
      <c r="BR806" t="s">
        <v>297</v>
      </c>
      <c r="BS806" t="s">
        <v>297</v>
      </c>
      <c r="BT806" t="s">
        <v>297</v>
      </c>
      <c r="BU806" t="s">
        <v>297</v>
      </c>
      <c r="BV806" t="s">
        <v>297</v>
      </c>
      <c r="BW806" t="s">
        <v>297</v>
      </c>
      <c r="BX806" t="s">
        <v>297</v>
      </c>
      <c r="BY806" t="s">
        <v>297</v>
      </c>
      <c r="BZ806" t="s">
        <v>297</v>
      </c>
      <c r="CA806" t="s">
        <v>297</v>
      </c>
      <c r="CB806" t="s">
        <v>297</v>
      </c>
      <c r="CC806" t="s">
        <v>297</v>
      </c>
      <c r="CD806" t="s">
        <v>297</v>
      </c>
      <c r="CE806" t="s">
        <v>297</v>
      </c>
      <c r="CF806" t="s">
        <v>347</v>
      </c>
      <c r="CG806" t="s">
        <v>314</v>
      </c>
      <c r="CH806" t="s">
        <v>314</v>
      </c>
      <c r="CI806" t="s">
        <v>297</v>
      </c>
      <c r="CJ806" t="s">
        <v>297</v>
      </c>
      <c r="CK806" t="s">
        <v>4675</v>
      </c>
      <c r="CL806" t="s">
        <v>4676</v>
      </c>
      <c r="CM806" t="s">
        <v>297</v>
      </c>
      <c r="CN806" t="s">
        <v>297</v>
      </c>
      <c r="CO806" t="s">
        <v>297</v>
      </c>
      <c r="CP806" t="s">
        <v>297</v>
      </c>
      <c r="CQ806" t="s">
        <v>297</v>
      </c>
      <c r="CR806" t="s">
        <v>297</v>
      </c>
      <c r="CS806" t="s">
        <v>297</v>
      </c>
      <c r="CT806" t="s">
        <v>297</v>
      </c>
      <c r="CU806" t="s">
        <v>297</v>
      </c>
      <c r="CV806" t="s">
        <v>297</v>
      </c>
      <c r="CW806" t="s">
        <v>297</v>
      </c>
      <c r="CX806" t="s">
        <v>297</v>
      </c>
      <c r="CY806" t="s">
        <v>3255</v>
      </c>
      <c r="CZ806" t="s">
        <v>351</v>
      </c>
      <c r="DA806" t="s">
        <v>484</v>
      </c>
      <c r="DB806" t="s">
        <v>4677</v>
      </c>
      <c r="DC806" t="s">
        <v>297</v>
      </c>
    </row>
    <row r="807" spans="1:107" s="3" customFormat="1" ht="18" hidden="1" customHeight="1" x14ac:dyDescent="0.2">
      <c r="A807" s="70" t="s">
        <v>4678</v>
      </c>
      <c r="B807" s="198" t="s">
        <v>4679</v>
      </c>
      <c r="C807" t="s">
        <v>6285</v>
      </c>
      <c r="D807" t="s">
        <v>297</v>
      </c>
      <c r="E807" s="70" t="s">
        <v>4680</v>
      </c>
      <c r="F807" t="s">
        <v>297</v>
      </c>
      <c r="G807" t="s">
        <v>298</v>
      </c>
      <c r="H807" t="s">
        <v>299</v>
      </c>
      <c r="I807" t="s">
        <v>300</v>
      </c>
      <c r="J807" t="s">
        <v>342</v>
      </c>
      <c r="K807" t="s">
        <v>343</v>
      </c>
      <c r="L807" t="s">
        <v>303</v>
      </c>
      <c r="M807" t="s">
        <v>297</v>
      </c>
      <c r="N807" t="s">
        <v>297</v>
      </c>
      <c r="O807" t="s">
        <v>297</v>
      </c>
      <c r="P807"/>
      <c r="Q807" t="s">
        <v>344</v>
      </c>
      <c r="R807" t="s">
        <v>297</v>
      </c>
      <c r="S807" t="s">
        <v>306</v>
      </c>
      <c r="T807" t="s">
        <v>297</v>
      </c>
      <c r="U807" t="s">
        <v>297</v>
      </c>
      <c r="V807" t="s">
        <v>309</v>
      </c>
      <c r="W807" t="s">
        <v>310</v>
      </c>
      <c r="X807" t="s">
        <v>310</v>
      </c>
      <c r="Y807" t="s">
        <v>311</v>
      </c>
      <c r="Z807" t="s">
        <v>312</v>
      </c>
      <c r="AA807" t="s">
        <v>297</v>
      </c>
      <c r="AB807" t="s">
        <v>297</v>
      </c>
      <c r="AC807" t="s">
        <v>297</v>
      </c>
      <c r="AD807" t="s">
        <v>297</v>
      </c>
      <c r="AE807" t="s">
        <v>297</v>
      </c>
      <c r="AF807" t="s">
        <v>312</v>
      </c>
      <c r="AG807" t="s">
        <v>297</v>
      </c>
      <c r="AH807" t="s">
        <v>297</v>
      </c>
      <c r="AI807" t="s">
        <v>297</v>
      </c>
      <c r="AJ807" t="s">
        <v>297</v>
      </c>
      <c r="AK807" t="s">
        <v>297</v>
      </c>
      <c r="AL807" t="s">
        <v>297</v>
      </c>
      <c r="AM807" t="s">
        <v>297</v>
      </c>
      <c r="AN807" t="s">
        <v>297</v>
      </c>
      <c r="AO807" t="s">
        <v>297</v>
      </c>
      <c r="AP807" t="s">
        <v>297</v>
      </c>
      <c r="AQ807" t="s">
        <v>297</v>
      </c>
      <c r="AR807" t="s">
        <v>297</v>
      </c>
      <c r="AS807" t="s">
        <v>297</v>
      </c>
      <c r="AT807" t="s">
        <v>297</v>
      </c>
      <c r="AU807" t="s">
        <v>297</v>
      </c>
      <c r="AV807" t="s">
        <v>297</v>
      </c>
      <c r="AW807" t="s">
        <v>297</v>
      </c>
      <c r="AX807" t="s">
        <v>297</v>
      </c>
      <c r="AY807" t="s">
        <v>297</v>
      </c>
      <c r="AZ807" t="s">
        <v>297</v>
      </c>
      <c r="BA807" t="s">
        <v>297</v>
      </c>
      <c r="BB807" t="s">
        <v>297</v>
      </c>
      <c r="BC807" t="s">
        <v>297</v>
      </c>
      <c r="BD807" t="s">
        <v>297</v>
      </c>
      <c r="BE807" t="s">
        <v>297</v>
      </c>
      <c r="BF807" t="s">
        <v>297</v>
      </c>
      <c r="BG807" t="s">
        <v>297</v>
      </c>
      <c r="BH807" t="s">
        <v>297</v>
      </c>
      <c r="BI807" t="s">
        <v>297</v>
      </c>
      <c r="BJ807" t="s">
        <v>297</v>
      </c>
      <c r="BK807" t="s">
        <v>297</v>
      </c>
      <c r="BL807" t="s">
        <v>297</v>
      </c>
      <c r="BM807" t="s">
        <v>297</v>
      </c>
      <c r="BN807" t="s">
        <v>297</v>
      </c>
      <c r="BO807" t="s">
        <v>297</v>
      </c>
      <c r="BP807" t="s">
        <v>297</v>
      </c>
      <c r="BQ807" t="s">
        <v>297</v>
      </c>
      <c r="BR807" t="s">
        <v>297</v>
      </c>
      <c r="BS807" t="s">
        <v>297</v>
      </c>
      <c r="BT807" t="s">
        <v>297</v>
      </c>
      <c r="BU807" t="s">
        <v>297</v>
      </c>
      <c r="BV807" t="s">
        <v>297</v>
      </c>
      <c r="BW807" t="s">
        <v>297</v>
      </c>
      <c r="BX807" t="s">
        <v>297</v>
      </c>
      <c r="BY807" t="s">
        <v>297</v>
      </c>
      <c r="BZ807" t="s">
        <v>297</v>
      </c>
      <c r="CA807" t="s">
        <v>297</v>
      </c>
      <c r="CB807" t="s">
        <v>297</v>
      </c>
      <c r="CC807" t="s">
        <v>297</v>
      </c>
      <c r="CD807" t="s">
        <v>297</v>
      </c>
      <c r="CE807" t="s">
        <v>297</v>
      </c>
      <c r="CF807" t="s">
        <v>313</v>
      </c>
      <c r="CG807" t="s">
        <v>314</v>
      </c>
      <c r="CH807" t="s">
        <v>314</v>
      </c>
      <c r="CI807" t="s">
        <v>297</v>
      </c>
      <c r="CJ807" t="s">
        <v>297</v>
      </c>
      <c r="CK807" s="70" t="s">
        <v>4681</v>
      </c>
      <c r="CL807" s="70" t="s">
        <v>4682</v>
      </c>
      <c r="CM807" t="s">
        <v>297</v>
      </c>
      <c r="CN807" t="s">
        <v>297</v>
      </c>
      <c r="CO807" t="s">
        <v>297</v>
      </c>
      <c r="CP807" t="s">
        <v>297</v>
      </c>
      <c r="CQ807" t="s">
        <v>297</v>
      </c>
      <c r="CR807" t="s">
        <v>297</v>
      </c>
      <c r="CS807" t="s">
        <v>297</v>
      </c>
      <c r="CT807" t="s">
        <v>297</v>
      </c>
      <c r="CU807" t="s">
        <v>297</v>
      </c>
      <c r="CV807" t="s">
        <v>297</v>
      </c>
      <c r="CW807" t="s">
        <v>297</v>
      </c>
      <c r="CX807" t="s">
        <v>297</v>
      </c>
      <c r="CY807" t="s">
        <v>297</v>
      </c>
      <c r="CZ807" t="s">
        <v>297</v>
      </c>
      <c r="DA807" t="s">
        <v>297</v>
      </c>
      <c r="DB807" t="s">
        <v>297</v>
      </c>
      <c r="DC807" t="s">
        <v>297</v>
      </c>
    </row>
    <row r="808" spans="1:107" s="3" customFormat="1" ht="17" hidden="1" customHeight="1" x14ac:dyDescent="0.2">
      <c r="A808" t="s">
        <v>665</v>
      </c>
      <c r="B808" s="196" t="s">
        <v>4683</v>
      </c>
      <c r="C808" t="s">
        <v>650</v>
      </c>
      <c r="D808" t="s">
        <v>297</v>
      </c>
      <c r="E808" t="s">
        <v>4684</v>
      </c>
      <c r="F808" t="s">
        <v>297</v>
      </c>
      <c r="G808" t="s">
        <v>339</v>
      </c>
      <c r="H808" t="s">
        <v>665</v>
      </c>
      <c r="I808" t="s">
        <v>375</v>
      </c>
      <c r="J808" t="s">
        <v>342</v>
      </c>
      <c r="K808" t="s">
        <v>343</v>
      </c>
      <c r="L808" t="s">
        <v>303</v>
      </c>
      <c r="M808" t="s">
        <v>297</v>
      </c>
      <c r="N808" t="s">
        <v>297</v>
      </c>
      <c r="O808" t="s">
        <v>297</v>
      </c>
      <c r="P808"/>
      <c r="Q808" t="s">
        <v>344</v>
      </c>
      <c r="R808" t="s">
        <v>297</v>
      </c>
      <c r="S808" t="s">
        <v>306</v>
      </c>
      <c r="T808" t="s">
        <v>297</v>
      </c>
      <c r="U808" t="s">
        <v>297</v>
      </c>
      <c r="V808" t="s">
        <v>309</v>
      </c>
      <c r="W808" t="s">
        <v>310</v>
      </c>
      <c r="X808" t="s">
        <v>310</v>
      </c>
      <c r="Y808" t="s">
        <v>311</v>
      </c>
      <c r="Z808" t="s">
        <v>297</v>
      </c>
      <c r="AA808" t="s">
        <v>297</v>
      </c>
      <c r="AB808" t="s">
        <v>297</v>
      </c>
      <c r="AC808" t="s">
        <v>297</v>
      </c>
      <c r="AD808" t="s">
        <v>297</v>
      </c>
      <c r="AE808" t="s">
        <v>297</v>
      </c>
      <c r="AF808" t="s">
        <v>297</v>
      </c>
      <c r="AG808" t="s">
        <v>297</v>
      </c>
      <c r="AH808" t="s">
        <v>297</v>
      </c>
      <c r="AI808" t="s">
        <v>297</v>
      </c>
      <c r="AJ808" t="s">
        <v>297</v>
      </c>
      <c r="AK808" t="s">
        <v>297</v>
      </c>
      <c r="AL808" t="s">
        <v>297</v>
      </c>
      <c r="AM808" t="s">
        <v>297</v>
      </c>
      <c r="AN808" t="s">
        <v>297</v>
      </c>
      <c r="AO808" t="s">
        <v>297</v>
      </c>
      <c r="AP808" t="s">
        <v>297</v>
      </c>
      <c r="AQ808" t="s">
        <v>297</v>
      </c>
      <c r="AR808" t="s">
        <v>297</v>
      </c>
      <c r="AS808" t="s">
        <v>297</v>
      </c>
      <c r="AT808" t="s">
        <v>297</v>
      </c>
      <c r="AU808" t="s">
        <v>297</v>
      </c>
      <c r="AV808" t="s">
        <v>297</v>
      </c>
      <c r="AW808" t="s">
        <v>297</v>
      </c>
      <c r="AX808" t="s">
        <v>297</v>
      </c>
      <c r="AY808" t="s">
        <v>297</v>
      </c>
      <c r="AZ808" t="s">
        <v>297</v>
      </c>
      <c r="BA808" t="s">
        <v>297</v>
      </c>
      <c r="BB808" t="s">
        <v>297</v>
      </c>
      <c r="BC808" t="s">
        <v>297</v>
      </c>
      <c r="BD808" t="s">
        <v>297</v>
      </c>
      <c r="BE808" t="s">
        <v>297</v>
      </c>
      <c r="BF808" t="s">
        <v>297</v>
      </c>
      <c r="BG808" t="s">
        <v>297</v>
      </c>
      <c r="BH808" t="s">
        <v>297</v>
      </c>
      <c r="BI808" t="s">
        <v>297</v>
      </c>
      <c r="BJ808" t="s">
        <v>297</v>
      </c>
      <c r="BK808" t="s">
        <v>297</v>
      </c>
      <c r="BL808" t="s">
        <v>297</v>
      </c>
      <c r="BM808" t="s">
        <v>297</v>
      </c>
      <c r="BN808" t="s">
        <v>297</v>
      </c>
      <c r="BO808" t="s">
        <v>297</v>
      </c>
      <c r="BP808" t="s">
        <v>312</v>
      </c>
      <c r="BQ808" t="s">
        <v>297</v>
      </c>
      <c r="BR808" t="s">
        <v>297</v>
      </c>
      <c r="BS808" t="s">
        <v>297</v>
      </c>
      <c r="BT808" t="s">
        <v>297</v>
      </c>
      <c r="BU808" t="s">
        <v>297</v>
      </c>
      <c r="BV808" t="s">
        <v>297</v>
      </c>
      <c r="BW808" t="s">
        <v>297</v>
      </c>
      <c r="BX808" t="s">
        <v>297</v>
      </c>
      <c r="BY808" t="s">
        <v>297</v>
      </c>
      <c r="BZ808" t="s">
        <v>297</v>
      </c>
      <c r="CA808" t="s">
        <v>297</v>
      </c>
      <c r="CB808" t="s">
        <v>297</v>
      </c>
      <c r="CC808" t="s">
        <v>297</v>
      </c>
      <c r="CD808" t="s">
        <v>297</v>
      </c>
      <c r="CE808" t="s">
        <v>297</v>
      </c>
      <c r="CF808" t="s">
        <v>369</v>
      </c>
      <c r="CG808" t="s">
        <v>297</v>
      </c>
      <c r="CH808" t="s">
        <v>297</v>
      </c>
      <c r="CI808">
        <v>0</v>
      </c>
      <c r="CJ808">
        <v>30</v>
      </c>
      <c r="CK808" t="s">
        <v>4685</v>
      </c>
      <c r="CL808" t="s">
        <v>4686</v>
      </c>
      <c r="CM808" t="s">
        <v>297</v>
      </c>
      <c r="CN808" t="s">
        <v>297</v>
      </c>
      <c r="CO808" t="s">
        <v>297</v>
      </c>
      <c r="CP808" t="s">
        <v>297</v>
      </c>
      <c r="CQ808" t="s">
        <v>297</v>
      </c>
      <c r="CR808" t="s">
        <v>297</v>
      </c>
      <c r="CS808" t="s">
        <v>297</v>
      </c>
      <c r="CT808" t="s">
        <v>297</v>
      </c>
      <c r="CU808" t="s">
        <v>297</v>
      </c>
      <c r="CV808" t="s">
        <v>297</v>
      </c>
      <c r="CW808" t="s">
        <v>297</v>
      </c>
      <c r="CX808" t="s">
        <v>297</v>
      </c>
      <c r="CY808" t="s">
        <v>297</v>
      </c>
      <c r="CZ808" t="s">
        <v>297</v>
      </c>
      <c r="DA808" t="s">
        <v>297</v>
      </c>
      <c r="DB808" t="s">
        <v>297</v>
      </c>
      <c r="DC808" t="s">
        <v>297</v>
      </c>
    </row>
    <row r="809" spans="1:107" ht="17" hidden="1" customHeight="1" x14ac:dyDescent="0.2">
      <c r="A809" t="s">
        <v>358</v>
      </c>
      <c r="B809" s="14" t="s">
        <v>4687</v>
      </c>
      <c r="C809" t="s">
        <v>650</v>
      </c>
      <c r="D809" t="s">
        <v>297</v>
      </c>
      <c r="E809" t="s">
        <v>4688</v>
      </c>
      <c r="F809" t="s">
        <v>297</v>
      </c>
      <c r="G809" t="s">
        <v>339</v>
      </c>
      <c r="H809" t="s">
        <v>358</v>
      </c>
      <c r="I809" t="s">
        <v>375</v>
      </c>
      <c r="J809" t="s">
        <v>342</v>
      </c>
      <c r="K809" t="s">
        <v>343</v>
      </c>
      <c r="L809" t="s">
        <v>303</v>
      </c>
      <c r="M809" t="s">
        <v>297</v>
      </c>
      <c r="N809" t="s">
        <v>297</v>
      </c>
      <c r="O809" t="s">
        <v>297</v>
      </c>
      <c r="Q809" t="s">
        <v>344</v>
      </c>
      <c r="R809" t="s">
        <v>297</v>
      </c>
      <c r="S809" t="s">
        <v>306</v>
      </c>
      <c r="T809" t="s">
        <v>297</v>
      </c>
      <c r="U809" t="s">
        <v>297</v>
      </c>
      <c r="V809" t="s">
        <v>309</v>
      </c>
      <c r="W809" t="s">
        <v>310</v>
      </c>
      <c r="X809" t="s">
        <v>310</v>
      </c>
      <c r="Y809" t="s">
        <v>311</v>
      </c>
      <c r="Z809" t="s">
        <v>297</v>
      </c>
      <c r="AA809" t="s">
        <v>297</v>
      </c>
      <c r="AB809" t="s">
        <v>297</v>
      </c>
      <c r="AC809" t="s">
        <v>297</v>
      </c>
      <c r="AD809" t="s">
        <v>297</v>
      </c>
      <c r="AE809" t="s">
        <v>297</v>
      </c>
      <c r="AF809" t="s">
        <v>297</v>
      </c>
      <c r="AG809" t="s">
        <v>297</v>
      </c>
      <c r="AH809" t="s">
        <v>297</v>
      </c>
      <c r="AI809" t="s">
        <v>297</v>
      </c>
      <c r="AJ809" t="s">
        <v>297</v>
      </c>
      <c r="AK809" t="s">
        <v>297</v>
      </c>
      <c r="AL809" t="s">
        <v>297</v>
      </c>
      <c r="AM809" t="s">
        <v>297</v>
      </c>
      <c r="AN809" t="s">
        <v>297</v>
      </c>
      <c r="AO809" t="s">
        <v>297</v>
      </c>
      <c r="AP809" t="s">
        <v>297</v>
      </c>
      <c r="AQ809" t="s">
        <v>297</v>
      </c>
      <c r="AR809" t="s">
        <v>297</v>
      </c>
      <c r="AS809" t="s">
        <v>297</v>
      </c>
      <c r="AT809" t="s">
        <v>297</v>
      </c>
      <c r="AU809" t="s">
        <v>297</v>
      </c>
      <c r="AV809" t="s">
        <v>297</v>
      </c>
      <c r="AW809" t="s">
        <v>297</v>
      </c>
      <c r="AX809" t="s">
        <v>297</v>
      </c>
      <c r="AY809" t="s">
        <v>297</v>
      </c>
      <c r="AZ809" t="s">
        <v>297</v>
      </c>
      <c r="BA809" t="s">
        <v>297</v>
      </c>
      <c r="BB809" t="s">
        <v>297</v>
      </c>
      <c r="BC809" t="s">
        <v>297</v>
      </c>
      <c r="BD809" t="s">
        <v>297</v>
      </c>
      <c r="BE809" t="s">
        <v>297</v>
      </c>
      <c r="BF809" t="s">
        <v>297</v>
      </c>
      <c r="BG809" t="s">
        <v>297</v>
      </c>
      <c r="BH809" t="s">
        <v>297</v>
      </c>
      <c r="BI809" t="s">
        <v>297</v>
      </c>
      <c r="BJ809" t="s">
        <v>297</v>
      </c>
      <c r="BK809" t="s">
        <v>297</v>
      </c>
      <c r="BL809" t="s">
        <v>297</v>
      </c>
      <c r="BM809" t="s">
        <v>297</v>
      </c>
      <c r="BN809" t="s">
        <v>297</v>
      </c>
      <c r="BO809" t="s">
        <v>297</v>
      </c>
      <c r="BP809" t="s">
        <v>312</v>
      </c>
      <c r="BQ809" t="s">
        <v>297</v>
      </c>
      <c r="BR809" t="s">
        <v>297</v>
      </c>
      <c r="BS809" t="s">
        <v>297</v>
      </c>
      <c r="BT809" t="s">
        <v>297</v>
      </c>
      <c r="BU809" t="s">
        <v>297</v>
      </c>
      <c r="BV809" t="s">
        <v>297</v>
      </c>
      <c r="BW809" t="s">
        <v>297</v>
      </c>
      <c r="BX809" t="s">
        <v>297</v>
      </c>
      <c r="BY809" t="s">
        <v>297</v>
      </c>
      <c r="BZ809" t="s">
        <v>297</v>
      </c>
      <c r="CA809" t="s">
        <v>297</v>
      </c>
      <c r="CB809" t="s">
        <v>297</v>
      </c>
      <c r="CC809" t="s">
        <v>297</v>
      </c>
      <c r="CD809" t="s">
        <v>297</v>
      </c>
      <c r="CE809" t="s">
        <v>297</v>
      </c>
      <c r="CF809" t="s">
        <v>369</v>
      </c>
      <c r="CG809" t="s">
        <v>297</v>
      </c>
      <c r="CH809" t="s">
        <v>297</v>
      </c>
      <c r="CI809">
        <v>0</v>
      </c>
      <c r="CJ809">
        <v>30</v>
      </c>
      <c r="CM809" t="s">
        <v>297</v>
      </c>
      <c r="CN809" t="s">
        <v>297</v>
      </c>
      <c r="CO809" t="s">
        <v>297</v>
      </c>
      <c r="CP809" t="s">
        <v>297</v>
      </c>
      <c r="CQ809" t="s">
        <v>297</v>
      </c>
      <c r="CR809" t="s">
        <v>297</v>
      </c>
      <c r="CS809" t="s">
        <v>297</v>
      </c>
      <c r="CT809" t="s">
        <v>297</v>
      </c>
      <c r="CU809" t="s">
        <v>297</v>
      </c>
      <c r="CV809" t="s">
        <v>297</v>
      </c>
      <c r="CW809" t="s">
        <v>297</v>
      </c>
      <c r="CX809" t="s">
        <v>297</v>
      </c>
      <c r="CY809" t="s">
        <v>297</v>
      </c>
      <c r="CZ809" t="s">
        <v>297</v>
      </c>
      <c r="DA809" t="s">
        <v>297</v>
      </c>
      <c r="DB809" t="s">
        <v>297</v>
      </c>
      <c r="DC809" t="s">
        <v>297</v>
      </c>
    </row>
    <row r="810" spans="1:107" ht="17" hidden="1" customHeight="1" x14ac:dyDescent="0.2">
      <c r="A810" t="s">
        <v>4689</v>
      </c>
      <c r="B810" s="196" t="s">
        <v>4690</v>
      </c>
      <c r="C810" t="s">
        <v>6204</v>
      </c>
      <c r="D810" t="s">
        <v>297</v>
      </c>
      <c r="E810" t="s">
        <v>4691</v>
      </c>
      <c r="F810" t="s">
        <v>4692</v>
      </c>
      <c r="G810" t="s">
        <v>339</v>
      </c>
      <c r="H810" t="s">
        <v>340</v>
      </c>
      <c r="I810" t="s">
        <v>375</v>
      </c>
      <c r="J810" t="s">
        <v>342</v>
      </c>
      <c r="K810" t="s">
        <v>343</v>
      </c>
      <c r="L810" t="s">
        <v>303</v>
      </c>
      <c r="M810" t="s">
        <v>297</v>
      </c>
      <c r="N810" t="s">
        <v>297</v>
      </c>
      <c r="O810" t="s">
        <v>297</v>
      </c>
      <c r="Q810" t="s">
        <v>344</v>
      </c>
      <c r="R810" t="s">
        <v>297</v>
      </c>
      <c r="S810" t="s">
        <v>306</v>
      </c>
      <c r="T810" t="s">
        <v>297</v>
      </c>
      <c r="U810" t="s">
        <v>308</v>
      </c>
      <c r="V810" t="s">
        <v>568</v>
      </c>
      <c r="W810" t="s">
        <v>345</v>
      </c>
      <c r="X810" t="s">
        <v>310</v>
      </c>
      <c r="Y810" t="s">
        <v>568</v>
      </c>
      <c r="Z810" t="s">
        <v>297</v>
      </c>
      <c r="AA810" t="s">
        <v>297</v>
      </c>
      <c r="AB810" t="s">
        <v>297</v>
      </c>
      <c r="AC810" t="s">
        <v>297</v>
      </c>
      <c r="AD810" t="s">
        <v>297</v>
      </c>
      <c r="AE810" t="s">
        <v>297</v>
      </c>
      <c r="AF810" t="s">
        <v>297</v>
      </c>
      <c r="AG810" t="s">
        <v>297</v>
      </c>
      <c r="AH810" t="s">
        <v>297</v>
      </c>
      <c r="AI810" t="s">
        <v>297</v>
      </c>
      <c r="AJ810" t="s">
        <v>297</v>
      </c>
      <c r="AK810" t="s">
        <v>297</v>
      </c>
      <c r="AL810" t="s">
        <v>297</v>
      </c>
      <c r="AM810" t="s">
        <v>297</v>
      </c>
      <c r="AN810" t="s">
        <v>297</v>
      </c>
      <c r="AO810" t="s">
        <v>297</v>
      </c>
      <c r="AP810" t="s">
        <v>297</v>
      </c>
      <c r="AQ810" t="s">
        <v>297</v>
      </c>
      <c r="AR810" t="s">
        <v>297</v>
      </c>
      <c r="AS810" t="s">
        <v>297</v>
      </c>
      <c r="AT810" t="s">
        <v>297</v>
      </c>
      <c r="AU810" t="s">
        <v>297</v>
      </c>
      <c r="AV810" t="s">
        <v>297</v>
      </c>
      <c r="AW810" t="s">
        <v>297</v>
      </c>
      <c r="AX810" t="s">
        <v>297</v>
      </c>
      <c r="AY810" t="s">
        <v>297</v>
      </c>
      <c r="AZ810" t="s">
        <v>297</v>
      </c>
      <c r="BA810" t="s">
        <v>297</v>
      </c>
      <c r="BB810" t="s">
        <v>297</v>
      </c>
      <c r="BC810" t="s">
        <v>297</v>
      </c>
      <c r="BD810" t="s">
        <v>297</v>
      </c>
      <c r="BE810" t="s">
        <v>297</v>
      </c>
      <c r="BF810" t="s">
        <v>297</v>
      </c>
      <c r="BG810" t="s">
        <v>297</v>
      </c>
      <c r="BH810" t="s">
        <v>297</v>
      </c>
      <c r="BI810" t="s">
        <v>297</v>
      </c>
      <c r="BJ810" t="s">
        <v>297</v>
      </c>
      <c r="BK810" t="s">
        <v>297</v>
      </c>
      <c r="BL810" t="s">
        <v>297</v>
      </c>
      <c r="BM810" t="s">
        <v>297</v>
      </c>
      <c r="BN810" t="s">
        <v>297</v>
      </c>
      <c r="BO810" t="s">
        <v>297</v>
      </c>
      <c r="BP810" t="s">
        <v>297</v>
      </c>
      <c r="BQ810" t="s">
        <v>297</v>
      </c>
      <c r="BR810" t="s">
        <v>297</v>
      </c>
      <c r="BS810" t="s">
        <v>297</v>
      </c>
      <c r="BT810" t="s">
        <v>297</v>
      </c>
      <c r="BU810" t="s">
        <v>297</v>
      </c>
      <c r="BV810" t="s">
        <v>297</v>
      </c>
      <c r="BW810" t="s">
        <v>297</v>
      </c>
      <c r="BX810" t="s">
        <v>297</v>
      </c>
      <c r="BY810" t="s">
        <v>297</v>
      </c>
      <c r="BZ810" t="s">
        <v>297</v>
      </c>
      <c r="CA810" t="s">
        <v>297</v>
      </c>
      <c r="CB810" t="s">
        <v>297</v>
      </c>
      <c r="CC810" t="s">
        <v>297</v>
      </c>
      <c r="CD810" t="s">
        <v>297</v>
      </c>
      <c r="CE810" t="s">
        <v>297</v>
      </c>
      <c r="CF810" t="s">
        <v>347</v>
      </c>
      <c r="CG810" t="s">
        <v>297</v>
      </c>
      <c r="CH810" t="s">
        <v>297</v>
      </c>
      <c r="CI810">
        <v>0</v>
      </c>
      <c r="CJ810">
        <v>30</v>
      </c>
      <c r="CK810" t="s">
        <v>4693</v>
      </c>
      <c r="CL810" t="s">
        <v>4694</v>
      </c>
      <c r="CM810" t="s">
        <v>297</v>
      </c>
      <c r="CN810" t="s">
        <v>297</v>
      </c>
      <c r="CO810" t="s">
        <v>297</v>
      </c>
      <c r="CP810" t="s">
        <v>297</v>
      </c>
      <c r="CQ810" t="s">
        <v>297</v>
      </c>
      <c r="CR810" t="s">
        <v>297</v>
      </c>
      <c r="CS810" t="s">
        <v>297</v>
      </c>
      <c r="CT810" t="s">
        <v>297</v>
      </c>
      <c r="CU810" t="s">
        <v>4695</v>
      </c>
      <c r="CV810" t="s">
        <v>4696</v>
      </c>
      <c r="CW810" t="s">
        <v>297</v>
      </c>
      <c r="CX810" t="s">
        <v>297</v>
      </c>
      <c r="CY810" t="s">
        <v>2366</v>
      </c>
      <c r="CZ810" t="s">
        <v>404</v>
      </c>
      <c r="DA810" t="s">
        <v>4697</v>
      </c>
      <c r="DB810" t="s">
        <v>297</v>
      </c>
      <c r="DC810" t="s">
        <v>2368</v>
      </c>
    </row>
    <row r="811" spans="1:107" ht="17" hidden="1" customHeight="1" x14ac:dyDescent="0.2">
      <c r="A811" t="s">
        <v>359</v>
      </c>
      <c r="B811" s="14" t="s">
        <v>4698</v>
      </c>
      <c r="C811" t="s">
        <v>701</v>
      </c>
      <c r="D811" t="s">
        <v>297</v>
      </c>
      <c r="E811" t="s">
        <v>4699</v>
      </c>
      <c r="F811" t="s">
        <v>297</v>
      </c>
      <c r="G811" t="s">
        <v>519</v>
      </c>
      <c r="H811" t="s">
        <v>358</v>
      </c>
      <c r="I811" t="s">
        <v>300</v>
      </c>
      <c r="J811" t="s">
        <v>359</v>
      </c>
      <c r="K811" t="s">
        <v>343</v>
      </c>
      <c r="L811" t="s">
        <v>303</v>
      </c>
      <c r="M811" t="s">
        <v>297</v>
      </c>
      <c r="N811" t="s">
        <v>297</v>
      </c>
      <c r="O811" t="s">
        <v>297</v>
      </c>
      <c r="Q811" t="s">
        <v>344</v>
      </c>
      <c r="R811" t="s">
        <v>319</v>
      </c>
      <c r="S811" t="s">
        <v>306</v>
      </c>
      <c r="T811" t="s">
        <v>297</v>
      </c>
      <c r="U811" t="s">
        <v>297</v>
      </c>
      <c r="V811" t="s">
        <v>309</v>
      </c>
      <c r="W811" t="s">
        <v>310</v>
      </c>
      <c r="X811" t="s">
        <v>310</v>
      </c>
      <c r="Y811" t="s">
        <v>311</v>
      </c>
      <c r="Z811" t="s">
        <v>297</v>
      </c>
      <c r="AA811" t="s">
        <v>297</v>
      </c>
      <c r="AB811" t="s">
        <v>297</v>
      </c>
      <c r="AC811" t="s">
        <v>297</v>
      </c>
      <c r="AD811" t="s">
        <v>297</v>
      </c>
      <c r="AE811" t="s">
        <v>297</v>
      </c>
      <c r="AF811" t="s">
        <v>312</v>
      </c>
      <c r="AG811" t="s">
        <v>297</v>
      </c>
      <c r="AH811" t="s">
        <v>297</v>
      </c>
      <c r="AI811" t="s">
        <v>297</v>
      </c>
      <c r="AJ811" t="s">
        <v>297</v>
      </c>
      <c r="AK811" t="s">
        <v>297</v>
      </c>
      <c r="AL811" t="s">
        <v>297</v>
      </c>
      <c r="AM811" t="s">
        <v>297</v>
      </c>
      <c r="AN811" t="s">
        <v>297</v>
      </c>
      <c r="AO811" t="s">
        <v>297</v>
      </c>
      <c r="AP811" t="s">
        <v>297</v>
      </c>
      <c r="AQ811" t="s">
        <v>297</v>
      </c>
      <c r="AR811" t="s">
        <v>297</v>
      </c>
      <c r="AS811" t="s">
        <v>297</v>
      </c>
      <c r="AT811" t="s">
        <v>297</v>
      </c>
      <c r="AU811" t="s">
        <v>297</v>
      </c>
      <c r="AV811" t="s">
        <v>297</v>
      </c>
      <c r="AW811" t="s">
        <v>297</v>
      </c>
      <c r="AX811" t="s">
        <v>297</v>
      </c>
      <c r="AY811" t="s">
        <v>297</v>
      </c>
      <c r="AZ811" t="s">
        <v>297</v>
      </c>
      <c r="BA811" t="s">
        <v>297</v>
      </c>
      <c r="BB811" t="s">
        <v>297</v>
      </c>
      <c r="BC811" t="s">
        <v>297</v>
      </c>
      <c r="BD811" t="s">
        <v>297</v>
      </c>
      <c r="BE811" t="s">
        <v>297</v>
      </c>
      <c r="BF811" t="s">
        <v>297</v>
      </c>
      <c r="BG811" t="s">
        <v>297</v>
      </c>
      <c r="BH811" t="s">
        <v>297</v>
      </c>
      <c r="BI811" t="s">
        <v>297</v>
      </c>
      <c r="BJ811" t="s">
        <v>297</v>
      </c>
      <c r="BK811" t="s">
        <v>297</v>
      </c>
      <c r="BL811" t="s">
        <v>297</v>
      </c>
      <c r="BM811" t="s">
        <v>297</v>
      </c>
      <c r="BN811" t="s">
        <v>297</v>
      </c>
      <c r="BO811" t="s">
        <v>297</v>
      </c>
      <c r="BP811" t="s">
        <v>312</v>
      </c>
      <c r="BQ811" t="s">
        <v>297</v>
      </c>
      <c r="BR811" t="s">
        <v>297</v>
      </c>
      <c r="BS811" t="s">
        <v>297</v>
      </c>
      <c r="BT811" t="s">
        <v>297</v>
      </c>
      <c r="BU811" t="s">
        <v>297</v>
      </c>
      <c r="BV811" t="s">
        <v>297</v>
      </c>
      <c r="BW811" t="s">
        <v>297</v>
      </c>
      <c r="BX811" t="s">
        <v>297</v>
      </c>
      <c r="BY811" t="s">
        <v>297</v>
      </c>
      <c r="BZ811" t="s">
        <v>297</v>
      </c>
      <c r="CA811" t="s">
        <v>297</v>
      </c>
      <c r="CB811" t="s">
        <v>297</v>
      </c>
      <c r="CC811" t="s">
        <v>297</v>
      </c>
      <c r="CD811" t="s">
        <v>297</v>
      </c>
      <c r="CE811" t="s">
        <v>297</v>
      </c>
      <c r="CF811" t="s">
        <v>347</v>
      </c>
      <c r="CG811" t="s">
        <v>297</v>
      </c>
      <c r="CH811" t="s">
        <v>297</v>
      </c>
      <c r="CI811">
        <v>0</v>
      </c>
      <c r="CJ811">
        <v>30</v>
      </c>
      <c r="CK811" t="s">
        <v>4700</v>
      </c>
      <c r="CL811" t="s">
        <v>4701</v>
      </c>
      <c r="CM811" t="s">
        <v>297</v>
      </c>
      <c r="CN811" t="s">
        <v>297</v>
      </c>
      <c r="CO811" t="s">
        <v>297</v>
      </c>
      <c r="CP811" t="s">
        <v>297</v>
      </c>
      <c r="CQ811" t="s">
        <v>297</v>
      </c>
      <c r="CR811" t="s">
        <v>297</v>
      </c>
      <c r="CS811" t="s">
        <v>297</v>
      </c>
      <c r="CT811" t="s">
        <v>297</v>
      </c>
      <c r="CU811" t="s">
        <v>297</v>
      </c>
      <c r="CV811" t="s">
        <v>297</v>
      </c>
      <c r="CW811" t="s">
        <v>297</v>
      </c>
      <c r="CX811" t="s">
        <v>297</v>
      </c>
      <c r="CY811" t="s">
        <v>297</v>
      </c>
      <c r="CZ811" t="s">
        <v>297</v>
      </c>
      <c r="DA811" t="s">
        <v>297</v>
      </c>
      <c r="DB811" t="s">
        <v>297</v>
      </c>
      <c r="DC811" t="s">
        <v>297</v>
      </c>
    </row>
    <row r="812" spans="1:107" ht="17" hidden="1" customHeight="1" x14ac:dyDescent="0.2">
      <c r="A812" t="s">
        <v>4702</v>
      </c>
      <c r="B812" s="196" t="s">
        <v>4695</v>
      </c>
      <c r="C812" t="s">
        <v>6204</v>
      </c>
      <c r="D812" t="s">
        <v>297</v>
      </c>
      <c r="E812" t="s">
        <v>4703</v>
      </c>
      <c r="F812" t="s">
        <v>297</v>
      </c>
      <c r="G812" t="s">
        <v>339</v>
      </c>
      <c r="H812" t="s">
        <v>340</v>
      </c>
      <c r="I812" t="s">
        <v>375</v>
      </c>
      <c r="J812" t="s">
        <v>342</v>
      </c>
      <c r="K812" t="s">
        <v>343</v>
      </c>
      <c r="L812" t="s">
        <v>303</v>
      </c>
      <c r="M812" t="s">
        <v>297</v>
      </c>
      <c r="N812" t="s">
        <v>297</v>
      </c>
      <c r="O812" t="s">
        <v>297</v>
      </c>
      <c r="Q812" t="s">
        <v>344</v>
      </c>
      <c r="R812" t="s">
        <v>297</v>
      </c>
      <c r="S812" t="s">
        <v>306</v>
      </c>
      <c r="T812" t="s">
        <v>297</v>
      </c>
      <c r="U812" t="s">
        <v>308</v>
      </c>
      <c r="V812" t="s">
        <v>309</v>
      </c>
      <c r="W812" t="s">
        <v>345</v>
      </c>
      <c r="X812" t="s">
        <v>310</v>
      </c>
      <c r="Y812" t="s">
        <v>346</v>
      </c>
      <c r="Z812" t="s">
        <v>297</v>
      </c>
      <c r="AA812" t="s">
        <v>297</v>
      </c>
      <c r="AB812" t="s">
        <v>297</v>
      </c>
      <c r="AC812" t="s">
        <v>297</v>
      </c>
      <c r="AD812" t="s">
        <v>297</v>
      </c>
      <c r="AE812" t="s">
        <v>297</v>
      </c>
      <c r="AF812" t="s">
        <v>466</v>
      </c>
      <c r="AG812" t="s">
        <v>1333</v>
      </c>
      <c r="AH812">
        <v>6</v>
      </c>
      <c r="AI812" t="s">
        <v>297</v>
      </c>
      <c r="AJ812" t="s">
        <v>297</v>
      </c>
      <c r="AK812" t="s">
        <v>297</v>
      </c>
      <c r="AL812" t="s">
        <v>297</v>
      </c>
      <c r="AM812" t="s">
        <v>297</v>
      </c>
      <c r="AN812" t="s">
        <v>297</v>
      </c>
      <c r="AO812" t="s">
        <v>467</v>
      </c>
      <c r="AP812" t="s">
        <v>412</v>
      </c>
      <c r="AQ812">
        <v>2</v>
      </c>
      <c r="AR812" t="s">
        <v>466</v>
      </c>
      <c r="AS812" t="s">
        <v>412</v>
      </c>
      <c r="AT812">
        <v>5</v>
      </c>
      <c r="AU812" t="s">
        <v>297</v>
      </c>
      <c r="AV812" t="s">
        <v>297</v>
      </c>
      <c r="AW812" t="s">
        <v>297</v>
      </c>
      <c r="AX812" t="s">
        <v>297</v>
      </c>
      <c r="AY812" t="s">
        <v>297</v>
      </c>
      <c r="AZ812" t="s">
        <v>297</v>
      </c>
      <c r="BA812" t="s">
        <v>297</v>
      </c>
      <c r="BB812" t="s">
        <v>297</v>
      </c>
      <c r="BC812" t="s">
        <v>297</v>
      </c>
      <c r="BD812" t="s">
        <v>297</v>
      </c>
      <c r="BE812" t="s">
        <v>297</v>
      </c>
      <c r="BF812" t="s">
        <v>297</v>
      </c>
      <c r="BG812" t="s">
        <v>297</v>
      </c>
      <c r="BH812" t="s">
        <v>297</v>
      </c>
      <c r="BI812" t="s">
        <v>297</v>
      </c>
      <c r="BJ812" t="s">
        <v>297</v>
      </c>
      <c r="BK812" t="s">
        <v>297</v>
      </c>
      <c r="BL812" t="s">
        <v>297</v>
      </c>
      <c r="BM812" t="s">
        <v>297</v>
      </c>
      <c r="BN812" t="s">
        <v>297</v>
      </c>
      <c r="BO812" t="s">
        <v>297</v>
      </c>
      <c r="BP812" t="s">
        <v>297</v>
      </c>
      <c r="BQ812" t="s">
        <v>297</v>
      </c>
      <c r="BR812" t="s">
        <v>297</v>
      </c>
      <c r="BS812" t="s">
        <v>297</v>
      </c>
      <c r="BT812" t="s">
        <v>297</v>
      </c>
      <c r="BU812" t="s">
        <v>297</v>
      </c>
      <c r="BV812" t="s">
        <v>297</v>
      </c>
      <c r="BW812" t="s">
        <v>297</v>
      </c>
      <c r="BX812" t="s">
        <v>297</v>
      </c>
      <c r="BY812" t="s">
        <v>297</v>
      </c>
      <c r="BZ812" t="s">
        <v>297</v>
      </c>
      <c r="CA812" t="s">
        <v>297</v>
      </c>
      <c r="CB812" t="s">
        <v>297</v>
      </c>
      <c r="CC812" t="s">
        <v>297</v>
      </c>
      <c r="CD812" t="s">
        <v>297</v>
      </c>
      <c r="CE812" t="s">
        <v>297</v>
      </c>
      <c r="CF812" t="s">
        <v>347</v>
      </c>
      <c r="CG812" t="s">
        <v>297</v>
      </c>
      <c r="CH812" t="s">
        <v>297</v>
      </c>
      <c r="CI812">
        <v>0</v>
      </c>
      <c r="CJ812">
        <v>30</v>
      </c>
      <c r="CK812" t="s">
        <v>4704</v>
      </c>
      <c r="CL812" t="s">
        <v>4364</v>
      </c>
      <c r="CM812" t="s">
        <v>297</v>
      </c>
      <c r="CN812" t="s">
        <v>297</v>
      </c>
      <c r="CO812" t="s">
        <v>297</v>
      </c>
      <c r="CP812" t="s">
        <v>297</v>
      </c>
      <c r="CQ812" t="s">
        <v>297</v>
      </c>
      <c r="CR812" t="s">
        <v>297</v>
      </c>
      <c r="CS812" t="s">
        <v>297</v>
      </c>
      <c r="CT812" t="s">
        <v>297</v>
      </c>
      <c r="CU812" t="s">
        <v>4695</v>
      </c>
      <c r="CV812" t="s">
        <v>227</v>
      </c>
      <c r="CW812" t="s">
        <v>297</v>
      </c>
      <c r="CX812" t="s">
        <v>297</v>
      </c>
      <c r="CY812" t="s">
        <v>534</v>
      </c>
      <c r="CZ812" t="s">
        <v>404</v>
      </c>
      <c r="DA812" t="s">
        <v>4702</v>
      </c>
      <c r="DB812" t="s">
        <v>297</v>
      </c>
      <c r="DC812" t="s">
        <v>297</v>
      </c>
    </row>
    <row r="813" spans="1:107" ht="17" hidden="1" customHeight="1" x14ac:dyDescent="0.2">
      <c r="A813" t="s">
        <v>4705</v>
      </c>
      <c r="B813" s="14" t="s">
        <v>4706</v>
      </c>
      <c r="C813" t="s">
        <v>6204</v>
      </c>
      <c r="D813" t="s">
        <v>297</v>
      </c>
      <c r="E813" t="s">
        <v>4707</v>
      </c>
      <c r="F813" t="s">
        <v>4708</v>
      </c>
      <c r="G813" t="s">
        <v>339</v>
      </c>
      <c r="H813" t="s">
        <v>340</v>
      </c>
      <c r="I813" t="s">
        <v>375</v>
      </c>
      <c r="J813" t="s">
        <v>342</v>
      </c>
      <c r="K813" t="s">
        <v>343</v>
      </c>
      <c r="L813" t="s">
        <v>303</v>
      </c>
      <c r="M813" t="s">
        <v>297</v>
      </c>
      <c r="N813" t="s">
        <v>297</v>
      </c>
      <c r="O813" t="s">
        <v>297</v>
      </c>
      <c r="Q813" t="s">
        <v>344</v>
      </c>
      <c r="R813" t="s">
        <v>297</v>
      </c>
      <c r="S813" t="s">
        <v>306</v>
      </c>
      <c r="T813" t="s">
        <v>297</v>
      </c>
      <c r="U813" t="s">
        <v>308</v>
      </c>
      <c r="V813" t="s">
        <v>568</v>
      </c>
      <c r="W813" t="s">
        <v>345</v>
      </c>
      <c r="X813" t="s">
        <v>310</v>
      </c>
      <c r="Y813" t="s">
        <v>568</v>
      </c>
      <c r="Z813" t="s">
        <v>297</v>
      </c>
      <c r="AA813" t="s">
        <v>297</v>
      </c>
      <c r="AB813" t="s">
        <v>297</v>
      </c>
      <c r="AC813" t="s">
        <v>297</v>
      </c>
      <c r="AD813" t="s">
        <v>297</v>
      </c>
      <c r="AE813" t="s">
        <v>297</v>
      </c>
      <c r="AF813" t="s">
        <v>297</v>
      </c>
      <c r="AG813" t="s">
        <v>297</v>
      </c>
      <c r="AH813" t="s">
        <v>297</v>
      </c>
      <c r="AI813" t="s">
        <v>297</v>
      </c>
      <c r="AJ813" t="s">
        <v>297</v>
      </c>
      <c r="AK813" t="s">
        <v>297</v>
      </c>
      <c r="AL813" t="s">
        <v>297</v>
      </c>
      <c r="AM813" t="s">
        <v>297</v>
      </c>
      <c r="AN813" t="s">
        <v>297</v>
      </c>
      <c r="AO813" t="s">
        <v>297</v>
      </c>
      <c r="AP813" t="s">
        <v>297</v>
      </c>
      <c r="AQ813" t="s">
        <v>297</v>
      </c>
      <c r="AR813" t="s">
        <v>297</v>
      </c>
      <c r="AS813" t="s">
        <v>297</v>
      </c>
      <c r="AT813" t="s">
        <v>297</v>
      </c>
      <c r="AU813" t="s">
        <v>297</v>
      </c>
      <c r="AV813" t="s">
        <v>297</v>
      </c>
      <c r="AW813" t="s">
        <v>297</v>
      </c>
      <c r="AX813" t="s">
        <v>297</v>
      </c>
      <c r="AY813" t="s">
        <v>297</v>
      </c>
      <c r="AZ813" t="s">
        <v>297</v>
      </c>
      <c r="BA813" t="s">
        <v>297</v>
      </c>
      <c r="BB813" t="s">
        <v>297</v>
      </c>
      <c r="BC813" t="s">
        <v>297</v>
      </c>
      <c r="BD813" t="s">
        <v>297</v>
      </c>
      <c r="BE813" t="s">
        <v>297</v>
      </c>
      <c r="BF813" t="s">
        <v>297</v>
      </c>
      <c r="BG813" t="s">
        <v>297</v>
      </c>
      <c r="BH813" t="s">
        <v>297</v>
      </c>
      <c r="BI813" t="s">
        <v>297</v>
      </c>
      <c r="BJ813" t="s">
        <v>297</v>
      </c>
      <c r="BK813" t="s">
        <v>297</v>
      </c>
      <c r="BL813" t="s">
        <v>297</v>
      </c>
      <c r="BM813" t="s">
        <v>297</v>
      </c>
      <c r="BN813" t="s">
        <v>297</v>
      </c>
      <c r="BO813" t="s">
        <v>297</v>
      </c>
      <c r="BP813" t="s">
        <v>297</v>
      </c>
      <c r="BQ813" t="s">
        <v>297</v>
      </c>
      <c r="BR813" t="s">
        <v>297</v>
      </c>
      <c r="BS813" t="s">
        <v>297</v>
      </c>
      <c r="BT813" t="s">
        <v>297</v>
      </c>
      <c r="BU813" t="s">
        <v>297</v>
      </c>
      <c r="BV813" t="s">
        <v>297</v>
      </c>
      <c r="BW813" t="s">
        <v>297</v>
      </c>
      <c r="BX813" t="s">
        <v>297</v>
      </c>
      <c r="BY813" t="s">
        <v>297</v>
      </c>
      <c r="BZ813" t="s">
        <v>297</v>
      </c>
      <c r="CA813" t="s">
        <v>297</v>
      </c>
      <c r="CB813" t="s">
        <v>297</v>
      </c>
      <c r="CC813" t="s">
        <v>297</v>
      </c>
      <c r="CD813" t="s">
        <v>297</v>
      </c>
      <c r="CE813" t="s">
        <v>297</v>
      </c>
      <c r="CF813" t="s">
        <v>347</v>
      </c>
      <c r="CG813" t="s">
        <v>297</v>
      </c>
      <c r="CH813" t="s">
        <v>297</v>
      </c>
      <c r="CI813">
        <v>0</v>
      </c>
      <c r="CJ813">
        <v>30</v>
      </c>
      <c r="CK813" t="s">
        <v>4709</v>
      </c>
      <c r="CL813" t="s">
        <v>4710</v>
      </c>
      <c r="CM813" t="s">
        <v>297</v>
      </c>
      <c r="CN813" t="s">
        <v>297</v>
      </c>
      <c r="CO813" t="s">
        <v>297</v>
      </c>
      <c r="CP813" t="s">
        <v>297</v>
      </c>
      <c r="CQ813" t="s">
        <v>297</v>
      </c>
      <c r="CR813" t="s">
        <v>297</v>
      </c>
      <c r="CS813" t="s">
        <v>297</v>
      </c>
      <c r="CT813" t="s">
        <v>297</v>
      </c>
      <c r="CU813" t="s">
        <v>297</v>
      </c>
      <c r="CV813" t="s">
        <v>297</v>
      </c>
      <c r="CW813" t="s">
        <v>297</v>
      </c>
      <c r="CX813" t="s">
        <v>297</v>
      </c>
      <c r="CY813" t="s">
        <v>430</v>
      </c>
      <c r="CZ813" t="s">
        <v>404</v>
      </c>
      <c r="DA813" t="s">
        <v>4705</v>
      </c>
      <c r="DB813" t="s">
        <v>297</v>
      </c>
      <c r="DC813" t="s">
        <v>581</v>
      </c>
    </row>
    <row r="814" spans="1:107" ht="17" hidden="1" customHeight="1" x14ac:dyDescent="0.2">
      <c r="A814" t="s">
        <v>227</v>
      </c>
      <c r="B814" s="196" t="s">
        <v>4711</v>
      </c>
      <c r="C814" t="s">
        <v>6292</v>
      </c>
      <c r="D814" t="s">
        <v>4668</v>
      </c>
      <c r="E814" t="s">
        <v>4712</v>
      </c>
      <c r="F814" t="s">
        <v>4713</v>
      </c>
      <c r="G814" t="s">
        <v>339</v>
      </c>
      <c r="H814" t="s">
        <v>340</v>
      </c>
      <c r="I814" t="s">
        <v>375</v>
      </c>
      <c r="J814" t="s">
        <v>342</v>
      </c>
      <c r="K814" t="s">
        <v>449</v>
      </c>
      <c r="L814" t="s">
        <v>303</v>
      </c>
      <c r="M814" t="s">
        <v>297</v>
      </c>
      <c r="N814" t="s">
        <v>297</v>
      </c>
      <c r="O814" t="s">
        <v>297</v>
      </c>
      <c r="Q814" t="s">
        <v>344</v>
      </c>
      <c r="R814" t="s">
        <v>297</v>
      </c>
      <c r="S814" t="s">
        <v>306</v>
      </c>
      <c r="T814" t="s">
        <v>297</v>
      </c>
      <c r="U814" t="s">
        <v>297</v>
      </c>
      <c r="V814" t="s">
        <v>309</v>
      </c>
      <c r="W814" t="s">
        <v>345</v>
      </c>
      <c r="X814" t="s">
        <v>310</v>
      </c>
      <c r="Y814" t="s">
        <v>346</v>
      </c>
      <c r="Z814" t="s">
        <v>297</v>
      </c>
      <c r="AA814" t="s">
        <v>297</v>
      </c>
      <c r="AB814" t="s">
        <v>297</v>
      </c>
      <c r="AC814" t="s">
        <v>297</v>
      </c>
      <c r="AD814" t="s">
        <v>297</v>
      </c>
      <c r="AE814" t="s">
        <v>297</v>
      </c>
      <c r="AF814" t="s">
        <v>297</v>
      </c>
      <c r="AG814" t="s">
        <v>297</v>
      </c>
      <c r="AH814" t="s">
        <v>297</v>
      </c>
      <c r="AI814" t="s">
        <v>297</v>
      </c>
      <c r="AJ814" t="s">
        <v>297</v>
      </c>
      <c r="AK814" t="s">
        <v>297</v>
      </c>
      <c r="AL814" t="s">
        <v>297</v>
      </c>
      <c r="AM814" t="s">
        <v>297</v>
      </c>
      <c r="AN814" t="s">
        <v>297</v>
      </c>
      <c r="AO814" t="s">
        <v>297</v>
      </c>
      <c r="AP814" t="s">
        <v>297</v>
      </c>
      <c r="AQ814" t="s">
        <v>297</v>
      </c>
      <c r="AR814" t="s">
        <v>297</v>
      </c>
      <c r="AS814" t="s">
        <v>297</v>
      </c>
      <c r="AT814" t="s">
        <v>297</v>
      </c>
      <c r="AU814" t="s">
        <v>297</v>
      </c>
      <c r="AV814" t="s">
        <v>297</v>
      </c>
      <c r="AW814" t="s">
        <v>297</v>
      </c>
      <c r="AX814" t="s">
        <v>297</v>
      </c>
      <c r="AY814" t="s">
        <v>297</v>
      </c>
      <c r="AZ814" t="s">
        <v>297</v>
      </c>
      <c r="BA814" t="s">
        <v>297</v>
      </c>
      <c r="BB814" t="s">
        <v>297</v>
      </c>
      <c r="BC814" t="s">
        <v>297</v>
      </c>
      <c r="BD814" t="s">
        <v>297</v>
      </c>
      <c r="BE814" t="s">
        <v>297</v>
      </c>
      <c r="BF814" t="s">
        <v>297</v>
      </c>
      <c r="BG814" t="s">
        <v>297</v>
      </c>
      <c r="BH814" t="s">
        <v>297</v>
      </c>
      <c r="BI814" t="s">
        <v>297</v>
      </c>
      <c r="BJ814" t="s">
        <v>297</v>
      </c>
      <c r="BK814" t="s">
        <v>297</v>
      </c>
      <c r="BL814" t="s">
        <v>297</v>
      </c>
      <c r="BM814" t="s">
        <v>297</v>
      </c>
      <c r="BO814" t="s">
        <v>297</v>
      </c>
      <c r="BP814" t="s">
        <v>411</v>
      </c>
      <c r="BQ814" t="s">
        <v>412</v>
      </c>
      <c r="BR814">
        <v>37</v>
      </c>
      <c r="BS814" t="s">
        <v>297</v>
      </c>
      <c r="BT814" t="s">
        <v>297</v>
      </c>
      <c r="BU814" t="s">
        <v>297</v>
      </c>
      <c r="BV814" t="s">
        <v>297</v>
      </c>
      <c r="BW814" t="s">
        <v>297</v>
      </c>
      <c r="BX814" t="s">
        <v>297</v>
      </c>
      <c r="BY814" t="s">
        <v>297</v>
      </c>
      <c r="BZ814" t="s">
        <v>297</v>
      </c>
      <c r="CA814" t="s">
        <v>297</v>
      </c>
      <c r="CB814" t="s">
        <v>297</v>
      </c>
      <c r="CC814" t="s">
        <v>297</v>
      </c>
      <c r="CD814" t="s">
        <v>297</v>
      </c>
      <c r="CE814" t="s">
        <v>297</v>
      </c>
      <c r="CF814" t="s">
        <v>347</v>
      </c>
      <c r="CG814" t="s">
        <v>297</v>
      </c>
      <c r="CH814" t="s">
        <v>297</v>
      </c>
      <c r="CI814">
        <v>0</v>
      </c>
      <c r="CJ814">
        <v>30</v>
      </c>
      <c r="CK814" t="s">
        <v>4714</v>
      </c>
      <c r="CL814" t="s">
        <v>4715</v>
      </c>
      <c r="CM814" t="s">
        <v>4716</v>
      </c>
      <c r="CN814" t="s">
        <v>297</v>
      </c>
      <c r="CO814" t="s">
        <v>297</v>
      </c>
      <c r="CP814" t="s">
        <v>297</v>
      </c>
      <c r="CQ814" t="s">
        <v>297</v>
      </c>
      <c r="CR814" t="s">
        <v>297</v>
      </c>
      <c r="CS814" t="s">
        <v>297</v>
      </c>
      <c r="CT814" t="s">
        <v>297</v>
      </c>
      <c r="CU814" t="s">
        <v>297</v>
      </c>
      <c r="CV814" t="s">
        <v>297</v>
      </c>
      <c r="CW814" t="s">
        <v>297</v>
      </c>
      <c r="CX814" t="s">
        <v>297</v>
      </c>
      <c r="CY814" t="s">
        <v>534</v>
      </c>
      <c r="CZ814" t="s">
        <v>2257</v>
      </c>
      <c r="DA814" t="s">
        <v>297</v>
      </c>
      <c r="DB814" t="s">
        <v>297</v>
      </c>
      <c r="DC814" t="s">
        <v>297</v>
      </c>
    </row>
    <row r="815" spans="1:107" ht="17" hidden="1" customHeight="1" x14ac:dyDescent="0.2">
      <c r="A815" t="s">
        <v>229</v>
      </c>
      <c r="B815" s="14" t="s">
        <v>4717</v>
      </c>
      <c r="C815" t="s">
        <v>456</v>
      </c>
      <c r="D815" t="s">
        <v>297</v>
      </c>
      <c r="E815" t="s">
        <v>4718</v>
      </c>
      <c r="F815" t="s">
        <v>297</v>
      </c>
      <c r="G815" t="s">
        <v>339</v>
      </c>
      <c r="H815" t="s">
        <v>340</v>
      </c>
      <c r="I815" t="s">
        <v>375</v>
      </c>
      <c r="J815" t="s">
        <v>342</v>
      </c>
      <c r="K815" t="s">
        <v>343</v>
      </c>
      <c r="L815" t="s">
        <v>303</v>
      </c>
      <c r="M815" t="s">
        <v>297</v>
      </c>
      <c r="N815" t="s">
        <v>297</v>
      </c>
      <c r="O815" t="s">
        <v>297</v>
      </c>
      <c r="Q815" t="s">
        <v>344</v>
      </c>
      <c r="R815" t="s">
        <v>297</v>
      </c>
      <c r="S815" t="s">
        <v>306</v>
      </c>
      <c r="T815" t="s">
        <v>297</v>
      </c>
      <c r="U815" t="s">
        <v>297</v>
      </c>
      <c r="V815" t="s">
        <v>309</v>
      </c>
      <c r="W815" t="s">
        <v>310</v>
      </c>
      <c r="X815" t="s">
        <v>310</v>
      </c>
      <c r="Y815" t="s">
        <v>311</v>
      </c>
      <c r="Z815" t="s">
        <v>297</v>
      </c>
      <c r="AA815" t="s">
        <v>297</v>
      </c>
      <c r="AB815" t="s">
        <v>297</v>
      </c>
      <c r="AC815" t="s">
        <v>297</v>
      </c>
      <c r="AD815" t="s">
        <v>297</v>
      </c>
      <c r="AE815" t="s">
        <v>297</v>
      </c>
      <c r="AF815" t="s">
        <v>297</v>
      </c>
      <c r="AG815" t="s">
        <v>297</v>
      </c>
      <c r="AH815" t="s">
        <v>297</v>
      </c>
      <c r="AI815" t="s">
        <v>297</v>
      </c>
      <c r="AJ815" t="s">
        <v>297</v>
      </c>
      <c r="AK815" t="s">
        <v>297</v>
      </c>
      <c r="AL815" t="s">
        <v>297</v>
      </c>
      <c r="AM815" t="s">
        <v>297</v>
      </c>
      <c r="AN815" t="s">
        <v>297</v>
      </c>
      <c r="AO815" t="s">
        <v>297</v>
      </c>
      <c r="AP815" t="s">
        <v>297</v>
      </c>
      <c r="AQ815" t="s">
        <v>297</v>
      </c>
      <c r="AR815" t="s">
        <v>297</v>
      </c>
      <c r="AS815" t="s">
        <v>297</v>
      </c>
      <c r="AT815" t="s">
        <v>297</v>
      </c>
      <c r="AU815" t="s">
        <v>297</v>
      </c>
      <c r="AV815" t="s">
        <v>297</v>
      </c>
      <c r="AW815" t="s">
        <v>297</v>
      </c>
      <c r="AX815" t="s">
        <v>297</v>
      </c>
      <c r="AY815" t="s">
        <v>297</v>
      </c>
      <c r="AZ815" t="s">
        <v>297</v>
      </c>
      <c r="BA815" t="s">
        <v>297</v>
      </c>
      <c r="BB815" t="s">
        <v>297</v>
      </c>
      <c r="BC815" t="s">
        <v>297</v>
      </c>
      <c r="BD815" t="s">
        <v>297</v>
      </c>
      <c r="BE815" t="s">
        <v>297</v>
      </c>
      <c r="BF815" t="s">
        <v>297</v>
      </c>
      <c r="BG815" t="s">
        <v>297</v>
      </c>
      <c r="BH815" t="s">
        <v>297</v>
      </c>
      <c r="BI815" t="s">
        <v>297</v>
      </c>
      <c r="BJ815" t="s">
        <v>297</v>
      </c>
      <c r="BK815" t="s">
        <v>297</v>
      </c>
      <c r="BL815" t="s">
        <v>297</v>
      </c>
      <c r="BM815" t="s">
        <v>297</v>
      </c>
      <c r="BO815" t="s">
        <v>297</v>
      </c>
      <c r="BP815" t="s">
        <v>411</v>
      </c>
      <c r="BQ815" t="s">
        <v>412</v>
      </c>
      <c r="BR815">
        <v>39</v>
      </c>
      <c r="BS815" t="s">
        <v>297</v>
      </c>
      <c r="BT815" t="s">
        <v>297</v>
      </c>
      <c r="BU815" t="s">
        <v>297</v>
      </c>
      <c r="BV815" t="s">
        <v>297</v>
      </c>
      <c r="BW815" t="s">
        <v>297</v>
      </c>
      <c r="BX815" t="s">
        <v>297</v>
      </c>
      <c r="BY815" t="s">
        <v>297</v>
      </c>
      <c r="BZ815" t="s">
        <v>297</v>
      </c>
      <c r="CA815" t="s">
        <v>297</v>
      </c>
      <c r="CB815" t="s">
        <v>297</v>
      </c>
      <c r="CC815" t="s">
        <v>297</v>
      </c>
      <c r="CD815" t="s">
        <v>297</v>
      </c>
      <c r="CE815" t="s">
        <v>297</v>
      </c>
      <c r="CF815" t="s">
        <v>386</v>
      </c>
      <c r="CG815">
        <v>1</v>
      </c>
      <c r="CH815" t="s">
        <v>297</v>
      </c>
      <c r="CI815" t="s">
        <v>297</v>
      </c>
      <c r="CJ815" t="s">
        <v>297</v>
      </c>
      <c r="CK815" t="s">
        <v>4719</v>
      </c>
      <c r="CL815" t="s">
        <v>4720</v>
      </c>
      <c r="CM815" t="s">
        <v>297</v>
      </c>
      <c r="CN815" t="s">
        <v>297</v>
      </c>
      <c r="CO815" t="s">
        <v>297</v>
      </c>
      <c r="CP815" t="s">
        <v>297</v>
      </c>
      <c r="CQ815" t="s">
        <v>297</v>
      </c>
      <c r="CR815" t="s">
        <v>297</v>
      </c>
      <c r="CS815" t="s">
        <v>297</v>
      </c>
      <c r="CT815" t="s">
        <v>297</v>
      </c>
      <c r="CU815" t="s">
        <v>297</v>
      </c>
      <c r="CV815" t="s">
        <v>297</v>
      </c>
      <c r="CW815" t="s">
        <v>297</v>
      </c>
      <c r="CX815" t="s">
        <v>297</v>
      </c>
      <c r="CY815" t="s">
        <v>297</v>
      </c>
      <c r="CZ815" t="s">
        <v>297</v>
      </c>
      <c r="DA815" t="s">
        <v>297</v>
      </c>
      <c r="DB815" t="s">
        <v>297</v>
      </c>
      <c r="DC815" t="s">
        <v>297</v>
      </c>
    </row>
    <row r="816" spans="1:107" ht="17" hidden="1" customHeight="1" x14ac:dyDescent="0.2">
      <c r="A816" t="s">
        <v>228</v>
      </c>
      <c r="B816" s="196" t="s">
        <v>6318</v>
      </c>
      <c r="C816" t="s">
        <v>456</v>
      </c>
      <c r="D816" t="s">
        <v>297</v>
      </c>
      <c r="E816" t="s">
        <v>4721</v>
      </c>
      <c r="F816" t="s">
        <v>297</v>
      </c>
      <c r="G816" t="s">
        <v>339</v>
      </c>
      <c r="H816" t="s">
        <v>340</v>
      </c>
      <c r="I816" t="s">
        <v>375</v>
      </c>
      <c r="J816" t="s">
        <v>342</v>
      </c>
      <c r="K816" t="s">
        <v>343</v>
      </c>
      <c r="L816" t="s">
        <v>303</v>
      </c>
      <c r="M816" t="s">
        <v>297</v>
      </c>
      <c r="N816" t="s">
        <v>297</v>
      </c>
      <c r="O816" t="s">
        <v>297</v>
      </c>
      <c r="Q816" t="s">
        <v>344</v>
      </c>
      <c r="R816" t="s">
        <v>297</v>
      </c>
      <c r="S816" t="s">
        <v>306</v>
      </c>
      <c r="T816" t="s">
        <v>297</v>
      </c>
      <c r="U816" t="s">
        <v>297</v>
      </c>
      <c r="V816" t="s">
        <v>309</v>
      </c>
      <c r="W816" t="s">
        <v>310</v>
      </c>
      <c r="X816" t="s">
        <v>310</v>
      </c>
      <c r="Y816" t="s">
        <v>311</v>
      </c>
      <c r="Z816" t="s">
        <v>297</v>
      </c>
      <c r="AA816" t="s">
        <v>297</v>
      </c>
      <c r="AB816" t="s">
        <v>297</v>
      </c>
      <c r="AC816" t="s">
        <v>297</v>
      </c>
      <c r="AD816" t="s">
        <v>297</v>
      </c>
      <c r="AE816" t="s">
        <v>297</v>
      </c>
      <c r="AF816" t="s">
        <v>297</v>
      </c>
      <c r="AG816" t="s">
        <v>297</v>
      </c>
      <c r="AH816" t="s">
        <v>297</v>
      </c>
      <c r="AI816" t="s">
        <v>297</v>
      </c>
      <c r="AJ816" t="s">
        <v>297</v>
      </c>
      <c r="AK816" t="s">
        <v>297</v>
      </c>
      <c r="AL816" t="s">
        <v>297</v>
      </c>
      <c r="AM816" t="s">
        <v>297</v>
      </c>
      <c r="AN816" t="s">
        <v>297</v>
      </c>
      <c r="AO816" t="s">
        <v>297</v>
      </c>
      <c r="AP816" t="s">
        <v>297</v>
      </c>
      <c r="AQ816" t="s">
        <v>297</v>
      </c>
      <c r="AR816" t="s">
        <v>297</v>
      </c>
      <c r="AS816" t="s">
        <v>297</v>
      </c>
      <c r="AT816" t="s">
        <v>297</v>
      </c>
      <c r="AU816" t="s">
        <v>297</v>
      </c>
      <c r="AV816" t="s">
        <v>297</v>
      </c>
      <c r="AW816" t="s">
        <v>297</v>
      </c>
      <c r="AX816" t="s">
        <v>297</v>
      </c>
      <c r="AY816" t="s">
        <v>297</v>
      </c>
      <c r="AZ816" t="s">
        <v>297</v>
      </c>
      <c r="BA816" t="s">
        <v>297</v>
      </c>
      <c r="BB816" t="s">
        <v>297</v>
      </c>
      <c r="BC816" t="s">
        <v>297</v>
      </c>
      <c r="BD816" t="s">
        <v>297</v>
      </c>
      <c r="BE816" t="s">
        <v>297</v>
      </c>
      <c r="BF816" t="s">
        <v>297</v>
      </c>
      <c r="BG816" t="s">
        <v>297</v>
      </c>
      <c r="BH816" t="s">
        <v>297</v>
      </c>
      <c r="BI816" t="s">
        <v>297</v>
      </c>
      <c r="BJ816" t="s">
        <v>297</v>
      </c>
      <c r="BK816" t="s">
        <v>297</v>
      </c>
      <c r="BL816" t="s">
        <v>297</v>
      </c>
      <c r="BM816" t="s">
        <v>297</v>
      </c>
      <c r="BO816" t="s">
        <v>297</v>
      </c>
      <c r="BP816" t="s">
        <v>411</v>
      </c>
      <c r="BQ816" t="s">
        <v>412</v>
      </c>
      <c r="BR816">
        <v>38</v>
      </c>
      <c r="BS816" t="s">
        <v>297</v>
      </c>
      <c r="BT816" t="s">
        <v>297</v>
      </c>
      <c r="BU816" t="s">
        <v>297</v>
      </c>
      <c r="BV816" t="s">
        <v>297</v>
      </c>
      <c r="BW816" t="s">
        <v>297</v>
      </c>
      <c r="BX816" t="s">
        <v>297</v>
      </c>
      <c r="BY816" t="s">
        <v>297</v>
      </c>
      <c r="BZ816" t="s">
        <v>297</v>
      </c>
      <c r="CA816" t="s">
        <v>297</v>
      </c>
      <c r="CB816" t="s">
        <v>297</v>
      </c>
      <c r="CC816" t="s">
        <v>297</v>
      </c>
      <c r="CD816" t="s">
        <v>297</v>
      </c>
      <c r="CE816" t="s">
        <v>297</v>
      </c>
      <c r="CF816" t="s">
        <v>347</v>
      </c>
      <c r="CG816" t="s">
        <v>297</v>
      </c>
      <c r="CH816" t="s">
        <v>297</v>
      </c>
      <c r="CI816">
        <v>0</v>
      </c>
      <c r="CJ816">
        <v>30</v>
      </c>
      <c r="CK816" t="s">
        <v>4722</v>
      </c>
      <c r="CL816" t="s">
        <v>4723</v>
      </c>
      <c r="CM816" t="s">
        <v>297</v>
      </c>
      <c r="CN816" t="s">
        <v>297</v>
      </c>
      <c r="CO816" t="s">
        <v>297</v>
      </c>
      <c r="CP816" t="s">
        <v>297</v>
      </c>
      <c r="CQ816" t="s">
        <v>297</v>
      </c>
      <c r="CR816" t="s">
        <v>297</v>
      </c>
      <c r="CS816" t="s">
        <v>297</v>
      </c>
      <c r="CT816" t="s">
        <v>297</v>
      </c>
      <c r="CU816" t="s">
        <v>297</v>
      </c>
      <c r="CV816" t="s">
        <v>297</v>
      </c>
      <c r="CW816" t="s">
        <v>297</v>
      </c>
      <c r="CX816" t="s">
        <v>297</v>
      </c>
      <c r="CY816" t="s">
        <v>297</v>
      </c>
      <c r="CZ816" t="s">
        <v>297</v>
      </c>
      <c r="DA816" t="s">
        <v>297</v>
      </c>
      <c r="DB816" t="s">
        <v>297</v>
      </c>
      <c r="DC816" t="s">
        <v>297</v>
      </c>
    </row>
    <row r="817" spans="1:107" ht="17" hidden="1" customHeight="1" x14ac:dyDescent="0.2">
      <c r="A817" t="s">
        <v>6266</v>
      </c>
      <c r="B817" s="14" t="s">
        <v>4725</v>
      </c>
      <c r="C817" t="s">
        <v>6286</v>
      </c>
      <c r="D817" t="s">
        <v>297</v>
      </c>
      <c r="E817" t="s">
        <v>4726</v>
      </c>
      <c r="F817" t="s">
        <v>297</v>
      </c>
      <c r="G817" t="s">
        <v>339</v>
      </c>
      <c r="H817" t="s">
        <v>340</v>
      </c>
      <c r="I817" t="s">
        <v>375</v>
      </c>
      <c r="J817" t="s">
        <v>342</v>
      </c>
      <c r="K817" t="s">
        <v>343</v>
      </c>
      <c r="L817" t="s">
        <v>303</v>
      </c>
      <c r="M817" t="s">
        <v>297</v>
      </c>
      <c r="N817" t="s">
        <v>297</v>
      </c>
      <c r="O817" t="s">
        <v>4724</v>
      </c>
      <c r="Q817" t="s">
        <v>344</v>
      </c>
      <c r="R817" t="s">
        <v>297</v>
      </c>
      <c r="S817" t="s">
        <v>306</v>
      </c>
      <c r="T817" t="s">
        <v>297</v>
      </c>
      <c r="U817" t="s">
        <v>297</v>
      </c>
      <c r="V817" t="s">
        <v>309</v>
      </c>
      <c r="W817" t="s">
        <v>310</v>
      </c>
      <c r="X817" t="s">
        <v>310</v>
      </c>
      <c r="Y817" t="s">
        <v>311</v>
      </c>
      <c r="Z817" t="s">
        <v>297</v>
      </c>
      <c r="AA817" t="s">
        <v>297</v>
      </c>
      <c r="AB817" t="s">
        <v>297</v>
      </c>
      <c r="AC817" t="s">
        <v>312</v>
      </c>
      <c r="AD817" t="s">
        <v>297</v>
      </c>
      <c r="AE817" t="s">
        <v>297</v>
      </c>
      <c r="AF817" t="s">
        <v>297</v>
      </c>
      <c r="AG817" t="s">
        <v>297</v>
      </c>
      <c r="AH817" t="s">
        <v>297</v>
      </c>
      <c r="AI817" t="s">
        <v>297</v>
      </c>
      <c r="AJ817" t="s">
        <v>297</v>
      </c>
      <c r="AK817" t="s">
        <v>297</v>
      </c>
      <c r="AL817" t="s">
        <v>297</v>
      </c>
      <c r="AM817" t="s">
        <v>297</v>
      </c>
      <c r="AN817" t="s">
        <v>297</v>
      </c>
      <c r="AO817" t="s">
        <v>297</v>
      </c>
      <c r="AP817" t="s">
        <v>297</v>
      </c>
      <c r="AQ817" t="s">
        <v>297</v>
      </c>
      <c r="AR817" t="s">
        <v>297</v>
      </c>
      <c r="AS817" t="s">
        <v>297</v>
      </c>
      <c r="AT817" t="s">
        <v>297</v>
      </c>
      <c r="AU817" t="s">
        <v>297</v>
      </c>
      <c r="AV817" t="s">
        <v>297</v>
      </c>
      <c r="AW817" t="s">
        <v>297</v>
      </c>
      <c r="AX817" t="s">
        <v>297</v>
      </c>
      <c r="AY817" t="s">
        <v>297</v>
      </c>
      <c r="AZ817" t="s">
        <v>297</v>
      </c>
      <c r="BA817" t="s">
        <v>297</v>
      </c>
      <c r="BB817" t="s">
        <v>297</v>
      </c>
      <c r="BC817" t="s">
        <v>297</v>
      </c>
      <c r="BD817" t="s">
        <v>297</v>
      </c>
      <c r="BE817" t="s">
        <v>297</v>
      </c>
      <c r="BF817" t="s">
        <v>297</v>
      </c>
      <c r="BG817" t="s">
        <v>297</v>
      </c>
      <c r="BH817" t="s">
        <v>297</v>
      </c>
      <c r="BI817" t="s">
        <v>297</v>
      </c>
      <c r="BJ817" t="s">
        <v>297</v>
      </c>
      <c r="BK817" t="s">
        <v>297</v>
      </c>
      <c r="BL817" t="s">
        <v>297</v>
      </c>
      <c r="BM817" t="s">
        <v>297</v>
      </c>
      <c r="BN817" t="s">
        <v>297</v>
      </c>
      <c r="BO817" t="s">
        <v>297</v>
      </c>
      <c r="BP817" t="s">
        <v>312</v>
      </c>
      <c r="BQ817" t="s">
        <v>297</v>
      </c>
      <c r="BR817" t="s">
        <v>297</v>
      </c>
      <c r="BS817" t="s">
        <v>297</v>
      </c>
      <c r="BT817" t="s">
        <v>297</v>
      </c>
      <c r="BU817" t="s">
        <v>297</v>
      </c>
      <c r="BV817" t="s">
        <v>297</v>
      </c>
      <c r="BW817" t="s">
        <v>297</v>
      </c>
      <c r="BX817" t="s">
        <v>297</v>
      </c>
      <c r="BY817" t="s">
        <v>297</v>
      </c>
      <c r="BZ817" t="s">
        <v>297</v>
      </c>
      <c r="CA817" t="s">
        <v>297</v>
      </c>
      <c r="CB817" t="s">
        <v>312</v>
      </c>
      <c r="CC817" t="s">
        <v>297</v>
      </c>
      <c r="CD817" t="s">
        <v>297</v>
      </c>
      <c r="CE817" t="s">
        <v>297</v>
      </c>
      <c r="CF817" t="s">
        <v>369</v>
      </c>
      <c r="CG817" t="s">
        <v>297</v>
      </c>
      <c r="CH817" t="s">
        <v>297</v>
      </c>
      <c r="CI817">
        <v>0</v>
      </c>
      <c r="CJ817">
        <v>30</v>
      </c>
      <c r="CK817" t="s">
        <v>4727</v>
      </c>
      <c r="CL817" t="s">
        <v>4728</v>
      </c>
      <c r="CM817" t="s">
        <v>297</v>
      </c>
      <c r="CN817" t="s">
        <v>297</v>
      </c>
      <c r="CO817" t="s">
        <v>297</v>
      </c>
      <c r="CP817" t="s">
        <v>297</v>
      </c>
      <c r="CQ817" t="s">
        <v>297</v>
      </c>
      <c r="CR817" t="s">
        <v>297</v>
      </c>
      <c r="CS817" t="s">
        <v>297</v>
      </c>
      <c r="CT817" t="s">
        <v>297</v>
      </c>
      <c r="CU817" t="s">
        <v>297</v>
      </c>
      <c r="CV817" t="s">
        <v>297</v>
      </c>
      <c r="CW817" t="s">
        <v>297</v>
      </c>
      <c r="CX817" t="s">
        <v>297</v>
      </c>
      <c r="CY817" t="s">
        <v>297</v>
      </c>
      <c r="CZ817" t="s">
        <v>297</v>
      </c>
      <c r="DA817" t="s">
        <v>297</v>
      </c>
      <c r="DB817" t="s">
        <v>297</v>
      </c>
      <c r="DC817" t="s">
        <v>297</v>
      </c>
    </row>
    <row r="818" spans="1:107" ht="17" hidden="1" customHeight="1" x14ac:dyDescent="0.2">
      <c r="A818" t="s">
        <v>6291</v>
      </c>
      <c r="B818" s="196" t="s">
        <v>4730</v>
      </c>
      <c r="C818" t="s">
        <v>6204</v>
      </c>
      <c r="D818" t="s">
        <v>297</v>
      </c>
      <c r="E818" t="s">
        <v>4731</v>
      </c>
      <c r="F818" t="s">
        <v>297</v>
      </c>
      <c r="G818" t="s">
        <v>339</v>
      </c>
      <c r="H818" t="s">
        <v>340</v>
      </c>
      <c r="I818" t="s">
        <v>375</v>
      </c>
      <c r="J818" t="s">
        <v>479</v>
      </c>
      <c r="K818" t="s">
        <v>343</v>
      </c>
      <c r="L818" t="s">
        <v>303</v>
      </c>
      <c r="M818" t="s">
        <v>297</v>
      </c>
      <c r="N818" t="s">
        <v>297</v>
      </c>
      <c r="O818" t="s">
        <v>4724</v>
      </c>
      <c r="Q818" t="s">
        <v>344</v>
      </c>
      <c r="R818" t="s">
        <v>297</v>
      </c>
      <c r="S818" t="s">
        <v>306</v>
      </c>
      <c r="T818" t="s">
        <v>297</v>
      </c>
      <c r="U818" t="s">
        <v>308</v>
      </c>
      <c r="V818" t="s">
        <v>309</v>
      </c>
      <c r="W818" t="s">
        <v>345</v>
      </c>
      <c r="X818" t="s">
        <v>310</v>
      </c>
      <c r="Y818" t="s">
        <v>346</v>
      </c>
      <c r="Z818" t="s">
        <v>297</v>
      </c>
      <c r="AA818" t="s">
        <v>297</v>
      </c>
      <c r="AB818" t="s">
        <v>297</v>
      </c>
      <c r="AC818" t="s">
        <v>297</v>
      </c>
      <c r="AD818" t="s">
        <v>297</v>
      </c>
      <c r="AE818" t="s">
        <v>297</v>
      </c>
      <c r="AF818" t="s">
        <v>297</v>
      </c>
      <c r="AG818" t="s">
        <v>297</v>
      </c>
      <c r="AH818" t="s">
        <v>297</v>
      </c>
      <c r="AI818" t="s">
        <v>297</v>
      </c>
      <c r="AJ818" t="s">
        <v>297</v>
      </c>
      <c r="AK818" t="s">
        <v>297</v>
      </c>
      <c r="AL818" t="s">
        <v>297</v>
      </c>
      <c r="AM818" t="s">
        <v>297</v>
      </c>
      <c r="AN818" t="s">
        <v>297</v>
      </c>
      <c r="AO818" t="s">
        <v>466</v>
      </c>
      <c r="AP818" t="s">
        <v>412</v>
      </c>
      <c r="AQ818">
        <v>5</v>
      </c>
      <c r="AR818" t="s">
        <v>297</v>
      </c>
      <c r="AS818" t="s">
        <v>297</v>
      </c>
      <c r="AT818" t="s">
        <v>297</v>
      </c>
      <c r="AU818" t="s">
        <v>297</v>
      </c>
      <c r="AV818" t="s">
        <v>297</v>
      </c>
      <c r="AW818" t="s">
        <v>297</v>
      </c>
      <c r="AX818" t="s">
        <v>297</v>
      </c>
      <c r="AY818" t="s">
        <v>297</v>
      </c>
      <c r="AZ818" t="s">
        <v>297</v>
      </c>
      <c r="BA818" t="s">
        <v>297</v>
      </c>
      <c r="BB818" t="s">
        <v>297</v>
      </c>
      <c r="BC818" t="s">
        <v>297</v>
      </c>
      <c r="BD818" t="s">
        <v>297</v>
      </c>
      <c r="BE818" t="s">
        <v>297</v>
      </c>
      <c r="BF818" t="s">
        <v>297</v>
      </c>
      <c r="BG818" t="s">
        <v>297</v>
      </c>
      <c r="BH818" t="s">
        <v>297</v>
      </c>
      <c r="BI818" t="s">
        <v>297</v>
      </c>
      <c r="BJ818" t="s">
        <v>297</v>
      </c>
      <c r="BK818" t="s">
        <v>297</v>
      </c>
      <c r="BL818" t="s">
        <v>297</v>
      </c>
      <c r="BM818" t="s">
        <v>297</v>
      </c>
      <c r="BN818" t="s">
        <v>297</v>
      </c>
      <c r="BO818" t="s">
        <v>297</v>
      </c>
      <c r="BP818" t="s">
        <v>297</v>
      </c>
      <c r="BQ818" t="s">
        <v>297</v>
      </c>
      <c r="BR818" t="s">
        <v>297</v>
      </c>
      <c r="BS818" t="s">
        <v>297</v>
      </c>
      <c r="BT818" t="s">
        <v>297</v>
      </c>
      <c r="BU818" t="s">
        <v>297</v>
      </c>
      <c r="BV818" t="s">
        <v>297</v>
      </c>
      <c r="BW818" t="s">
        <v>297</v>
      </c>
      <c r="BX818" t="s">
        <v>297</v>
      </c>
      <c r="BY818" t="s">
        <v>297</v>
      </c>
      <c r="BZ818" t="s">
        <v>297</v>
      </c>
      <c r="CA818" t="s">
        <v>297</v>
      </c>
      <c r="CB818" t="s">
        <v>297</v>
      </c>
      <c r="CC818" t="s">
        <v>297</v>
      </c>
      <c r="CD818" t="s">
        <v>297</v>
      </c>
      <c r="CE818" t="s">
        <v>297</v>
      </c>
      <c r="CF818" t="s">
        <v>369</v>
      </c>
      <c r="CG818" t="s">
        <v>297</v>
      </c>
      <c r="CH818" t="s">
        <v>297</v>
      </c>
      <c r="CI818">
        <v>0</v>
      </c>
      <c r="CJ818">
        <v>30</v>
      </c>
      <c r="CK818" t="s">
        <v>4732</v>
      </c>
      <c r="CL818" t="s">
        <v>4733</v>
      </c>
      <c r="CM818" t="s">
        <v>297</v>
      </c>
      <c r="CN818" t="s">
        <v>4734</v>
      </c>
      <c r="CO818" t="s">
        <v>297</v>
      </c>
      <c r="CP818" t="s">
        <v>297</v>
      </c>
      <c r="CQ818" t="s">
        <v>297</v>
      </c>
      <c r="CR818" t="s">
        <v>297</v>
      </c>
      <c r="CS818" t="s">
        <v>297</v>
      </c>
      <c r="CT818" t="s">
        <v>297</v>
      </c>
      <c r="CU818" t="s">
        <v>1564</v>
      </c>
      <c r="CV818" t="s">
        <v>227</v>
      </c>
      <c r="CW818" t="s">
        <v>4735</v>
      </c>
      <c r="CX818" t="s">
        <v>297</v>
      </c>
      <c r="CY818" t="s">
        <v>534</v>
      </c>
      <c r="CZ818" t="s">
        <v>404</v>
      </c>
      <c r="DA818" t="s">
        <v>352</v>
      </c>
      <c r="DB818" t="s">
        <v>297</v>
      </c>
      <c r="DC818" t="s">
        <v>297</v>
      </c>
    </row>
    <row r="819" spans="1:107" ht="17" hidden="1" customHeight="1" x14ac:dyDescent="0.2">
      <c r="A819" t="s">
        <v>4736</v>
      </c>
      <c r="B819" s="14" t="s">
        <v>4737</v>
      </c>
      <c r="C819" t="s">
        <v>6285</v>
      </c>
      <c r="D819" t="s">
        <v>297</v>
      </c>
      <c r="E819" t="s">
        <v>4737</v>
      </c>
      <c r="F819" t="s">
        <v>297</v>
      </c>
      <c r="G819" t="s">
        <v>610</v>
      </c>
      <c r="H819" t="s">
        <v>340</v>
      </c>
      <c r="I819" t="s">
        <v>341</v>
      </c>
      <c r="J819" t="s">
        <v>611</v>
      </c>
      <c r="K819" t="s">
        <v>343</v>
      </c>
      <c r="L819" t="s">
        <v>303</v>
      </c>
      <c r="M819" t="s">
        <v>297</v>
      </c>
      <c r="N819" t="s">
        <v>297</v>
      </c>
      <c r="O819" t="s">
        <v>297</v>
      </c>
      <c r="Q819" t="s">
        <v>344</v>
      </c>
      <c r="R819" t="s">
        <v>297</v>
      </c>
      <c r="S819" t="s">
        <v>306</v>
      </c>
      <c r="T819" t="s">
        <v>362</v>
      </c>
      <c r="U819" t="s">
        <v>297</v>
      </c>
      <c r="V819" t="s">
        <v>309</v>
      </c>
      <c r="W819" t="s">
        <v>310</v>
      </c>
      <c r="X819" t="s">
        <v>310</v>
      </c>
      <c r="Y819" t="s">
        <v>311</v>
      </c>
      <c r="Z819" t="s">
        <v>297</v>
      </c>
      <c r="AA819" t="s">
        <v>297</v>
      </c>
      <c r="AB819" t="s">
        <v>297</v>
      </c>
      <c r="AC819" t="s">
        <v>297</v>
      </c>
      <c r="AD819" t="s">
        <v>297</v>
      </c>
      <c r="AE819" t="s">
        <v>297</v>
      </c>
      <c r="AF819" t="s">
        <v>312</v>
      </c>
      <c r="AG819" t="s">
        <v>297</v>
      </c>
      <c r="AH819" t="s">
        <v>297</v>
      </c>
      <c r="AI819" t="s">
        <v>297</v>
      </c>
      <c r="AJ819" t="s">
        <v>297</v>
      </c>
      <c r="AK819" t="s">
        <v>297</v>
      </c>
      <c r="AL819" t="s">
        <v>297</v>
      </c>
      <c r="AM819" t="s">
        <v>297</v>
      </c>
      <c r="AN819" t="s">
        <v>297</v>
      </c>
      <c r="AO819" t="s">
        <v>297</v>
      </c>
      <c r="AP819" t="s">
        <v>297</v>
      </c>
      <c r="AQ819" t="s">
        <v>297</v>
      </c>
      <c r="AR819" t="s">
        <v>297</v>
      </c>
      <c r="AS819" t="s">
        <v>297</v>
      </c>
      <c r="AT819" t="s">
        <v>297</v>
      </c>
      <c r="AU819" t="s">
        <v>297</v>
      </c>
      <c r="AV819" t="s">
        <v>297</v>
      </c>
      <c r="AW819" t="s">
        <v>297</v>
      </c>
      <c r="AX819" t="s">
        <v>297</v>
      </c>
      <c r="AY819" t="s">
        <v>297</v>
      </c>
      <c r="AZ819" t="s">
        <v>297</v>
      </c>
      <c r="BA819" t="s">
        <v>297</v>
      </c>
      <c r="BB819" t="s">
        <v>297</v>
      </c>
      <c r="BC819" t="s">
        <v>297</v>
      </c>
      <c r="BD819" t="s">
        <v>297</v>
      </c>
      <c r="BE819" t="s">
        <v>297</v>
      </c>
      <c r="BF819" t="s">
        <v>297</v>
      </c>
      <c r="BG819" t="s">
        <v>297</v>
      </c>
      <c r="BH819" t="s">
        <v>297</v>
      </c>
      <c r="BI819" t="s">
        <v>297</v>
      </c>
      <c r="BJ819" t="s">
        <v>297</v>
      </c>
      <c r="BK819" t="s">
        <v>297</v>
      </c>
      <c r="BL819" t="s">
        <v>297</v>
      </c>
      <c r="BM819" t="s">
        <v>297</v>
      </c>
      <c r="BN819" t="s">
        <v>297</v>
      </c>
      <c r="BO819" t="s">
        <v>297</v>
      </c>
      <c r="BP819" t="s">
        <v>297</v>
      </c>
      <c r="BQ819" t="s">
        <v>297</v>
      </c>
      <c r="BR819" t="s">
        <v>297</v>
      </c>
      <c r="BS819" t="s">
        <v>297</v>
      </c>
      <c r="BT819" t="s">
        <v>297</v>
      </c>
      <c r="BU819" t="s">
        <v>297</v>
      </c>
      <c r="BV819" t="s">
        <v>297</v>
      </c>
      <c r="BW819" t="s">
        <v>297</v>
      </c>
      <c r="BX819" t="s">
        <v>297</v>
      </c>
      <c r="BY819" t="s">
        <v>297</v>
      </c>
      <c r="BZ819" t="s">
        <v>297</v>
      </c>
      <c r="CA819" t="s">
        <v>297</v>
      </c>
      <c r="CB819" t="s">
        <v>297</v>
      </c>
      <c r="CC819" t="s">
        <v>297</v>
      </c>
      <c r="CD819" t="s">
        <v>297</v>
      </c>
      <c r="CE819" t="s">
        <v>297</v>
      </c>
      <c r="CF819" t="s">
        <v>347</v>
      </c>
      <c r="CG819" t="s">
        <v>297</v>
      </c>
      <c r="CH819" t="s">
        <v>297</v>
      </c>
      <c r="CI819">
        <v>0</v>
      </c>
      <c r="CJ819">
        <v>30</v>
      </c>
      <c r="CK819" t="s">
        <v>4738</v>
      </c>
      <c r="CL819" t="s">
        <v>4738</v>
      </c>
      <c r="CM819" t="s">
        <v>297</v>
      </c>
      <c r="CN819" t="s">
        <v>614</v>
      </c>
      <c r="CO819" t="s">
        <v>615</v>
      </c>
      <c r="CP819" t="s">
        <v>297</v>
      </c>
      <c r="CQ819" t="s">
        <v>297</v>
      </c>
      <c r="CR819" t="s">
        <v>297</v>
      </c>
      <c r="CS819" t="s">
        <v>297</v>
      </c>
      <c r="CT819" t="s">
        <v>297</v>
      </c>
      <c r="CU819" t="s">
        <v>297</v>
      </c>
      <c r="CV819" t="s">
        <v>297</v>
      </c>
      <c r="CW819" t="s">
        <v>297</v>
      </c>
      <c r="CX819" t="s">
        <v>297</v>
      </c>
      <c r="CY819" t="s">
        <v>297</v>
      </c>
      <c r="CZ819" t="s">
        <v>297</v>
      </c>
      <c r="DA819" t="s">
        <v>297</v>
      </c>
      <c r="DB819" t="s">
        <v>297</v>
      </c>
      <c r="DC819" t="s">
        <v>297</v>
      </c>
    </row>
    <row r="820" spans="1:107" ht="17" hidden="1" customHeight="1" x14ac:dyDescent="0.2">
      <c r="A820" t="s">
        <v>4739</v>
      </c>
      <c r="B820" s="196" t="s">
        <v>4739</v>
      </c>
      <c r="C820" t="s">
        <v>6289</v>
      </c>
      <c r="D820" t="s">
        <v>297</v>
      </c>
      <c r="E820" t="s">
        <v>4740</v>
      </c>
      <c r="F820" t="s">
        <v>2298</v>
      </c>
      <c r="G820" t="s">
        <v>519</v>
      </c>
      <c r="H820" t="s">
        <v>665</v>
      </c>
      <c r="I820" t="s">
        <v>300</v>
      </c>
      <c r="J820" t="s">
        <v>611</v>
      </c>
      <c r="K820" t="s">
        <v>1317</v>
      </c>
      <c r="L820" t="s">
        <v>303</v>
      </c>
      <c r="M820" t="s">
        <v>297</v>
      </c>
      <c r="N820" t="s">
        <v>297</v>
      </c>
      <c r="O820" t="s">
        <v>297</v>
      </c>
      <c r="Q820" t="s">
        <v>344</v>
      </c>
      <c r="R820" t="s">
        <v>319</v>
      </c>
      <c r="S820" t="s">
        <v>306</v>
      </c>
      <c r="T820" t="s">
        <v>307</v>
      </c>
      <c r="U820" t="s">
        <v>308</v>
      </c>
      <c r="V820" t="s">
        <v>309</v>
      </c>
      <c r="W820" t="s">
        <v>310</v>
      </c>
      <c r="X820" t="s">
        <v>310</v>
      </c>
      <c r="Y820" t="s">
        <v>311</v>
      </c>
      <c r="Z820" t="s">
        <v>312</v>
      </c>
      <c r="AA820" t="s">
        <v>297</v>
      </c>
      <c r="AB820" t="s">
        <v>297</v>
      </c>
      <c r="AC820" t="s">
        <v>297</v>
      </c>
      <c r="AD820" t="s">
        <v>297</v>
      </c>
      <c r="AE820" t="s">
        <v>297</v>
      </c>
      <c r="AF820" t="s">
        <v>312</v>
      </c>
      <c r="AG820" t="s">
        <v>297</v>
      </c>
      <c r="AH820" t="s">
        <v>297</v>
      </c>
      <c r="AI820" t="s">
        <v>297</v>
      </c>
      <c r="AJ820" t="s">
        <v>297</v>
      </c>
      <c r="AK820" t="s">
        <v>297</v>
      </c>
      <c r="AL820" t="s">
        <v>297</v>
      </c>
      <c r="AM820" t="s">
        <v>297</v>
      </c>
      <c r="AN820" t="s">
        <v>297</v>
      </c>
      <c r="AO820" t="s">
        <v>297</v>
      </c>
      <c r="AP820" t="s">
        <v>297</v>
      </c>
      <c r="AQ820" t="s">
        <v>297</v>
      </c>
      <c r="AR820" t="s">
        <v>297</v>
      </c>
      <c r="AS820" t="s">
        <v>297</v>
      </c>
      <c r="AT820" t="s">
        <v>297</v>
      </c>
      <c r="AU820" t="s">
        <v>297</v>
      </c>
      <c r="AV820" t="s">
        <v>297</v>
      </c>
      <c r="AW820" t="s">
        <v>297</v>
      </c>
      <c r="AX820" t="s">
        <v>297</v>
      </c>
      <c r="AY820" t="s">
        <v>297</v>
      </c>
      <c r="AZ820" t="s">
        <v>297</v>
      </c>
      <c r="BA820" t="s">
        <v>297</v>
      </c>
      <c r="BB820" t="s">
        <v>297</v>
      </c>
      <c r="BC820" t="s">
        <v>297</v>
      </c>
      <c r="BD820" t="s">
        <v>297</v>
      </c>
      <c r="BE820" t="s">
        <v>297</v>
      </c>
      <c r="BF820" t="s">
        <v>297</v>
      </c>
      <c r="BG820" t="s">
        <v>297</v>
      </c>
      <c r="BH820" t="s">
        <v>297</v>
      </c>
      <c r="BI820" t="s">
        <v>297</v>
      </c>
      <c r="BJ820" t="s">
        <v>297</v>
      </c>
      <c r="BK820" t="s">
        <v>297</v>
      </c>
      <c r="BL820" t="s">
        <v>297</v>
      </c>
      <c r="BM820" t="s">
        <v>297</v>
      </c>
      <c r="BN820" t="s">
        <v>297</v>
      </c>
      <c r="BO820" t="s">
        <v>297</v>
      </c>
      <c r="BP820" t="s">
        <v>297</v>
      </c>
      <c r="BQ820" t="s">
        <v>297</v>
      </c>
      <c r="BR820" t="s">
        <v>297</v>
      </c>
      <c r="BS820" t="s">
        <v>297</v>
      </c>
      <c r="BT820" t="s">
        <v>297</v>
      </c>
      <c r="BU820" t="s">
        <v>297</v>
      </c>
      <c r="BV820" t="s">
        <v>297</v>
      </c>
      <c r="BW820" t="s">
        <v>297</v>
      </c>
      <c r="BX820" t="s">
        <v>297</v>
      </c>
      <c r="BY820" t="s">
        <v>297</v>
      </c>
      <c r="BZ820" t="s">
        <v>297</v>
      </c>
      <c r="CA820" t="s">
        <v>297</v>
      </c>
      <c r="CB820" t="s">
        <v>297</v>
      </c>
      <c r="CC820" t="s">
        <v>297</v>
      </c>
      <c r="CD820" t="s">
        <v>297</v>
      </c>
      <c r="CE820" t="s">
        <v>297</v>
      </c>
      <c r="CF820" t="s">
        <v>553</v>
      </c>
      <c r="CG820" t="s">
        <v>297</v>
      </c>
      <c r="CH820" t="s">
        <v>297</v>
      </c>
      <c r="CI820">
        <v>0</v>
      </c>
      <c r="CJ820">
        <v>30</v>
      </c>
      <c r="CK820" t="s">
        <v>4741</v>
      </c>
      <c r="CL820" t="s">
        <v>4742</v>
      </c>
      <c r="CM820" t="s">
        <v>2301</v>
      </c>
      <c r="CN820" t="s">
        <v>297</v>
      </c>
      <c r="CO820" t="s">
        <v>297</v>
      </c>
      <c r="CP820" t="s">
        <v>297</v>
      </c>
      <c r="CQ820" t="s">
        <v>297</v>
      </c>
      <c r="CR820" t="s">
        <v>297</v>
      </c>
      <c r="CS820" t="s">
        <v>297</v>
      </c>
      <c r="CT820" t="s">
        <v>297</v>
      </c>
      <c r="CU820" t="s">
        <v>297</v>
      </c>
      <c r="CV820" t="s">
        <v>297</v>
      </c>
      <c r="CW820" t="s">
        <v>297</v>
      </c>
      <c r="CX820" t="s">
        <v>297</v>
      </c>
      <c r="CY820" t="s">
        <v>297</v>
      </c>
      <c r="CZ820" t="s">
        <v>297</v>
      </c>
      <c r="DA820" t="s">
        <v>297</v>
      </c>
      <c r="DB820" t="s">
        <v>297</v>
      </c>
      <c r="DC820" t="s">
        <v>297</v>
      </c>
    </row>
    <row r="821" spans="1:107" ht="17" hidden="1" customHeight="1" x14ac:dyDescent="0.2">
      <c r="A821" t="s">
        <v>4743</v>
      </c>
      <c r="B821" s="14" t="s">
        <v>4744</v>
      </c>
      <c r="C821" t="s">
        <v>6204</v>
      </c>
      <c r="D821" t="s">
        <v>297</v>
      </c>
      <c r="E821" t="s">
        <v>4641</v>
      </c>
      <c r="F821" t="s">
        <v>4745</v>
      </c>
      <c r="G821" t="s">
        <v>339</v>
      </c>
      <c r="H821" t="s">
        <v>340</v>
      </c>
      <c r="I821" t="s">
        <v>375</v>
      </c>
      <c r="J821" t="s">
        <v>342</v>
      </c>
      <c r="K821" t="s">
        <v>343</v>
      </c>
      <c r="L821" t="s">
        <v>303</v>
      </c>
      <c r="M821" t="s">
        <v>297</v>
      </c>
      <c r="N821" t="s">
        <v>297</v>
      </c>
      <c r="O821" t="s">
        <v>297</v>
      </c>
      <c r="Q821" t="s">
        <v>344</v>
      </c>
      <c r="R821" t="s">
        <v>297</v>
      </c>
      <c r="S821" t="s">
        <v>306</v>
      </c>
      <c r="T821" t="s">
        <v>297</v>
      </c>
      <c r="U821" t="s">
        <v>308</v>
      </c>
      <c r="V821" t="s">
        <v>568</v>
      </c>
      <c r="W821" t="s">
        <v>345</v>
      </c>
      <c r="X821" t="s">
        <v>310</v>
      </c>
      <c r="Y821" t="s">
        <v>568</v>
      </c>
      <c r="Z821" t="s">
        <v>297</v>
      </c>
      <c r="AA821" t="s">
        <v>297</v>
      </c>
      <c r="AB821" t="s">
        <v>297</v>
      </c>
      <c r="AC821" t="s">
        <v>297</v>
      </c>
      <c r="AD821" t="s">
        <v>297</v>
      </c>
      <c r="AE821" t="s">
        <v>297</v>
      </c>
      <c r="AF821" t="s">
        <v>297</v>
      </c>
      <c r="AG821" t="s">
        <v>297</v>
      </c>
      <c r="AH821" t="s">
        <v>297</v>
      </c>
      <c r="AI821" t="s">
        <v>297</v>
      </c>
      <c r="AJ821" t="s">
        <v>297</v>
      </c>
      <c r="AK821" t="s">
        <v>297</v>
      </c>
      <c r="AL821" t="s">
        <v>297</v>
      </c>
      <c r="AM821" t="s">
        <v>297</v>
      </c>
      <c r="AN821" t="s">
        <v>297</v>
      </c>
      <c r="AO821" t="s">
        <v>297</v>
      </c>
      <c r="AP821" t="s">
        <v>297</v>
      </c>
      <c r="AQ821" t="s">
        <v>297</v>
      </c>
      <c r="AR821" t="s">
        <v>297</v>
      </c>
      <c r="AS821" t="s">
        <v>297</v>
      </c>
      <c r="AT821" t="s">
        <v>297</v>
      </c>
      <c r="AU821" t="s">
        <v>297</v>
      </c>
      <c r="AV821" t="s">
        <v>297</v>
      </c>
      <c r="AW821" t="s">
        <v>297</v>
      </c>
      <c r="AX821" t="s">
        <v>297</v>
      </c>
      <c r="AY821" t="s">
        <v>297</v>
      </c>
      <c r="AZ821" t="s">
        <v>297</v>
      </c>
      <c r="BA821" t="s">
        <v>297</v>
      </c>
      <c r="BB821" t="s">
        <v>297</v>
      </c>
      <c r="BC821" t="s">
        <v>297</v>
      </c>
      <c r="BD821" t="s">
        <v>297</v>
      </c>
      <c r="BE821" t="s">
        <v>297</v>
      </c>
      <c r="BF821" t="s">
        <v>297</v>
      </c>
      <c r="BG821" t="s">
        <v>297</v>
      </c>
      <c r="BH821" t="s">
        <v>297</v>
      </c>
      <c r="BI821" t="s">
        <v>297</v>
      </c>
      <c r="BJ821" t="s">
        <v>297</v>
      </c>
      <c r="BK821" t="s">
        <v>297</v>
      </c>
      <c r="BL821" t="s">
        <v>297</v>
      </c>
      <c r="BM821" t="s">
        <v>297</v>
      </c>
      <c r="BN821" t="s">
        <v>297</v>
      </c>
      <c r="BO821" t="s">
        <v>297</v>
      </c>
      <c r="BP821" t="s">
        <v>297</v>
      </c>
      <c r="BQ821" t="s">
        <v>297</v>
      </c>
      <c r="BR821" t="s">
        <v>297</v>
      </c>
      <c r="BS821" t="s">
        <v>297</v>
      </c>
      <c r="BT821" t="s">
        <v>297</v>
      </c>
      <c r="BU821" t="s">
        <v>297</v>
      </c>
      <c r="BV821" t="s">
        <v>297</v>
      </c>
      <c r="BW821" t="s">
        <v>297</v>
      </c>
      <c r="BX821" t="s">
        <v>297</v>
      </c>
      <c r="BY821" t="s">
        <v>297</v>
      </c>
      <c r="BZ821" t="s">
        <v>297</v>
      </c>
      <c r="CA821" t="s">
        <v>297</v>
      </c>
      <c r="CB821" t="s">
        <v>297</v>
      </c>
      <c r="CC821" t="s">
        <v>297</v>
      </c>
      <c r="CD821" t="s">
        <v>297</v>
      </c>
      <c r="CE821" t="s">
        <v>297</v>
      </c>
      <c r="CF821" t="s">
        <v>347</v>
      </c>
      <c r="CG821" t="s">
        <v>297</v>
      </c>
      <c r="CH821" t="s">
        <v>297</v>
      </c>
      <c r="CI821">
        <v>0</v>
      </c>
      <c r="CJ821">
        <v>30</v>
      </c>
      <c r="CK821" t="s">
        <v>4642</v>
      </c>
      <c r="CL821" t="s">
        <v>4746</v>
      </c>
      <c r="CM821" t="s">
        <v>297</v>
      </c>
      <c r="CN821" t="s">
        <v>297</v>
      </c>
      <c r="CO821" t="s">
        <v>297</v>
      </c>
      <c r="CP821" t="s">
        <v>297</v>
      </c>
      <c r="CQ821" t="s">
        <v>297</v>
      </c>
      <c r="CR821" t="s">
        <v>297</v>
      </c>
      <c r="CS821" t="s">
        <v>297</v>
      </c>
      <c r="CT821" t="s">
        <v>297</v>
      </c>
      <c r="CU821" t="s">
        <v>297</v>
      </c>
      <c r="CV821" t="s">
        <v>297</v>
      </c>
      <c r="CW821" t="s">
        <v>297</v>
      </c>
      <c r="CX821" t="s">
        <v>297</v>
      </c>
      <c r="CY821" t="s">
        <v>534</v>
      </c>
      <c r="CZ821" t="s">
        <v>404</v>
      </c>
      <c r="DA821" t="s">
        <v>4747</v>
      </c>
      <c r="DB821" t="s">
        <v>297</v>
      </c>
      <c r="DC821" t="s">
        <v>432</v>
      </c>
    </row>
    <row r="822" spans="1:107" ht="17" hidden="1" customHeight="1" x14ac:dyDescent="0.2">
      <c r="A822" t="s">
        <v>4748</v>
      </c>
      <c r="B822" s="196" t="s">
        <v>4749</v>
      </c>
      <c r="C822" t="s">
        <v>6285</v>
      </c>
      <c r="D822" t="s">
        <v>297</v>
      </c>
      <c r="E822" t="s">
        <v>4750</v>
      </c>
      <c r="F822" t="s">
        <v>297</v>
      </c>
      <c r="G822" t="s">
        <v>357</v>
      </c>
      <c r="H822" t="s">
        <v>358</v>
      </c>
      <c r="I822" t="s">
        <v>300</v>
      </c>
      <c r="J822" t="s">
        <v>359</v>
      </c>
      <c r="K822" t="s">
        <v>343</v>
      </c>
      <c r="L822" t="s">
        <v>303</v>
      </c>
      <c r="M822" t="s">
        <v>297</v>
      </c>
      <c r="N822" t="s">
        <v>297</v>
      </c>
      <c r="O822" t="s">
        <v>297</v>
      </c>
      <c r="Q822" t="s">
        <v>344</v>
      </c>
      <c r="R822" t="s">
        <v>297</v>
      </c>
      <c r="S822" t="s">
        <v>306</v>
      </c>
      <c r="T822" t="s">
        <v>297</v>
      </c>
      <c r="U822" t="s">
        <v>297</v>
      </c>
      <c r="V822" t="s">
        <v>309</v>
      </c>
      <c r="W822" t="s">
        <v>310</v>
      </c>
      <c r="X822" t="s">
        <v>310</v>
      </c>
      <c r="Y822" t="s">
        <v>4138</v>
      </c>
      <c r="Z822" t="s">
        <v>297</v>
      </c>
      <c r="AA822" t="s">
        <v>297</v>
      </c>
      <c r="AB822" t="s">
        <v>297</v>
      </c>
      <c r="AC822" t="s">
        <v>297</v>
      </c>
      <c r="AD822" t="s">
        <v>297</v>
      </c>
      <c r="AE822" t="s">
        <v>297</v>
      </c>
      <c r="AF822" t="s">
        <v>312</v>
      </c>
      <c r="AG822" t="s">
        <v>297</v>
      </c>
      <c r="AH822" t="s">
        <v>297</v>
      </c>
      <c r="AI822" t="s">
        <v>297</v>
      </c>
      <c r="AJ822" t="s">
        <v>297</v>
      </c>
      <c r="AK822" t="s">
        <v>297</v>
      </c>
      <c r="AL822" t="s">
        <v>297</v>
      </c>
      <c r="AM822" t="s">
        <v>297</v>
      </c>
      <c r="AN822" t="s">
        <v>297</v>
      </c>
      <c r="AO822" t="s">
        <v>297</v>
      </c>
      <c r="AP822" t="s">
        <v>297</v>
      </c>
      <c r="AQ822" t="s">
        <v>297</v>
      </c>
      <c r="AR822" t="s">
        <v>297</v>
      </c>
      <c r="AS822" t="s">
        <v>297</v>
      </c>
      <c r="AT822" t="s">
        <v>297</v>
      </c>
      <c r="AU822" t="s">
        <v>297</v>
      </c>
      <c r="AV822" t="s">
        <v>297</v>
      </c>
      <c r="AW822" t="s">
        <v>297</v>
      </c>
      <c r="AX822" t="s">
        <v>297</v>
      </c>
      <c r="AY822" t="s">
        <v>297</v>
      </c>
      <c r="AZ822" t="s">
        <v>297</v>
      </c>
      <c r="BA822" t="s">
        <v>297</v>
      </c>
      <c r="BB822" t="s">
        <v>297</v>
      </c>
      <c r="BC822" t="s">
        <v>297</v>
      </c>
      <c r="BD822" t="s">
        <v>297</v>
      </c>
      <c r="BE822" t="s">
        <v>297</v>
      </c>
      <c r="BF822" t="s">
        <v>297</v>
      </c>
      <c r="BG822" t="s">
        <v>297</v>
      </c>
      <c r="BH822" t="s">
        <v>297</v>
      </c>
      <c r="BI822" t="s">
        <v>297</v>
      </c>
      <c r="BJ822" t="s">
        <v>297</v>
      </c>
      <c r="BK822" t="s">
        <v>297</v>
      </c>
      <c r="BL822" t="s">
        <v>297</v>
      </c>
      <c r="BM822" t="s">
        <v>297</v>
      </c>
      <c r="BN822" t="s">
        <v>297</v>
      </c>
      <c r="BO822" t="s">
        <v>297</v>
      </c>
      <c r="BP822" t="s">
        <v>297</v>
      </c>
      <c r="BQ822" t="s">
        <v>297</v>
      </c>
      <c r="BR822" t="s">
        <v>297</v>
      </c>
      <c r="BS822" t="s">
        <v>297</v>
      </c>
      <c r="BT822" t="s">
        <v>297</v>
      </c>
      <c r="BU822" t="s">
        <v>297</v>
      </c>
      <c r="BV822" t="s">
        <v>297</v>
      </c>
      <c r="BW822" t="s">
        <v>297</v>
      </c>
      <c r="BX822" t="s">
        <v>297</v>
      </c>
      <c r="BY822" t="s">
        <v>297</v>
      </c>
      <c r="BZ822" t="s">
        <v>297</v>
      </c>
      <c r="CA822" t="s">
        <v>297</v>
      </c>
      <c r="CB822" t="s">
        <v>297</v>
      </c>
      <c r="CC822" t="s">
        <v>297</v>
      </c>
      <c r="CD822" t="s">
        <v>297</v>
      </c>
      <c r="CE822" t="s">
        <v>297</v>
      </c>
      <c r="CF822" t="s">
        <v>347</v>
      </c>
      <c r="CG822" t="s">
        <v>297</v>
      </c>
      <c r="CH822" t="s">
        <v>297</v>
      </c>
      <c r="CI822">
        <v>0</v>
      </c>
      <c r="CJ822">
        <v>30</v>
      </c>
      <c r="CK822" t="s">
        <v>4751</v>
      </c>
      <c r="CL822" t="s">
        <v>4752</v>
      </c>
      <c r="CM822" t="s">
        <v>297</v>
      </c>
      <c r="CN822" t="s">
        <v>297</v>
      </c>
      <c r="CO822" t="s">
        <v>297</v>
      </c>
      <c r="CP822" t="s">
        <v>297</v>
      </c>
      <c r="CQ822" t="s">
        <v>297</v>
      </c>
      <c r="CR822" t="s">
        <v>297</v>
      </c>
      <c r="CS822" t="s">
        <v>297</v>
      </c>
      <c r="CT822" t="s">
        <v>297</v>
      </c>
      <c r="CU822" t="s">
        <v>297</v>
      </c>
      <c r="CV822" t="s">
        <v>297</v>
      </c>
      <c r="CW822" t="s">
        <v>297</v>
      </c>
      <c r="CX822" t="s">
        <v>297</v>
      </c>
      <c r="CY822" t="s">
        <v>297</v>
      </c>
      <c r="CZ822" t="s">
        <v>297</v>
      </c>
      <c r="DA822" t="s">
        <v>297</v>
      </c>
      <c r="DB822" t="s">
        <v>297</v>
      </c>
      <c r="DC822" t="s">
        <v>297</v>
      </c>
    </row>
    <row r="823" spans="1:107" ht="17" hidden="1" customHeight="1" x14ac:dyDescent="0.2">
      <c r="A823" t="s">
        <v>4753</v>
      </c>
      <c r="B823" s="14" t="s">
        <v>4754</v>
      </c>
      <c r="C823" t="s">
        <v>6285</v>
      </c>
      <c r="D823" t="s">
        <v>297</v>
      </c>
      <c r="E823" t="s">
        <v>4755</v>
      </c>
      <c r="F823" t="s">
        <v>297</v>
      </c>
      <c r="G823" t="s">
        <v>339</v>
      </c>
      <c r="H823" t="s">
        <v>340</v>
      </c>
      <c r="I823" t="s">
        <v>341</v>
      </c>
      <c r="J823" t="s">
        <v>342</v>
      </c>
      <c r="K823" t="s">
        <v>343</v>
      </c>
      <c r="L823" t="s">
        <v>303</v>
      </c>
      <c r="M823" t="s">
        <v>297</v>
      </c>
      <c r="N823" t="s">
        <v>297</v>
      </c>
      <c r="O823" t="s">
        <v>297</v>
      </c>
      <c r="Q823" t="s">
        <v>344</v>
      </c>
      <c r="R823" t="s">
        <v>297</v>
      </c>
      <c r="S823" t="s">
        <v>306</v>
      </c>
      <c r="T823" t="s">
        <v>297</v>
      </c>
      <c r="U823" t="s">
        <v>297</v>
      </c>
      <c r="V823" t="s">
        <v>309</v>
      </c>
      <c r="W823" t="s">
        <v>345</v>
      </c>
      <c r="X823" t="s">
        <v>310</v>
      </c>
      <c r="Y823" t="s">
        <v>346</v>
      </c>
      <c r="Z823" t="s">
        <v>297</v>
      </c>
      <c r="AA823" t="s">
        <v>297</v>
      </c>
      <c r="AB823" t="s">
        <v>297</v>
      </c>
      <c r="AC823" t="s">
        <v>297</v>
      </c>
      <c r="AD823" t="s">
        <v>297</v>
      </c>
      <c r="AE823" t="s">
        <v>297</v>
      </c>
      <c r="AF823" t="s">
        <v>312</v>
      </c>
      <c r="AG823" t="s">
        <v>297</v>
      </c>
      <c r="AH823" t="s">
        <v>297</v>
      </c>
      <c r="AI823" t="s">
        <v>297</v>
      </c>
      <c r="AJ823" t="s">
        <v>297</v>
      </c>
      <c r="AK823" t="s">
        <v>297</v>
      </c>
      <c r="AL823" t="s">
        <v>297</v>
      </c>
      <c r="AM823" t="s">
        <v>297</v>
      </c>
      <c r="AN823" t="s">
        <v>297</v>
      </c>
      <c r="AO823" t="s">
        <v>297</v>
      </c>
      <c r="AP823" t="s">
        <v>297</v>
      </c>
      <c r="AQ823" t="s">
        <v>297</v>
      </c>
      <c r="AR823" t="s">
        <v>297</v>
      </c>
      <c r="AS823" t="s">
        <v>297</v>
      </c>
      <c r="AT823" t="s">
        <v>297</v>
      </c>
      <c r="AU823" t="s">
        <v>297</v>
      </c>
      <c r="AV823" t="s">
        <v>297</v>
      </c>
      <c r="AW823" t="s">
        <v>297</v>
      </c>
      <c r="AX823" t="s">
        <v>297</v>
      </c>
      <c r="AY823" t="s">
        <v>297</v>
      </c>
      <c r="AZ823" t="s">
        <v>297</v>
      </c>
      <c r="BA823" t="s">
        <v>297</v>
      </c>
      <c r="BB823" t="s">
        <v>297</v>
      </c>
      <c r="BC823" t="s">
        <v>297</v>
      </c>
      <c r="BD823" t="s">
        <v>297</v>
      </c>
      <c r="BE823" t="s">
        <v>297</v>
      </c>
      <c r="BF823" t="s">
        <v>297</v>
      </c>
      <c r="BG823" t="s">
        <v>297</v>
      </c>
      <c r="BH823" t="s">
        <v>297</v>
      </c>
      <c r="BI823" t="s">
        <v>297</v>
      </c>
      <c r="BJ823" t="s">
        <v>297</v>
      </c>
      <c r="BK823" t="s">
        <v>297</v>
      </c>
      <c r="BL823" t="s">
        <v>297</v>
      </c>
      <c r="BM823" t="s">
        <v>297</v>
      </c>
      <c r="BN823" t="s">
        <v>297</v>
      </c>
      <c r="BO823" t="s">
        <v>297</v>
      </c>
      <c r="BP823" t="s">
        <v>297</v>
      </c>
      <c r="BQ823" t="s">
        <v>297</v>
      </c>
      <c r="BR823" t="s">
        <v>297</v>
      </c>
      <c r="BS823" t="s">
        <v>297</v>
      </c>
      <c r="BT823" t="s">
        <v>297</v>
      </c>
      <c r="BU823" t="s">
        <v>297</v>
      </c>
      <c r="BV823" t="s">
        <v>297</v>
      </c>
      <c r="BW823" t="s">
        <v>297</v>
      </c>
      <c r="BX823" t="s">
        <v>297</v>
      </c>
      <c r="BY823" t="s">
        <v>297</v>
      </c>
      <c r="BZ823" t="s">
        <v>297</v>
      </c>
      <c r="CA823" t="s">
        <v>297</v>
      </c>
      <c r="CB823" t="s">
        <v>297</v>
      </c>
      <c r="CC823" t="s">
        <v>297</v>
      </c>
      <c r="CD823" t="s">
        <v>297</v>
      </c>
      <c r="CE823" t="s">
        <v>297</v>
      </c>
      <c r="CF823" t="s">
        <v>347</v>
      </c>
      <c r="CG823" t="s">
        <v>297</v>
      </c>
      <c r="CH823" t="s">
        <v>297</v>
      </c>
      <c r="CI823">
        <v>0</v>
      </c>
      <c r="CJ823">
        <v>30</v>
      </c>
      <c r="CK823" t="s">
        <v>4756</v>
      </c>
      <c r="CL823" t="s">
        <v>4757</v>
      </c>
      <c r="CM823" t="s">
        <v>297</v>
      </c>
      <c r="CN823" t="s">
        <v>297</v>
      </c>
      <c r="CO823" t="s">
        <v>297</v>
      </c>
      <c r="CP823" t="s">
        <v>297</v>
      </c>
      <c r="CQ823" t="s">
        <v>297</v>
      </c>
      <c r="CR823" t="s">
        <v>297</v>
      </c>
      <c r="CS823" t="s">
        <v>297</v>
      </c>
      <c r="CT823" t="s">
        <v>297</v>
      </c>
      <c r="CU823" t="s">
        <v>297</v>
      </c>
      <c r="CV823" t="s">
        <v>297</v>
      </c>
      <c r="CW823" t="s">
        <v>297</v>
      </c>
      <c r="CX823" t="s">
        <v>297</v>
      </c>
      <c r="CY823" t="s">
        <v>403</v>
      </c>
      <c r="CZ823" t="s">
        <v>351</v>
      </c>
      <c r="DA823" t="s">
        <v>1889</v>
      </c>
      <c r="DB823" t="s">
        <v>4758</v>
      </c>
      <c r="DC823" t="s">
        <v>297</v>
      </c>
    </row>
    <row r="824" spans="1:107" ht="17" hidden="1" customHeight="1" x14ac:dyDescent="0.2">
      <c r="A824" t="s">
        <v>4759</v>
      </c>
      <c r="B824" s="196" t="s">
        <v>4760</v>
      </c>
      <c r="C824" t="s">
        <v>6202</v>
      </c>
      <c r="D824" t="s">
        <v>297</v>
      </c>
      <c r="E824" t="s">
        <v>4761</v>
      </c>
      <c r="F824" t="s">
        <v>4762</v>
      </c>
      <c r="G824" t="s">
        <v>339</v>
      </c>
      <c r="H824" t="s">
        <v>299</v>
      </c>
      <c r="I824" t="s">
        <v>341</v>
      </c>
      <c r="J824" t="s">
        <v>611</v>
      </c>
      <c r="K824" t="s">
        <v>343</v>
      </c>
      <c r="L824" t="s">
        <v>303</v>
      </c>
      <c r="M824" t="s">
        <v>297</v>
      </c>
      <c r="N824" t="s">
        <v>297</v>
      </c>
      <c r="O824" t="s">
        <v>4763</v>
      </c>
      <c r="Q824" t="s">
        <v>344</v>
      </c>
      <c r="R824" t="s">
        <v>297</v>
      </c>
      <c r="S824" t="s">
        <v>306</v>
      </c>
      <c r="T824" t="s">
        <v>297</v>
      </c>
      <c r="U824" t="s">
        <v>308</v>
      </c>
      <c r="V824" t="s">
        <v>309</v>
      </c>
      <c r="W824" t="s">
        <v>310</v>
      </c>
      <c r="X824" t="s">
        <v>310</v>
      </c>
      <c r="Y824" t="s">
        <v>311</v>
      </c>
      <c r="Z824" t="s">
        <v>312</v>
      </c>
      <c r="AA824" t="s">
        <v>297</v>
      </c>
      <c r="AB824" t="s">
        <v>297</v>
      </c>
      <c r="AC824" t="s">
        <v>297</v>
      </c>
      <c r="AD824" t="s">
        <v>297</v>
      </c>
      <c r="AE824" t="s">
        <v>297</v>
      </c>
      <c r="AF824" t="s">
        <v>297</v>
      </c>
      <c r="AG824" t="s">
        <v>297</v>
      </c>
      <c r="AH824" t="s">
        <v>297</v>
      </c>
      <c r="AI824" t="s">
        <v>297</v>
      </c>
      <c r="AJ824" t="s">
        <v>297</v>
      </c>
      <c r="AK824" t="s">
        <v>297</v>
      </c>
      <c r="AL824" t="s">
        <v>297</v>
      </c>
      <c r="AM824" t="s">
        <v>297</v>
      </c>
      <c r="AN824" t="s">
        <v>297</v>
      </c>
      <c r="AO824" t="s">
        <v>297</v>
      </c>
      <c r="AP824" t="s">
        <v>297</v>
      </c>
      <c r="AQ824" t="s">
        <v>297</v>
      </c>
      <c r="AR824" t="s">
        <v>297</v>
      </c>
      <c r="AS824" t="s">
        <v>297</v>
      </c>
      <c r="AT824" t="s">
        <v>297</v>
      </c>
      <c r="AU824" t="s">
        <v>297</v>
      </c>
      <c r="AV824" t="s">
        <v>297</v>
      </c>
      <c r="AW824" t="s">
        <v>297</v>
      </c>
      <c r="AX824" t="s">
        <v>297</v>
      </c>
      <c r="AY824" t="s">
        <v>297</v>
      </c>
      <c r="AZ824" t="s">
        <v>297</v>
      </c>
      <c r="BA824" t="s">
        <v>297</v>
      </c>
      <c r="BB824" t="s">
        <v>297</v>
      </c>
      <c r="BC824" t="s">
        <v>297</v>
      </c>
      <c r="BD824" t="s">
        <v>297</v>
      </c>
      <c r="BE824" t="s">
        <v>297</v>
      </c>
      <c r="BF824" t="s">
        <v>297</v>
      </c>
      <c r="BG824" t="s">
        <v>297</v>
      </c>
      <c r="BH824" t="s">
        <v>297</v>
      </c>
      <c r="BI824" t="s">
        <v>297</v>
      </c>
      <c r="BJ824" t="s">
        <v>297</v>
      </c>
      <c r="BK824" t="s">
        <v>297</v>
      </c>
      <c r="BL824" t="s">
        <v>297</v>
      </c>
      <c r="BM824" t="s">
        <v>297</v>
      </c>
      <c r="BN824" t="s">
        <v>297</v>
      </c>
      <c r="BO824" t="s">
        <v>297</v>
      </c>
      <c r="BP824" t="s">
        <v>297</v>
      </c>
      <c r="BQ824" t="s">
        <v>297</v>
      </c>
      <c r="BR824" t="s">
        <v>297</v>
      </c>
      <c r="BS824" t="s">
        <v>297</v>
      </c>
      <c r="BT824" t="s">
        <v>297</v>
      </c>
      <c r="BU824" t="s">
        <v>297</v>
      </c>
      <c r="BV824" t="s">
        <v>297</v>
      </c>
      <c r="BW824" t="s">
        <v>297</v>
      </c>
      <c r="BX824" t="s">
        <v>297</v>
      </c>
      <c r="BY824" t="s">
        <v>297</v>
      </c>
      <c r="BZ824" t="s">
        <v>297</v>
      </c>
      <c r="CA824" t="s">
        <v>297</v>
      </c>
      <c r="CB824" t="s">
        <v>297</v>
      </c>
      <c r="CC824" t="s">
        <v>297</v>
      </c>
      <c r="CD824" t="s">
        <v>297</v>
      </c>
      <c r="CE824" t="s">
        <v>297</v>
      </c>
      <c r="CF824" t="s">
        <v>369</v>
      </c>
      <c r="CG824" t="s">
        <v>297</v>
      </c>
      <c r="CH824" t="s">
        <v>297</v>
      </c>
      <c r="CI824">
        <v>0</v>
      </c>
      <c r="CJ824">
        <v>30</v>
      </c>
      <c r="CK824" t="s">
        <v>4764</v>
      </c>
      <c r="CL824" t="s">
        <v>4765</v>
      </c>
      <c r="CM824" t="s">
        <v>297</v>
      </c>
      <c r="CN824" t="s">
        <v>4766</v>
      </c>
      <c r="CO824" t="s">
        <v>297</v>
      </c>
      <c r="CP824" t="s">
        <v>297</v>
      </c>
      <c r="CQ824" t="s">
        <v>297</v>
      </c>
      <c r="CR824" t="s">
        <v>297</v>
      </c>
      <c r="CS824" t="s">
        <v>297</v>
      </c>
      <c r="CT824" t="s">
        <v>297</v>
      </c>
      <c r="CU824" t="s">
        <v>297</v>
      </c>
      <c r="CV824" t="s">
        <v>297</v>
      </c>
      <c r="CW824" t="s">
        <v>297</v>
      </c>
      <c r="CX824" t="s">
        <v>297</v>
      </c>
      <c r="CY824" t="s">
        <v>297</v>
      </c>
      <c r="CZ824" t="s">
        <v>297</v>
      </c>
      <c r="DA824" t="s">
        <v>297</v>
      </c>
      <c r="DB824" t="s">
        <v>297</v>
      </c>
      <c r="DC824" t="s">
        <v>297</v>
      </c>
    </row>
    <row r="825" spans="1:107" ht="17" hidden="1" customHeight="1" x14ac:dyDescent="0.2">
      <c r="A825" t="s">
        <v>6267</v>
      </c>
      <c r="B825" s="14" t="s">
        <v>4768</v>
      </c>
      <c r="C825" t="s">
        <v>6286</v>
      </c>
      <c r="D825" t="s">
        <v>297</v>
      </c>
      <c r="E825" t="s">
        <v>4769</v>
      </c>
      <c r="F825" t="s">
        <v>297</v>
      </c>
      <c r="G825" t="s">
        <v>339</v>
      </c>
      <c r="H825" t="s">
        <v>340</v>
      </c>
      <c r="I825" t="s">
        <v>375</v>
      </c>
      <c r="J825" t="s">
        <v>342</v>
      </c>
      <c r="K825" t="s">
        <v>343</v>
      </c>
      <c r="L825" t="s">
        <v>303</v>
      </c>
      <c r="M825" t="s">
        <v>297</v>
      </c>
      <c r="N825" t="s">
        <v>297</v>
      </c>
      <c r="O825" t="s">
        <v>4767</v>
      </c>
      <c r="Q825" t="s">
        <v>344</v>
      </c>
      <c r="R825" t="s">
        <v>297</v>
      </c>
      <c r="S825" t="s">
        <v>306</v>
      </c>
      <c r="T825" t="s">
        <v>297</v>
      </c>
      <c r="U825" t="s">
        <v>297</v>
      </c>
      <c r="V825" t="s">
        <v>309</v>
      </c>
      <c r="W825" t="s">
        <v>310</v>
      </c>
      <c r="X825" t="s">
        <v>310</v>
      </c>
      <c r="Y825" t="s">
        <v>311</v>
      </c>
      <c r="Z825" t="s">
        <v>297</v>
      </c>
      <c r="AA825" t="s">
        <v>297</v>
      </c>
      <c r="AB825" t="s">
        <v>297</v>
      </c>
      <c r="AC825" t="s">
        <v>297</v>
      </c>
      <c r="AD825" t="s">
        <v>297</v>
      </c>
      <c r="AE825" t="s">
        <v>297</v>
      </c>
      <c r="AF825" t="s">
        <v>297</v>
      </c>
      <c r="AG825" t="s">
        <v>297</v>
      </c>
      <c r="AH825" t="s">
        <v>297</v>
      </c>
      <c r="AI825" t="s">
        <v>297</v>
      </c>
      <c r="AJ825" t="s">
        <v>297</v>
      </c>
      <c r="AK825" t="s">
        <v>297</v>
      </c>
      <c r="AL825" t="s">
        <v>297</v>
      </c>
      <c r="AM825" t="s">
        <v>297</v>
      </c>
      <c r="AN825" t="s">
        <v>297</v>
      </c>
      <c r="AO825" t="s">
        <v>297</v>
      </c>
      <c r="AP825" t="s">
        <v>297</v>
      </c>
      <c r="AQ825" t="s">
        <v>297</v>
      </c>
      <c r="AR825" t="s">
        <v>297</v>
      </c>
      <c r="AS825" t="s">
        <v>297</v>
      </c>
      <c r="AT825" t="s">
        <v>297</v>
      </c>
      <c r="AU825" t="s">
        <v>297</v>
      </c>
      <c r="AV825" t="s">
        <v>297</v>
      </c>
      <c r="AW825" t="s">
        <v>297</v>
      </c>
      <c r="AX825" t="s">
        <v>297</v>
      </c>
      <c r="AY825" t="s">
        <v>297</v>
      </c>
      <c r="AZ825" t="s">
        <v>297</v>
      </c>
      <c r="BA825" t="s">
        <v>297</v>
      </c>
      <c r="BB825" t="s">
        <v>297</v>
      </c>
      <c r="BC825" t="s">
        <v>297</v>
      </c>
      <c r="BD825" t="s">
        <v>297</v>
      </c>
      <c r="BE825" t="s">
        <v>297</v>
      </c>
      <c r="BF825" t="s">
        <v>297</v>
      </c>
      <c r="BG825" t="s">
        <v>297</v>
      </c>
      <c r="BH825" t="s">
        <v>297</v>
      </c>
      <c r="BI825" t="s">
        <v>297</v>
      </c>
      <c r="BJ825" t="s">
        <v>297</v>
      </c>
      <c r="BK825" t="s">
        <v>297</v>
      </c>
      <c r="BL825" t="s">
        <v>297</v>
      </c>
      <c r="BM825" t="s">
        <v>297</v>
      </c>
      <c r="BN825" t="s">
        <v>297</v>
      </c>
      <c r="BO825" t="s">
        <v>297</v>
      </c>
      <c r="BP825" t="s">
        <v>312</v>
      </c>
      <c r="BQ825" t="s">
        <v>297</v>
      </c>
      <c r="BR825" t="s">
        <v>297</v>
      </c>
      <c r="BS825" t="s">
        <v>297</v>
      </c>
      <c r="BT825" t="s">
        <v>297</v>
      </c>
      <c r="BU825" t="s">
        <v>297</v>
      </c>
      <c r="BV825" t="s">
        <v>297</v>
      </c>
      <c r="BW825" t="s">
        <v>297</v>
      </c>
      <c r="BX825" t="s">
        <v>297</v>
      </c>
      <c r="BY825" t="s">
        <v>297</v>
      </c>
      <c r="BZ825" t="s">
        <v>297</v>
      </c>
      <c r="CA825" t="s">
        <v>297</v>
      </c>
      <c r="CB825" t="s">
        <v>297</v>
      </c>
      <c r="CC825" t="s">
        <v>297</v>
      </c>
      <c r="CD825" t="s">
        <v>297</v>
      </c>
      <c r="CE825" t="s">
        <v>297</v>
      </c>
      <c r="CF825" t="s">
        <v>369</v>
      </c>
      <c r="CG825" t="s">
        <v>297</v>
      </c>
      <c r="CH825" t="s">
        <v>297</v>
      </c>
      <c r="CI825">
        <v>0</v>
      </c>
      <c r="CJ825">
        <v>30</v>
      </c>
      <c r="CK825" t="s">
        <v>4770</v>
      </c>
      <c r="CL825" t="s">
        <v>4771</v>
      </c>
      <c r="CM825" t="s">
        <v>297</v>
      </c>
      <c r="CN825" t="s">
        <v>297</v>
      </c>
      <c r="CO825" t="s">
        <v>297</v>
      </c>
      <c r="CP825" t="s">
        <v>297</v>
      </c>
      <c r="CQ825" t="s">
        <v>297</v>
      </c>
      <c r="CR825" t="s">
        <v>297</v>
      </c>
      <c r="CS825" t="s">
        <v>297</v>
      </c>
      <c r="CT825" t="s">
        <v>297</v>
      </c>
      <c r="CU825" t="s">
        <v>297</v>
      </c>
      <c r="CV825" t="s">
        <v>297</v>
      </c>
      <c r="CW825" t="s">
        <v>297</v>
      </c>
      <c r="CX825" t="s">
        <v>297</v>
      </c>
      <c r="CY825" t="s">
        <v>297</v>
      </c>
      <c r="CZ825" t="s">
        <v>297</v>
      </c>
      <c r="DA825" t="s">
        <v>297</v>
      </c>
      <c r="DB825" t="s">
        <v>297</v>
      </c>
      <c r="DC825" t="s">
        <v>297</v>
      </c>
    </row>
    <row r="826" spans="1:107" ht="17" hidden="1" customHeight="1" x14ac:dyDescent="0.2">
      <c r="A826" t="s">
        <v>4772</v>
      </c>
      <c r="B826" s="196" t="s">
        <v>4773</v>
      </c>
      <c r="C826" t="s">
        <v>6204</v>
      </c>
      <c r="D826" t="s">
        <v>297</v>
      </c>
      <c r="E826" t="s">
        <v>4774</v>
      </c>
      <c r="F826" t="s">
        <v>4775</v>
      </c>
      <c r="G826" t="s">
        <v>339</v>
      </c>
      <c r="H826" t="s">
        <v>340</v>
      </c>
      <c r="I826" t="s">
        <v>375</v>
      </c>
      <c r="J826" t="s">
        <v>342</v>
      </c>
      <c r="K826" t="s">
        <v>343</v>
      </c>
      <c r="L826" t="s">
        <v>303</v>
      </c>
      <c r="M826" t="s">
        <v>297</v>
      </c>
      <c r="N826" t="s">
        <v>297</v>
      </c>
      <c r="O826" t="s">
        <v>297</v>
      </c>
      <c r="Q826" t="s">
        <v>344</v>
      </c>
      <c r="R826" t="s">
        <v>297</v>
      </c>
      <c r="S826" t="s">
        <v>306</v>
      </c>
      <c r="T826" t="s">
        <v>297</v>
      </c>
      <c r="U826" t="s">
        <v>308</v>
      </c>
      <c r="V826" t="s">
        <v>309</v>
      </c>
      <c r="W826" t="s">
        <v>310</v>
      </c>
      <c r="X826" t="s">
        <v>310</v>
      </c>
      <c r="Y826" t="s">
        <v>311</v>
      </c>
      <c r="Z826" t="s">
        <v>297</v>
      </c>
      <c r="AA826" t="s">
        <v>297</v>
      </c>
      <c r="AB826" t="s">
        <v>297</v>
      </c>
      <c r="AC826" t="s">
        <v>297</v>
      </c>
      <c r="AD826" t="s">
        <v>297</v>
      </c>
      <c r="AE826" t="s">
        <v>297</v>
      </c>
      <c r="AF826" t="s">
        <v>297</v>
      </c>
      <c r="AG826" t="s">
        <v>297</v>
      </c>
      <c r="AH826" t="s">
        <v>297</v>
      </c>
      <c r="AI826" t="s">
        <v>297</v>
      </c>
      <c r="AJ826" t="s">
        <v>297</v>
      </c>
      <c r="AK826" t="s">
        <v>297</v>
      </c>
      <c r="AL826" t="s">
        <v>297</v>
      </c>
      <c r="AM826" t="s">
        <v>297</v>
      </c>
      <c r="AN826" t="s">
        <v>297</v>
      </c>
      <c r="AO826" t="s">
        <v>297</v>
      </c>
      <c r="AP826" t="s">
        <v>297</v>
      </c>
      <c r="AQ826" t="s">
        <v>297</v>
      </c>
      <c r="AR826" t="s">
        <v>297</v>
      </c>
      <c r="AS826" t="s">
        <v>297</v>
      </c>
      <c r="AT826" t="s">
        <v>297</v>
      </c>
      <c r="AU826" t="s">
        <v>297</v>
      </c>
      <c r="AV826" t="s">
        <v>297</v>
      </c>
      <c r="AW826" t="s">
        <v>297</v>
      </c>
      <c r="AX826" t="s">
        <v>297</v>
      </c>
      <c r="AY826" t="s">
        <v>297</v>
      </c>
      <c r="AZ826" t="s">
        <v>297</v>
      </c>
      <c r="BA826" t="s">
        <v>297</v>
      </c>
      <c r="BB826" t="s">
        <v>297</v>
      </c>
      <c r="BC826" t="s">
        <v>297</v>
      </c>
      <c r="BD826" t="s">
        <v>297</v>
      </c>
      <c r="BE826" t="s">
        <v>297</v>
      </c>
      <c r="BF826" t="s">
        <v>297</v>
      </c>
      <c r="BG826" t="s">
        <v>297</v>
      </c>
      <c r="BH826" t="s">
        <v>297</v>
      </c>
      <c r="BI826" t="s">
        <v>297</v>
      </c>
      <c r="BJ826" t="s">
        <v>297</v>
      </c>
      <c r="BK826" t="s">
        <v>297</v>
      </c>
      <c r="BL826" t="s">
        <v>297</v>
      </c>
      <c r="BM826" t="s">
        <v>297</v>
      </c>
      <c r="BN826" t="s">
        <v>297</v>
      </c>
      <c r="BO826" t="s">
        <v>297</v>
      </c>
      <c r="BP826" t="s">
        <v>297</v>
      </c>
      <c r="BQ826" t="s">
        <v>297</v>
      </c>
      <c r="BR826" t="s">
        <v>297</v>
      </c>
      <c r="BS826" t="s">
        <v>297</v>
      </c>
      <c r="BT826" t="s">
        <v>297</v>
      </c>
      <c r="BU826" t="s">
        <v>297</v>
      </c>
      <c r="BV826" t="s">
        <v>297</v>
      </c>
      <c r="BW826" t="s">
        <v>297</v>
      </c>
      <c r="BX826" t="s">
        <v>297</v>
      </c>
      <c r="BY826" t="s">
        <v>297</v>
      </c>
      <c r="BZ826" t="s">
        <v>297</v>
      </c>
      <c r="CA826" t="s">
        <v>297</v>
      </c>
      <c r="CB826" t="s">
        <v>466</v>
      </c>
      <c r="CC826" t="s">
        <v>424</v>
      </c>
      <c r="CD826">
        <v>1</v>
      </c>
      <c r="CE826" t="s">
        <v>297</v>
      </c>
      <c r="CF826" t="s">
        <v>347</v>
      </c>
      <c r="CG826" t="s">
        <v>297</v>
      </c>
      <c r="CH826" t="s">
        <v>297</v>
      </c>
      <c r="CI826">
        <v>0</v>
      </c>
      <c r="CJ826">
        <v>30</v>
      </c>
      <c r="CK826" t="s">
        <v>4776</v>
      </c>
      <c r="CL826" t="s">
        <v>4777</v>
      </c>
      <c r="CM826" t="s">
        <v>4778</v>
      </c>
      <c r="CN826" t="s">
        <v>297</v>
      </c>
      <c r="CO826" t="s">
        <v>297</v>
      </c>
      <c r="CP826" t="s">
        <v>297</v>
      </c>
      <c r="CQ826" t="s">
        <v>297</v>
      </c>
      <c r="CR826" t="s">
        <v>297</v>
      </c>
      <c r="CS826" t="s">
        <v>297</v>
      </c>
      <c r="CT826" t="s">
        <v>297</v>
      </c>
      <c r="CU826" t="s">
        <v>297</v>
      </c>
      <c r="CV826" t="s">
        <v>297</v>
      </c>
      <c r="CW826" t="s">
        <v>297</v>
      </c>
      <c r="CX826" t="s">
        <v>297</v>
      </c>
      <c r="CY826" t="s">
        <v>297</v>
      </c>
      <c r="CZ826" t="s">
        <v>297</v>
      </c>
      <c r="DA826" t="s">
        <v>297</v>
      </c>
      <c r="DB826" t="s">
        <v>297</v>
      </c>
      <c r="DC826" t="s">
        <v>297</v>
      </c>
    </row>
    <row r="827" spans="1:107" ht="17" hidden="1" customHeight="1" x14ac:dyDescent="0.2">
      <c r="A827" t="s">
        <v>4779</v>
      </c>
      <c r="B827" s="14" t="s">
        <v>6328</v>
      </c>
      <c r="C827" t="s">
        <v>6204</v>
      </c>
      <c r="D827" t="s">
        <v>297</v>
      </c>
      <c r="E827" t="s">
        <v>4781</v>
      </c>
      <c r="F827" t="s">
        <v>4782</v>
      </c>
      <c r="G827" t="s">
        <v>339</v>
      </c>
      <c r="H827" t="s">
        <v>340</v>
      </c>
      <c r="I827" t="s">
        <v>375</v>
      </c>
      <c r="J827" t="s">
        <v>342</v>
      </c>
      <c r="K827" t="s">
        <v>343</v>
      </c>
      <c r="L827" t="s">
        <v>303</v>
      </c>
      <c r="M827" t="s">
        <v>297</v>
      </c>
      <c r="N827" t="s">
        <v>297</v>
      </c>
      <c r="O827" t="s">
        <v>297</v>
      </c>
      <c r="Q827" t="s">
        <v>344</v>
      </c>
      <c r="R827" t="s">
        <v>297</v>
      </c>
      <c r="S827" t="s">
        <v>306</v>
      </c>
      <c r="T827" t="s">
        <v>297</v>
      </c>
      <c r="U827" t="s">
        <v>308</v>
      </c>
      <c r="V827" t="s">
        <v>309</v>
      </c>
      <c r="W827" t="s">
        <v>310</v>
      </c>
      <c r="X827" t="s">
        <v>310</v>
      </c>
      <c r="Y827" t="s">
        <v>311</v>
      </c>
      <c r="Z827" t="s">
        <v>466</v>
      </c>
      <c r="AA827" t="s">
        <v>424</v>
      </c>
      <c r="AB827">
        <v>5</v>
      </c>
      <c r="AC827" t="s">
        <v>297</v>
      </c>
      <c r="AD827" t="s">
        <v>297</v>
      </c>
      <c r="AE827" t="s">
        <v>297</v>
      </c>
      <c r="AF827" t="s">
        <v>297</v>
      </c>
      <c r="AG827" t="s">
        <v>297</v>
      </c>
      <c r="AH827" t="s">
        <v>297</v>
      </c>
      <c r="AI827" t="s">
        <v>297</v>
      </c>
      <c r="AJ827" t="s">
        <v>297</v>
      </c>
      <c r="AK827" t="s">
        <v>297</v>
      </c>
      <c r="AL827" t="s">
        <v>297</v>
      </c>
      <c r="AM827" t="s">
        <v>297</v>
      </c>
      <c r="AN827" t="s">
        <v>297</v>
      </c>
      <c r="AO827" t="s">
        <v>297</v>
      </c>
      <c r="AP827" t="s">
        <v>297</v>
      </c>
      <c r="AQ827" t="s">
        <v>297</v>
      </c>
      <c r="AR827" t="s">
        <v>297</v>
      </c>
      <c r="AS827" t="s">
        <v>297</v>
      </c>
      <c r="AT827" t="s">
        <v>297</v>
      </c>
      <c r="AU827" t="s">
        <v>297</v>
      </c>
      <c r="AV827" t="s">
        <v>297</v>
      </c>
      <c r="AW827" t="s">
        <v>297</v>
      </c>
      <c r="AX827" t="s">
        <v>297</v>
      </c>
      <c r="AY827" t="s">
        <v>297</v>
      </c>
      <c r="AZ827" t="s">
        <v>297</v>
      </c>
      <c r="BA827" t="s">
        <v>297</v>
      </c>
      <c r="BB827" t="s">
        <v>297</v>
      </c>
      <c r="BC827" t="s">
        <v>297</v>
      </c>
      <c r="BD827" t="s">
        <v>297</v>
      </c>
      <c r="BE827" t="s">
        <v>297</v>
      </c>
      <c r="BF827" t="s">
        <v>297</v>
      </c>
      <c r="BG827" t="s">
        <v>297</v>
      </c>
      <c r="BH827" t="s">
        <v>297</v>
      </c>
      <c r="BI827" t="s">
        <v>297</v>
      </c>
      <c r="BJ827" t="s">
        <v>297</v>
      </c>
      <c r="BK827" t="s">
        <v>297</v>
      </c>
      <c r="BL827" t="s">
        <v>297</v>
      </c>
      <c r="BM827" t="s">
        <v>297</v>
      </c>
      <c r="BN827" t="s">
        <v>297</v>
      </c>
      <c r="BO827" t="s">
        <v>297</v>
      </c>
      <c r="BP827" t="s">
        <v>297</v>
      </c>
      <c r="BQ827" t="s">
        <v>297</v>
      </c>
      <c r="BR827" t="s">
        <v>297</v>
      </c>
      <c r="BS827" t="s">
        <v>297</v>
      </c>
      <c r="BT827" t="s">
        <v>297</v>
      </c>
      <c r="BU827" t="s">
        <v>297</v>
      </c>
      <c r="BV827" t="s">
        <v>297</v>
      </c>
      <c r="BW827" t="s">
        <v>297</v>
      </c>
      <c r="BX827" t="s">
        <v>297</v>
      </c>
      <c r="BY827" t="s">
        <v>297</v>
      </c>
      <c r="BZ827" t="s">
        <v>297</v>
      </c>
      <c r="CA827" t="s">
        <v>297</v>
      </c>
      <c r="CB827" t="s">
        <v>297</v>
      </c>
      <c r="CC827" t="s">
        <v>297</v>
      </c>
      <c r="CD827" t="s">
        <v>297</v>
      </c>
      <c r="CE827" t="s">
        <v>297</v>
      </c>
      <c r="CF827" t="s">
        <v>347</v>
      </c>
      <c r="CG827" t="s">
        <v>297</v>
      </c>
      <c r="CH827" t="s">
        <v>297</v>
      </c>
      <c r="CI827">
        <v>0</v>
      </c>
      <c r="CJ827">
        <v>30</v>
      </c>
      <c r="CK827" t="s">
        <v>4783</v>
      </c>
      <c r="CL827" t="s">
        <v>4784</v>
      </c>
      <c r="CM827" t="s">
        <v>4785</v>
      </c>
      <c r="CN827" t="s">
        <v>297</v>
      </c>
      <c r="CO827" t="s">
        <v>297</v>
      </c>
      <c r="CP827" t="s">
        <v>297</v>
      </c>
      <c r="CQ827" t="s">
        <v>297</v>
      </c>
      <c r="CR827" t="s">
        <v>297</v>
      </c>
      <c r="CS827" t="s">
        <v>297</v>
      </c>
      <c r="CT827" t="s">
        <v>297</v>
      </c>
      <c r="CU827" t="s">
        <v>297</v>
      </c>
      <c r="CV827" t="s">
        <v>297</v>
      </c>
      <c r="CW827" t="s">
        <v>297</v>
      </c>
      <c r="CX827" t="s">
        <v>297</v>
      </c>
      <c r="CY827" t="s">
        <v>297</v>
      </c>
      <c r="CZ827" t="s">
        <v>297</v>
      </c>
      <c r="DA827" t="s">
        <v>297</v>
      </c>
      <c r="DB827" t="s">
        <v>297</v>
      </c>
      <c r="DC827" t="s">
        <v>297</v>
      </c>
    </row>
    <row r="828" spans="1:107" ht="17" hidden="1" customHeight="1" x14ac:dyDescent="0.2">
      <c r="A828" t="s">
        <v>4941</v>
      </c>
      <c r="B828" s="196" t="s">
        <v>4942</v>
      </c>
      <c r="C828" t="s">
        <v>6289</v>
      </c>
      <c r="D828" t="s">
        <v>297</v>
      </c>
      <c r="E828" t="s">
        <v>4943</v>
      </c>
      <c r="F828" t="s">
        <v>297</v>
      </c>
      <c r="G828" t="s">
        <v>339</v>
      </c>
      <c r="H828" t="s">
        <v>340</v>
      </c>
      <c r="I828" t="s">
        <v>300</v>
      </c>
      <c r="J828" t="s">
        <v>359</v>
      </c>
      <c r="K828" t="s">
        <v>360</v>
      </c>
      <c r="L828" t="s">
        <v>303</v>
      </c>
      <c r="M828" t="s">
        <v>297</v>
      </c>
      <c r="N828" t="s">
        <v>297</v>
      </c>
      <c r="O828" t="s">
        <v>297</v>
      </c>
      <c r="Q828" t="s">
        <v>4790</v>
      </c>
      <c r="R828" t="s">
        <v>319</v>
      </c>
      <c r="S828" t="s">
        <v>306</v>
      </c>
      <c r="T828" t="s">
        <v>362</v>
      </c>
      <c r="U828" t="s">
        <v>308</v>
      </c>
      <c r="V828" t="s">
        <v>309</v>
      </c>
      <c r="W828" t="s">
        <v>310</v>
      </c>
      <c r="X828" t="s">
        <v>310</v>
      </c>
      <c r="Y828" t="s">
        <v>311</v>
      </c>
      <c r="Z828" t="s">
        <v>297</v>
      </c>
      <c r="AA828" t="s">
        <v>297</v>
      </c>
      <c r="AB828" t="s">
        <v>297</v>
      </c>
      <c r="AC828" t="s">
        <v>297</v>
      </c>
      <c r="AD828" t="s">
        <v>297</v>
      </c>
      <c r="AE828" t="s">
        <v>297</v>
      </c>
      <c r="AF828" t="s">
        <v>312</v>
      </c>
      <c r="AG828" t="s">
        <v>297</v>
      </c>
      <c r="AH828" t="s">
        <v>297</v>
      </c>
      <c r="AI828" t="s">
        <v>297</v>
      </c>
      <c r="AJ828" t="s">
        <v>297</v>
      </c>
      <c r="AK828" t="s">
        <v>297</v>
      </c>
      <c r="AL828" t="s">
        <v>297</v>
      </c>
      <c r="AM828" t="s">
        <v>297</v>
      </c>
      <c r="AN828" t="s">
        <v>297</v>
      </c>
      <c r="AO828" t="s">
        <v>297</v>
      </c>
      <c r="AP828" t="s">
        <v>297</v>
      </c>
      <c r="AQ828" t="s">
        <v>297</v>
      </c>
      <c r="AR828" t="s">
        <v>297</v>
      </c>
      <c r="AS828" t="s">
        <v>297</v>
      </c>
      <c r="AT828" t="s">
        <v>297</v>
      </c>
      <c r="AU828" t="s">
        <v>297</v>
      </c>
      <c r="AV828" t="s">
        <v>297</v>
      </c>
      <c r="AW828" t="s">
        <v>297</v>
      </c>
      <c r="AX828" t="s">
        <v>297</v>
      </c>
      <c r="AY828" t="s">
        <v>297</v>
      </c>
      <c r="AZ828" t="s">
        <v>297</v>
      </c>
      <c r="BA828" t="s">
        <v>297</v>
      </c>
      <c r="BB828" t="s">
        <v>297</v>
      </c>
      <c r="BC828" t="s">
        <v>297</v>
      </c>
      <c r="BD828" t="s">
        <v>297</v>
      </c>
      <c r="BE828" t="s">
        <v>297</v>
      </c>
      <c r="BF828" t="s">
        <v>297</v>
      </c>
      <c r="BG828" t="s">
        <v>297</v>
      </c>
      <c r="BH828" t="s">
        <v>297</v>
      </c>
      <c r="BI828" t="s">
        <v>297</v>
      </c>
      <c r="BJ828" t="s">
        <v>297</v>
      </c>
      <c r="BK828" t="s">
        <v>297</v>
      </c>
      <c r="BL828" t="s">
        <v>297</v>
      </c>
      <c r="BM828" t="s">
        <v>297</v>
      </c>
      <c r="BN828" t="s">
        <v>297</v>
      </c>
      <c r="BO828" t="s">
        <v>297</v>
      </c>
      <c r="BP828" t="s">
        <v>297</v>
      </c>
      <c r="BQ828" t="s">
        <v>297</v>
      </c>
      <c r="BR828" t="s">
        <v>297</v>
      </c>
      <c r="BS828" t="s">
        <v>297</v>
      </c>
      <c r="BT828" t="s">
        <v>297</v>
      </c>
      <c r="BU828" t="s">
        <v>297</v>
      </c>
      <c r="BV828" t="s">
        <v>297</v>
      </c>
      <c r="BW828" t="s">
        <v>297</v>
      </c>
      <c r="BX828" t="s">
        <v>297</v>
      </c>
      <c r="BY828" t="s">
        <v>297</v>
      </c>
      <c r="BZ828" t="s">
        <v>297</v>
      </c>
      <c r="CA828" t="s">
        <v>297</v>
      </c>
      <c r="CB828" t="s">
        <v>297</v>
      </c>
      <c r="CC828" t="s">
        <v>297</v>
      </c>
      <c r="CD828" t="s">
        <v>297</v>
      </c>
      <c r="CE828" t="s">
        <v>297</v>
      </c>
      <c r="CF828" t="s">
        <v>313</v>
      </c>
      <c r="CG828" t="s">
        <v>314</v>
      </c>
      <c r="CH828" t="s">
        <v>314</v>
      </c>
      <c r="CI828" t="s">
        <v>297</v>
      </c>
      <c r="CJ828" t="s">
        <v>297</v>
      </c>
      <c r="CK828" t="s">
        <v>4944</v>
      </c>
      <c r="CL828" t="s">
        <v>4945</v>
      </c>
      <c r="CM828" t="s">
        <v>297</v>
      </c>
      <c r="CN828" t="s">
        <v>297</v>
      </c>
      <c r="CO828" t="s">
        <v>297</v>
      </c>
      <c r="CP828" t="s">
        <v>297</v>
      </c>
      <c r="CQ828" t="s">
        <v>297</v>
      </c>
      <c r="CR828" t="s">
        <v>297</v>
      </c>
      <c r="CS828" t="s">
        <v>297</v>
      </c>
      <c r="CT828" t="s">
        <v>297</v>
      </c>
      <c r="CU828" t="s">
        <v>297</v>
      </c>
      <c r="CV828" t="s">
        <v>297</v>
      </c>
      <c r="CW828" t="s">
        <v>297</v>
      </c>
      <c r="CX828" t="s">
        <v>297</v>
      </c>
      <c r="CY828" t="s">
        <v>297</v>
      </c>
      <c r="CZ828" t="s">
        <v>297</v>
      </c>
      <c r="DA828" t="s">
        <v>297</v>
      </c>
      <c r="DB828" t="s">
        <v>297</v>
      </c>
      <c r="DC828" t="s">
        <v>297</v>
      </c>
    </row>
    <row r="829" spans="1:107" ht="17" hidden="1" customHeight="1" x14ac:dyDescent="0.2">
      <c r="A829" t="s">
        <v>4790</v>
      </c>
      <c r="B829" s="14" t="s">
        <v>4791</v>
      </c>
      <c r="C829" t="s">
        <v>366</v>
      </c>
      <c r="D829" t="s">
        <v>297</v>
      </c>
      <c r="E829" t="s">
        <v>4792</v>
      </c>
      <c r="F829" t="s">
        <v>297</v>
      </c>
      <c r="G829" t="s">
        <v>339</v>
      </c>
      <c r="H829" t="s">
        <v>340</v>
      </c>
      <c r="I829" t="s">
        <v>300</v>
      </c>
      <c r="J829" t="s">
        <v>342</v>
      </c>
      <c r="K829" t="s">
        <v>343</v>
      </c>
      <c r="L829" t="s">
        <v>303</v>
      </c>
      <c r="M829" t="s">
        <v>297</v>
      </c>
      <c r="N829" t="s">
        <v>297</v>
      </c>
      <c r="O829" t="s">
        <v>297</v>
      </c>
      <c r="Q829" t="s">
        <v>4790</v>
      </c>
      <c r="R829" t="s">
        <v>368</v>
      </c>
      <c r="S829" t="s">
        <v>306</v>
      </c>
      <c r="T829" t="s">
        <v>297</v>
      </c>
      <c r="U829" t="s">
        <v>297</v>
      </c>
      <c r="V829" t="s">
        <v>309</v>
      </c>
      <c r="W829" t="s">
        <v>310</v>
      </c>
      <c r="X829" t="s">
        <v>310</v>
      </c>
      <c r="Y829" t="s">
        <v>311</v>
      </c>
      <c r="Z829" t="s">
        <v>297</v>
      </c>
      <c r="AA829" t="s">
        <v>297</v>
      </c>
      <c r="AB829" t="s">
        <v>297</v>
      </c>
      <c r="AC829" t="s">
        <v>297</v>
      </c>
      <c r="AD829" t="s">
        <v>297</v>
      </c>
      <c r="AE829" t="s">
        <v>297</v>
      </c>
      <c r="AF829" t="s">
        <v>297</v>
      </c>
      <c r="AG829" t="s">
        <v>297</v>
      </c>
      <c r="AH829" t="s">
        <v>297</v>
      </c>
      <c r="AI829" t="s">
        <v>297</v>
      </c>
      <c r="AJ829" t="s">
        <v>297</v>
      </c>
      <c r="AK829" t="s">
        <v>297</v>
      </c>
      <c r="AL829" t="s">
        <v>297</v>
      </c>
      <c r="AM829" t="s">
        <v>297</v>
      </c>
      <c r="AN829" t="s">
        <v>297</v>
      </c>
      <c r="AO829" t="s">
        <v>297</v>
      </c>
      <c r="AP829" t="s">
        <v>297</v>
      </c>
      <c r="AQ829" t="s">
        <v>297</v>
      </c>
      <c r="AR829" t="s">
        <v>297</v>
      </c>
      <c r="AS829" t="s">
        <v>297</v>
      </c>
      <c r="AT829" t="s">
        <v>297</v>
      </c>
      <c r="AU829" t="s">
        <v>297</v>
      </c>
      <c r="AV829" t="s">
        <v>297</v>
      </c>
      <c r="AW829" t="s">
        <v>297</v>
      </c>
      <c r="AX829" t="s">
        <v>297</v>
      </c>
      <c r="AY829" t="s">
        <v>297</v>
      </c>
      <c r="AZ829" t="s">
        <v>297</v>
      </c>
      <c r="BA829" t="s">
        <v>297</v>
      </c>
      <c r="BB829" t="s">
        <v>297</v>
      </c>
      <c r="BC829" t="s">
        <v>297</v>
      </c>
      <c r="BD829" t="s">
        <v>297</v>
      </c>
      <c r="BE829" t="s">
        <v>297</v>
      </c>
      <c r="BF829" t="s">
        <v>297</v>
      </c>
      <c r="BG829" t="s">
        <v>297</v>
      </c>
      <c r="BH829" t="s">
        <v>297</v>
      </c>
      <c r="BI829" t="s">
        <v>297</v>
      </c>
      <c r="BJ829" t="s">
        <v>297</v>
      </c>
      <c r="BK829" t="s">
        <v>297</v>
      </c>
      <c r="BL829" t="s">
        <v>297</v>
      </c>
      <c r="BM829" t="s">
        <v>297</v>
      </c>
      <c r="BN829" t="s">
        <v>297</v>
      </c>
      <c r="BO829" t="s">
        <v>297</v>
      </c>
      <c r="BP829" t="s">
        <v>312</v>
      </c>
      <c r="BQ829" t="s">
        <v>297</v>
      </c>
      <c r="BR829" t="s">
        <v>297</v>
      </c>
      <c r="BS829" t="s">
        <v>297</v>
      </c>
      <c r="BT829" t="s">
        <v>297</v>
      </c>
      <c r="BU829" t="s">
        <v>297</v>
      </c>
      <c r="BV829" t="s">
        <v>297</v>
      </c>
      <c r="BW829" t="s">
        <v>297</v>
      </c>
      <c r="BX829" t="s">
        <v>297</v>
      </c>
      <c r="BY829" t="s">
        <v>297</v>
      </c>
      <c r="BZ829" t="s">
        <v>297</v>
      </c>
      <c r="CA829" t="s">
        <v>297</v>
      </c>
      <c r="CB829" t="s">
        <v>297</v>
      </c>
      <c r="CC829" t="s">
        <v>297</v>
      </c>
      <c r="CD829" t="s">
        <v>297</v>
      </c>
      <c r="CE829" t="s">
        <v>297</v>
      </c>
      <c r="CF829" t="s">
        <v>369</v>
      </c>
      <c r="CG829" t="s">
        <v>297</v>
      </c>
      <c r="CH829" t="s">
        <v>297</v>
      </c>
      <c r="CI829">
        <v>0</v>
      </c>
      <c r="CJ829">
        <v>30</v>
      </c>
      <c r="CK829" t="s">
        <v>4793</v>
      </c>
      <c r="CL829" t="s">
        <v>4794</v>
      </c>
      <c r="CM829" t="s">
        <v>297</v>
      </c>
      <c r="CN829" t="s">
        <v>297</v>
      </c>
      <c r="CO829" t="s">
        <v>297</v>
      </c>
      <c r="CP829" t="s">
        <v>297</v>
      </c>
      <c r="CQ829" t="s">
        <v>297</v>
      </c>
      <c r="CR829" t="s">
        <v>297</v>
      </c>
      <c r="CS829" t="s">
        <v>297</v>
      </c>
      <c r="CT829" t="s">
        <v>297</v>
      </c>
      <c r="CU829" t="s">
        <v>297</v>
      </c>
      <c r="CV829" t="s">
        <v>297</v>
      </c>
      <c r="CW829" t="s">
        <v>297</v>
      </c>
      <c r="CX829" t="s">
        <v>297</v>
      </c>
      <c r="CY829" t="s">
        <v>297</v>
      </c>
      <c r="CZ829" t="s">
        <v>297</v>
      </c>
      <c r="DA829" t="s">
        <v>297</v>
      </c>
      <c r="DB829" t="s">
        <v>297</v>
      </c>
      <c r="DC829" t="s">
        <v>297</v>
      </c>
    </row>
    <row r="830" spans="1:107" ht="17" hidden="1" customHeight="1" x14ac:dyDescent="0.2">
      <c r="A830" s="70" t="s">
        <v>4795</v>
      </c>
      <c r="B830" s="199" t="s">
        <v>4796</v>
      </c>
      <c r="C830" t="s">
        <v>6285</v>
      </c>
      <c r="D830" t="s">
        <v>297</v>
      </c>
      <c r="E830" s="70" t="s">
        <v>4797</v>
      </c>
      <c r="F830" t="s">
        <v>738</v>
      </c>
      <c r="G830" t="s">
        <v>339</v>
      </c>
      <c r="H830" t="s">
        <v>340</v>
      </c>
      <c r="I830" t="s">
        <v>375</v>
      </c>
      <c r="J830" t="s">
        <v>342</v>
      </c>
      <c r="K830" t="s">
        <v>343</v>
      </c>
      <c r="L830" t="s">
        <v>303</v>
      </c>
      <c r="M830" t="s">
        <v>297</v>
      </c>
      <c r="N830" t="s">
        <v>297</v>
      </c>
      <c r="O830" t="s">
        <v>297</v>
      </c>
      <c r="Q830" t="s">
        <v>344</v>
      </c>
      <c r="R830" t="s">
        <v>297</v>
      </c>
      <c r="S830" t="s">
        <v>306</v>
      </c>
      <c r="T830" t="s">
        <v>297</v>
      </c>
      <c r="U830" t="s">
        <v>297</v>
      </c>
      <c r="V830" t="s">
        <v>309</v>
      </c>
      <c r="W830" t="s">
        <v>310</v>
      </c>
      <c r="X830" t="s">
        <v>310</v>
      </c>
      <c r="Y830" t="s">
        <v>311</v>
      </c>
      <c r="Z830" t="s">
        <v>297</v>
      </c>
      <c r="AA830" t="s">
        <v>297</v>
      </c>
      <c r="AB830" t="s">
        <v>297</v>
      </c>
      <c r="AC830" t="s">
        <v>312</v>
      </c>
      <c r="AD830" t="s">
        <v>297</v>
      </c>
      <c r="AE830" t="s">
        <v>297</v>
      </c>
      <c r="AF830" t="s">
        <v>297</v>
      </c>
      <c r="AG830" t="s">
        <v>297</v>
      </c>
      <c r="AH830" t="s">
        <v>297</v>
      </c>
      <c r="AI830" t="s">
        <v>297</v>
      </c>
      <c r="AJ830" t="s">
        <v>297</v>
      </c>
      <c r="AK830" t="s">
        <v>297</v>
      </c>
      <c r="AL830" t="s">
        <v>297</v>
      </c>
      <c r="AM830" t="s">
        <v>297</v>
      </c>
      <c r="AN830" t="s">
        <v>297</v>
      </c>
      <c r="AO830" t="s">
        <v>297</v>
      </c>
      <c r="AP830" t="s">
        <v>297</v>
      </c>
      <c r="AQ830" t="s">
        <v>297</v>
      </c>
      <c r="AR830" t="s">
        <v>297</v>
      </c>
      <c r="AS830" t="s">
        <v>297</v>
      </c>
      <c r="AT830" t="s">
        <v>297</v>
      </c>
      <c r="AU830" t="s">
        <v>297</v>
      </c>
      <c r="AV830" t="s">
        <v>297</v>
      </c>
      <c r="AW830" t="s">
        <v>297</v>
      </c>
      <c r="AX830" t="s">
        <v>297</v>
      </c>
      <c r="AY830" t="s">
        <v>297</v>
      </c>
      <c r="AZ830" t="s">
        <v>297</v>
      </c>
      <c r="BA830" t="s">
        <v>297</v>
      </c>
      <c r="BB830" t="s">
        <v>297</v>
      </c>
      <c r="BC830" t="s">
        <v>297</v>
      </c>
      <c r="BD830" t="s">
        <v>297</v>
      </c>
      <c r="BE830" t="s">
        <v>297</v>
      </c>
      <c r="BF830" t="s">
        <v>297</v>
      </c>
      <c r="BG830" t="s">
        <v>297</v>
      </c>
      <c r="BH830" t="s">
        <v>297</v>
      </c>
      <c r="BI830" t="s">
        <v>297</v>
      </c>
      <c r="BJ830" t="s">
        <v>297</v>
      </c>
      <c r="BK830" t="s">
        <v>297</v>
      </c>
      <c r="BL830" t="s">
        <v>297</v>
      </c>
      <c r="BM830" t="s">
        <v>297</v>
      </c>
      <c r="BN830" t="s">
        <v>297</v>
      </c>
      <c r="BO830" t="s">
        <v>297</v>
      </c>
      <c r="BP830" t="s">
        <v>297</v>
      </c>
      <c r="BQ830" t="s">
        <v>297</v>
      </c>
      <c r="BR830" t="s">
        <v>297</v>
      </c>
      <c r="BS830" t="s">
        <v>297</v>
      </c>
      <c r="BT830" t="s">
        <v>297</v>
      </c>
      <c r="BU830" t="s">
        <v>297</v>
      </c>
      <c r="BV830" t="s">
        <v>297</v>
      </c>
      <c r="BW830" t="s">
        <v>297</v>
      </c>
      <c r="BX830" t="s">
        <v>297</v>
      </c>
      <c r="BY830" t="s">
        <v>297</v>
      </c>
      <c r="BZ830" t="s">
        <v>297</v>
      </c>
      <c r="CA830" t="s">
        <v>297</v>
      </c>
      <c r="CB830" t="s">
        <v>297</v>
      </c>
      <c r="CC830" t="s">
        <v>297</v>
      </c>
      <c r="CD830" t="s">
        <v>297</v>
      </c>
      <c r="CE830" t="s">
        <v>297</v>
      </c>
      <c r="CF830" t="s">
        <v>347</v>
      </c>
      <c r="CG830" t="s">
        <v>297</v>
      </c>
      <c r="CH830" t="s">
        <v>297</v>
      </c>
      <c r="CI830">
        <v>0</v>
      </c>
      <c r="CJ830">
        <v>30</v>
      </c>
      <c r="CK830" s="70" t="s">
        <v>4798</v>
      </c>
      <c r="CL830" s="70" t="s">
        <v>4799</v>
      </c>
      <c r="CM830" t="s">
        <v>741</v>
      </c>
      <c r="CN830" t="s">
        <v>297</v>
      </c>
      <c r="CO830" t="s">
        <v>297</v>
      </c>
      <c r="CP830" t="s">
        <v>297</v>
      </c>
      <c r="CQ830" t="s">
        <v>297</v>
      </c>
      <c r="CR830" t="s">
        <v>297</v>
      </c>
      <c r="CS830" t="s">
        <v>297</v>
      </c>
      <c r="CT830" t="s">
        <v>297</v>
      </c>
      <c r="CU830" t="s">
        <v>297</v>
      </c>
      <c r="CV830" t="s">
        <v>297</v>
      </c>
      <c r="CW830" t="s">
        <v>297</v>
      </c>
      <c r="CX830" t="s">
        <v>297</v>
      </c>
      <c r="CY830" t="s">
        <v>297</v>
      </c>
      <c r="CZ830" t="s">
        <v>297</v>
      </c>
      <c r="DA830" t="s">
        <v>297</v>
      </c>
      <c r="DB830" t="s">
        <v>297</v>
      </c>
      <c r="DC830" t="s">
        <v>297</v>
      </c>
    </row>
    <row r="831" spans="1:107" ht="17" hidden="1" customHeight="1" x14ac:dyDescent="0.2">
      <c r="A831" t="s">
        <v>6161</v>
      </c>
      <c r="B831" s="14" t="s">
        <v>4800</v>
      </c>
      <c r="C831" t="s">
        <v>191</v>
      </c>
      <c r="D831" s="2" t="s">
        <v>297</v>
      </c>
      <c r="E831" s="2" t="s">
        <v>4801</v>
      </c>
      <c r="F831" t="s">
        <v>4802</v>
      </c>
      <c r="G831" s="2" t="s">
        <v>339</v>
      </c>
      <c r="H831" s="2" t="s">
        <v>340</v>
      </c>
      <c r="I831" s="2" t="s">
        <v>375</v>
      </c>
      <c r="J831" s="2" t="s">
        <v>342</v>
      </c>
      <c r="K831" s="2" t="s">
        <v>343</v>
      </c>
      <c r="L831" s="2" t="s">
        <v>303</v>
      </c>
      <c r="M831" s="2" t="s">
        <v>297</v>
      </c>
      <c r="N831" s="2" t="s">
        <v>297</v>
      </c>
      <c r="O831" s="2" t="s">
        <v>297</v>
      </c>
      <c r="P831" s="2"/>
      <c r="Q831" s="2" t="s">
        <v>344</v>
      </c>
      <c r="R831" s="2" t="s">
        <v>297</v>
      </c>
      <c r="S831" s="2" t="s">
        <v>306</v>
      </c>
      <c r="T831" s="2" t="s">
        <v>297</v>
      </c>
      <c r="U831" s="2" t="s">
        <v>297</v>
      </c>
      <c r="V831" s="2" t="s">
        <v>309</v>
      </c>
      <c r="W831" s="2" t="s">
        <v>310</v>
      </c>
      <c r="X831" s="2" t="s">
        <v>310</v>
      </c>
      <c r="Y831" s="2" t="s">
        <v>311</v>
      </c>
      <c r="Z831" s="2" t="s">
        <v>297</v>
      </c>
      <c r="AA831" s="2" t="s">
        <v>297</v>
      </c>
      <c r="AB831" s="2" t="s">
        <v>297</v>
      </c>
      <c r="AC831" s="2" t="s">
        <v>297</v>
      </c>
      <c r="AD831" s="2" t="s">
        <v>297</v>
      </c>
      <c r="AE831" s="2" t="s">
        <v>297</v>
      </c>
      <c r="AF831" s="2" t="s">
        <v>297</v>
      </c>
      <c r="AG831" s="2" t="s">
        <v>297</v>
      </c>
      <c r="AH831" s="2" t="s">
        <v>297</v>
      </c>
      <c r="AI831" s="2" t="s">
        <v>297</v>
      </c>
      <c r="AJ831" s="2" t="s">
        <v>297</v>
      </c>
      <c r="AK831" s="2" t="s">
        <v>297</v>
      </c>
      <c r="AL831" s="2" t="s">
        <v>297</v>
      </c>
      <c r="AM831" s="2" t="s">
        <v>297</v>
      </c>
      <c r="AN831" s="2" t="s">
        <v>297</v>
      </c>
      <c r="AO831" s="2" t="s">
        <v>297</v>
      </c>
      <c r="AP831" s="2" t="s">
        <v>297</v>
      </c>
      <c r="AQ831" s="2" t="s">
        <v>297</v>
      </c>
      <c r="AR831" s="2" t="s">
        <v>297</v>
      </c>
      <c r="AS831" s="2" t="s">
        <v>297</v>
      </c>
      <c r="AT831" s="2" t="s">
        <v>297</v>
      </c>
      <c r="AU831" s="2" t="s">
        <v>297</v>
      </c>
      <c r="AV831" s="2" t="s">
        <v>297</v>
      </c>
      <c r="AW831" s="2" t="s">
        <v>297</v>
      </c>
      <c r="AX831" s="2" t="s">
        <v>297</v>
      </c>
      <c r="AY831" s="2" t="s">
        <v>297</v>
      </c>
      <c r="AZ831" s="2" t="s">
        <v>297</v>
      </c>
      <c r="BA831" s="2" t="s">
        <v>297</v>
      </c>
      <c r="BB831" s="2" t="s">
        <v>297</v>
      </c>
      <c r="BC831" s="2" t="s">
        <v>297</v>
      </c>
      <c r="BD831" s="2" t="s">
        <v>297</v>
      </c>
      <c r="BE831" s="2" t="s">
        <v>297</v>
      </c>
      <c r="BF831" s="2" t="s">
        <v>297</v>
      </c>
      <c r="BG831" s="2" t="s">
        <v>297</v>
      </c>
      <c r="BH831" s="2" t="s">
        <v>297</v>
      </c>
      <c r="BI831" s="2" t="s">
        <v>297</v>
      </c>
      <c r="BJ831" s="2" t="s">
        <v>297</v>
      </c>
      <c r="BK831" s="2" t="s">
        <v>297</v>
      </c>
      <c r="BL831" s="2" t="s">
        <v>297</v>
      </c>
      <c r="BM831" s="2" t="s">
        <v>297</v>
      </c>
      <c r="BN831" s="2" t="s">
        <v>297</v>
      </c>
      <c r="BO831" s="2" t="s">
        <v>297</v>
      </c>
      <c r="BP831" s="2" t="s">
        <v>312</v>
      </c>
      <c r="BQ831" s="2" t="s">
        <v>297</v>
      </c>
      <c r="BR831" s="2" t="s">
        <v>297</v>
      </c>
      <c r="BS831" s="2" t="s">
        <v>297</v>
      </c>
      <c r="BT831" s="2" t="s">
        <v>297</v>
      </c>
      <c r="BU831" s="2" t="s">
        <v>297</v>
      </c>
      <c r="BV831" s="2" t="s">
        <v>297</v>
      </c>
      <c r="BW831" s="2" t="s">
        <v>297</v>
      </c>
      <c r="BX831" s="2" t="s">
        <v>297</v>
      </c>
      <c r="BY831" s="2" t="s">
        <v>297</v>
      </c>
      <c r="BZ831" s="2" t="s">
        <v>297</v>
      </c>
      <c r="CA831" s="2" t="s">
        <v>297</v>
      </c>
      <c r="CB831" s="2" t="s">
        <v>297</v>
      </c>
      <c r="CC831" s="2" t="s">
        <v>297</v>
      </c>
      <c r="CD831" s="2" t="s">
        <v>297</v>
      </c>
      <c r="CE831" s="2" t="s">
        <v>297</v>
      </c>
      <c r="CF831" s="2" t="s">
        <v>347</v>
      </c>
      <c r="CG831" s="2" t="s">
        <v>297</v>
      </c>
      <c r="CH831" s="2" t="s">
        <v>297</v>
      </c>
      <c r="CI831" s="2">
        <v>0</v>
      </c>
      <c r="CJ831" s="2">
        <v>30</v>
      </c>
      <c r="CK831" s="2" t="s">
        <v>4803</v>
      </c>
      <c r="CL831" s="2" t="s">
        <v>4804</v>
      </c>
      <c r="CM831" s="2" t="s">
        <v>4805</v>
      </c>
      <c r="CN831" s="2" t="s">
        <v>297</v>
      </c>
      <c r="CO831" s="2" t="s">
        <v>297</v>
      </c>
      <c r="CP831" s="2" t="s">
        <v>297</v>
      </c>
      <c r="CQ831" s="2" t="s">
        <v>297</v>
      </c>
      <c r="CR831" s="2" t="s">
        <v>297</v>
      </c>
      <c r="CS831" s="2" t="s">
        <v>297</v>
      </c>
      <c r="CT831" s="2" t="s">
        <v>297</v>
      </c>
      <c r="CU831" s="2" t="s">
        <v>297</v>
      </c>
      <c r="CV831" s="2" t="s">
        <v>297</v>
      </c>
      <c r="CW831" s="2" t="s">
        <v>297</v>
      </c>
      <c r="CX831" s="2" t="s">
        <v>297</v>
      </c>
      <c r="CY831" s="2" t="s">
        <v>297</v>
      </c>
      <c r="CZ831" s="2" t="s">
        <v>297</v>
      </c>
      <c r="DA831" s="2" t="s">
        <v>297</v>
      </c>
      <c r="DB831" s="2" t="s">
        <v>297</v>
      </c>
      <c r="DC831" s="2" t="s">
        <v>297</v>
      </c>
    </row>
    <row r="832" spans="1:107" ht="17" hidden="1" customHeight="1" x14ac:dyDescent="0.2">
      <c r="A832" t="s">
        <v>648</v>
      </c>
      <c r="B832" s="196" t="s">
        <v>4807</v>
      </c>
      <c r="C832" t="s">
        <v>6204</v>
      </c>
      <c r="D832" t="s">
        <v>297</v>
      </c>
      <c r="E832" t="s">
        <v>4808</v>
      </c>
      <c r="F832" t="s">
        <v>4809</v>
      </c>
      <c r="G832" t="s">
        <v>339</v>
      </c>
      <c r="H832" t="s">
        <v>340</v>
      </c>
      <c r="I832" t="s">
        <v>375</v>
      </c>
      <c r="J832" t="s">
        <v>342</v>
      </c>
      <c r="K832" t="s">
        <v>343</v>
      </c>
      <c r="L832" t="s">
        <v>303</v>
      </c>
      <c r="M832" t="s">
        <v>297</v>
      </c>
      <c r="N832" t="s">
        <v>297</v>
      </c>
      <c r="O832" t="s">
        <v>297</v>
      </c>
      <c r="Q832" t="s">
        <v>344</v>
      </c>
      <c r="R832" t="s">
        <v>297</v>
      </c>
      <c r="S832" t="s">
        <v>306</v>
      </c>
      <c r="T832" t="s">
        <v>297</v>
      </c>
      <c r="U832" t="s">
        <v>308</v>
      </c>
      <c r="V832" t="s">
        <v>309</v>
      </c>
      <c r="W832" t="s">
        <v>310</v>
      </c>
      <c r="X832" t="s">
        <v>310</v>
      </c>
      <c r="Y832" t="s">
        <v>311</v>
      </c>
      <c r="Z832" t="s">
        <v>297</v>
      </c>
      <c r="AA832" t="s">
        <v>297</v>
      </c>
      <c r="AB832" t="s">
        <v>297</v>
      </c>
      <c r="AC832" t="s">
        <v>297</v>
      </c>
      <c r="AD832" t="s">
        <v>297</v>
      </c>
      <c r="AE832" t="s">
        <v>297</v>
      </c>
      <c r="AF832" t="s">
        <v>466</v>
      </c>
      <c r="AG832" t="s">
        <v>412</v>
      </c>
      <c r="AH832">
        <v>12</v>
      </c>
      <c r="AI832" t="s">
        <v>297</v>
      </c>
      <c r="AJ832" t="s">
        <v>297</v>
      </c>
      <c r="AK832" t="s">
        <v>297</v>
      </c>
      <c r="AL832" t="s">
        <v>297</v>
      </c>
      <c r="AM832" t="s">
        <v>297</v>
      </c>
      <c r="AN832" t="s">
        <v>297</v>
      </c>
      <c r="AO832" t="s">
        <v>297</v>
      </c>
      <c r="AP832" t="s">
        <v>297</v>
      </c>
      <c r="AQ832" t="s">
        <v>297</v>
      </c>
      <c r="AR832" t="s">
        <v>297</v>
      </c>
      <c r="AS832" t="s">
        <v>297</v>
      </c>
      <c r="AT832" t="s">
        <v>297</v>
      </c>
      <c r="AU832" t="s">
        <v>297</v>
      </c>
      <c r="AV832" t="s">
        <v>297</v>
      </c>
      <c r="AW832" t="s">
        <v>297</v>
      </c>
      <c r="AX832" t="s">
        <v>297</v>
      </c>
      <c r="AY832" t="s">
        <v>297</v>
      </c>
      <c r="AZ832" t="s">
        <v>297</v>
      </c>
      <c r="BA832" t="s">
        <v>297</v>
      </c>
      <c r="BB832" t="s">
        <v>297</v>
      </c>
      <c r="BC832" t="s">
        <v>297</v>
      </c>
      <c r="BD832" t="s">
        <v>297</v>
      </c>
      <c r="BE832" t="s">
        <v>297</v>
      </c>
      <c r="BF832" t="s">
        <v>297</v>
      </c>
      <c r="BG832" t="s">
        <v>297</v>
      </c>
      <c r="BH832" t="s">
        <v>297</v>
      </c>
      <c r="BI832" t="s">
        <v>297</v>
      </c>
      <c r="BJ832" t="s">
        <v>297</v>
      </c>
      <c r="BK832" t="s">
        <v>297</v>
      </c>
      <c r="BL832" t="s">
        <v>297</v>
      </c>
      <c r="BM832" t="s">
        <v>297</v>
      </c>
      <c r="BN832" t="s">
        <v>297</v>
      </c>
      <c r="BO832" t="s">
        <v>297</v>
      </c>
      <c r="BP832" t="s">
        <v>297</v>
      </c>
      <c r="BQ832" t="s">
        <v>297</v>
      </c>
      <c r="BR832" t="s">
        <v>297</v>
      </c>
      <c r="BS832" t="s">
        <v>297</v>
      </c>
      <c r="BT832" t="s">
        <v>297</v>
      </c>
      <c r="BU832" t="s">
        <v>297</v>
      </c>
      <c r="BV832" t="s">
        <v>297</v>
      </c>
      <c r="BW832" t="s">
        <v>297</v>
      </c>
      <c r="BX832" t="s">
        <v>297</v>
      </c>
      <c r="BY832" t="s">
        <v>297</v>
      </c>
      <c r="BZ832" t="s">
        <v>297</v>
      </c>
      <c r="CA832" t="s">
        <v>297</v>
      </c>
      <c r="CB832" t="s">
        <v>297</v>
      </c>
      <c r="CC832" t="s">
        <v>297</v>
      </c>
      <c r="CD832" t="s">
        <v>297</v>
      </c>
      <c r="CE832" t="s">
        <v>297</v>
      </c>
      <c r="CF832" t="s">
        <v>369</v>
      </c>
      <c r="CG832" t="s">
        <v>297</v>
      </c>
      <c r="CH832" t="s">
        <v>297</v>
      </c>
      <c r="CI832">
        <v>0</v>
      </c>
      <c r="CJ832">
        <v>12</v>
      </c>
      <c r="CK832" t="s">
        <v>4810</v>
      </c>
      <c r="CL832" t="s">
        <v>4811</v>
      </c>
      <c r="CM832" t="s">
        <v>4812</v>
      </c>
      <c r="CN832" t="s">
        <v>297</v>
      </c>
      <c r="CO832" t="s">
        <v>297</v>
      </c>
      <c r="CP832" t="s">
        <v>297</v>
      </c>
      <c r="CQ832" t="s">
        <v>297</v>
      </c>
      <c r="CR832" t="s">
        <v>297</v>
      </c>
      <c r="CS832" t="s">
        <v>297</v>
      </c>
      <c r="CT832" t="s">
        <v>297</v>
      </c>
      <c r="CU832" t="s">
        <v>297</v>
      </c>
      <c r="CV832" t="s">
        <v>297</v>
      </c>
      <c r="CW832" t="s">
        <v>297</v>
      </c>
      <c r="CX832" t="s">
        <v>297</v>
      </c>
      <c r="CY832" t="s">
        <v>297</v>
      </c>
      <c r="CZ832" t="s">
        <v>297</v>
      </c>
      <c r="DA832" t="s">
        <v>297</v>
      </c>
      <c r="DB832" t="s">
        <v>297</v>
      </c>
      <c r="DC832" t="s">
        <v>297</v>
      </c>
    </row>
    <row r="833" spans="1:107" ht="17" hidden="1" customHeight="1" x14ac:dyDescent="0.2">
      <c r="A833" t="s">
        <v>650</v>
      </c>
      <c r="B833" s="14" t="s">
        <v>4813</v>
      </c>
      <c r="C833" t="s">
        <v>191</v>
      </c>
      <c r="D833" t="s">
        <v>297</v>
      </c>
      <c r="E833" t="s">
        <v>4814</v>
      </c>
      <c r="F833" t="s">
        <v>297</v>
      </c>
      <c r="G833" t="s">
        <v>339</v>
      </c>
      <c r="H833" t="s">
        <v>340</v>
      </c>
      <c r="I833" t="s">
        <v>375</v>
      </c>
      <c r="J833" t="s">
        <v>342</v>
      </c>
      <c r="K833" t="s">
        <v>343</v>
      </c>
      <c r="L833" t="s">
        <v>303</v>
      </c>
      <c r="M833" t="s">
        <v>297</v>
      </c>
      <c r="N833" t="s">
        <v>297</v>
      </c>
      <c r="O833" t="s">
        <v>297</v>
      </c>
      <c r="Q833" t="s">
        <v>344</v>
      </c>
      <c r="R833" t="s">
        <v>297</v>
      </c>
      <c r="S833" t="s">
        <v>306</v>
      </c>
      <c r="T833" t="s">
        <v>297</v>
      </c>
      <c r="U833" t="s">
        <v>308</v>
      </c>
      <c r="V833" t="s">
        <v>309</v>
      </c>
      <c r="W833" t="s">
        <v>310</v>
      </c>
      <c r="X833" t="s">
        <v>310</v>
      </c>
      <c r="Y833" t="s">
        <v>311</v>
      </c>
      <c r="Z833" t="s">
        <v>297</v>
      </c>
      <c r="AA833" t="s">
        <v>297</v>
      </c>
      <c r="AB833" t="s">
        <v>297</v>
      </c>
      <c r="AC833" t="s">
        <v>297</v>
      </c>
      <c r="AD833" t="s">
        <v>297</v>
      </c>
      <c r="AE833" t="s">
        <v>297</v>
      </c>
      <c r="AF833" t="s">
        <v>297</v>
      </c>
      <c r="AG833" t="s">
        <v>297</v>
      </c>
      <c r="AH833" t="s">
        <v>297</v>
      </c>
      <c r="AI833" t="s">
        <v>297</v>
      </c>
      <c r="AJ833" t="s">
        <v>297</v>
      </c>
      <c r="AK833" t="s">
        <v>297</v>
      </c>
      <c r="AL833" t="s">
        <v>297</v>
      </c>
      <c r="AM833" t="s">
        <v>297</v>
      </c>
      <c r="AN833" t="s">
        <v>297</v>
      </c>
      <c r="AO833" t="s">
        <v>297</v>
      </c>
      <c r="AP833" t="s">
        <v>297</v>
      </c>
      <c r="AQ833" t="s">
        <v>297</v>
      </c>
      <c r="AR833" t="s">
        <v>297</v>
      </c>
      <c r="AS833" t="s">
        <v>297</v>
      </c>
      <c r="AT833" t="s">
        <v>297</v>
      </c>
      <c r="AU833" t="s">
        <v>297</v>
      </c>
      <c r="AV833" t="s">
        <v>297</v>
      </c>
      <c r="AW833" t="s">
        <v>297</v>
      </c>
      <c r="AX833" t="s">
        <v>297</v>
      </c>
      <c r="AY833" t="s">
        <v>297</v>
      </c>
      <c r="AZ833" t="s">
        <v>297</v>
      </c>
      <c r="BA833" t="s">
        <v>297</v>
      </c>
      <c r="BB833" t="s">
        <v>297</v>
      </c>
      <c r="BC833" t="s">
        <v>297</v>
      </c>
      <c r="BD833" t="s">
        <v>297</v>
      </c>
      <c r="BE833" t="s">
        <v>297</v>
      </c>
      <c r="BF833" t="s">
        <v>297</v>
      </c>
      <c r="BG833" t="s">
        <v>297</v>
      </c>
      <c r="BH833" t="s">
        <v>297</v>
      </c>
      <c r="BI833" t="s">
        <v>297</v>
      </c>
      <c r="BJ833" t="s">
        <v>297</v>
      </c>
      <c r="BK833" t="s">
        <v>297</v>
      </c>
      <c r="BL833" t="s">
        <v>297</v>
      </c>
      <c r="BM833" t="s">
        <v>297</v>
      </c>
      <c r="BO833" t="s">
        <v>297</v>
      </c>
      <c r="BP833" t="s">
        <v>466</v>
      </c>
      <c r="BQ833" t="s">
        <v>412</v>
      </c>
      <c r="BR833">
        <v>8</v>
      </c>
      <c r="BS833" t="s">
        <v>312</v>
      </c>
      <c r="BT833" t="s">
        <v>297</v>
      </c>
      <c r="BU833" t="s">
        <v>297</v>
      </c>
      <c r="BV833" t="s">
        <v>297</v>
      </c>
      <c r="BW833" t="s">
        <v>297</v>
      </c>
      <c r="BX833" t="s">
        <v>297</v>
      </c>
      <c r="BY833" t="s">
        <v>297</v>
      </c>
      <c r="BZ833" t="s">
        <v>297</v>
      </c>
      <c r="CA833" t="s">
        <v>297</v>
      </c>
      <c r="CB833" t="s">
        <v>297</v>
      </c>
      <c r="CC833" t="s">
        <v>297</v>
      </c>
      <c r="CD833" t="s">
        <v>297</v>
      </c>
      <c r="CE833" t="s">
        <v>297</v>
      </c>
      <c r="CF833" t="s">
        <v>347</v>
      </c>
      <c r="CG833" t="s">
        <v>297</v>
      </c>
      <c r="CH833" t="s">
        <v>297</v>
      </c>
      <c r="CI833">
        <v>0</v>
      </c>
      <c r="CJ833">
        <v>15</v>
      </c>
      <c r="CK833" t="s">
        <v>4815</v>
      </c>
      <c r="CL833" t="s">
        <v>4816</v>
      </c>
      <c r="CM833" t="s">
        <v>297</v>
      </c>
      <c r="CN833" t="s">
        <v>297</v>
      </c>
      <c r="CO833" t="s">
        <v>297</v>
      </c>
      <c r="CP833" t="s">
        <v>297</v>
      </c>
      <c r="CQ833" t="s">
        <v>297</v>
      </c>
      <c r="CR833" t="s">
        <v>297</v>
      </c>
      <c r="CS833" t="s">
        <v>297</v>
      </c>
      <c r="CT833" t="s">
        <v>297</v>
      </c>
      <c r="CU833" t="s">
        <v>297</v>
      </c>
      <c r="CV833" t="s">
        <v>297</v>
      </c>
      <c r="CW833" t="s">
        <v>297</v>
      </c>
      <c r="CX833" t="s">
        <v>297</v>
      </c>
      <c r="CY833" t="s">
        <v>297</v>
      </c>
      <c r="CZ833" t="s">
        <v>297</v>
      </c>
      <c r="DA833" t="s">
        <v>297</v>
      </c>
      <c r="DB833" t="s">
        <v>297</v>
      </c>
      <c r="DC833" t="s">
        <v>297</v>
      </c>
    </row>
    <row r="834" spans="1:107" ht="17" hidden="1" customHeight="1" x14ac:dyDescent="0.2">
      <c r="A834" t="s">
        <v>4817</v>
      </c>
      <c r="B834" s="196" t="s">
        <v>4818</v>
      </c>
      <c r="C834" t="s">
        <v>6202</v>
      </c>
      <c r="D834" t="s">
        <v>297</v>
      </c>
      <c r="E834" t="s">
        <v>4819</v>
      </c>
      <c r="F834" t="s">
        <v>297</v>
      </c>
      <c r="G834" t="s">
        <v>339</v>
      </c>
      <c r="H834" t="s">
        <v>340</v>
      </c>
      <c r="I834" t="s">
        <v>300</v>
      </c>
      <c r="J834" t="s">
        <v>611</v>
      </c>
      <c r="K834" t="s">
        <v>343</v>
      </c>
      <c r="L834" t="s">
        <v>303</v>
      </c>
      <c r="M834" t="s">
        <v>297</v>
      </c>
      <c r="N834" t="s">
        <v>297</v>
      </c>
      <c r="O834" t="s">
        <v>4820</v>
      </c>
      <c r="Q834" t="s">
        <v>344</v>
      </c>
      <c r="R834" t="s">
        <v>297</v>
      </c>
      <c r="S834" t="s">
        <v>306</v>
      </c>
      <c r="T834" t="s">
        <v>297</v>
      </c>
      <c r="U834" t="s">
        <v>308</v>
      </c>
      <c r="V834" t="s">
        <v>309</v>
      </c>
      <c r="W834" t="s">
        <v>345</v>
      </c>
      <c r="X834" t="s">
        <v>310</v>
      </c>
      <c r="Y834" t="s">
        <v>1032</v>
      </c>
      <c r="Z834" t="s">
        <v>312</v>
      </c>
      <c r="AA834" t="s">
        <v>297</v>
      </c>
      <c r="AB834" t="s">
        <v>297</v>
      </c>
      <c r="AC834" t="s">
        <v>297</v>
      </c>
      <c r="AD834" t="s">
        <v>297</v>
      </c>
      <c r="AE834" t="s">
        <v>297</v>
      </c>
      <c r="AF834" t="s">
        <v>297</v>
      </c>
      <c r="AG834" t="s">
        <v>297</v>
      </c>
      <c r="AH834" t="s">
        <v>297</v>
      </c>
      <c r="AI834" t="s">
        <v>297</v>
      </c>
      <c r="AJ834" t="s">
        <v>297</v>
      </c>
      <c r="AK834" t="s">
        <v>297</v>
      </c>
      <c r="AL834" t="s">
        <v>297</v>
      </c>
      <c r="AM834" t="s">
        <v>297</v>
      </c>
      <c r="AN834" t="s">
        <v>297</v>
      </c>
      <c r="AO834" t="s">
        <v>297</v>
      </c>
      <c r="AP834" t="s">
        <v>297</v>
      </c>
      <c r="AQ834" t="s">
        <v>297</v>
      </c>
      <c r="AR834" t="s">
        <v>297</v>
      </c>
      <c r="AS834" t="s">
        <v>297</v>
      </c>
      <c r="AT834" t="s">
        <v>297</v>
      </c>
      <c r="AU834" t="s">
        <v>297</v>
      </c>
      <c r="AV834" t="s">
        <v>297</v>
      </c>
      <c r="AW834" t="s">
        <v>297</v>
      </c>
      <c r="AX834" t="s">
        <v>297</v>
      </c>
      <c r="AY834" t="s">
        <v>297</v>
      </c>
      <c r="AZ834" t="s">
        <v>297</v>
      </c>
      <c r="BA834" t="s">
        <v>297</v>
      </c>
      <c r="BB834" t="s">
        <v>297</v>
      </c>
      <c r="BC834" t="s">
        <v>297</v>
      </c>
      <c r="BD834" t="s">
        <v>297</v>
      </c>
      <c r="BE834" t="s">
        <v>297</v>
      </c>
      <c r="BF834" t="s">
        <v>297</v>
      </c>
      <c r="BG834" t="s">
        <v>297</v>
      </c>
      <c r="BH834" t="s">
        <v>297</v>
      </c>
      <c r="BI834" t="s">
        <v>297</v>
      </c>
      <c r="BJ834" t="s">
        <v>297</v>
      </c>
      <c r="BK834" t="s">
        <v>297</v>
      </c>
      <c r="BL834" t="s">
        <v>297</v>
      </c>
      <c r="BM834" t="s">
        <v>297</v>
      </c>
      <c r="BN834" t="s">
        <v>297</v>
      </c>
      <c r="BO834" t="s">
        <v>297</v>
      </c>
      <c r="BP834" t="s">
        <v>297</v>
      </c>
      <c r="BQ834" t="s">
        <v>297</v>
      </c>
      <c r="BR834" t="s">
        <v>297</v>
      </c>
      <c r="BS834" t="s">
        <v>297</v>
      </c>
      <c r="BT834" t="s">
        <v>297</v>
      </c>
      <c r="BU834" t="s">
        <v>297</v>
      </c>
      <c r="BV834" t="s">
        <v>297</v>
      </c>
      <c r="BW834" t="s">
        <v>297</v>
      </c>
      <c r="BX834" t="s">
        <v>297</v>
      </c>
      <c r="BY834" t="s">
        <v>297</v>
      </c>
      <c r="BZ834" t="s">
        <v>297</v>
      </c>
      <c r="CA834" t="s">
        <v>297</v>
      </c>
      <c r="CB834" t="s">
        <v>297</v>
      </c>
      <c r="CC834" t="s">
        <v>297</v>
      </c>
      <c r="CD834" t="s">
        <v>297</v>
      </c>
      <c r="CE834" t="s">
        <v>297</v>
      </c>
      <c r="CF834" t="s">
        <v>369</v>
      </c>
      <c r="CG834" t="s">
        <v>297</v>
      </c>
      <c r="CH834" t="s">
        <v>297</v>
      </c>
      <c r="CI834">
        <v>0</v>
      </c>
      <c r="CJ834">
        <v>4</v>
      </c>
      <c r="CK834" t="s">
        <v>4821</v>
      </c>
      <c r="CL834" t="s">
        <v>940</v>
      </c>
      <c r="CM834" t="s">
        <v>297</v>
      </c>
      <c r="CN834" t="s">
        <v>297</v>
      </c>
      <c r="CO834" t="s">
        <v>297</v>
      </c>
      <c r="CP834" t="s">
        <v>297</v>
      </c>
      <c r="CQ834" t="s">
        <v>297</v>
      </c>
      <c r="CR834" t="s">
        <v>297</v>
      </c>
      <c r="CS834" t="s">
        <v>297</v>
      </c>
      <c r="CT834" t="s">
        <v>297</v>
      </c>
      <c r="CU834" t="s">
        <v>297</v>
      </c>
      <c r="CV834" t="s">
        <v>297</v>
      </c>
      <c r="CW834" t="s">
        <v>297</v>
      </c>
      <c r="CX834" t="s">
        <v>297</v>
      </c>
      <c r="CY834" t="s">
        <v>297</v>
      </c>
      <c r="CZ834" t="s">
        <v>297</v>
      </c>
      <c r="DA834" t="s">
        <v>297</v>
      </c>
      <c r="DB834" t="s">
        <v>297</v>
      </c>
      <c r="DC834" t="s">
        <v>297</v>
      </c>
    </row>
    <row r="835" spans="1:107" ht="17" hidden="1" customHeight="1" x14ac:dyDescent="0.2">
      <c r="A835" t="s">
        <v>6268</v>
      </c>
      <c r="B835" s="14" t="s">
        <v>4822</v>
      </c>
      <c r="C835" t="s">
        <v>6286</v>
      </c>
      <c r="D835" t="s">
        <v>297</v>
      </c>
      <c r="E835" t="s">
        <v>4823</v>
      </c>
      <c r="F835" t="s">
        <v>297</v>
      </c>
      <c r="G835" t="s">
        <v>339</v>
      </c>
      <c r="H835" t="s">
        <v>340</v>
      </c>
      <c r="I835" t="s">
        <v>300</v>
      </c>
      <c r="J835" t="s">
        <v>342</v>
      </c>
      <c r="K835" t="s">
        <v>343</v>
      </c>
      <c r="L835" t="s">
        <v>303</v>
      </c>
      <c r="M835" t="s">
        <v>297</v>
      </c>
      <c r="N835" t="s">
        <v>297</v>
      </c>
      <c r="O835" t="s">
        <v>4820</v>
      </c>
      <c r="Q835" t="s">
        <v>344</v>
      </c>
      <c r="R835" t="s">
        <v>297</v>
      </c>
      <c r="S835" t="s">
        <v>306</v>
      </c>
      <c r="T835" t="s">
        <v>297</v>
      </c>
      <c r="U835" t="s">
        <v>297</v>
      </c>
      <c r="V835" t="s">
        <v>309</v>
      </c>
      <c r="W835" t="s">
        <v>310</v>
      </c>
      <c r="X835" t="s">
        <v>310</v>
      </c>
      <c r="Y835" t="s">
        <v>311</v>
      </c>
      <c r="Z835" t="s">
        <v>297</v>
      </c>
      <c r="AA835" t="s">
        <v>297</v>
      </c>
      <c r="AB835" t="s">
        <v>297</v>
      </c>
      <c r="AC835" t="s">
        <v>297</v>
      </c>
      <c r="AD835" t="s">
        <v>297</v>
      </c>
      <c r="AE835" t="s">
        <v>297</v>
      </c>
      <c r="AF835" t="s">
        <v>297</v>
      </c>
      <c r="AG835" t="s">
        <v>297</v>
      </c>
      <c r="AH835" t="s">
        <v>297</v>
      </c>
      <c r="AI835" t="s">
        <v>297</v>
      </c>
      <c r="AJ835" t="s">
        <v>297</v>
      </c>
      <c r="AK835" t="s">
        <v>297</v>
      </c>
      <c r="AL835" t="s">
        <v>297</v>
      </c>
      <c r="AM835" t="s">
        <v>297</v>
      </c>
      <c r="AN835" t="s">
        <v>297</v>
      </c>
      <c r="AO835" t="s">
        <v>297</v>
      </c>
      <c r="AP835" t="s">
        <v>297</v>
      </c>
      <c r="AQ835" t="s">
        <v>297</v>
      </c>
      <c r="AR835" t="s">
        <v>297</v>
      </c>
      <c r="AS835" t="s">
        <v>297</v>
      </c>
      <c r="AT835" t="s">
        <v>297</v>
      </c>
      <c r="AU835" t="s">
        <v>297</v>
      </c>
      <c r="AV835" t="s">
        <v>297</v>
      </c>
      <c r="AW835" t="s">
        <v>297</v>
      </c>
      <c r="AX835" t="s">
        <v>297</v>
      </c>
      <c r="AY835" t="s">
        <v>297</v>
      </c>
      <c r="AZ835" t="s">
        <v>297</v>
      </c>
      <c r="BA835" t="s">
        <v>297</v>
      </c>
      <c r="BB835" t="s">
        <v>297</v>
      </c>
      <c r="BC835" t="s">
        <v>297</v>
      </c>
      <c r="BD835" t="s">
        <v>297</v>
      </c>
      <c r="BE835" t="s">
        <v>297</v>
      </c>
      <c r="BF835" t="s">
        <v>297</v>
      </c>
      <c r="BG835" t="s">
        <v>297</v>
      </c>
      <c r="BH835" t="s">
        <v>297</v>
      </c>
      <c r="BI835" t="s">
        <v>297</v>
      </c>
      <c r="BJ835" t="s">
        <v>297</v>
      </c>
      <c r="BK835" t="s">
        <v>297</v>
      </c>
      <c r="BL835" t="s">
        <v>297</v>
      </c>
      <c r="BM835" t="s">
        <v>297</v>
      </c>
      <c r="BN835" t="s">
        <v>297</v>
      </c>
      <c r="BO835" t="s">
        <v>297</v>
      </c>
      <c r="BP835" t="s">
        <v>312</v>
      </c>
      <c r="BQ835" t="s">
        <v>297</v>
      </c>
      <c r="BR835" t="s">
        <v>297</v>
      </c>
      <c r="BS835" t="s">
        <v>297</v>
      </c>
      <c r="BT835" t="s">
        <v>297</v>
      </c>
      <c r="BU835" t="s">
        <v>297</v>
      </c>
      <c r="BV835" t="s">
        <v>297</v>
      </c>
      <c r="BW835" t="s">
        <v>297</v>
      </c>
      <c r="BX835" t="s">
        <v>297</v>
      </c>
      <c r="BY835" t="s">
        <v>297</v>
      </c>
      <c r="BZ835" t="s">
        <v>297</v>
      </c>
      <c r="CA835" t="s">
        <v>297</v>
      </c>
      <c r="CB835" t="s">
        <v>297</v>
      </c>
      <c r="CC835" t="s">
        <v>297</v>
      </c>
      <c r="CD835" t="s">
        <v>297</v>
      </c>
      <c r="CE835" t="s">
        <v>297</v>
      </c>
      <c r="CF835" t="s">
        <v>369</v>
      </c>
      <c r="CG835" t="s">
        <v>297</v>
      </c>
      <c r="CH835" t="s">
        <v>297</v>
      </c>
      <c r="CI835">
        <v>0</v>
      </c>
      <c r="CJ835">
        <v>30</v>
      </c>
      <c r="CK835" t="s">
        <v>4824</v>
      </c>
      <c r="CL835" t="s">
        <v>4825</v>
      </c>
      <c r="CM835" t="s">
        <v>297</v>
      </c>
      <c r="CN835" t="s">
        <v>4826</v>
      </c>
      <c r="CO835" t="s">
        <v>297</v>
      </c>
      <c r="CP835" t="s">
        <v>297</v>
      </c>
      <c r="CQ835" t="s">
        <v>297</v>
      </c>
      <c r="CR835" t="s">
        <v>297</v>
      </c>
      <c r="CS835" t="s">
        <v>297</v>
      </c>
      <c r="CT835" t="s">
        <v>297</v>
      </c>
      <c r="CU835" t="s">
        <v>297</v>
      </c>
      <c r="CV835" t="s">
        <v>297</v>
      </c>
      <c r="CW835" t="s">
        <v>297</v>
      </c>
      <c r="CX835" t="s">
        <v>297</v>
      </c>
      <c r="CY835" t="s">
        <v>297</v>
      </c>
      <c r="CZ835" t="s">
        <v>297</v>
      </c>
      <c r="DA835" t="s">
        <v>297</v>
      </c>
      <c r="DB835" t="s">
        <v>297</v>
      </c>
      <c r="DC835" t="s">
        <v>297</v>
      </c>
    </row>
    <row r="836" spans="1:107" ht="17" hidden="1" customHeight="1" x14ac:dyDescent="0.2">
      <c r="A836" t="s">
        <v>4827</v>
      </c>
      <c r="B836" s="196" t="s">
        <v>4828</v>
      </c>
      <c r="C836" t="s">
        <v>6202</v>
      </c>
      <c r="D836" t="s">
        <v>297</v>
      </c>
      <c r="E836" t="s">
        <v>4829</v>
      </c>
      <c r="F836" t="s">
        <v>4830</v>
      </c>
      <c r="G836" t="s">
        <v>298</v>
      </c>
      <c r="H836" t="s">
        <v>299</v>
      </c>
      <c r="I836" t="s">
        <v>300</v>
      </c>
      <c r="J836" t="s">
        <v>2234</v>
      </c>
      <c r="K836" t="s">
        <v>343</v>
      </c>
      <c r="L836" t="s">
        <v>303</v>
      </c>
      <c r="M836" t="s">
        <v>297</v>
      </c>
      <c r="N836" t="s">
        <v>297</v>
      </c>
      <c r="O836" t="s">
        <v>4831</v>
      </c>
      <c r="Q836" t="s">
        <v>344</v>
      </c>
      <c r="R836" t="s">
        <v>297</v>
      </c>
      <c r="S836" t="s">
        <v>306</v>
      </c>
      <c r="T836" t="s">
        <v>297</v>
      </c>
      <c r="U836" t="s">
        <v>308</v>
      </c>
      <c r="V836" t="s">
        <v>309</v>
      </c>
      <c r="W836" t="s">
        <v>310</v>
      </c>
      <c r="X836" t="s">
        <v>310</v>
      </c>
      <c r="Y836" t="s">
        <v>311</v>
      </c>
      <c r="Z836" t="s">
        <v>312</v>
      </c>
      <c r="AA836" t="s">
        <v>297</v>
      </c>
      <c r="AB836" t="s">
        <v>297</v>
      </c>
      <c r="AC836" t="s">
        <v>297</v>
      </c>
      <c r="AD836" t="s">
        <v>297</v>
      </c>
      <c r="AE836" t="s">
        <v>297</v>
      </c>
      <c r="AF836" t="s">
        <v>297</v>
      </c>
      <c r="AG836" t="s">
        <v>297</v>
      </c>
      <c r="AH836" t="s">
        <v>297</v>
      </c>
      <c r="AI836" t="s">
        <v>297</v>
      </c>
      <c r="AJ836" t="s">
        <v>297</v>
      </c>
      <c r="AK836" t="s">
        <v>297</v>
      </c>
      <c r="AL836" t="s">
        <v>297</v>
      </c>
      <c r="AM836" t="s">
        <v>297</v>
      </c>
      <c r="AN836" t="s">
        <v>297</v>
      </c>
      <c r="AO836" t="s">
        <v>297</v>
      </c>
      <c r="AP836" t="s">
        <v>297</v>
      </c>
      <c r="AQ836" t="s">
        <v>297</v>
      </c>
      <c r="AR836" t="s">
        <v>297</v>
      </c>
      <c r="AS836" t="s">
        <v>297</v>
      </c>
      <c r="AT836" t="s">
        <v>297</v>
      </c>
      <c r="AU836" t="s">
        <v>297</v>
      </c>
      <c r="AV836" t="s">
        <v>297</v>
      </c>
      <c r="AW836" t="s">
        <v>297</v>
      </c>
      <c r="AX836" t="s">
        <v>297</v>
      </c>
      <c r="AY836" t="s">
        <v>297</v>
      </c>
      <c r="AZ836" t="s">
        <v>297</v>
      </c>
      <c r="BA836" t="s">
        <v>297</v>
      </c>
      <c r="BB836" t="s">
        <v>297</v>
      </c>
      <c r="BC836" t="s">
        <v>297</v>
      </c>
      <c r="BD836" t="s">
        <v>297</v>
      </c>
      <c r="BE836" t="s">
        <v>297</v>
      </c>
      <c r="BF836" t="s">
        <v>297</v>
      </c>
      <c r="BG836" t="s">
        <v>297</v>
      </c>
      <c r="BH836" t="s">
        <v>297</v>
      </c>
      <c r="BI836" t="s">
        <v>297</v>
      </c>
      <c r="BJ836" t="s">
        <v>297</v>
      </c>
      <c r="BK836" t="s">
        <v>297</v>
      </c>
      <c r="BL836" t="s">
        <v>297</v>
      </c>
      <c r="BM836" t="s">
        <v>297</v>
      </c>
      <c r="BN836" t="s">
        <v>297</v>
      </c>
      <c r="BO836" t="s">
        <v>297</v>
      </c>
      <c r="BP836" t="s">
        <v>297</v>
      </c>
      <c r="BQ836" t="s">
        <v>297</v>
      </c>
      <c r="BR836" t="s">
        <v>297</v>
      </c>
      <c r="BS836" t="s">
        <v>297</v>
      </c>
      <c r="BT836" t="s">
        <v>297</v>
      </c>
      <c r="BU836" t="s">
        <v>297</v>
      </c>
      <c r="BV836" t="s">
        <v>297</v>
      </c>
      <c r="BW836" t="s">
        <v>297</v>
      </c>
      <c r="BX836" t="s">
        <v>297</v>
      </c>
      <c r="BY836" t="s">
        <v>297</v>
      </c>
      <c r="BZ836" t="s">
        <v>297</v>
      </c>
      <c r="CA836" t="s">
        <v>297</v>
      </c>
      <c r="CB836" t="s">
        <v>297</v>
      </c>
      <c r="CC836" t="s">
        <v>297</v>
      </c>
      <c r="CD836" t="s">
        <v>297</v>
      </c>
      <c r="CE836" t="s">
        <v>297</v>
      </c>
      <c r="CF836" t="s">
        <v>369</v>
      </c>
      <c r="CG836" t="s">
        <v>297</v>
      </c>
      <c r="CH836" t="s">
        <v>297</v>
      </c>
      <c r="CI836">
        <v>0</v>
      </c>
      <c r="CJ836">
        <v>30</v>
      </c>
      <c r="CK836" t="s">
        <v>4832</v>
      </c>
      <c r="CL836" t="s">
        <v>4833</v>
      </c>
      <c r="CM836" t="s">
        <v>4834</v>
      </c>
      <c r="CN836" t="s">
        <v>297</v>
      </c>
      <c r="CO836" t="s">
        <v>297</v>
      </c>
      <c r="CP836" t="s">
        <v>297</v>
      </c>
      <c r="CQ836" t="s">
        <v>297</v>
      </c>
      <c r="CR836" t="s">
        <v>297</v>
      </c>
      <c r="CS836" t="s">
        <v>297</v>
      </c>
      <c r="CT836" t="s">
        <v>297</v>
      </c>
      <c r="CU836" t="s">
        <v>297</v>
      </c>
      <c r="CV836" t="s">
        <v>297</v>
      </c>
      <c r="CW836" t="s">
        <v>297</v>
      </c>
      <c r="CX836" t="s">
        <v>297</v>
      </c>
      <c r="CY836" t="s">
        <v>297</v>
      </c>
      <c r="CZ836" t="s">
        <v>297</v>
      </c>
      <c r="DA836" t="s">
        <v>297</v>
      </c>
      <c r="DB836" t="s">
        <v>297</v>
      </c>
      <c r="DC836" t="s">
        <v>297</v>
      </c>
    </row>
    <row r="837" spans="1:107" ht="17" hidden="1" customHeight="1" x14ac:dyDescent="0.2">
      <c r="A837" t="s">
        <v>6269</v>
      </c>
      <c r="B837" s="14" t="s">
        <v>4835</v>
      </c>
      <c r="C837" t="s">
        <v>6286</v>
      </c>
      <c r="D837" t="s">
        <v>297</v>
      </c>
      <c r="E837" t="s">
        <v>4836</v>
      </c>
      <c r="F837" t="s">
        <v>297</v>
      </c>
      <c r="G837" t="s">
        <v>298</v>
      </c>
      <c r="H837" t="s">
        <v>299</v>
      </c>
      <c r="I837" t="s">
        <v>300</v>
      </c>
      <c r="J837" t="s">
        <v>342</v>
      </c>
      <c r="K837" t="s">
        <v>343</v>
      </c>
      <c r="L837" t="s">
        <v>303</v>
      </c>
      <c r="M837" t="s">
        <v>297</v>
      </c>
      <c r="N837" t="s">
        <v>297</v>
      </c>
      <c r="O837" t="s">
        <v>4831</v>
      </c>
      <c r="Q837" t="s">
        <v>344</v>
      </c>
      <c r="R837" t="s">
        <v>297</v>
      </c>
      <c r="S837" t="s">
        <v>306</v>
      </c>
      <c r="T837" t="s">
        <v>297</v>
      </c>
      <c r="U837" t="s">
        <v>297</v>
      </c>
      <c r="V837" t="s">
        <v>309</v>
      </c>
      <c r="W837" t="s">
        <v>310</v>
      </c>
      <c r="X837" t="s">
        <v>310</v>
      </c>
      <c r="Y837" t="s">
        <v>311</v>
      </c>
      <c r="Z837" t="s">
        <v>297</v>
      </c>
      <c r="AA837" t="s">
        <v>297</v>
      </c>
      <c r="AB837" t="s">
        <v>297</v>
      </c>
      <c r="AC837" t="s">
        <v>297</v>
      </c>
      <c r="AD837" t="s">
        <v>297</v>
      </c>
      <c r="AE837" t="s">
        <v>297</v>
      </c>
      <c r="AF837" t="s">
        <v>297</v>
      </c>
      <c r="AG837" t="s">
        <v>297</v>
      </c>
      <c r="AH837" t="s">
        <v>297</v>
      </c>
      <c r="AI837" t="s">
        <v>297</v>
      </c>
      <c r="AJ837" t="s">
        <v>297</v>
      </c>
      <c r="AK837" t="s">
        <v>297</v>
      </c>
      <c r="AL837" t="s">
        <v>297</v>
      </c>
      <c r="AM837" t="s">
        <v>297</v>
      </c>
      <c r="AN837" t="s">
        <v>297</v>
      </c>
      <c r="AO837" t="s">
        <v>297</v>
      </c>
      <c r="AP837" t="s">
        <v>297</v>
      </c>
      <c r="AQ837" t="s">
        <v>297</v>
      </c>
      <c r="AR837" t="s">
        <v>297</v>
      </c>
      <c r="AS837" t="s">
        <v>297</v>
      </c>
      <c r="AT837" t="s">
        <v>297</v>
      </c>
      <c r="AU837" t="s">
        <v>297</v>
      </c>
      <c r="AV837" t="s">
        <v>297</v>
      </c>
      <c r="AW837" t="s">
        <v>297</v>
      </c>
      <c r="AX837" t="s">
        <v>297</v>
      </c>
      <c r="AY837" t="s">
        <v>297</v>
      </c>
      <c r="AZ837" t="s">
        <v>297</v>
      </c>
      <c r="BA837" t="s">
        <v>297</v>
      </c>
      <c r="BB837" t="s">
        <v>297</v>
      </c>
      <c r="BC837" t="s">
        <v>297</v>
      </c>
      <c r="BD837" t="s">
        <v>297</v>
      </c>
      <c r="BE837" t="s">
        <v>297</v>
      </c>
      <c r="BF837" t="s">
        <v>297</v>
      </c>
      <c r="BG837" t="s">
        <v>297</v>
      </c>
      <c r="BH837" t="s">
        <v>297</v>
      </c>
      <c r="BI837" t="s">
        <v>297</v>
      </c>
      <c r="BJ837" t="s">
        <v>297</v>
      </c>
      <c r="BK837" t="s">
        <v>297</v>
      </c>
      <c r="BL837" t="s">
        <v>297</v>
      </c>
      <c r="BM837" t="s">
        <v>297</v>
      </c>
      <c r="BN837" t="s">
        <v>297</v>
      </c>
      <c r="BO837" t="s">
        <v>297</v>
      </c>
      <c r="BP837" t="s">
        <v>312</v>
      </c>
      <c r="BQ837" t="s">
        <v>297</v>
      </c>
      <c r="BR837" t="s">
        <v>297</v>
      </c>
      <c r="BS837" t="s">
        <v>297</v>
      </c>
      <c r="BT837" t="s">
        <v>297</v>
      </c>
      <c r="BU837" t="s">
        <v>297</v>
      </c>
      <c r="BV837" t="s">
        <v>297</v>
      </c>
      <c r="BW837" t="s">
        <v>297</v>
      </c>
      <c r="BX837" t="s">
        <v>297</v>
      </c>
      <c r="BY837" t="s">
        <v>297</v>
      </c>
      <c r="BZ837" t="s">
        <v>297</v>
      </c>
      <c r="CA837" t="s">
        <v>297</v>
      </c>
      <c r="CB837" t="s">
        <v>297</v>
      </c>
      <c r="CC837" t="s">
        <v>297</v>
      </c>
      <c r="CD837" t="s">
        <v>297</v>
      </c>
      <c r="CE837" t="s">
        <v>297</v>
      </c>
      <c r="CF837" t="s">
        <v>369</v>
      </c>
      <c r="CG837" t="s">
        <v>297</v>
      </c>
      <c r="CH837" t="s">
        <v>297</v>
      </c>
      <c r="CI837">
        <v>0</v>
      </c>
      <c r="CJ837">
        <v>30</v>
      </c>
      <c r="CK837" t="s">
        <v>4837</v>
      </c>
      <c r="CL837" t="s">
        <v>4838</v>
      </c>
      <c r="CM837" t="s">
        <v>297</v>
      </c>
      <c r="CN837" t="s">
        <v>297</v>
      </c>
      <c r="CO837" t="s">
        <v>297</v>
      </c>
      <c r="CP837" t="s">
        <v>297</v>
      </c>
      <c r="CQ837" t="s">
        <v>297</v>
      </c>
      <c r="CR837" t="s">
        <v>297</v>
      </c>
      <c r="CS837" t="s">
        <v>297</v>
      </c>
      <c r="CT837" t="s">
        <v>297</v>
      </c>
      <c r="CU837" t="s">
        <v>297</v>
      </c>
      <c r="CV837" t="s">
        <v>297</v>
      </c>
      <c r="CW837" t="s">
        <v>297</v>
      </c>
      <c r="CX837" t="s">
        <v>297</v>
      </c>
      <c r="CY837" t="s">
        <v>297</v>
      </c>
      <c r="CZ837" t="s">
        <v>297</v>
      </c>
      <c r="DA837" t="s">
        <v>297</v>
      </c>
      <c r="DB837" t="s">
        <v>297</v>
      </c>
      <c r="DC837" t="s">
        <v>297</v>
      </c>
    </row>
    <row r="838" spans="1:107" ht="17" hidden="1" customHeight="1" x14ac:dyDescent="0.2">
      <c r="A838" t="s">
        <v>4839</v>
      </c>
      <c r="B838" s="196" t="s">
        <v>4840</v>
      </c>
      <c r="C838" t="s">
        <v>6279</v>
      </c>
      <c r="D838" t="s">
        <v>297</v>
      </c>
      <c r="E838" t="s">
        <v>4841</v>
      </c>
      <c r="F838" t="s">
        <v>297</v>
      </c>
      <c r="G838" t="s">
        <v>339</v>
      </c>
      <c r="H838" t="s">
        <v>299</v>
      </c>
      <c r="I838" t="s">
        <v>300</v>
      </c>
      <c r="J838" t="s">
        <v>342</v>
      </c>
      <c r="K838" t="s">
        <v>343</v>
      </c>
      <c r="L838" t="s">
        <v>303</v>
      </c>
      <c r="M838" t="s">
        <v>297</v>
      </c>
      <c r="N838" t="s">
        <v>297</v>
      </c>
      <c r="O838" t="s">
        <v>297</v>
      </c>
      <c r="Q838" t="s">
        <v>344</v>
      </c>
      <c r="R838" t="s">
        <v>297</v>
      </c>
      <c r="S838" t="s">
        <v>306</v>
      </c>
      <c r="T838" t="s">
        <v>938</v>
      </c>
      <c r="U838" t="s">
        <v>297</v>
      </c>
      <c r="V838" t="s">
        <v>309</v>
      </c>
      <c r="W838" t="s">
        <v>310</v>
      </c>
      <c r="X838" t="s">
        <v>310</v>
      </c>
      <c r="Y838" t="s">
        <v>311</v>
      </c>
      <c r="Z838" t="s">
        <v>297</v>
      </c>
      <c r="AA838" t="s">
        <v>297</v>
      </c>
      <c r="AB838" t="s">
        <v>297</v>
      </c>
      <c r="AC838" t="s">
        <v>297</v>
      </c>
      <c r="AD838" t="s">
        <v>297</v>
      </c>
      <c r="AE838" t="s">
        <v>297</v>
      </c>
      <c r="AF838" t="s">
        <v>312</v>
      </c>
      <c r="AG838" t="s">
        <v>297</v>
      </c>
      <c r="AH838" t="s">
        <v>297</v>
      </c>
      <c r="AI838" t="s">
        <v>297</v>
      </c>
      <c r="AJ838" t="s">
        <v>297</v>
      </c>
      <c r="AK838" t="s">
        <v>297</v>
      </c>
      <c r="AL838" t="s">
        <v>297</v>
      </c>
      <c r="AM838" t="s">
        <v>297</v>
      </c>
      <c r="AN838" t="s">
        <v>297</v>
      </c>
      <c r="AO838" t="s">
        <v>297</v>
      </c>
      <c r="AP838" t="s">
        <v>297</v>
      </c>
      <c r="AQ838" t="s">
        <v>297</v>
      </c>
      <c r="AR838" t="s">
        <v>312</v>
      </c>
      <c r="AS838" t="s">
        <v>297</v>
      </c>
      <c r="AT838" t="s">
        <v>297</v>
      </c>
      <c r="AU838" t="s">
        <v>297</v>
      </c>
      <c r="AV838" t="s">
        <v>297</v>
      </c>
      <c r="AW838" t="s">
        <v>297</v>
      </c>
      <c r="AX838" t="s">
        <v>297</v>
      </c>
      <c r="AY838" t="s">
        <v>297</v>
      </c>
      <c r="AZ838" t="s">
        <v>297</v>
      </c>
      <c r="BA838" t="s">
        <v>297</v>
      </c>
      <c r="BB838" t="s">
        <v>297</v>
      </c>
      <c r="BC838" t="s">
        <v>297</v>
      </c>
      <c r="BD838" t="s">
        <v>297</v>
      </c>
      <c r="BE838" t="s">
        <v>297</v>
      </c>
      <c r="BF838" t="s">
        <v>297</v>
      </c>
      <c r="BG838" t="s">
        <v>297</v>
      </c>
      <c r="BH838" t="s">
        <v>297</v>
      </c>
      <c r="BI838" t="s">
        <v>297</v>
      </c>
      <c r="BJ838" t="s">
        <v>297</v>
      </c>
      <c r="BK838" t="s">
        <v>297</v>
      </c>
      <c r="BL838" t="s">
        <v>297</v>
      </c>
      <c r="BM838" t="s">
        <v>297</v>
      </c>
      <c r="BN838" t="s">
        <v>297</v>
      </c>
      <c r="BO838" t="s">
        <v>297</v>
      </c>
      <c r="BP838" t="s">
        <v>297</v>
      </c>
      <c r="BQ838" t="s">
        <v>297</v>
      </c>
      <c r="BR838" t="s">
        <v>297</v>
      </c>
      <c r="BS838" t="s">
        <v>297</v>
      </c>
      <c r="BT838" t="s">
        <v>297</v>
      </c>
      <c r="BU838" t="s">
        <v>297</v>
      </c>
      <c r="BV838" t="s">
        <v>312</v>
      </c>
      <c r="BW838" t="s">
        <v>297</v>
      </c>
      <c r="BX838" t="s">
        <v>297</v>
      </c>
      <c r="BY838" t="s">
        <v>297</v>
      </c>
      <c r="BZ838" t="s">
        <v>297</v>
      </c>
      <c r="CA838" t="s">
        <v>297</v>
      </c>
      <c r="CB838" t="s">
        <v>297</v>
      </c>
      <c r="CC838" t="s">
        <v>297</v>
      </c>
      <c r="CD838" t="s">
        <v>297</v>
      </c>
      <c r="CE838" t="s">
        <v>297</v>
      </c>
      <c r="CF838" t="s">
        <v>347</v>
      </c>
      <c r="CG838" t="s">
        <v>297</v>
      </c>
      <c r="CH838" t="s">
        <v>297</v>
      </c>
      <c r="CI838">
        <v>0</v>
      </c>
      <c r="CJ838">
        <v>30</v>
      </c>
      <c r="CK838" t="s">
        <v>4842</v>
      </c>
      <c r="CL838" t="s">
        <v>4843</v>
      </c>
      <c r="CM838" t="s">
        <v>297</v>
      </c>
      <c r="CN838" t="s">
        <v>297</v>
      </c>
      <c r="CO838" t="s">
        <v>297</v>
      </c>
      <c r="CP838" t="s">
        <v>297</v>
      </c>
      <c r="CQ838" t="s">
        <v>297</v>
      </c>
      <c r="CR838" t="s">
        <v>297</v>
      </c>
      <c r="CS838" t="s">
        <v>297</v>
      </c>
      <c r="CT838" t="s">
        <v>297</v>
      </c>
      <c r="CU838" t="s">
        <v>297</v>
      </c>
      <c r="CV838" t="s">
        <v>297</v>
      </c>
      <c r="CW838" t="s">
        <v>297</v>
      </c>
      <c r="CX838" t="s">
        <v>297</v>
      </c>
      <c r="CY838" t="s">
        <v>297</v>
      </c>
      <c r="CZ838" t="s">
        <v>297</v>
      </c>
      <c r="DA838" t="s">
        <v>297</v>
      </c>
      <c r="DB838" t="s">
        <v>297</v>
      </c>
      <c r="DC838" t="s">
        <v>297</v>
      </c>
    </row>
    <row r="839" spans="1:107" ht="17" hidden="1" customHeight="1" x14ac:dyDescent="0.2">
      <c r="A839" t="s">
        <v>4491</v>
      </c>
      <c r="B839" s="14" t="s">
        <v>4844</v>
      </c>
      <c r="C839" t="s">
        <v>6285</v>
      </c>
      <c r="D839" t="s">
        <v>297</v>
      </c>
      <c r="E839" t="s">
        <v>4845</v>
      </c>
      <c r="F839" t="s">
        <v>297</v>
      </c>
      <c r="G839" t="s">
        <v>339</v>
      </c>
      <c r="H839" t="s">
        <v>340</v>
      </c>
      <c r="I839" t="s">
        <v>341</v>
      </c>
      <c r="J839" t="s">
        <v>479</v>
      </c>
      <c r="K839" t="s">
        <v>343</v>
      </c>
      <c r="L839" t="s">
        <v>303</v>
      </c>
      <c r="M839" t="s">
        <v>297</v>
      </c>
      <c r="N839" t="s">
        <v>297</v>
      </c>
      <c r="O839" t="s">
        <v>297</v>
      </c>
      <c r="Q839" t="s">
        <v>344</v>
      </c>
      <c r="R839" t="s">
        <v>297</v>
      </c>
      <c r="S839" t="s">
        <v>306</v>
      </c>
      <c r="T839" t="s">
        <v>297</v>
      </c>
      <c r="U839" t="s">
        <v>297</v>
      </c>
      <c r="V839" t="s">
        <v>309</v>
      </c>
      <c r="W839" t="s">
        <v>345</v>
      </c>
      <c r="X839" t="s">
        <v>310</v>
      </c>
      <c r="Y839" t="s">
        <v>297</v>
      </c>
      <c r="Z839" t="s">
        <v>297</v>
      </c>
      <c r="AA839" t="s">
        <v>297</v>
      </c>
      <c r="AB839" t="s">
        <v>297</v>
      </c>
      <c r="AC839" t="s">
        <v>297</v>
      </c>
      <c r="AD839" t="s">
        <v>297</v>
      </c>
      <c r="AE839" t="s">
        <v>297</v>
      </c>
      <c r="AF839" t="s">
        <v>312</v>
      </c>
      <c r="AG839" t="s">
        <v>297</v>
      </c>
      <c r="AH839" t="s">
        <v>297</v>
      </c>
      <c r="AI839" t="s">
        <v>297</v>
      </c>
      <c r="AJ839" t="s">
        <v>297</v>
      </c>
      <c r="AK839" t="s">
        <v>297</v>
      </c>
      <c r="AL839" t="s">
        <v>297</v>
      </c>
      <c r="AM839" t="s">
        <v>297</v>
      </c>
      <c r="AN839" t="s">
        <v>297</v>
      </c>
      <c r="AO839" t="s">
        <v>297</v>
      </c>
      <c r="AP839" t="s">
        <v>297</v>
      </c>
      <c r="AQ839" t="s">
        <v>297</v>
      </c>
      <c r="AR839" t="s">
        <v>312</v>
      </c>
      <c r="AS839" t="s">
        <v>297</v>
      </c>
      <c r="AT839" t="s">
        <v>297</v>
      </c>
      <c r="AU839" t="s">
        <v>297</v>
      </c>
      <c r="AV839" t="s">
        <v>297</v>
      </c>
      <c r="AW839" t="s">
        <v>297</v>
      </c>
      <c r="AX839" t="s">
        <v>297</v>
      </c>
      <c r="AY839" t="s">
        <v>297</v>
      </c>
      <c r="AZ839" t="s">
        <v>297</v>
      </c>
      <c r="BA839" t="s">
        <v>297</v>
      </c>
      <c r="BB839" t="s">
        <v>297</v>
      </c>
      <c r="BC839" t="s">
        <v>297</v>
      </c>
      <c r="BD839" t="s">
        <v>297</v>
      </c>
      <c r="BE839" t="s">
        <v>297</v>
      </c>
      <c r="BF839" t="s">
        <v>297</v>
      </c>
      <c r="BG839" t="s">
        <v>297</v>
      </c>
      <c r="BH839" t="s">
        <v>297</v>
      </c>
      <c r="BI839" t="s">
        <v>297</v>
      </c>
      <c r="BJ839" t="s">
        <v>297</v>
      </c>
      <c r="BK839" t="s">
        <v>297</v>
      </c>
      <c r="BL839" t="s">
        <v>297</v>
      </c>
      <c r="BM839" t="s">
        <v>297</v>
      </c>
      <c r="BN839" t="s">
        <v>297</v>
      </c>
      <c r="BO839" t="s">
        <v>297</v>
      </c>
      <c r="BP839" t="s">
        <v>297</v>
      </c>
      <c r="BQ839" t="s">
        <v>297</v>
      </c>
      <c r="BR839" t="s">
        <v>297</v>
      </c>
      <c r="BS839" t="s">
        <v>297</v>
      </c>
      <c r="BT839" t="s">
        <v>297</v>
      </c>
      <c r="BU839" t="s">
        <v>297</v>
      </c>
      <c r="BV839" t="s">
        <v>297</v>
      </c>
      <c r="BW839" t="s">
        <v>297</v>
      </c>
      <c r="BX839" t="s">
        <v>297</v>
      </c>
      <c r="BY839" t="s">
        <v>297</v>
      </c>
      <c r="BZ839" t="s">
        <v>297</v>
      </c>
      <c r="CA839" t="s">
        <v>297</v>
      </c>
      <c r="CB839" t="s">
        <v>297</v>
      </c>
      <c r="CC839" t="s">
        <v>297</v>
      </c>
      <c r="CD839" t="s">
        <v>297</v>
      </c>
      <c r="CE839" t="s">
        <v>297</v>
      </c>
      <c r="CF839" t="s">
        <v>347</v>
      </c>
      <c r="CG839" t="s">
        <v>297</v>
      </c>
      <c r="CH839" t="s">
        <v>297</v>
      </c>
      <c r="CI839">
        <v>0</v>
      </c>
      <c r="CJ839">
        <v>30</v>
      </c>
      <c r="CK839" t="s">
        <v>4846</v>
      </c>
      <c r="CL839" t="s">
        <v>4490</v>
      </c>
      <c r="CM839" t="s">
        <v>297</v>
      </c>
      <c r="CN839" t="s">
        <v>4847</v>
      </c>
      <c r="CO839" t="s">
        <v>297</v>
      </c>
      <c r="CP839" t="s">
        <v>1701</v>
      </c>
      <c r="CQ839" t="s">
        <v>297</v>
      </c>
      <c r="CR839" t="s">
        <v>297</v>
      </c>
      <c r="CS839" t="s">
        <v>297</v>
      </c>
      <c r="CT839" t="s">
        <v>297</v>
      </c>
      <c r="CU839" t="s">
        <v>297</v>
      </c>
      <c r="CV839" t="s">
        <v>297</v>
      </c>
      <c r="CW839" t="s">
        <v>297</v>
      </c>
      <c r="CX839" t="s">
        <v>297</v>
      </c>
      <c r="CY839" t="s">
        <v>926</v>
      </c>
      <c r="CZ839" t="s">
        <v>351</v>
      </c>
      <c r="DA839" t="s">
        <v>352</v>
      </c>
      <c r="DB839" t="s">
        <v>4491</v>
      </c>
      <c r="DC839" t="s">
        <v>297</v>
      </c>
    </row>
    <row r="840" spans="1:107" ht="17" hidden="1" customHeight="1" x14ac:dyDescent="0.2">
      <c r="A840" t="s">
        <v>4848</v>
      </c>
      <c r="B840" s="196" t="s">
        <v>4849</v>
      </c>
      <c r="C840" t="s">
        <v>6285</v>
      </c>
      <c r="D840" t="s">
        <v>297</v>
      </c>
      <c r="E840" t="s">
        <v>4850</v>
      </c>
      <c r="F840" t="s">
        <v>297</v>
      </c>
      <c r="G840" t="s">
        <v>339</v>
      </c>
      <c r="H840" t="s">
        <v>340</v>
      </c>
      <c r="I840" t="s">
        <v>300</v>
      </c>
      <c r="J840" t="s">
        <v>479</v>
      </c>
      <c r="K840" t="s">
        <v>343</v>
      </c>
      <c r="L840" t="s">
        <v>303</v>
      </c>
      <c r="M840" t="s">
        <v>297</v>
      </c>
      <c r="N840" t="s">
        <v>297</v>
      </c>
      <c r="O840" t="s">
        <v>297</v>
      </c>
      <c r="Q840" t="s">
        <v>344</v>
      </c>
      <c r="R840" t="s">
        <v>297</v>
      </c>
      <c r="S840" t="s">
        <v>306</v>
      </c>
      <c r="T840" t="s">
        <v>297</v>
      </c>
      <c r="U840" t="s">
        <v>297</v>
      </c>
      <c r="V840" t="s">
        <v>309</v>
      </c>
      <c r="W840" t="s">
        <v>310</v>
      </c>
      <c r="X840" t="s">
        <v>310</v>
      </c>
      <c r="Y840" t="s">
        <v>311</v>
      </c>
      <c r="Z840" t="s">
        <v>297</v>
      </c>
      <c r="AA840" t="s">
        <v>297</v>
      </c>
      <c r="AB840" t="s">
        <v>297</v>
      </c>
      <c r="AC840" t="s">
        <v>297</v>
      </c>
      <c r="AD840" t="s">
        <v>297</v>
      </c>
      <c r="AE840" t="s">
        <v>297</v>
      </c>
      <c r="AF840" t="s">
        <v>312</v>
      </c>
      <c r="AG840" t="s">
        <v>297</v>
      </c>
      <c r="AH840" t="s">
        <v>297</v>
      </c>
      <c r="AI840" t="s">
        <v>297</v>
      </c>
      <c r="AJ840" t="s">
        <v>297</v>
      </c>
      <c r="AK840" t="s">
        <v>297</v>
      </c>
      <c r="AL840" t="s">
        <v>297</v>
      </c>
      <c r="AM840" t="s">
        <v>297</v>
      </c>
      <c r="AN840" t="s">
        <v>297</v>
      </c>
      <c r="AO840" t="s">
        <v>312</v>
      </c>
      <c r="AP840" t="s">
        <v>297</v>
      </c>
      <c r="AQ840" t="s">
        <v>297</v>
      </c>
      <c r="AR840" t="s">
        <v>297</v>
      </c>
      <c r="AS840" t="s">
        <v>297</v>
      </c>
      <c r="AT840" t="s">
        <v>297</v>
      </c>
      <c r="AU840" t="s">
        <v>297</v>
      </c>
      <c r="AV840" t="s">
        <v>297</v>
      </c>
      <c r="AW840" t="s">
        <v>297</v>
      </c>
      <c r="AX840" t="s">
        <v>297</v>
      </c>
      <c r="AY840" t="s">
        <v>297</v>
      </c>
      <c r="AZ840" t="s">
        <v>297</v>
      </c>
      <c r="BA840" t="s">
        <v>297</v>
      </c>
      <c r="BB840" t="s">
        <v>297</v>
      </c>
      <c r="BC840" t="s">
        <v>297</v>
      </c>
      <c r="BD840" t="s">
        <v>297</v>
      </c>
      <c r="BE840" t="s">
        <v>297</v>
      </c>
      <c r="BF840" t="s">
        <v>297</v>
      </c>
      <c r="BG840" t="s">
        <v>297</v>
      </c>
      <c r="BH840" t="s">
        <v>297</v>
      </c>
      <c r="BI840" t="s">
        <v>297</v>
      </c>
      <c r="BJ840" t="s">
        <v>297</v>
      </c>
      <c r="BK840" t="s">
        <v>297</v>
      </c>
      <c r="BL840" t="s">
        <v>297</v>
      </c>
      <c r="BM840" t="s">
        <v>297</v>
      </c>
      <c r="BN840" t="s">
        <v>297</v>
      </c>
      <c r="BO840" t="s">
        <v>297</v>
      </c>
      <c r="BP840" t="s">
        <v>297</v>
      </c>
      <c r="BQ840" t="s">
        <v>297</v>
      </c>
      <c r="BR840" t="s">
        <v>297</v>
      </c>
      <c r="BS840" t="s">
        <v>297</v>
      </c>
      <c r="BT840" t="s">
        <v>297</v>
      </c>
      <c r="BU840" t="s">
        <v>297</v>
      </c>
      <c r="BV840" t="s">
        <v>297</v>
      </c>
      <c r="BW840" t="s">
        <v>297</v>
      </c>
      <c r="BX840" t="s">
        <v>297</v>
      </c>
      <c r="BY840" t="s">
        <v>297</v>
      </c>
      <c r="BZ840" t="s">
        <v>297</v>
      </c>
      <c r="CA840" t="s">
        <v>297</v>
      </c>
      <c r="CB840" t="s">
        <v>297</v>
      </c>
      <c r="CC840" t="s">
        <v>297</v>
      </c>
      <c r="CD840" t="s">
        <v>297</v>
      </c>
      <c r="CE840" t="s">
        <v>297</v>
      </c>
      <c r="CF840" t="s">
        <v>347</v>
      </c>
      <c r="CG840" t="s">
        <v>297</v>
      </c>
      <c r="CH840" t="s">
        <v>297</v>
      </c>
      <c r="CI840">
        <v>0</v>
      </c>
      <c r="CJ840">
        <v>30</v>
      </c>
      <c r="CK840" t="s">
        <v>4851</v>
      </c>
      <c r="CL840" t="s">
        <v>4852</v>
      </c>
      <c r="CM840" t="s">
        <v>297</v>
      </c>
      <c r="CN840" t="s">
        <v>4849</v>
      </c>
      <c r="CO840" t="s">
        <v>297</v>
      </c>
      <c r="CP840" t="s">
        <v>533</v>
      </c>
      <c r="CQ840" t="s">
        <v>297</v>
      </c>
      <c r="CR840" t="s">
        <v>297</v>
      </c>
      <c r="CS840" t="s">
        <v>297</v>
      </c>
      <c r="CT840" t="s">
        <v>297</v>
      </c>
      <c r="CU840" t="s">
        <v>297</v>
      </c>
      <c r="CV840" t="s">
        <v>297</v>
      </c>
      <c r="CW840" t="s">
        <v>297</v>
      </c>
      <c r="CX840" t="s">
        <v>297</v>
      </c>
      <c r="CY840" t="s">
        <v>297</v>
      </c>
      <c r="CZ840" t="s">
        <v>297</v>
      </c>
      <c r="DA840" t="s">
        <v>297</v>
      </c>
      <c r="DB840" t="s">
        <v>297</v>
      </c>
      <c r="DC840" t="s">
        <v>872</v>
      </c>
    </row>
    <row r="841" spans="1:107" ht="17" hidden="1" customHeight="1" x14ac:dyDescent="0.2">
      <c r="A841" t="s">
        <v>4853</v>
      </c>
      <c r="B841" s="14" t="s">
        <v>4854</v>
      </c>
      <c r="C841" t="s">
        <v>6285</v>
      </c>
      <c r="D841" t="s">
        <v>297</v>
      </c>
      <c r="E841" t="s">
        <v>4855</v>
      </c>
      <c r="F841" t="s">
        <v>297</v>
      </c>
      <c r="G841" t="s">
        <v>339</v>
      </c>
      <c r="H841" t="s">
        <v>340</v>
      </c>
      <c r="I841" t="s">
        <v>341</v>
      </c>
      <c r="J841" t="s">
        <v>479</v>
      </c>
      <c r="K841" t="s">
        <v>343</v>
      </c>
      <c r="L841" t="s">
        <v>303</v>
      </c>
      <c r="M841" t="s">
        <v>297</v>
      </c>
      <c r="N841" t="s">
        <v>297</v>
      </c>
      <c r="O841" t="s">
        <v>297</v>
      </c>
      <c r="Q841" t="s">
        <v>344</v>
      </c>
      <c r="R841" t="s">
        <v>297</v>
      </c>
      <c r="S841" t="s">
        <v>306</v>
      </c>
      <c r="T841" t="s">
        <v>297</v>
      </c>
      <c r="U841" t="s">
        <v>297</v>
      </c>
      <c r="V841" t="s">
        <v>309</v>
      </c>
      <c r="W841" t="s">
        <v>345</v>
      </c>
      <c r="X841" t="s">
        <v>310</v>
      </c>
      <c r="Y841" t="s">
        <v>346</v>
      </c>
      <c r="Z841" t="s">
        <v>297</v>
      </c>
      <c r="AA841" t="s">
        <v>297</v>
      </c>
      <c r="AB841" t="s">
        <v>297</v>
      </c>
      <c r="AC841" t="s">
        <v>297</v>
      </c>
      <c r="AD841" t="s">
        <v>297</v>
      </c>
      <c r="AE841" t="s">
        <v>297</v>
      </c>
      <c r="AF841" t="s">
        <v>312</v>
      </c>
      <c r="AG841" t="s">
        <v>297</v>
      </c>
      <c r="AH841" t="s">
        <v>297</v>
      </c>
      <c r="AI841" t="s">
        <v>297</v>
      </c>
      <c r="AJ841" t="s">
        <v>297</v>
      </c>
      <c r="AK841" t="s">
        <v>297</v>
      </c>
      <c r="AL841" t="s">
        <v>297</v>
      </c>
      <c r="AM841" t="s">
        <v>297</v>
      </c>
      <c r="AN841" t="s">
        <v>297</v>
      </c>
      <c r="AO841" t="s">
        <v>312</v>
      </c>
      <c r="AP841" t="s">
        <v>297</v>
      </c>
      <c r="AQ841" t="s">
        <v>297</v>
      </c>
      <c r="AR841" t="s">
        <v>297</v>
      </c>
      <c r="AS841" t="s">
        <v>297</v>
      </c>
      <c r="AT841" t="s">
        <v>297</v>
      </c>
      <c r="AU841" t="s">
        <v>297</v>
      </c>
      <c r="AV841" t="s">
        <v>297</v>
      </c>
      <c r="AW841" t="s">
        <v>297</v>
      </c>
      <c r="AX841" t="s">
        <v>297</v>
      </c>
      <c r="AY841" t="s">
        <v>297</v>
      </c>
      <c r="AZ841" t="s">
        <v>297</v>
      </c>
      <c r="BA841" t="s">
        <v>297</v>
      </c>
      <c r="BB841" t="s">
        <v>297</v>
      </c>
      <c r="BC841" t="s">
        <v>297</v>
      </c>
      <c r="BD841" t="s">
        <v>297</v>
      </c>
      <c r="BE841" t="s">
        <v>297</v>
      </c>
      <c r="BF841" t="s">
        <v>297</v>
      </c>
      <c r="BG841" t="s">
        <v>297</v>
      </c>
      <c r="BH841" t="s">
        <v>297</v>
      </c>
      <c r="BI841" t="s">
        <v>297</v>
      </c>
      <c r="BJ841" t="s">
        <v>297</v>
      </c>
      <c r="BK841" t="s">
        <v>297</v>
      </c>
      <c r="BL841" t="s">
        <v>297</v>
      </c>
      <c r="BM841" t="s">
        <v>297</v>
      </c>
      <c r="BN841" t="s">
        <v>297</v>
      </c>
      <c r="BO841" t="s">
        <v>297</v>
      </c>
      <c r="BP841" t="s">
        <v>297</v>
      </c>
      <c r="BQ841" t="s">
        <v>297</v>
      </c>
      <c r="BR841" t="s">
        <v>297</v>
      </c>
      <c r="BS841" t="s">
        <v>297</v>
      </c>
      <c r="BT841" t="s">
        <v>297</v>
      </c>
      <c r="BU841" t="s">
        <v>297</v>
      </c>
      <c r="BV841" t="s">
        <v>297</v>
      </c>
      <c r="BW841" t="s">
        <v>297</v>
      </c>
      <c r="BX841" t="s">
        <v>297</v>
      </c>
      <c r="BY841" t="s">
        <v>297</v>
      </c>
      <c r="BZ841" t="s">
        <v>297</v>
      </c>
      <c r="CA841" t="s">
        <v>297</v>
      </c>
      <c r="CB841" t="s">
        <v>297</v>
      </c>
      <c r="CC841" t="s">
        <v>297</v>
      </c>
      <c r="CD841" t="s">
        <v>297</v>
      </c>
      <c r="CE841" t="s">
        <v>297</v>
      </c>
      <c r="CF841" t="s">
        <v>347</v>
      </c>
      <c r="CG841" t="s">
        <v>297</v>
      </c>
      <c r="CH841" t="s">
        <v>297</v>
      </c>
      <c r="CI841">
        <v>0</v>
      </c>
      <c r="CJ841">
        <v>30</v>
      </c>
      <c r="CK841" t="s">
        <v>4856</v>
      </c>
      <c r="CL841" t="s">
        <v>4857</v>
      </c>
      <c r="CM841" t="s">
        <v>297</v>
      </c>
      <c r="CN841" t="s">
        <v>297</v>
      </c>
      <c r="CO841" t="s">
        <v>297</v>
      </c>
      <c r="CP841" t="s">
        <v>297</v>
      </c>
      <c r="CQ841" t="s">
        <v>297</v>
      </c>
      <c r="CR841" t="s">
        <v>297</v>
      </c>
      <c r="CS841" t="s">
        <v>297</v>
      </c>
      <c r="CT841" t="s">
        <v>297</v>
      </c>
      <c r="CU841" t="s">
        <v>297</v>
      </c>
      <c r="CV841" t="s">
        <v>297</v>
      </c>
      <c r="CW841" t="s">
        <v>297</v>
      </c>
      <c r="CX841" t="s">
        <v>297</v>
      </c>
      <c r="CY841" t="s">
        <v>297</v>
      </c>
      <c r="CZ841" t="s">
        <v>297</v>
      </c>
      <c r="DA841" t="s">
        <v>297</v>
      </c>
      <c r="DB841" t="s">
        <v>297</v>
      </c>
      <c r="DC841" t="s">
        <v>297</v>
      </c>
    </row>
    <row r="842" spans="1:107" ht="17" hidden="1" customHeight="1" x14ac:dyDescent="0.2">
      <c r="A842" t="s">
        <v>715</v>
      </c>
      <c r="B842" s="196" t="s">
        <v>4858</v>
      </c>
      <c r="C842" t="s">
        <v>941</v>
      </c>
      <c r="D842" t="s">
        <v>297</v>
      </c>
      <c r="E842" t="s">
        <v>4859</v>
      </c>
      <c r="F842" t="s">
        <v>297</v>
      </c>
      <c r="G842" t="s">
        <v>357</v>
      </c>
      <c r="H842" t="s">
        <v>665</v>
      </c>
      <c r="I842" t="s">
        <v>300</v>
      </c>
      <c r="J842" t="s">
        <v>342</v>
      </c>
      <c r="K842" t="s">
        <v>715</v>
      </c>
      <c r="L842" t="s">
        <v>303</v>
      </c>
      <c r="M842" t="s">
        <v>297</v>
      </c>
      <c r="N842" t="s">
        <v>297</v>
      </c>
      <c r="O842" t="s">
        <v>297</v>
      </c>
      <c r="Q842" t="s">
        <v>344</v>
      </c>
      <c r="R842" t="s">
        <v>319</v>
      </c>
      <c r="S842" t="s">
        <v>306</v>
      </c>
      <c r="T842" t="s">
        <v>297</v>
      </c>
      <c r="U842" t="s">
        <v>297</v>
      </c>
      <c r="V842" t="s">
        <v>309</v>
      </c>
      <c r="W842" t="s">
        <v>310</v>
      </c>
      <c r="X842" t="s">
        <v>310</v>
      </c>
      <c r="Y842" t="s">
        <v>311</v>
      </c>
      <c r="Z842" t="s">
        <v>297</v>
      </c>
      <c r="AA842" t="s">
        <v>297</v>
      </c>
      <c r="AB842" t="s">
        <v>297</v>
      </c>
      <c r="AC842" t="s">
        <v>297</v>
      </c>
      <c r="AD842" t="s">
        <v>297</v>
      </c>
      <c r="AE842" t="s">
        <v>297</v>
      </c>
      <c r="AF842" t="s">
        <v>312</v>
      </c>
      <c r="AG842" t="s">
        <v>297</v>
      </c>
      <c r="AH842" t="s">
        <v>297</v>
      </c>
      <c r="AI842" t="s">
        <v>297</v>
      </c>
      <c r="AJ842" t="s">
        <v>297</v>
      </c>
      <c r="AK842" t="s">
        <v>297</v>
      </c>
      <c r="AL842" t="s">
        <v>297</v>
      </c>
      <c r="AM842" t="s">
        <v>297</v>
      </c>
      <c r="AN842" t="s">
        <v>297</v>
      </c>
      <c r="AO842" t="s">
        <v>297</v>
      </c>
      <c r="AP842" t="s">
        <v>297</v>
      </c>
      <c r="AQ842" t="s">
        <v>297</v>
      </c>
      <c r="AR842" t="s">
        <v>297</v>
      </c>
      <c r="AS842" t="s">
        <v>297</v>
      </c>
      <c r="AT842" t="s">
        <v>297</v>
      </c>
      <c r="AU842" t="s">
        <v>297</v>
      </c>
      <c r="AV842" t="s">
        <v>297</v>
      </c>
      <c r="AW842" t="s">
        <v>297</v>
      </c>
      <c r="AX842" t="s">
        <v>297</v>
      </c>
      <c r="AY842" t="s">
        <v>297</v>
      </c>
      <c r="AZ842" t="s">
        <v>297</v>
      </c>
      <c r="BA842" t="s">
        <v>297</v>
      </c>
      <c r="BB842" t="s">
        <v>297</v>
      </c>
      <c r="BC842" t="s">
        <v>297</v>
      </c>
      <c r="BD842" t="s">
        <v>297</v>
      </c>
      <c r="BE842" t="s">
        <v>297</v>
      </c>
      <c r="BF842" t="s">
        <v>297</v>
      </c>
      <c r="BG842" t="s">
        <v>297</v>
      </c>
      <c r="BH842" t="s">
        <v>297</v>
      </c>
      <c r="BI842" t="s">
        <v>297</v>
      </c>
      <c r="BJ842" t="s">
        <v>297</v>
      </c>
      <c r="BK842" t="s">
        <v>297</v>
      </c>
      <c r="BL842" t="s">
        <v>297</v>
      </c>
      <c r="BM842" t="s">
        <v>297</v>
      </c>
      <c r="BN842" t="s">
        <v>297</v>
      </c>
      <c r="BO842" t="s">
        <v>297</v>
      </c>
      <c r="BP842" t="s">
        <v>312</v>
      </c>
      <c r="BQ842" t="s">
        <v>297</v>
      </c>
      <c r="BR842" t="s">
        <v>297</v>
      </c>
      <c r="BS842" t="s">
        <v>297</v>
      </c>
      <c r="BT842" t="s">
        <v>297</v>
      </c>
      <c r="BU842" t="s">
        <v>297</v>
      </c>
      <c r="BV842" t="s">
        <v>297</v>
      </c>
      <c r="BW842" t="s">
        <v>297</v>
      </c>
      <c r="BX842" t="s">
        <v>297</v>
      </c>
      <c r="BY842" t="s">
        <v>297</v>
      </c>
      <c r="BZ842" t="s">
        <v>297</v>
      </c>
      <c r="CA842" t="s">
        <v>297</v>
      </c>
      <c r="CB842" t="s">
        <v>297</v>
      </c>
      <c r="CC842" t="s">
        <v>297</v>
      </c>
      <c r="CD842" t="s">
        <v>297</v>
      </c>
      <c r="CE842" t="s">
        <v>297</v>
      </c>
      <c r="CF842" t="s">
        <v>347</v>
      </c>
      <c r="CG842" t="s">
        <v>297</v>
      </c>
      <c r="CH842" t="s">
        <v>297</v>
      </c>
      <c r="CI842">
        <v>0</v>
      </c>
      <c r="CJ842">
        <v>30</v>
      </c>
      <c r="CK842" t="s">
        <v>4860</v>
      </c>
      <c r="CL842" t="s">
        <v>4861</v>
      </c>
      <c r="CM842" t="s">
        <v>297</v>
      </c>
      <c r="CN842" t="s">
        <v>297</v>
      </c>
      <c r="CO842" t="s">
        <v>297</v>
      </c>
      <c r="CP842" t="s">
        <v>297</v>
      </c>
      <c r="CQ842" t="s">
        <v>297</v>
      </c>
      <c r="CR842" t="s">
        <v>297</v>
      </c>
      <c r="CS842" t="s">
        <v>297</v>
      </c>
      <c r="CT842" t="s">
        <v>297</v>
      </c>
      <c r="CU842" t="s">
        <v>297</v>
      </c>
      <c r="CV842" t="s">
        <v>297</v>
      </c>
      <c r="CW842" t="s">
        <v>297</v>
      </c>
      <c r="CX842" t="s">
        <v>297</v>
      </c>
      <c r="CY842" t="s">
        <v>297</v>
      </c>
      <c r="CZ842" t="s">
        <v>297</v>
      </c>
      <c r="DA842" t="s">
        <v>297</v>
      </c>
      <c r="DB842" t="s">
        <v>297</v>
      </c>
      <c r="DC842" t="s">
        <v>297</v>
      </c>
    </row>
    <row r="843" spans="1:107" ht="17" hidden="1" customHeight="1" x14ac:dyDescent="0.2">
      <c r="A843" t="s">
        <v>1317</v>
      </c>
      <c r="B843" s="198" t="s">
        <v>4862</v>
      </c>
      <c r="C843" t="s">
        <v>941</v>
      </c>
      <c r="D843" s="70" t="s">
        <v>297</v>
      </c>
      <c r="E843" t="s">
        <v>4863</v>
      </c>
      <c r="F843" t="s">
        <v>297</v>
      </c>
      <c r="G843" t="s">
        <v>298</v>
      </c>
      <c r="H843" t="s">
        <v>299</v>
      </c>
      <c r="I843" t="s">
        <v>300</v>
      </c>
      <c r="J843" t="s">
        <v>342</v>
      </c>
      <c r="K843" t="s">
        <v>1317</v>
      </c>
      <c r="L843" t="s">
        <v>303</v>
      </c>
      <c r="M843" t="s">
        <v>297</v>
      </c>
      <c r="N843" t="s">
        <v>297</v>
      </c>
      <c r="O843" t="s">
        <v>297</v>
      </c>
      <c r="Q843" t="s">
        <v>304</v>
      </c>
      <c r="R843" t="s">
        <v>319</v>
      </c>
      <c r="S843" t="s">
        <v>306</v>
      </c>
      <c r="T843" t="s">
        <v>747</v>
      </c>
      <c r="U843" t="s">
        <v>297</v>
      </c>
      <c r="V843" t="s">
        <v>309</v>
      </c>
      <c r="W843" t="s">
        <v>310</v>
      </c>
      <c r="X843" t="s">
        <v>310</v>
      </c>
      <c r="Y843" t="s">
        <v>311</v>
      </c>
      <c r="Z843" t="s">
        <v>312</v>
      </c>
      <c r="AA843" t="s">
        <v>297</v>
      </c>
      <c r="AB843" t="s">
        <v>297</v>
      </c>
      <c r="AC843" t="s">
        <v>297</v>
      </c>
      <c r="AD843" t="s">
        <v>297</v>
      </c>
      <c r="AE843" t="s">
        <v>297</v>
      </c>
      <c r="AF843" t="s">
        <v>312</v>
      </c>
      <c r="AG843" t="s">
        <v>297</v>
      </c>
      <c r="AH843" t="s">
        <v>297</v>
      </c>
      <c r="AI843" t="s">
        <v>297</v>
      </c>
      <c r="AJ843" t="s">
        <v>297</v>
      </c>
      <c r="AK843" t="s">
        <v>297</v>
      </c>
      <c r="AL843" t="s">
        <v>297</v>
      </c>
      <c r="AM843" t="s">
        <v>297</v>
      </c>
      <c r="AN843" t="s">
        <v>297</v>
      </c>
      <c r="AO843" t="s">
        <v>297</v>
      </c>
      <c r="AP843" t="s">
        <v>297</v>
      </c>
      <c r="AQ843" t="s">
        <v>297</v>
      </c>
      <c r="AR843" t="s">
        <v>297</v>
      </c>
      <c r="AS843" t="s">
        <v>297</v>
      </c>
      <c r="AT843" t="s">
        <v>297</v>
      </c>
      <c r="AU843" t="s">
        <v>297</v>
      </c>
      <c r="AV843" t="s">
        <v>297</v>
      </c>
      <c r="AW843" t="s">
        <v>297</v>
      </c>
      <c r="AX843" t="s">
        <v>297</v>
      </c>
      <c r="AY843" t="s">
        <v>297</v>
      </c>
      <c r="AZ843" t="s">
        <v>297</v>
      </c>
      <c r="BA843" t="s">
        <v>297</v>
      </c>
      <c r="BB843" t="s">
        <v>297</v>
      </c>
      <c r="BC843" t="s">
        <v>297</v>
      </c>
      <c r="BD843" t="s">
        <v>297</v>
      </c>
      <c r="BE843" t="s">
        <v>297</v>
      </c>
      <c r="BF843" t="s">
        <v>297</v>
      </c>
      <c r="BG843" t="s">
        <v>297</v>
      </c>
      <c r="BH843" t="s">
        <v>297</v>
      </c>
      <c r="BI843" t="s">
        <v>297</v>
      </c>
      <c r="BJ843" t="s">
        <v>297</v>
      </c>
      <c r="BK843" t="s">
        <v>297</v>
      </c>
      <c r="BL843" t="s">
        <v>297</v>
      </c>
      <c r="BM843" t="s">
        <v>297</v>
      </c>
      <c r="BN843" t="s">
        <v>297</v>
      </c>
      <c r="BO843" t="s">
        <v>297</v>
      </c>
      <c r="BP843" t="s">
        <v>297</v>
      </c>
      <c r="BQ843" t="s">
        <v>297</v>
      </c>
      <c r="BR843" t="s">
        <v>297</v>
      </c>
      <c r="BS843" t="s">
        <v>297</v>
      </c>
      <c r="BT843" t="s">
        <v>297</v>
      </c>
      <c r="BU843" t="s">
        <v>297</v>
      </c>
      <c r="BV843" t="s">
        <v>297</v>
      </c>
      <c r="BW843" t="s">
        <v>297</v>
      </c>
      <c r="BX843" t="s">
        <v>297</v>
      </c>
      <c r="BY843" t="s">
        <v>297</v>
      </c>
      <c r="BZ843" t="s">
        <v>297</v>
      </c>
      <c r="CA843" t="s">
        <v>297</v>
      </c>
      <c r="CB843" t="s">
        <v>297</v>
      </c>
      <c r="CC843" t="s">
        <v>297</v>
      </c>
      <c r="CD843" t="s">
        <v>297</v>
      </c>
      <c r="CE843" t="s">
        <v>297</v>
      </c>
      <c r="CF843" t="s">
        <v>347</v>
      </c>
      <c r="CG843" t="s">
        <v>297</v>
      </c>
      <c r="CH843" t="s">
        <v>297</v>
      </c>
      <c r="CI843">
        <v>0</v>
      </c>
      <c r="CJ843">
        <v>30</v>
      </c>
      <c r="CK843" s="70" t="s">
        <v>4864</v>
      </c>
      <c r="CL843" t="s">
        <v>4865</v>
      </c>
      <c r="CM843" t="s">
        <v>297</v>
      </c>
      <c r="CN843" t="s">
        <v>297</v>
      </c>
      <c r="CO843" t="s">
        <v>297</v>
      </c>
      <c r="CP843" t="s">
        <v>297</v>
      </c>
      <c r="CQ843" t="s">
        <v>297</v>
      </c>
      <c r="CR843" t="s">
        <v>297</v>
      </c>
      <c r="CS843" t="s">
        <v>297</v>
      </c>
      <c r="CT843" t="s">
        <v>297</v>
      </c>
      <c r="CU843" t="s">
        <v>297</v>
      </c>
      <c r="CV843" t="s">
        <v>297</v>
      </c>
      <c r="CW843" t="s">
        <v>297</v>
      </c>
      <c r="CX843" t="s">
        <v>297</v>
      </c>
      <c r="CY843" t="s">
        <v>297</v>
      </c>
      <c r="CZ843" t="s">
        <v>297</v>
      </c>
      <c r="DA843" t="s">
        <v>297</v>
      </c>
      <c r="DB843" t="s">
        <v>297</v>
      </c>
      <c r="DC843" t="s">
        <v>297</v>
      </c>
    </row>
    <row r="844" spans="1:107" ht="17" hidden="1" customHeight="1" x14ac:dyDescent="0.2">
      <c r="A844" s="70" t="s">
        <v>4866</v>
      </c>
      <c r="B844" s="197" t="s">
        <v>4867</v>
      </c>
      <c r="C844" t="s">
        <v>6204</v>
      </c>
      <c r="D844" t="s">
        <v>297</v>
      </c>
      <c r="E844" s="178" t="s">
        <v>4867</v>
      </c>
      <c r="F844" s="160" t="s">
        <v>297</v>
      </c>
      <c r="G844" t="s">
        <v>339</v>
      </c>
      <c r="H844" t="s">
        <v>340</v>
      </c>
      <c r="I844" t="s">
        <v>375</v>
      </c>
      <c r="J844" t="s">
        <v>342</v>
      </c>
      <c r="K844" t="s">
        <v>343</v>
      </c>
      <c r="L844" t="s">
        <v>472</v>
      </c>
      <c r="M844" t="s">
        <v>297</v>
      </c>
      <c r="N844" t="s">
        <v>297</v>
      </c>
      <c r="O844" t="s">
        <v>297</v>
      </c>
      <c r="Q844" t="s">
        <v>344</v>
      </c>
      <c r="R844" t="s">
        <v>297</v>
      </c>
      <c r="S844" t="s">
        <v>306</v>
      </c>
      <c r="T844" t="s">
        <v>297</v>
      </c>
      <c r="U844" t="s">
        <v>473</v>
      </c>
      <c r="V844" t="s">
        <v>309</v>
      </c>
      <c r="W844" s="70" t="s">
        <v>310</v>
      </c>
      <c r="X844" s="70" t="s">
        <v>310</v>
      </c>
      <c r="Y844" t="s">
        <v>311</v>
      </c>
      <c r="Z844" t="s">
        <v>297</v>
      </c>
      <c r="AA844" t="s">
        <v>297</v>
      </c>
      <c r="AB844" t="s">
        <v>297</v>
      </c>
      <c r="AC844" t="s">
        <v>297</v>
      </c>
      <c r="AD844" t="s">
        <v>297</v>
      </c>
      <c r="AE844" t="s">
        <v>297</v>
      </c>
      <c r="AF844" t="s">
        <v>297</v>
      </c>
      <c r="AG844" t="s">
        <v>297</v>
      </c>
      <c r="AH844" t="s">
        <v>297</v>
      </c>
      <c r="AI844" t="s">
        <v>297</v>
      </c>
      <c r="AJ844" t="s">
        <v>297</v>
      </c>
      <c r="AK844" t="s">
        <v>297</v>
      </c>
      <c r="AL844" t="s">
        <v>297</v>
      </c>
      <c r="AM844" t="s">
        <v>297</v>
      </c>
      <c r="AN844" t="s">
        <v>297</v>
      </c>
      <c r="AO844" t="s">
        <v>297</v>
      </c>
      <c r="AP844" t="s">
        <v>297</v>
      </c>
      <c r="AQ844" t="s">
        <v>297</v>
      </c>
      <c r="AR844" t="s">
        <v>297</v>
      </c>
      <c r="AS844" t="s">
        <v>297</v>
      </c>
      <c r="AT844" t="s">
        <v>297</v>
      </c>
      <c r="AU844" t="s">
        <v>297</v>
      </c>
      <c r="AV844" t="s">
        <v>297</v>
      </c>
      <c r="AW844" t="s">
        <v>297</v>
      </c>
      <c r="AX844" t="s">
        <v>297</v>
      </c>
      <c r="AY844" t="s">
        <v>297</v>
      </c>
      <c r="AZ844" t="s">
        <v>297</v>
      </c>
      <c r="BA844" t="s">
        <v>312</v>
      </c>
      <c r="BB844" t="s">
        <v>297</v>
      </c>
      <c r="BC844" t="s">
        <v>297</v>
      </c>
      <c r="BD844" t="s">
        <v>297</v>
      </c>
      <c r="BE844" t="s">
        <v>297</v>
      </c>
      <c r="BF844" t="s">
        <v>297</v>
      </c>
      <c r="BG844" t="s">
        <v>297</v>
      </c>
      <c r="BH844" t="s">
        <v>297</v>
      </c>
      <c r="BI844" t="s">
        <v>297</v>
      </c>
      <c r="BJ844" t="s">
        <v>297</v>
      </c>
      <c r="BK844" t="s">
        <v>297</v>
      </c>
      <c r="BL844" t="s">
        <v>297</v>
      </c>
      <c r="BM844" t="s">
        <v>297</v>
      </c>
      <c r="BN844" t="s">
        <v>297</v>
      </c>
      <c r="BO844" t="s">
        <v>297</v>
      </c>
      <c r="BP844" t="s">
        <v>297</v>
      </c>
      <c r="BQ844" t="s">
        <v>297</v>
      </c>
      <c r="BR844" t="s">
        <v>297</v>
      </c>
      <c r="BS844" t="s">
        <v>297</v>
      </c>
      <c r="BT844" t="s">
        <v>297</v>
      </c>
      <c r="BU844" t="s">
        <v>297</v>
      </c>
      <c r="BV844" t="s">
        <v>297</v>
      </c>
      <c r="BW844" t="s">
        <v>297</v>
      </c>
      <c r="BX844" t="s">
        <v>297</v>
      </c>
      <c r="BY844" t="s">
        <v>297</v>
      </c>
      <c r="BZ844" t="s">
        <v>297</v>
      </c>
      <c r="CA844" t="s">
        <v>297</v>
      </c>
      <c r="CB844" t="s">
        <v>297</v>
      </c>
      <c r="CC844" t="s">
        <v>297</v>
      </c>
      <c r="CD844" t="s">
        <v>297</v>
      </c>
      <c r="CE844" t="s">
        <v>297</v>
      </c>
      <c r="CF844" t="s">
        <v>347</v>
      </c>
      <c r="CG844" t="s">
        <v>297</v>
      </c>
      <c r="CH844" t="s">
        <v>297</v>
      </c>
      <c r="CM844" t="s">
        <v>297</v>
      </c>
      <c r="CN844" t="s">
        <v>297</v>
      </c>
      <c r="CO844" t="s">
        <v>297</v>
      </c>
      <c r="CP844" t="s">
        <v>297</v>
      </c>
      <c r="CQ844" t="s">
        <v>297</v>
      </c>
      <c r="CR844" t="s">
        <v>297</v>
      </c>
      <c r="CS844" t="s">
        <v>297</v>
      </c>
      <c r="CT844" t="s">
        <v>297</v>
      </c>
      <c r="CU844" t="s">
        <v>297</v>
      </c>
      <c r="CV844" t="s">
        <v>297</v>
      </c>
      <c r="CW844" t="s">
        <v>297</v>
      </c>
      <c r="CX844" t="s">
        <v>297</v>
      </c>
      <c r="CY844" t="s">
        <v>297</v>
      </c>
      <c r="CZ844" t="s">
        <v>297</v>
      </c>
      <c r="DA844" s="11" t="s">
        <v>297</v>
      </c>
      <c r="DB844" s="11" t="s">
        <v>297</v>
      </c>
      <c r="DC844" s="11" t="s">
        <v>297</v>
      </c>
    </row>
    <row r="845" spans="1:107" ht="17" hidden="1" customHeight="1" x14ac:dyDescent="0.2">
      <c r="A845" t="s">
        <v>4868</v>
      </c>
      <c r="B845" s="14" t="s">
        <v>4869</v>
      </c>
      <c r="C845" t="s">
        <v>6204</v>
      </c>
      <c r="D845" t="s">
        <v>297</v>
      </c>
      <c r="E845" t="s">
        <v>4870</v>
      </c>
      <c r="F845" t="s">
        <v>297</v>
      </c>
      <c r="G845" t="s">
        <v>339</v>
      </c>
      <c r="H845" t="s">
        <v>340</v>
      </c>
      <c r="I845" t="s">
        <v>375</v>
      </c>
      <c r="J845" t="s">
        <v>342</v>
      </c>
      <c r="K845" t="s">
        <v>343</v>
      </c>
      <c r="L845" t="s">
        <v>303</v>
      </c>
      <c r="M845" t="s">
        <v>297</v>
      </c>
      <c r="N845" t="s">
        <v>297</v>
      </c>
      <c r="O845" t="s">
        <v>297</v>
      </c>
      <c r="Q845" t="s">
        <v>344</v>
      </c>
      <c r="R845" t="s">
        <v>297</v>
      </c>
      <c r="S845" t="s">
        <v>306</v>
      </c>
      <c r="T845" t="s">
        <v>297</v>
      </c>
      <c r="U845" t="s">
        <v>308</v>
      </c>
      <c r="V845" t="s">
        <v>309</v>
      </c>
      <c r="W845" t="s">
        <v>345</v>
      </c>
      <c r="X845" t="s">
        <v>310</v>
      </c>
      <c r="Y845" t="s">
        <v>346</v>
      </c>
      <c r="Z845" t="s">
        <v>297</v>
      </c>
      <c r="AA845" t="s">
        <v>297</v>
      </c>
      <c r="AB845" t="s">
        <v>297</v>
      </c>
      <c r="AC845" t="s">
        <v>297</v>
      </c>
      <c r="AD845" t="s">
        <v>297</v>
      </c>
      <c r="AE845" t="s">
        <v>297</v>
      </c>
      <c r="AF845" t="s">
        <v>297</v>
      </c>
      <c r="AG845" t="s">
        <v>297</v>
      </c>
      <c r="AH845" t="s">
        <v>297</v>
      </c>
      <c r="AI845" t="s">
        <v>297</v>
      </c>
      <c r="AJ845" t="s">
        <v>297</v>
      </c>
      <c r="AK845" t="s">
        <v>297</v>
      </c>
      <c r="AL845" t="s">
        <v>297</v>
      </c>
      <c r="AM845" t="s">
        <v>297</v>
      </c>
      <c r="AN845" t="s">
        <v>297</v>
      </c>
      <c r="AO845" t="s">
        <v>297</v>
      </c>
      <c r="AP845" t="s">
        <v>297</v>
      </c>
      <c r="AQ845" t="s">
        <v>297</v>
      </c>
      <c r="AR845" t="s">
        <v>297</v>
      </c>
      <c r="AS845" t="s">
        <v>297</v>
      </c>
      <c r="AT845" t="s">
        <v>297</v>
      </c>
      <c r="AU845" t="s">
        <v>411</v>
      </c>
      <c r="AV845" t="s">
        <v>412</v>
      </c>
      <c r="AW845">
        <v>6</v>
      </c>
      <c r="AX845" t="s">
        <v>297</v>
      </c>
      <c r="AY845" t="s">
        <v>297</v>
      </c>
      <c r="AZ845" t="s">
        <v>297</v>
      </c>
      <c r="BA845" t="s">
        <v>297</v>
      </c>
      <c r="BB845" t="s">
        <v>297</v>
      </c>
      <c r="BC845" t="s">
        <v>297</v>
      </c>
      <c r="BD845" t="s">
        <v>297</v>
      </c>
      <c r="BE845" t="s">
        <v>297</v>
      </c>
      <c r="BF845" t="s">
        <v>297</v>
      </c>
      <c r="BG845" t="s">
        <v>297</v>
      </c>
      <c r="BH845" t="s">
        <v>297</v>
      </c>
      <c r="BI845" t="s">
        <v>297</v>
      </c>
      <c r="BJ845" t="s">
        <v>297</v>
      </c>
      <c r="BK845" t="s">
        <v>297</v>
      </c>
      <c r="BL845" t="s">
        <v>297</v>
      </c>
      <c r="BM845" t="s">
        <v>297</v>
      </c>
      <c r="BN845" t="s">
        <v>297</v>
      </c>
      <c r="BO845" t="s">
        <v>297</v>
      </c>
      <c r="BP845" t="s">
        <v>297</v>
      </c>
      <c r="BQ845" t="s">
        <v>297</v>
      </c>
      <c r="BR845" t="s">
        <v>297</v>
      </c>
      <c r="BS845" t="s">
        <v>297</v>
      </c>
      <c r="BT845" t="s">
        <v>297</v>
      </c>
      <c r="BU845" t="s">
        <v>297</v>
      </c>
      <c r="BV845" t="s">
        <v>297</v>
      </c>
      <c r="BW845" t="s">
        <v>297</v>
      </c>
      <c r="BX845" t="s">
        <v>297</v>
      </c>
      <c r="BY845" t="s">
        <v>297</v>
      </c>
      <c r="BZ845" t="s">
        <v>297</v>
      </c>
      <c r="CA845" t="s">
        <v>297</v>
      </c>
      <c r="CB845" t="s">
        <v>297</v>
      </c>
      <c r="CC845" t="s">
        <v>297</v>
      </c>
      <c r="CD845" t="s">
        <v>297</v>
      </c>
      <c r="CE845" t="s">
        <v>297</v>
      </c>
      <c r="CF845" t="s">
        <v>347</v>
      </c>
      <c r="CG845" t="s">
        <v>297</v>
      </c>
      <c r="CH845" t="s">
        <v>297</v>
      </c>
      <c r="CI845">
        <v>0</v>
      </c>
      <c r="CJ845">
        <v>30</v>
      </c>
      <c r="CK845" t="s">
        <v>4871</v>
      </c>
      <c r="CL845" t="s">
        <v>4872</v>
      </c>
      <c r="CM845" t="s">
        <v>297</v>
      </c>
      <c r="CN845" t="s">
        <v>297</v>
      </c>
      <c r="CO845" t="s">
        <v>297</v>
      </c>
      <c r="CP845" t="s">
        <v>297</v>
      </c>
      <c r="CQ845" t="s">
        <v>297</v>
      </c>
      <c r="CR845" t="s">
        <v>297</v>
      </c>
      <c r="CS845" t="s">
        <v>297</v>
      </c>
      <c r="CT845" t="s">
        <v>297</v>
      </c>
      <c r="CU845" t="s">
        <v>297</v>
      </c>
      <c r="CV845" t="s">
        <v>297</v>
      </c>
      <c r="CW845" t="s">
        <v>438</v>
      </c>
      <c r="CX845" t="s">
        <v>297</v>
      </c>
      <c r="CY845" t="s">
        <v>297</v>
      </c>
      <c r="CZ845" t="s">
        <v>297</v>
      </c>
      <c r="DA845" t="s">
        <v>297</v>
      </c>
      <c r="DB845" t="s">
        <v>297</v>
      </c>
      <c r="DC845" t="s">
        <v>297</v>
      </c>
    </row>
    <row r="846" spans="1:107" ht="17" hidden="1" customHeight="1" x14ac:dyDescent="0.2">
      <c r="A846" t="s">
        <v>208</v>
      </c>
      <c r="B846" s="196" t="s">
        <v>4873</v>
      </c>
      <c r="C846" t="s">
        <v>1745</v>
      </c>
      <c r="D846" t="s">
        <v>297</v>
      </c>
      <c r="E846" t="s">
        <v>4874</v>
      </c>
      <c r="F846" t="s">
        <v>4875</v>
      </c>
      <c r="G846" t="s">
        <v>339</v>
      </c>
      <c r="H846" t="s">
        <v>340</v>
      </c>
      <c r="I846" t="s">
        <v>375</v>
      </c>
      <c r="J846" t="s">
        <v>342</v>
      </c>
      <c r="K846" t="s">
        <v>343</v>
      </c>
      <c r="L846" t="s">
        <v>303</v>
      </c>
      <c r="M846" t="s">
        <v>297</v>
      </c>
      <c r="N846" t="s">
        <v>297</v>
      </c>
      <c r="O846" t="s">
        <v>4876</v>
      </c>
      <c r="Q846" t="s">
        <v>344</v>
      </c>
      <c r="R846" t="s">
        <v>297</v>
      </c>
      <c r="S846" t="s">
        <v>306</v>
      </c>
      <c r="T846" t="s">
        <v>297</v>
      </c>
      <c r="U846" t="s">
        <v>297</v>
      </c>
      <c r="V846" t="s">
        <v>309</v>
      </c>
      <c r="W846" t="s">
        <v>345</v>
      </c>
      <c r="X846" t="s">
        <v>310</v>
      </c>
      <c r="Y846" t="s">
        <v>311</v>
      </c>
      <c r="Z846" t="s">
        <v>297</v>
      </c>
      <c r="AA846" t="s">
        <v>297</v>
      </c>
      <c r="AB846" t="s">
        <v>297</v>
      </c>
      <c r="AC846" t="s">
        <v>297</v>
      </c>
      <c r="AD846" t="s">
        <v>297</v>
      </c>
      <c r="AE846" t="s">
        <v>297</v>
      </c>
      <c r="AF846" t="s">
        <v>297</v>
      </c>
      <c r="AG846" t="s">
        <v>297</v>
      </c>
      <c r="AH846" t="s">
        <v>297</v>
      </c>
      <c r="AI846" t="s">
        <v>297</v>
      </c>
      <c r="AJ846" t="s">
        <v>297</v>
      </c>
      <c r="AK846" t="s">
        <v>297</v>
      </c>
      <c r="AL846" t="s">
        <v>297</v>
      </c>
      <c r="AM846" t="s">
        <v>297</v>
      </c>
      <c r="AN846" t="s">
        <v>297</v>
      </c>
      <c r="AO846" t="s">
        <v>297</v>
      </c>
      <c r="AP846" t="s">
        <v>297</v>
      </c>
      <c r="AQ846" t="s">
        <v>297</v>
      </c>
      <c r="AR846" t="s">
        <v>297</v>
      </c>
      <c r="AS846" t="s">
        <v>297</v>
      </c>
      <c r="AT846" t="s">
        <v>297</v>
      </c>
      <c r="AU846" t="s">
        <v>297</v>
      </c>
      <c r="AV846" t="s">
        <v>297</v>
      </c>
      <c r="AW846" t="s">
        <v>297</v>
      </c>
      <c r="AX846" t="s">
        <v>297</v>
      </c>
      <c r="AY846" t="s">
        <v>297</v>
      </c>
      <c r="AZ846" t="s">
        <v>297</v>
      </c>
      <c r="BA846" t="s">
        <v>297</v>
      </c>
      <c r="BB846" t="s">
        <v>297</v>
      </c>
      <c r="BC846" t="s">
        <v>297</v>
      </c>
      <c r="BD846" t="s">
        <v>297</v>
      </c>
      <c r="BE846" t="s">
        <v>297</v>
      </c>
      <c r="BF846" t="s">
        <v>297</v>
      </c>
      <c r="BG846" t="s">
        <v>297</v>
      </c>
      <c r="BH846" t="s">
        <v>297</v>
      </c>
      <c r="BI846" t="s">
        <v>297</v>
      </c>
      <c r="BJ846" t="s">
        <v>297</v>
      </c>
      <c r="BK846" t="s">
        <v>297</v>
      </c>
      <c r="BL846" t="s">
        <v>297</v>
      </c>
      <c r="BM846" t="s">
        <v>297</v>
      </c>
      <c r="BN846" t="s">
        <v>297</v>
      </c>
      <c r="BO846" t="s">
        <v>297</v>
      </c>
      <c r="BP846" t="s">
        <v>411</v>
      </c>
      <c r="BQ846" t="s">
        <v>412</v>
      </c>
      <c r="BR846">
        <v>20</v>
      </c>
      <c r="BS846" t="s">
        <v>411</v>
      </c>
      <c r="BT846" t="s">
        <v>412</v>
      </c>
      <c r="BU846">
        <v>6</v>
      </c>
      <c r="BV846" t="s">
        <v>297</v>
      </c>
      <c r="BW846" t="s">
        <v>297</v>
      </c>
      <c r="BX846" t="s">
        <v>297</v>
      </c>
      <c r="BY846" t="s">
        <v>297</v>
      </c>
      <c r="BZ846" t="s">
        <v>297</v>
      </c>
      <c r="CA846" t="s">
        <v>297</v>
      </c>
      <c r="CB846" t="s">
        <v>297</v>
      </c>
      <c r="CC846" t="s">
        <v>297</v>
      </c>
      <c r="CD846" t="s">
        <v>297</v>
      </c>
      <c r="CE846" t="s">
        <v>297</v>
      </c>
      <c r="CF846" t="s">
        <v>347</v>
      </c>
      <c r="CG846" t="s">
        <v>297</v>
      </c>
      <c r="CH846" t="s">
        <v>297</v>
      </c>
      <c r="CI846">
        <v>0</v>
      </c>
      <c r="CJ846">
        <v>30</v>
      </c>
      <c r="CK846" t="s">
        <v>4877</v>
      </c>
      <c r="CL846" t="s">
        <v>4878</v>
      </c>
      <c r="CM846" t="s">
        <v>297</v>
      </c>
      <c r="CN846" t="s">
        <v>297</v>
      </c>
      <c r="CO846" t="s">
        <v>297</v>
      </c>
      <c r="CP846" t="s">
        <v>297</v>
      </c>
      <c r="CQ846" t="s">
        <v>297</v>
      </c>
      <c r="CR846" t="s">
        <v>297</v>
      </c>
      <c r="CS846" t="s">
        <v>297</v>
      </c>
      <c r="CT846" t="s">
        <v>297</v>
      </c>
      <c r="CU846" t="s">
        <v>297</v>
      </c>
      <c r="CV846" t="s">
        <v>297</v>
      </c>
      <c r="CW846" t="s">
        <v>297</v>
      </c>
      <c r="CX846" t="s">
        <v>297</v>
      </c>
      <c r="CY846" t="s">
        <v>297</v>
      </c>
      <c r="CZ846" t="s">
        <v>297</v>
      </c>
      <c r="DA846" t="s">
        <v>297</v>
      </c>
      <c r="DB846" t="s">
        <v>297</v>
      </c>
      <c r="DC846" t="s">
        <v>297</v>
      </c>
    </row>
    <row r="847" spans="1:107" ht="17" hidden="1" customHeight="1" x14ac:dyDescent="0.2">
      <c r="A847" t="s">
        <v>6270</v>
      </c>
      <c r="B847" s="14" t="s">
        <v>4879</v>
      </c>
      <c r="C847" t="s">
        <v>6286</v>
      </c>
      <c r="D847" t="s">
        <v>297</v>
      </c>
      <c r="E847" t="s">
        <v>4880</v>
      </c>
      <c r="F847" t="s">
        <v>297</v>
      </c>
      <c r="G847" t="s">
        <v>339</v>
      </c>
      <c r="H847" t="s">
        <v>340</v>
      </c>
      <c r="I847" t="s">
        <v>375</v>
      </c>
      <c r="J847" t="s">
        <v>342</v>
      </c>
      <c r="K847" t="s">
        <v>343</v>
      </c>
      <c r="L847" t="s">
        <v>303</v>
      </c>
      <c r="M847" t="s">
        <v>297</v>
      </c>
      <c r="N847" t="s">
        <v>297</v>
      </c>
      <c r="O847" t="s">
        <v>297</v>
      </c>
      <c r="Q847" t="s">
        <v>344</v>
      </c>
      <c r="R847" t="s">
        <v>297</v>
      </c>
      <c r="S847" t="s">
        <v>306</v>
      </c>
      <c r="T847" t="s">
        <v>297</v>
      </c>
      <c r="U847" t="s">
        <v>297</v>
      </c>
      <c r="V847" t="s">
        <v>309</v>
      </c>
      <c r="W847" t="s">
        <v>310</v>
      </c>
      <c r="X847" t="s">
        <v>310</v>
      </c>
      <c r="Y847" t="s">
        <v>311</v>
      </c>
      <c r="Z847" t="s">
        <v>297</v>
      </c>
      <c r="AA847" t="s">
        <v>297</v>
      </c>
      <c r="AB847" t="s">
        <v>297</v>
      </c>
      <c r="AC847" t="s">
        <v>297</v>
      </c>
      <c r="AD847" t="s">
        <v>297</v>
      </c>
      <c r="AE847" t="s">
        <v>297</v>
      </c>
      <c r="AF847" t="s">
        <v>297</v>
      </c>
      <c r="AG847" t="s">
        <v>297</v>
      </c>
      <c r="AH847" t="s">
        <v>297</v>
      </c>
      <c r="AI847" t="s">
        <v>297</v>
      </c>
      <c r="AJ847" t="s">
        <v>297</v>
      </c>
      <c r="AK847" t="s">
        <v>297</v>
      </c>
      <c r="AL847" t="s">
        <v>297</v>
      </c>
      <c r="AM847" t="s">
        <v>297</v>
      </c>
      <c r="AN847" t="s">
        <v>297</v>
      </c>
      <c r="AO847" t="s">
        <v>297</v>
      </c>
      <c r="AP847" t="s">
        <v>297</v>
      </c>
      <c r="AQ847" t="s">
        <v>297</v>
      </c>
      <c r="AR847" t="s">
        <v>297</v>
      </c>
      <c r="AS847" t="s">
        <v>297</v>
      </c>
      <c r="AT847" t="s">
        <v>297</v>
      </c>
      <c r="AU847" t="s">
        <v>297</v>
      </c>
      <c r="AV847" t="s">
        <v>297</v>
      </c>
      <c r="AW847" t="s">
        <v>297</v>
      </c>
      <c r="AX847" t="s">
        <v>297</v>
      </c>
      <c r="AY847" t="s">
        <v>297</v>
      </c>
      <c r="AZ847" t="s">
        <v>297</v>
      </c>
      <c r="BA847" t="s">
        <v>297</v>
      </c>
      <c r="BB847" t="s">
        <v>297</v>
      </c>
      <c r="BC847" t="s">
        <v>297</v>
      </c>
      <c r="BD847" t="s">
        <v>297</v>
      </c>
      <c r="BE847" t="s">
        <v>297</v>
      </c>
      <c r="BF847" t="s">
        <v>297</v>
      </c>
      <c r="BG847" t="s">
        <v>297</v>
      </c>
      <c r="BH847" t="s">
        <v>297</v>
      </c>
      <c r="BI847" t="s">
        <v>297</v>
      </c>
      <c r="BJ847" t="s">
        <v>297</v>
      </c>
      <c r="BK847" t="s">
        <v>297</v>
      </c>
      <c r="BL847" t="s">
        <v>297</v>
      </c>
      <c r="BM847" t="s">
        <v>297</v>
      </c>
      <c r="BN847" t="s">
        <v>297</v>
      </c>
      <c r="BO847" t="s">
        <v>297</v>
      </c>
      <c r="BP847" t="s">
        <v>297</v>
      </c>
      <c r="BQ847" t="s">
        <v>297</v>
      </c>
      <c r="BR847" t="s">
        <v>297</v>
      </c>
      <c r="BS847" t="s">
        <v>297</v>
      </c>
      <c r="BT847" t="s">
        <v>297</v>
      </c>
      <c r="BU847" t="s">
        <v>297</v>
      </c>
      <c r="BV847" t="s">
        <v>297</v>
      </c>
      <c r="BW847" t="s">
        <v>297</v>
      </c>
      <c r="BX847" t="s">
        <v>297</v>
      </c>
      <c r="BY847" t="s">
        <v>297</v>
      </c>
      <c r="BZ847" t="s">
        <v>297</v>
      </c>
      <c r="CA847" t="s">
        <v>297</v>
      </c>
      <c r="CB847" t="s">
        <v>297</v>
      </c>
      <c r="CC847" t="s">
        <v>297</v>
      </c>
      <c r="CD847" t="s">
        <v>297</v>
      </c>
      <c r="CE847" t="s">
        <v>297</v>
      </c>
      <c r="CF847" t="s">
        <v>369</v>
      </c>
      <c r="CG847" t="s">
        <v>297</v>
      </c>
      <c r="CH847" t="s">
        <v>297</v>
      </c>
      <c r="CI847">
        <v>0</v>
      </c>
      <c r="CJ847">
        <v>30</v>
      </c>
      <c r="CK847" t="s">
        <v>4881</v>
      </c>
      <c r="CL847" t="s">
        <v>4882</v>
      </c>
      <c r="CM847" t="s">
        <v>297</v>
      </c>
      <c r="CN847" t="s">
        <v>297</v>
      </c>
      <c r="CO847" t="s">
        <v>297</v>
      </c>
      <c r="CP847" t="s">
        <v>297</v>
      </c>
      <c r="CQ847" t="s">
        <v>297</v>
      </c>
      <c r="CR847" t="s">
        <v>297</v>
      </c>
      <c r="CS847" t="s">
        <v>297</v>
      </c>
      <c r="CT847" t="s">
        <v>297</v>
      </c>
      <c r="CU847" t="s">
        <v>297</v>
      </c>
      <c r="CV847" t="s">
        <v>297</v>
      </c>
      <c r="CW847" t="s">
        <v>297</v>
      </c>
      <c r="CX847" t="s">
        <v>297</v>
      </c>
      <c r="CY847" t="s">
        <v>297</v>
      </c>
      <c r="CZ847" t="s">
        <v>297</v>
      </c>
      <c r="DA847" t="s">
        <v>297</v>
      </c>
      <c r="DB847" t="s">
        <v>297</v>
      </c>
      <c r="DC847" t="s">
        <v>297</v>
      </c>
    </row>
    <row r="848" spans="1:107" ht="17" hidden="1" customHeight="1" x14ac:dyDescent="0.2">
      <c r="A848" t="s">
        <v>716</v>
      </c>
      <c r="B848" s="196" t="s">
        <v>4883</v>
      </c>
      <c r="C848" t="s">
        <v>366</v>
      </c>
      <c r="D848" t="s">
        <v>297</v>
      </c>
      <c r="E848" t="s">
        <v>4884</v>
      </c>
      <c r="F848" t="s">
        <v>297</v>
      </c>
      <c r="G848" t="s">
        <v>339</v>
      </c>
      <c r="H848" t="s">
        <v>340</v>
      </c>
      <c r="I848" t="s">
        <v>300</v>
      </c>
      <c r="J848" t="s">
        <v>342</v>
      </c>
      <c r="K848" t="s">
        <v>343</v>
      </c>
      <c r="L848" t="s">
        <v>303</v>
      </c>
      <c r="M848" t="s">
        <v>297</v>
      </c>
      <c r="N848" t="s">
        <v>297</v>
      </c>
      <c r="O848" t="s">
        <v>297</v>
      </c>
      <c r="Q848" t="s">
        <v>716</v>
      </c>
      <c r="R848" t="s">
        <v>368</v>
      </c>
      <c r="S848" t="s">
        <v>306</v>
      </c>
      <c r="T848" t="s">
        <v>297</v>
      </c>
      <c r="U848" t="s">
        <v>297</v>
      </c>
      <c r="V848" t="s">
        <v>309</v>
      </c>
      <c r="W848" t="s">
        <v>310</v>
      </c>
      <c r="X848" t="s">
        <v>310</v>
      </c>
      <c r="Y848" t="s">
        <v>311</v>
      </c>
      <c r="Z848" t="s">
        <v>297</v>
      </c>
      <c r="AA848" t="s">
        <v>297</v>
      </c>
      <c r="AB848" t="s">
        <v>297</v>
      </c>
      <c r="AC848" t="s">
        <v>297</v>
      </c>
      <c r="AD848" t="s">
        <v>297</v>
      </c>
      <c r="AE848" t="s">
        <v>297</v>
      </c>
      <c r="AF848" t="s">
        <v>297</v>
      </c>
      <c r="AG848" t="s">
        <v>297</v>
      </c>
      <c r="AH848" t="s">
        <v>297</v>
      </c>
      <c r="AI848" t="s">
        <v>297</v>
      </c>
      <c r="AJ848" t="s">
        <v>297</v>
      </c>
      <c r="AK848" t="s">
        <v>297</v>
      </c>
      <c r="AL848" t="s">
        <v>297</v>
      </c>
      <c r="AM848" t="s">
        <v>297</v>
      </c>
      <c r="AN848" t="s">
        <v>297</v>
      </c>
      <c r="AO848" t="s">
        <v>297</v>
      </c>
      <c r="AP848" t="s">
        <v>297</v>
      </c>
      <c r="AQ848" t="s">
        <v>297</v>
      </c>
      <c r="AR848" t="s">
        <v>297</v>
      </c>
      <c r="AS848" t="s">
        <v>297</v>
      </c>
      <c r="AT848" t="s">
        <v>297</v>
      </c>
      <c r="AU848" t="s">
        <v>297</v>
      </c>
      <c r="AV848" t="s">
        <v>297</v>
      </c>
      <c r="AW848" t="s">
        <v>297</v>
      </c>
      <c r="AX848" t="s">
        <v>297</v>
      </c>
      <c r="AY848" t="s">
        <v>297</v>
      </c>
      <c r="AZ848" t="s">
        <v>297</v>
      </c>
      <c r="BA848" t="s">
        <v>297</v>
      </c>
      <c r="BB848" t="s">
        <v>297</v>
      </c>
      <c r="BC848" t="s">
        <v>297</v>
      </c>
      <c r="BD848" t="s">
        <v>297</v>
      </c>
      <c r="BE848" t="s">
        <v>297</v>
      </c>
      <c r="BF848" t="s">
        <v>297</v>
      </c>
      <c r="BG848" t="s">
        <v>297</v>
      </c>
      <c r="BH848" t="s">
        <v>297</v>
      </c>
      <c r="BI848" t="s">
        <v>297</v>
      </c>
      <c r="BJ848" t="s">
        <v>297</v>
      </c>
      <c r="BK848" t="s">
        <v>297</v>
      </c>
      <c r="BL848" t="s">
        <v>297</v>
      </c>
      <c r="BM848" t="s">
        <v>297</v>
      </c>
      <c r="BN848" t="s">
        <v>297</v>
      </c>
      <c r="BO848" t="s">
        <v>297</v>
      </c>
      <c r="BP848" t="s">
        <v>312</v>
      </c>
      <c r="BQ848" t="s">
        <v>297</v>
      </c>
      <c r="BR848" t="s">
        <v>297</v>
      </c>
      <c r="BS848" t="s">
        <v>297</v>
      </c>
      <c r="BT848" t="s">
        <v>297</v>
      </c>
      <c r="BU848" t="s">
        <v>297</v>
      </c>
      <c r="BV848" t="s">
        <v>297</v>
      </c>
      <c r="BW848" t="s">
        <v>297</v>
      </c>
      <c r="BX848" t="s">
        <v>297</v>
      </c>
      <c r="BY848" t="s">
        <v>297</v>
      </c>
      <c r="BZ848" t="s">
        <v>297</v>
      </c>
      <c r="CA848" t="s">
        <v>297</v>
      </c>
      <c r="CB848" t="s">
        <v>297</v>
      </c>
      <c r="CC848" t="s">
        <v>297</v>
      </c>
      <c r="CD848" t="s">
        <v>297</v>
      </c>
      <c r="CE848" t="s">
        <v>297</v>
      </c>
      <c r="CF848" t="s">
        <v>369</v>
      </c>
      <c r="CG848" t="s">
        <v>297</v>
      </c>
      <c r="CH848" t="s">
        <v>297</v>
      </c>
      <c r="CI848">
        <v>0</v>
      </c>
      <c r="CJ848">
        <v>30</v>
      </c>
      <c r="CK848" t="s">
        <v>4885</v>
      </c>
      <c r="CL848" t="s">
        <v>4886</v>
      </c>
      <c r="CM848" t="s">
        <v>297</v>
      </c>
      <c r="CN848" t="s">
        <v>297</v>
      </c>
      <c r="CO848" t="s">
        <v>297</v>
      </c>
      <c r="CP848" t="s">
        <v>297</v>
      </c>
      <c r="CQ848" t="s">
        <v>297</v>
      </c>
      <c r="CR848" t="s">
        <v>297</v>
      </c>
      <c r="CS848" t="s">
        <v>297</v>
      </c>
      <c r="CT848" t="s">
        <v>297</v>
      </c>
      <c r="CU848" t="s">
        <v>297</v>
      </c>
      <c r="CV848" t="s">
        <v>297</v>
      </c>
      <c r="CW848" t="s">
        <v>297</v>
      </c>
      <c r="CX848" t="s">
        <v>297</v>
      </c>
      <c r="CY848" t="s">
        <v>297</v>
      </c>
      <c r="CZ848" t="s">
        <v>297</v>
      </c>
      <c r="DA848" t="s">
        <v>297</v>
      </c>
      <c r="DB848" t="s">
        <v>297</v>
      </c>
      <c r="DC848" t="s">
        <v>297</v>
      </c>
    </row>
    <row r="849" spans="1:107" ht="17" hidden="1" customHeight="1" x14ac:dyDescent="0.2">
      <c r="A849" t="s">
        <v>4887</v>
      </c>
      <c r="B849" s="14" t="s">
        <v>4888</v>
      </c>
      <c r="C849" t="s">
        <v>6289</v>
      </c>
      <c r="D849" t="s">
        <v>297</v>
      </c>
      <c r="E849" t="s">
        <v>4889</v>
      </c>
      <c r="F849" t="s">
        <v>297</v>
      </c>
      <c r="G849" t="s">
        <v>357</v>
      </c>
      <c r="H849" t="s">
        <v>299</v>
      </c>
      <c r="I849" t="s">
        <v>300</v>
      </c>
      <c r="J849" t="s">
        <v>611</v>
      </c>
      <c r="K849" t="s">
        <v>551</v>
      </c>
      <c r="L849" t="s">
        <v>303</v>
      </c>
      <c r="M849" t="s">
        <v>297</v>
      </c>
      <c r="N849" t="s">
        <v>297</v>
      </c>
      <c r="O849" t="s">
        <v>297</v>
      </c>
      <c r="Q849" t="s">
        <v>552</v>
      </c>
      <c r="R849" t="s">
        <v>319</v>
      </c>
      <c r="S849" t="s">
        <v>306</v>
      </c>
      <c r="T849" t="s">
        <v>362</v>
      </c>
      <c r="U849" t="s">
        <v>308</v>
      </c>
      <c r="V849" t="s">
        <v>309</v>
      </c>
      <c r="W849" t="s">
        <v>345</v>
      </c>
      <c r="X849" t="s">
        <v>310</v>
      </c>
      <c r="Y849" t="s">
        <v>297</v>
      </c>
      <c r="Z849" t="s">
        <v>312</v>
      </c>
      <c r="AA849" t="s">
        <v>297</v>
      </c>
      <c r="AB849" t="s">
        <v>297</v>
      </c>
      <c r="AC849" t="s">
        <v>297</v>
      </c>
      <c r="AD849" t="s">
        <v>297</v>
      </c>
      <c r="AE849" t="s">
        <v>297</v>
      </c>
      <c r="AF849" t="s">
        <v>312</v>
      </c>
      <c r="AG849" t="s">
        <v>297</v>
      </c>
      <c r="AH849" t="s">
        <v>297</v>
      </c>
      <c r="AI849" t="s">
        <v>297</v>
      </c>
      <c r="AJ849" t="s">
        <v>297</v>
      </c>
      <c r="AK849" t="s">
        <v>297</v>
      </c>
      <c r="AL849" t="s">
        <v>297</v>
      </c>
      <c r="AM849" t="s">
        <v>297</v>
      </c>
      <c r="AN849" t="s">
        <v>297</v>
      </c>
      <c r="AO849" t="s">
        <v>297</v>
      </c>
      <c r="AP849" t="s">
        <v>297</v>
      </c>
      <c r="AQ849" t="s">
        <v>297</v>
      </c>
      <c r="AR849" t="s">
        <v>297</v>
      </c>
      <c r="AS849" t="s">
        <v>297</v>
      </c>
      <c r="AT849" t="s">
        <v>297</v>
      </c>
      <c r="AU849" t="s">
        <v>297</v>
      </c>
      <c r="AV849" t="s">
        <v>297</v>
      </c>
      <c r="AW849" t="s">
        <v>297</v>
      </c>
      <c r="AX849" t="s">
        <v>297</v>
      </c>
      <c r="AY849" t="s">
        <v>297</v>
      </c>
      <c r="AZ849" t="s">
        <v>297</v>
      </c>
      <c r="BA849" t="s">
        <v>297</v>
      </c>
      <c r="BB849" t="s">
        <v>297</v>
      </c>
      <c r="BC849" t="s">
        <v>297</v>
      </c>
      <c r="BD849" t="s">
        <v>297</v>
      </c>
      <c r="BE849" t="s">
        <v>297</v>
      </c>
      <c r="BF849" t="s">
        <v>297</v>
      </c>
      <c r="BG849" t="s">
        <v>297</v>
      </c>
      <c r="BH849" t="s">
        <v>297</v>
      </c>
      <c r="BI849" t="s">
        <v>297</v>
      </c>
      <c r="BJ849" t="s">
        <v>297</v>
      </c>
      <c r="BK849" t="s">
        <v>297</v>
      </c>
      <c r="BL849" t="s">
        <v>297</v>
      </c>
      <c r="BM849" t="s">
        <v>297</v>
      </c>
      <c r="BN849" t="s">
        <v>297</v>
      </c>
      <c r="BO849" t="s">
        <v>297</v>
      </c>
      <c r="BP849" t="s">
        <v>297</v>
      </c>
      <c r="BQ849" t="s">
        <v>297</v>
      </c>
      <c r="BR849" t="s">
        <v>297</v>
      </c>
      <c r="BS849" t="s">
        <v>297</v>
      </c>
      <c r="BT849" t="s">
        <v>297</v>
      </c>
      <c r="BU849" t="s">
        <v>297</v>
      </c>
      <c r="BV849" t="s">
        <v>297</v>
      </c>
      <c r="BW849" t="s">
        <v>297</v>
      </c>
      <c r="BX849" t="s">
        <v>297</v>
      </c>
      <c r="BY849" t="s">
        <v>297</v>
      </c>
      <c r="BZ849" t="s">
        <v>297</v>
      </c>
      <c r="CA849" t="s">
        <v>297</v>
      </c>
      <c r="CB849" t="s">
        <v>297</v>
      </c>
      <c r="CC849" t="s">
        <v>297</v>
      </c>
      <c r="CD849" t="s">
        <v>297</v>
      </c>
      <c r="CE849" t="s">
        <v>297</v>
      </c>
      <c r="CF849" t="s">
        <v>553</v>
      </c>
      <c r="CG849" t="s">
        <v>314</v>
      </c>
      <c r="CH849" t="s">
        <v>314</v>
      </c>
      <c r="CI849" t="s">
        <v>297</v>
      </c>
      <c r="CJ849" t="s">
        <v>297</v>
      </c>
      <c r="CK849" t="s">
        <v>4890</v>
      </c>
      <c r="CL849" t="s">
        <v>4891</v>
      </c>
      <c r="CM849" t="s">
        <v>297</v>
      </c>
      <c r="CN849" t="s">
        <v>297</v>
      </c>
      <c r="CO849" t="s">
        <v>297</v>
      </c>
      <c r="CP849" t="s">
        <v>297</v>
      </c>
      <c r="CQ849" t="s">
        <v>4892</v>
      </c>
      <c r="CR849" t="s">
        <v>297</v>
      </c>
      <c r="CS849" t="s">
        <v>4893</v>
      </c>
      <c r="CT849" t="s">
        <v>297</v>
      </c>
      <c r="CU849" t="s">
        <v>297</v>
      </c>
      <c r="CV849" t="s">
        <v>297</v>
      </c>
      <c r="CW849" t="s">
        <v>297</v>
      </c>
      <c r="CX849" t="s">
        <v>297</v>
      </c>
      <c r="CY849" t="s">
        <v>926</v>
      </c>
      <c r="CZ849" t="s">
        <v>404</v>
      </c>
      <c r="DA849" t="s">
        <v>4894</v>
      </c>
      <c r="DB849" t="s">
        <v>297</v>
      </c>
      <c r="DC849" t="s">
        <v>4895</v>
      </c>
    </row>
    <row r="850" spans="1:107" ht="17" hidden="1" customHeight="1" x14ac:dyDescent="0.2">
      <c r="A850" t="s">
        <v>4896</v>
      </c>
      <c r="B850" s="196" t="s">
        <v>4897</v>
      </c>
      <c r="C850" t="s">
        <v>6204</v>
      </c>
      <c r="D850" t="s">
        <v>297</v>
      </c>
      <c r="E850" t="s">
        <v>4898</v>
      </c>
      <c r="F850" t="s">
        <v>4899</v>
      </c>
      <c r="G850" t="s">
        <v>339</v>
      </c>
      <c r="H850" t="s">
        <v>340</v>
      </c>
      <c r="I850" t="s">
        <v>375</v>
      </c>
      <c r="J850" t="s">
        <v>342</v>
      </c>
      <c r="K850" t="s">
        <v>343</v>
      </c>
      <c r="L850" t="s">
        <v>303</v>
      </c>
      <c r="M850" t="s">
        <v>297</v>
      </c>
      <c r="N850" t="s">
        <v>297</v>
      </c>
      <c r="O850" t="s">
        <v>297</v>
      </c>
      <c r="Q850" t="s">
        <v>344</v>
      </c>
      <c r="R850" t="s">
        <v>297</v>
      </c>
      <c r="S850" t="s">
        <v>306</v>
      </c>
      <c r="T850" t="s">
        <v>297</v>
      </c>
      <c r="U850" t="s">
        <v>308</v>
      </c>
      <c r="V850" t="s">
        <v>309</v>
      </c>
      <c r="W850" t="s">
        <v>310</v>
      </c>
      <c r="X850" t="s">
        <v>310</v>
      </c>
      <c r="Y850" t="s">
        <v>311</v>
      </c>
      <c r="Z850" t="s">
        <v>467</v>
      </c>
      <c r="AA850" t="s">
        <v>412</v>
      </c>
      <c r="AB850">
        <v>1</v>
      </c>
      <c r="AC850" t="s">
        <v>312</v>
      </c>
      <c r="AD850" t="s">
        <v>297</v>
      </c>
      <c r="AE850" t="s">
        <v>297</v>
      </c>
      <c r="AF850" t="s">
        <v>297</v>
      </c>
      <c r="AG850" t="s">
        <v>297</v>
      </c>
      <c r="AH850" t="s">
        <v>297</v>
      </c>
      <c r="AI850" t="s">
        <v>297</v>
      </c>
      <c r="AJ850" t="s">
        <v>297</v>
      </c>
      <c r="AK850" t="s">
        <v>297</v>
      </c>
      <c r="AL850" t="s">
        <v>297</v>
      </c>
      <c r="AM850" t="s">
        <v>297</v>
      </c>
      <c r="AN850" t="s">
        <v>297</v>
      </c>
      <c r="AO850" t="s">
        <v>297</v>
      </c>
      <c r="AP850" t="s">
        <v>297</v>
      </c>
      <c r="AQ850" t="s">
        <v>297</v>
      </c>
      <c r="AR850" t="s">
        <v>297</v>
      </c>
      <c r="AS850" t="s">
        <v>297</v>
      </c>
      <c r="AT850" t="s">
        <v>297</v>
      </c>
      <c r="AU850" t="s">
        <v>297</v>
      </c>
      <c r="AV850" t="s">
        <v>297</v>
      </c>
      <c r="AW850" t="s">
        <v>297</v>
      </c>
      <c r="AX850" t="s">
        <v>297</v>
      </c>
      <c r="AY850" t="s">
        <v>297</v>
      </c>
      <c r="AZ850" t="s">
        <v>297</v>
      </c>
      <c r="BA850" t="s">
        <v>297</v>
      </c>
      <c r="BB850" t="s">
        <v>297</v>
      </c>
      <c r="BC850" t="s">
        <v>297</v>
      </c>
      <c r="BD850" t="s">
        <v>297</v>
      </c>
      <c r="BE850" t="s">
        <v>297</v>
      </c>
      <c r="BF850" t="s">
        <v>297</v>
      </c>
      <c r="BG850" t="s">
        <v>297</v>
      </c>
      <c r="BH850" t="s">
        <v>297</v>
      </c>
      <c r="BI850" t="s">
        <v>297</v>
      </c>
      <c r="BJ850" t="s">
        <v>297</v>
      </c>
      <c r="BK850" t="s">
        <v>297</v>
      </c>
      <c r="BL850" t="s">
        <v>297</v>
      </c>
      <c r="BM850" t="s">
        <v>297</v>
      </c>
      <c r="BN850" t="s">
        <v>297</v>
      </c>
      <c r="BO850" t="s">
        <v>297</v>
      </c>
      <c r="BP850" t="s">
        <v>297</v>
      </c>
      <c r="BQ850" t="s">
        <v>297</v>
      </c>
      <c r="BR850" t="s">
        <v>297</v>
      </c>
      <c r="BS850" t="s">
        <v>297</v>
      </c>
      <c r="BT850" t="s">
        <v>297</v>
      </c>
      <c r="BU850" t="s">
        <v>297</v>
      </c>
      <c r="BV850" t="s">
        <v>297</v>
      </c>
      <c r="BW850" t="s">
        <v>297</v>
      </c>
      <c r="BX850" t="s">
        <v>297</v>
      </c>
      <c r="BY850" t="s">
        <v>297</v>
      </c>
      <c r="BZ850" t="s">
        <v>297</v>
      </c>
      <c r="CA850" t="s">
        <v>297</v>
      </c>
      <c r="CB850" t="s">
        <v>297</v>
      </c>
      <c r="CC850" t="s">
        <v>297</v>
      </c>
      <c r="CD850" t="s">
        <v>297</v>
      </c>
      <c r="CE850" t="s">
        <v>297</v>
      </c>
      <c r="CF850" t="s">
        <v>347</v>
      </c>
      <c r="CG850" t="s">
        <v>297</v>
      </c>
      <c r="CH850" t="s">
        <v>297</v>
      </c>
      <c r="CI850">
        <v>0</v>
      </c>
      <c r="CJ850">
        <v>30</v>
      </c>
      <c r="CK850" t="s">
        <v>4900</v>
      </c>
      <c r="CL850" t="s">
        <v>4901</v>
      </c>
      <c r="CM850" t="s">
        <v>4902</v>
      </c>
      <c r="CN850" t="s">
        <v>297</v>
      </c>
      <c r="CO850" t="s">
        <v>297</v>
      </c>
      <c r="CP850" t="s">
        <v>297</v>
      </c>
      <c r="CQ850" t="s">
        <v>297</v>
      </c>
      <c r="CR850" t="s">
        <v>297</v>
      </c>
      <c r="CS850" t="s">
        <v>297</v>
      </c>
      <c r="CT850" t="s">
        <v>297</v>
      </c>
      <c r="CU850" t="s">
        <v>297</v>
      </c>
      <c r="CV850" t="s">
        <v>297</v>
      </c>
      <c r="CW850" t="s">
        <v>297</v>
      </c>
      <c r="CX850" t="s">
        <v>297</v>
      </c>
      <c r="CY850" t="s">
        <v>297</v>
      </c>
      <c r="CZ850" t="s">
        <v>297</v>
      </c>
      <c r="DA850" t="s">
        <v>297</v>
      </c>
      <c r="DB850" t="s">
        <v>297</v>
      </c>
      <c r="DC850" t="s">
        <v>297</v>
      </c>
    </row>
    <row r="851" spans="1:107" ht="17" hidden="1" customHeight="1" x14ac:dyDescent="0.2">
      <c r="A851" t="s">
        <v>4903</v>
      </c>
      <c r="B851" s="14" t="s">
        <v>4904</v>
      </c>
      <c r="C851" t="s">
        <v>6204</v>
      </c>
      <c r="D851" t="s">
        <v>297</v>
      </c>
      <c r="E851" t="s">
        <v>4905</v>
      </c>
      <c r="F851" t="s">
        <v>4906</v>
      </c>
      <c r="G851" t="s">
        <v>339</v>
      </c>
      <c r="H851" t="s">
        <v>340</v>
      </c>
      <c r="I851" t="s">
        <v>375</v>
      </c>
      <c r="J851" t="s">
        <v>342</v>
      </c>
      <c r="K851" t="s">
        <v>343</v>
      </c>
      <c r="L851" t="s">
        <v>303</v>
      </c>
      <c r="M851" t="s">
        <v>297</v>
      </c>
      <c r="N851" t="s">
        <v>297</v>
      </c>
      <c r="O851" t="s">
        <v>297</v>
      </c>
      <c r="Q851" t="s">
        <v>344</v>
      </c>
      <c r="R851" t="s">
        <v>297</v>
      </c>
      <c r="S851" t="s">
        <v>306</v>
      </c>
      <c r="T851" t="s">
        <v>297</v>
      </c>
      <c r="U851" t="s">
        <v>308</v>
      </c>
      <c r="V851" t="s">
        <v>309</v>
      </c>
      <c r="W851" t="s">
        <v>310</v>
      </c>
      <c r="X851" t="s">
        <v>310</v>
      </c>
      <c r="Y851" t="s">
        <v>311</v>
      </c>
      <c r="Z851" t="s">
        <v>297</v>
      </c>
      <c r="AA851" t="s">
        <v>297</v>
      </c>
      <c r="AB851" t="s">
        <v>297</v>
      </c>
      <c r="AC851" t="s">
        <v>466</v>
      </c>
      <c r="AD851" t="s">
        <v>488</v>
      </c>
      <c r="AE851">
        <v>3</v>
      </c>
      <c r="AF851" t="s">
        <v>297</v>
      </c>
      <c r="AG851" t="s">
        <v>297</v>
      </c>
      <c r="AH851" t="s">
        <v>297</v>
      </c>
      <c r="AI851" t="s">
        <v>297</v>
      </c>
      <c r="AJ851" t="s">
        <v>297</v>
      </c>
      <c r="AK851" t="s">
        <v>297</v>
      </c>
      <c r="AL851" t="s">
        <v>297</v>
      </c>
      <c r="AM851" t="s">
        <v>297</v>
      </c>
      <c r="AN851" t="s">
        <v>297</v>
      </c>
      <c r="AO851" t="s">
        <v>297</v>
      </c>
      <c r="AP851" t="s">
        <v>297</v>
      </c>
      <c r="AQ851" t="s">
        <v>297</v>
      </c>
      <c r="AR851" t="s">
        <v>297</v>
      </c>
      <c r="AS851" t="s">
        <v>297</v>
      </c>
      <c r="AT851" t="s">
        <v>297</v>
      </c>
      <c r="AU851" t="s">
        <v>297</v>
      </c>
      <c r="AV851" t="s">
        <v>297</v>
      </c>
      <c r="AW851" t="s">
        <v>297</v>
      </c>
      <c r="AX851" t="s">
        <v>297</v>
      </c>
      <c r="AY851" t="s">
        <v>297</v>
      </c>
      <c r="AZ851" t="s">
        <v>297</v>
      </c>
      <c r="BA851" t="s">
        <v>297</v>
      </c>
      <c r="BB851" t="s">
        <v>297</v>
      </c>
      <c r="BC851" t="s">
        <v>297</v>
      </c>
      <c r="BD851" t="s">
        <v>297</v>
      </c>
      <c r="BE851" t="s">
        <v>297</v>
      </c>
      <c r="BF851" t="s">
        <v>297</v>
      </c>
      <c r="BG851" t="s">
        <v>297</v>
      </c>
      <c r="BH851" t="s">
        <v>297</v>
      </c>
      <c r="BI851" t="s">
        <v>297</v>
      </c>
      <c r="BJ851" t="s">
        <v>297</v>
      </c>
      <c r="BK851" t="s">
        <v>297</v>
      </c>
      <c r="BL851" t="s">
        <v>297</v>
      </c>
      <c r="BM851" t="s">
        <v>297</v>
      </c>
      <c r="BN851" t="s">
        <v>297</v>
      </c>
      <c r="BO851" t="s">
        <v>297</v>
      </c>
      <c r="BP851" t="s">
        <v>297</v>
      </c>
      <c r="BQ851" t="s">
        <v>297</v>
      </c>
      <c r="BR851" t="s">
        <v>297</v>
      </c>
      <c r="BS851" t="s">
        <v>297</v>
      </c>
      <c r="BT851" t="s">
        <v>297</v>
      </c>
      <c r="BU851" t="s">
        <v>297</v>
      </c>
      <c r="BV851" t="s">
        <v>297</v>
      </c>
      <c r="BW851" t="s">
        <v>297</v>
      </c>
      <c r="BX851" t="s">
        <v>297</v>
      </c>
      <c r="BY851" t="s">
        <v>297</v>
      </c>
      <c r="BZ851" t="s">
        <v>297</v>
      </c>
      <c r="CA851" t="s">
        <v>297</v>
      </c>
      <c r="CB851" t="s">
        <v>297</v>
      </c>
      <c r="CC851" t="s">
        <v>297</v>
      </c>
      <c r="CD851" t="s">
        <v>297</v>
      </c>
      <c r="CE851" t="s">
        <v>297</v>
      </c>
      <c r="CF851" t="s">
        <v>386</v>
      </c>
      <c r="CG851">
        <v>1</v>
      </c>
      <c r="CH851" t="s">
        <v>297</v>
      </c>
      <c r="CI851" t="s">
        <v>297</v>
      </c>
      <c r="CJ851" t="s">
        <v>297</v>
      </c>
      <c r="CK851" t="s">
        <v>4907</v>
      </c>
      <c r="CL851" t="s">
        <v>4908</v>
      </c>
      <c r="CM851" t="s">
        <v>4909</v>
      </c>
      <c r="CN851" t="s">
        <v>297</v>
      </c>
      <c r="CO851" t="s">
        <v>297</v>
      </c>
      <c r="CP851" t="s">
        <v>297</v>
      </c>
      <c r="CQ851" t="s">
        <v>297</v>
      </c>
      <c r="CR851" t="s">
        <v>297</v>
      </c>
      <c r="CS851" t="s">
        <v>297</v>
      </c>
      <c r="CT851" t="s">
        <v>297</v>
      </c>
      <c r="CU851" t="s">
        <v>297</v>
      </c>
      <c r="CV851" t="s">
        <v>297</v>
      </c>
      <c r="CW851" t="s">
        <v>297</v>
      </c>
      <c r="CX851" t="s">
        <v>297</v>
      </c>
      <c r="CY851" t="s">
        <v>297</v>
      </c>
      <c r="CZ851" t="s">
        <v>297</v>
      </c>
      <c r="DA851" t="s">
        <v>297</v>
      </c>
      <c r="DB851" t="s">
        <v>297</v>
      </c>
      <c r="DC851" t="s">
        <v>297</v>
      </c>
    </row>
    <row r="852" spans="1:107" ht="17" hidden="1" customHeight="1" x14ac:dyDescent="0.2">
      <c r="A852" t="s">
        <v>4910</v>
      </c>
      <c r="B852" s="196" t="s">
        <v>4911</v>
      </c>
      <c r="C852" t="s">
        <v>6204</v>
      </c>
      <c r="D852" t="s">
        <v>297</v>
      </c>
      <c r="E852" t="s">
        <v>4912</v>
      </c>
      <c r="F852" t="s">
        <v>4913</v>
      </c>
      <c r="G852" t="s">
        <v>339</v>
      </c>
      <c r="H852" t="s">
        <v>340</v>
      </c>
      <c r="I852" t="s">
        <v>375</v>
      </c>
      <c r="J852" t="s">
        <v>342</v>
      </c>
      <c r="K852" t="s">
        <v>343</v>
      </c>
      <c r="L852" t="s">
        <v>303</v>
      </c>
      <c r="M852" t="s">
        <v>297</v>
      </c>
      <c r="N852" t="s">
        <v>297</v>
      </c>
      <c r="O852" t="s">
        <v>297</v>
      </c>
      <c r="Q852" t="s">
        <v>344</v>
      </c>
      <c r="R852" t="s">
        <v>297</v>
      </c>
      <c r="S852" t="s">
        <v>306</v>
      </c>
      <c r="T852" t="s">
        <v>297</v>
      </c>
      <c r="U852" t="s">
        <v>308</v>
      </c>
      <c r="V852" t="s">
        <v>309</v>
      </c>
      <c r="W852" t="s">
        <v>310</v>
      </c>
      <c r="X852" t="s">
        <v>310</v>
      </c>
      <c r="Y852" t="s">
        <v>311</v>
      </c>
      <c r="Z852" t="s">
        <v>297</v>
      </c>
      <c r="AA852" t="s">
        <v>297</v>
      </c>
      <c r="AB852" t="s">
        <v>297</v>
      </c>
      <c r="AC852" t="s">
        <v>466</v>
      </c>
      <c r="AD852" t="s">
        <v>488</v>
      </c>
      <c r="AE852">
        <v>6</v>
      </c>
      <c r="AF852" t="s">
        <v>297</v>
      </c>
      <c r="AG852" t="s">
        <v>297</v>
      </c>
      <c r="AH852" t="s">
        <v>297</v>
      </c>
      <c r="AI852" t="s">
        <v>297</v>
      </c>
      <c r="AJ852" t="s">
        <v>297</v>
      </c>
      <c r="AK852" t="s">
        <v>297</v>
      </c>
      <c r="AL852" t="s">
        <v>297</v>
      </c>
      <c r="AM852" t="s">
        <v>297</v>
      </c>
      <c r="AN852" t="s">
        <v>297</v>
      </c>
      <c r="AO852" t="s">
        <v>297</v>
      </c>
      <c r="AP852" t="s">
        <v>297</v>
      </c>
      <c r="AQ852" t="s">
        <v>297</v>
      </c>
      <c r="AR852" t="s">
        <v>297</v>
      </c>
      <c r="AS852" t="s">
        <v>297</v>
      </c>
      <c r="AT852" t="s">
        <v>297</v>
      </c>
      <c r="AU852" t="s">
        <v>297</v>
      </c>
      <c r="AV852" t="s">
        <v>297</v>
      </c>
      <c r="AW852" t="s">
        <v>297</v>
      </c>
      <c r="AX852" t="s">
        <v>297</v>
      </c>
      <c r="AY852" t="s">
        <v>297</v>
      </c>
      <c r="AZ852" t="s">
        <v>297</v>
      </c>
      <c r="BA852" t="s">
        <v>297</v>
      </c>
      <c r="BB852" t="s">
        <v>297</v>
      </c>
      <c r="BC852" t="s">
        <v>297</v>
      </c>
      <c r="BD852" t="s">
        <v>297</v>
      </c>
      <c r="BE852" t="s">
        <v>297</v>
      </c>
      <c r="BF852" t="s">
        <v>297</v>
      </c>
      <c r="BG852" t="s">
        <v>297</v>
      </c>
      <c r="BH852" t="s">
        <v>297</v>
      </c>
      <c r="BI852" t="s">
        <v>297</v>
      </c>
      <c r="BJ852" t="s">
        <v>297</v>
      </c>
      <c r="BK852" t="s">
        <v>297</v>
      </c>
      <c r="BL852" t="s">
        <v>297</v>
      </c>
      <c r="BM852" t="s">
        <v>297</v>
      </c>
      <c r="BN852" t="s">
        <v>297</v>
      </c>
      <c r="BO852" t="s">
        <v>297</v>
      </c>
      <c r="BP852" t="s">
        <v>297</v>
      </c>
      <c r="BQ852" t="s">
        <v>297</v>
      </c>
      <c r="BR852" t="s">
        <v>297</v>
      </c>
      <c r="BS852" t="s">
        <v>297</v>
      </c>
      <c r="BT852" t="s">
        <v>297</v>
      </c>
      <c r="BU852" t="s">
        <v>297</v>
      </c>
      <c r="BV852" t="s">
        <v>297</v>
      </c>
      <c r="BW852" t="s">
        <v>297</v>
      </c>
      <c r="BX852" t="s">
        <v>297</v>
      </c>
      <c r="BY852" t="s">
        <v>297</v>
      </c>
      <c r="BZ852" t="s">
        <v>297</v>
      </c>
      <c r="CA852" t="s">
        <v>297</v>
      </c>
      <c r="CB852" t="s">
        <v>297</v>
      </c>
      <c r="CC852" t="s">
        <v>297</v>
      </c>
      <c r="CD852" t="s">
        <v>297</v>
      </c>
      <c r="CE852" t="s">
        <v>297</v>
      </c>
      <c r="CF852" t="s">
        <v>347</v>
      </c>
      <c r="CG852" t="s">
        <v>297</v>
      </c>
      <c r="CH852" t="s">
        <v>297</v>
      </c>
      <c r="CI852">
        <v>0</v>
      </c>
      <c r="CJ852">
        <v>30</v>
      </c>
      <c r="CK852" t="s">
        <v>4911</v>
      </c>
      <c r="CL852" t="s">
        <v>4914</v>
      </c>
      <c r="CM852" t="s">
        <v>4915</v>
      </c>
      <c r="CN852" t="s">
        <v>297</v>
      </c>
      <c r="CO852" t="s">
        <v>297</v>
      </c>
      <c r="CP852" t="s">
        <v>297</v>
      </c>
      <c r="CQ852" t="s">
        <v>297</v>
      </c>
      <c r="CR852" t="s">
        <v>297</v>
      </c>
      <c r="CS852" t="s">
        <v>297</v>
      </c>
      <c r="CT852" t="s">
        <v>297</v>
      </c>
      <c r="CU852" t="s">
        <v>297</v>
      </c>
      <c r="CV852" t="s">
        <v>297</v>
      </c>
      <c r="CW852" t="s">
        <v>297</v>
      </c>
      <c r="CX852" t="s">
        <v>297</v>
      </c>
      <c r="CY852" t="s">
        <v>297</v>
      </c>
      <c r="CZ852" t="s">
        <v>297</v>
      </c>
      <c r="DA852" t="s">
        <v>297</v>
      </c>
      <c r="DB852" t="s">
        <v>297</v>
      </c>
      <c r="DC852" t="s">
        <v>297</v>
      </c>
    </row>
    <row r="853" spans="1:107" ht="17" hidden="1" customHeight="1" x14ac:dyDescent="0.2">
      <c r="A853" t="s">
        <v>4916</v>
      </c>
      <c r="B853" s="14" t="s">
        <v>4917</v>
      </c>
      <c r="C853" t="s">
        <v>6204</v>
      </c>
      <c r="D853" t="s">
        <v>297</v>
      </c>
      <c r="E853" t="s">
        <v>4918</v>
      </c>
      <c r="F853" t="s">
        <v>297</v>
      </c>
      <c r="G853" t="s">
        <v>339</v>
      </c>
      <c r="H853" t="s">
        <v>340</v>
      </c>
      <c r="I853" t="s">
        <v>375</v>
      </c>
      <c r="J853" t="s">
        <v>342</v>
      </c>
      <c r="K853" t="s">
        <v>343</v>
      </c>
      <c r="L853" t="s">
        <v>303</v>
      </c>
      <c r="M853" t="s">
        <v>297</v>
      </c>
      <c r="N853" t="s">
        <v>297</v>
      </c>
      <c r="O853" t="s">
        <v>297</v>
      </c>
      <c r="Q853" t="s">
        <v>344</v>
      </c>
      <c r="R853" t="s">
        <v>297</v>
      </c>
      <c r="S853" t="s">
        <v>306</v>
      </c>
      <c r="T853" t="s">
        <v>297</v>
      </c>
      <c r="U853" t="s">
        <v>308</v>
      </c>
      <c r="V853" t="s">
        <v>309</v>
      </c>
      <c r="W853" t="s">
        <v>310</v>
      </c>
      <c r="X853" t="s">
        <v>310</v>
      </c>
      <c r="Y853" t="s">
        <v>311</v>
      </c>
      <c r="Z853" t="s">
        <v>297</v>
      </c>
      <c r="AA853" t="s">
        <v>297</v>
      </c>
      <c r="AB853" t="s">
        <v>297</v>
      </c>
      <c r="AC853" t="s">
        <v>297</v>
      </c>
      <c r="AD853" t="s">
        <v>297</v>
      </c>
      <c r="AE853" t="s">
        <v>297</v>
      </c>
      <c r="AF853" t="s">
        <v>297</v>
      </c>
      <c r="AG853" t="s">
        <v>297</v>
      </c>
      <c r="AH853" t="s">
        <v>297</v>
      </c>
      <c r="AI853" t="s">
        <v>297</v>
      </c>
      <c r="AJ853" t="s">
        <v>297</v>
      </c>
      <c r="AK853" t="s">
        <v>297</v>
      </c>
      <c r="AL853" t="s">
        <v>297</v>
      </c>
      <c r="AM853" t="s">
        <v>297</v>
      </c>
      <c r="AN853" t="s">
        <v>297</v>
      </c>
      <c r="AO853" t="s">
        <v>297</v>
      </c>
      <c r="AP853" t="s">
        <v>297</v>
      </c>
      <c r="AQ853" t="s">
        <v>297</v>
      </c>
      <c r="AR853" t="s">
        <v>297</v>
      </c>
      <c r="AS853" t="s">
        <v>297</v>
      </c>
      <c r="AT853" t="s">
        <v>297</v>
      </c>
      <c r="AU853" t="s">
        <v>297</v>
      </c>
      <c r="AV853" t="s">
        <v>297</v>
      </c>
      <c r="AW853" t="s">
        <v>297</v>
      </c>
      <c r="AX853" t="s">
        <v>297</v>
      </c>
      <c r="AY853" t="s">
        <v>297</v>
      </c>
      <c r="AZ853" t="s">
        <v>297</v>
      </c>
      <c r="BA853" t="s">
        <v>297</v>
      </c>
      <c r="BB853" t="s">
        <v>297</v>
      </c>
      <c r="BC853" t="s">
        <v>297</v>
      </c>
      <c r="BD853" t="s">
        <v>297</v>
      </c>
      <c r="BE853" t="s">
        <v>297</v>
      </c>
      <c r="BF853" t="s">
        <v>297</v>
      </c>
      <c r="BG853" t="s">
        <v>297</v>
      </c>
      <c r="BH853" t="s">
        <v>297</v>
      </c>
      <c r="BI853" t="s">
        <v>297</v>
      </c>
      <c r="BJ853" t="s">
        <v>297</v>
      </c>
      <c r="BK853" t="s">
        <v>297</v>
      </c>
      <c r="BL853" t="s">
        <v>297</v>
      </c>
      <c r="BM853" t="s">
        <v>297</v>
      </c>
      <c r="BN853" t="s">
        <v>297</v>
      </c>
      <c r="BO853" t="s">
        <v>297</v>
      </c>
      <c r="BP853" t="s">
        <v>297</v>
      </c>
      <c r="BQ853" t="s">
        <v>297</v>
      </c>
      <c r="BR853" t="s">
        <v>297</v>
      </c>
      <c r="BS853" t="s">
        <v>297</v>
      </c>
      <c r="BT853" t="s">
        <v>297</v>
      </c>
      <c r="BU853" t="s">
        <v>297</v>
      </c>
      <c r="BV853" t="s">
        <v>297</v>
      </c>
      <c r="BW853" t="s">
        <v>297</v>
      </c>
      <c r="BX853" t="s">
        <v>297</v>
      </c>
      <c r="BY853" t="s">
        <v>297</v>
      </c>
      <c r="BZ853" t="s">
        <v>297</v>
      </c>
      <c r="CA853" t="s">
        <v>297</v>
      </c>
      <c r="CB853" t="s">
        <v>297</v>
      </c>
      <c r="CC853" t="s">
        <v>297</v>
      </c>
      <c r="CD853" t="s">
        <v>297</v>
      </c>
      <c r="CE853" t="s">
        <v>297</v>
      </c>
      <c r="CF853" t="s">
        <v>347</v>
      </c>
      <c r="CG853" t="s">
        <v>297</v>
      </c>
      <c r="CH853" t="s">
        <v>297</v>
      </c>
      <c r="CI853">
        <v>0</v>
      </c>
      <c r="CJ853">
        <v>30</v>
      </c>
      <c r="CK853" t="s">
        <v>4919</v>
      </c>
      <c r="CL853" t="s">
        <v>4920</v>
      </c>
      <c r="CM853" t="s">
        <v>297</v>
      </c>
      <c r="CN853" t="s">
        <v>297</v>
      </c>
      <c r="CO853" t="s">
        <v>297</v>
      </c>
      <c r="CP853" t="s">
        <v>297</v>
      </c>
      <c r="CQ853" t="s">
        <v>297</v>
      </c>
      <c r="CR853" t="s">
        <v>297</v>
      </c>
      <c r="CS853" t="s">
        <v>297</v>
      </c>
      <c r="CT853" t="s">
        <v>297</v>
      </c>
      <c r="CU853" t="s">
        <v>297</v>
      </c>
      <c r="CV853" t="s">
        <v>297</v>
      </c>
      <c r="CW853" t="s">
        <v>297</v>
      </c>
      <c r="CX853" t="s">
        <v>297</v>
      </c>
      <c r="CY853" t="s">
        <v>297</v>
      </c>
      <c r="CZ853" t="s">
        <v>297</v>
      </c>
      <c r="DA853" t="s">
        <v>297</v>
      </c>
      <c r="DB853" t="s">
        <v>297</v>
      </c>
      <c r="DC853" t="s">
        <v>297</v>
      </c>
    </row>
    <row r="854" spans="1:107" ht="17" hidden="1" customHeight="1" x14ac:dyDescent="0.2">
      <c r="A854" t="s">
        <v>4921</v>
      </c>
      <c r="B854" s="196" t="s">
        <v>4922</v>
      </c>
      <c r="C854" t="s">
        <v>6204</v>
      </c>
      <c r="D854" t="s">
        <v>297</v>
      </c>
      <c r="E854" t="s">
        <v>4923</v>
      </c>
      <c r="F854" t="s">
        <v>4924</v>
      </c>
      <c r="G854" t="s">
        <v>339</v>
      </c>
      <c r="H854" t="s">
        <v>340</v>
      </c>
      <c r="I854" t="s">
        <v>375</v>
      </c>
      <c r="J854" t="s">
        <v>342</v>
      </c>
      <c r="K854" t="s">
        <v>343</v>
      </c>
      <c r="L854" t="s">
        <v>303</v>
      </c>
      <c r="M854" t="s">
        <v>297</v>
      </c>
      <c r="N854" t="s">
        <v>297</v>
      </c>
      <c r="O854" t="s">
        <v>297</v>
      </c>
      <c r="Q854" t="s">
        <v>344</v>
      </c>
      <c r="R854" t="s">
        <v>297</v>
      </c>
      <c r="S854" t="s">
        <v>306</v>
      </c>
      <c r="T854" t="s">
        <v>297</v>
      </c>
      <c r="U854" t="s">
        <v>308</v>
      </c>
      <c r="V854" t="s">
        <v>309</v>
      </c>
      <c r="W854" t="s">
        <v>345</v>
      </c>
      <c r="X854" t="s">
        <v>310</v>
      </c>
      <c r="Y854" t="s">
        <v>346</v>
      </c>
      <c r="Z854" t="s">
        <v>411</v>
      </c>
      <c r="AA854" t="s">
        <v>424</v>
      </c>
      <c r="AB854">
        <v>6</v>
      </c>
      <c r="AC854" t="s">
        <v>297</v>
      </c>
      <c r="AD854" t="s">
        <v>297</v>
      </c>
      <c r="AE854" t="s">
        <v>297</v>
      </c>
      <c r="AF854" t="s">
        <v>297</v>
      </c>
      <c r="AG854" t="s">
        <v>297</v>
      </c>
      <c r="AH854" t="s">
        <v>297</v>
      </c>
      <c r="AI854" t="s">
        <v>297</v>
      </c>
      <c r="AJ854" t="s">
        <v>297</v>
      </c>
      <c r="AK854" t="s">
        <v>297</v>
      </c>
      <c r="AL854" t="s">
        <v>297</v>
      </c>
      <c r="AM854" t="s">
        <v>297</v>
      </c>
      <c r="AN854" t="s">
        <v>297</v>
      </c>
      <c r="AO854" t="s">
        <v>297</v>
      </c>
      <c r="AP854" t="s">
        <v>297</v>
      </c>
      <c r="AQ854" t="s">
        <v>297</v>
      </c>
      <c r="AR854" t="s">
        <v>297</v>
      </c>
      <c r="AS854" t="s">
        <v>297</v>
      </c>
      <c r="AT854" t="s">
        <v>297</v>
      </c>
      <c r="AU854" t="s">
        <v>297</v>
      </c>
      <c r="AV854" t="s">
        <v>297</v>
      </c>
      <c r="AW854" t="s">
        <v>297</v>
      </c>
      <c r="AX854" t="s">
        <v>297</v>
      </c>
      <c r="AY854" t="s">
        <v>297</v>
      </c>
      <c r="AZ854" t="s">
        <v>297</v>
      </c>
      <c r="BA854" t="s">
        <v>297</v>
      </c>
      <c r="BB854" t="s">
        <v>297</v>
      </c>
      <c r="BC854" t="s">
        <v>297</v>
      </c>
      <c r="BD854" t="s">
        <v>297</v>
      </c>
      <c r="BE854" t="s">
        <v>297</v>
      </c>
      <c r="BF854" t="s">
        <v>297</v>
      </c>
      <c r="BG854" t="s">
        <v>297</v>
      </c>
      <c r="BH854" t="s">
        <v>297</v>
      </c>
      <c r="BI854" t="s">
        <v>297</v>
      </c>
      <c r="BJ854" t="s">
        <v>297</v>
      </c>
      <c r="BK854" t="s">
        <v>297</v>
      </c>
      <c r="BL854" t="s">
        <v>297</v>
      </c>
      <c r="BM854" t="s">
        <v>297</v>
      </c>
      <c r="BN854" t="s">
        <v>297</v>
      </c>
      <c r="BO854" t="s">
        <v>297</v>
      </c>
      <c r="BP854" t="s">
        <v>297</v>
      </c>
      <c r="BQ854" t="s">
        <v>297</v>
      </c>
      <c r="BR854" t="s">
        <v>297</v>
      </c>
      <c r="BS854" t="s">
        <v>297</v>
      </c>
      <c r="BT854" t="s">
        <v>297</v>
      </c>
      <c r="BU854" t="s">
        <v>297</v>
      </c>
      <c r="BV854" t="s">
        <v>297</v>
      </c>
      <c r="BW854" t="s">
        <v>297</v>
      </c>
      <c r="BX854" t="s">
        <v>297</v>
      </c>
      <c r="BY854" t="s">
        <v>297</v>
      </c>
      <c r="BZ854" t="s">
        <v>297</v>
      </c>
      <c r="CA854" t="s">
        <v>297</v>
      </c>
      <c r="CB854" t="s">
        <v>297</v>
      </c>
      <c r="CC854" t="s">
        <v>297</v>
      </c>
      <c r="CD854" t="s">
        <v>297</v>
      </c>
      <c r="CE854" t="s">
        <v>297</v>
      </c>
      <c r="CF854" t="s">
        <v>347</v>
      </c>
      <c r="CG854" t="s">
        <v>297</v>
      </c>
      <c r="CH854" t="s">
        <v>297</v>
      </c>
      <c r="CI854">
        <v>0</v>
      </c>
      <c r="CJ854">
        <v>50</v>
      </c>
      <c r="CK854" t="s">
        <v>4925</v>
      </c>
      <c r="CL854" t="s">
        <v>4926</v>
      </c>
      <c r="CM854" t="s">
        <v>4927</v>
      </c>
      <c r="CN854" t="s">
        <v>297</v>
      </c>
      <c r="CO854" t="s">
        <v>297</v>
      </c>
      <c r="CP854" t="s">
        <v>297</v>
      </c>
      <c r="CQ854" t="s">
        <v>297</v>
      </c>
      <c r="CR854" t="s">
        <v>297</v>
      </c>
      <c r="CS854" t="s">
        <v>297</v>
      </c>
      <c r="CT854" t="s">
        <v>297</v>
      </c>
      <c r="CU854" t="s">
        <v>297</v>
      </c>
      <c r="CV854" t="s">
        <v>297</v>
      </c>
      <c r="CW854" t="s">
        <v>297</v>
      </c>
      <c r="CX854" t="s">
        <v>297</v>
      </c>
      <c r="CY854" t="s">
        <v>579</v>
      </c>
      <c r="CZ854" t="s">
        <v>404</v>
      </c>
      <c r="DA854" t="s">
        <v>0</v>
      </c>
      <c r="DB854" t="s">
        <v>297</v>
      </c>
      <c r="DC854" t="s">
        <v>297</v>
      </c>
    </row>
    <row r="855" spans="1:107" ht="17" hidden="1" customHeight="1" x14ac:dyDescent="0.2">
      <c r="A855" t="s">
        <v>4928</v>
      </c>
      <c r="B855" s="14" t="s">
        <v>4929</v>
      </c>
      <c r="C855" t="s">
        <v>6204</v>
      </c>
      <c r="D855" t="s">
        <v>297</v>
      </c>
      <c r="E855" t="s">
        <v>4930</v>
      </c>
      <c r="F855" t="s">
        <v>4931</v>
      </c>
      <c r="G855" t="s">
        <v>339</v>
      </c>
      <c r="H855" t="s">
        <v>340</v>
      </c>
      <c r="I855" t="s">
        <v>375</v>
      </c>
      <c r="J855" t="s">
        <v>342</v>
      </c>
      <c r="K855" t="s">
        <v>343</v>
      </c>
      <c r="L855" t="s">
        <v>303</v>
      </c>
      <c r="M855" t="s">
        <v>297</v>
      </c>
      <c r="N855" t="s">
        <v>297</v>
      </c>
      <c r="O855" t="s">
        <v>297</v>
      </c>
      <c r="Q855" t="s">
        <v>344</v>
      </c>
      <c r="R855" t="s">
        <v>297</v>
      </c>
      <c r="S855" t="s">
        <v>306</v>
      </c>
      <c r="T855" t="s">
        <v>297</v>
      </c>
      <c r="U855" t="s">
        <v>308</v>
      </c>
      <c r="V855" t="s">
        <v>568</v>
      </c>
      <c r="W855" t="s">
        <v>345</v>
      </c>
      <c r="X855" t="s">
        <v>310</v>
      </c>
      <c r="Y855" t="s">
        <v>568</v>
      </c>
      <c r="Z855" t="s">
        <v>297</v>
      </c>
      <c r="AA855" t="s">
        <v>297</v>
      </c>
      <c r="AB855" t="s">
        <v>297</v>
      </c>
      <c r="AC855" t="s">
        <v>297</v>
      </c>
      <c r="AD855" t="s">
        <v>297</v>
      </c>
      <c r="AE855" t="s">
        <v>297</v>
      </c>
      <c r="AF855" t="s">
        <v>297</v>
      </c>
      <c r="AG855" t="s">
        <v>297</v>
      </c>
      <c r="AH855" t="s">
        <v>297</v>
      </c>
      <c r="AI855" t="s">
        <v>297</v>
      </c>
      <c r="AJ855" t="s">
        <v>297</v>
      </c>
      <c r="AK855" t="s">
        <v>297</v>
      </c>
      <c r="AL855" t="s">
        <v>297</v>
      </c>
      <c r="AM855" t="s">
        <v>297</v>
      </c>
      <c r="AN855" t="s">
        <v>297</v>
      </c>
      <c r="AO855" t="s">
        <v>297</v>
      </c>
      <c r="AP855" t="s">
        <v>297</v>
      </c>
      <c r="AQ855" t="s">
        <v>297</v>
      </c>
      <c r="AR855" t="s">
        <v>297</v>
      </c>
      <c r="AS855" t="s">
        <v>297</v>
      </c>
      <c r="AT855" t="s">
        <v>297</v>
      </c>
      <c r="AU855" t="s">
        <v>297</v>
      </c>
      <c r="AV855" t="s">
        <v>297</v>
      </c>
      <c r="AW855" t="s">
        <v>297</v>
      </c>
      <c r="AX855" t="s">
        <v>297</v>
      </c>
      <c r="AY855" t="s">
        <v>297</v>
      </c>
      <c r="AZ855" t="s">
        <v>297</v>
      </c>
      <c r="BA855" t="s">
        <v>297</v>
      </c>
      <c r="BB855" t="s">
        <v>297</v>
      </c>
      <c r="BC855" t="s">
        <v>297</v>
      </c>
      <c r="BD855" t="s">
        <v>297</v>
      </c>
      <c r="BE855" t="s">
        <v>297</v>
      </c>
      <c r="BF855" t="s">
        <v>297</v>
      </c>
      <c r="BG855" t="s">
        <v>297</v>
      </c>
      <c r="BH855" t="s">
        <v>297</v>
      </c>
      <c r="BI855" t="s">
        <v>297</v>
      </c>
      <c r="BJ855" t="s">
        <v>297</v>
      </c>
      <c r="BK855" t="s">
        <v>297</v>
      </c>
      <c r="BL855" t="s">
        <v>297</v>
      </c>
      <c r="BM855" t="s">
        <v>297</v>
      </c>
      <c r="BN855" t="s">
        <v>297</v>
      </c>
      <c r="BO855" t="s">
        <v>297</v>
      </c>
      <c r="BP855" t="s">
        <v>297</v>
      </c>
      <c r="BQ855" t="s">
        <v>297</v>
      </c>
      <c r="BR855" t="s">
        <v>297</v>
      </c>
      <c r="BS855" t="s">
        <v>297</v>
      </c>
      <c r="BT855" t="s">
        <v>297</v>
      </c>
      <c r="BU855" t="s">
        <v>297</v>
      </c>
      <c r="BV855" t="s">
        <v>297</v>
      </c>
      <c r="BW855" t="s">
        <v>297</v>
      </c>
      <c r="BX855" t="s">
        <v>297</v>
      </c>
      <c r="BY855" t="s">
        <v>297</v>
      </c>
      <c r="BZ855" t="s">
        <v>297</v>
      </c>
      <c r="CA855" t="s">
        <v>297</v>
      </c>
      <c r="CB855" t="s">
        <v>297</v>
      </c>
      <c r="CC855" t="s">
        <v>297</v>
      </c>
      <c r="CD855" t="s">
        <v>297</v>
      </c>
      <c r="CE855" t="s">
        <v>297</v>
      </c>
      <c r="CF855" t="s">
        <v>758</v>
      </c>
      <c r="CG855" t="s">
        <v>297</v>
      </c>
      <c r="CH855" t="s">
        <v>297</v>
      </c>
      <c r="CI855">
        <v>0</v>
      </c>
      <c r="CJ855">
        <v>65535</v>
      </c>
      <c r="CK855" t="s">
        <v>4932</v>
      </c>
      <c r="CL855" t="s">
        <v>4933</v>
      </c>
      <c r="CM855" t="s">
        <v>297</v>
      </c>
      <c r="CN855" t="s">
        <v>297</v>
      </c>
      <c r="CO855" t="s">
        <v>297</v>
      </c>
      <c r="CP855" t="s">
        <v>297</v>
      </c>
      <c r="CQ855" t="s">
        <v>297</v>
      </c>
      <c r="CR855" t="s">
        <v>297</v>
      </c>
      <c r="CS855" t="s">
        <v>4893</v>
      </c>
      <c r="CT855" t="s">
        <v>297</v>
      </c>
      <c r="CU855" t="s">
        <v>297</v>
      </c>
      <c r="CV855" t="s">
        <v>297</v>
      </c>
      <c r="CW855" t="s">
        <v>297</v>
      </c>
      <c r="CX855" t="s">
        <v>297</v>
      </c>
      <c r="CY855" t="s">
        <v>534</v>
      </c>
      <c r="CZ855" t="s">
        <v>404</v>
      </c>
      <c r="DA855" t="s">
        <v>4934</v>
      </c>
      <c r="DB855" t="s">
        <v>297</v>
      </c>
      <c r="DC855" t="s">
        <v>432</v>
      </c>
    </row>
    <row r="856" spans="1:107" ht="17" hidden="1" customHeight="1" x14ac:dyDescent="0.2">
      <c r="A856" t="s">
        <v>5052</v>
      </c>
      <c r="B856" s="196" t="s">
        <v>5053</v>
      </c>
      <c r="C856" t="s">
        <v>6289</v>
      </c>
      <c r="D856" t="s">
        <v>297</v>
      </c>
      <c r="E856" t="s">
        <v>5054</v>
      </c>
      <c r="F856" t="s">
        <v>297</v>
      </c>
      <c r="G856" t="s">
        <v>519</v>
      </c>
      <c r="H856" t="s">
        <v>299</v>
      </c>
      <c r="I856" t="s">
        <v>300</v>
      </c>
      <c r="J856" t="s">
        <v>611</v>
      </c>
      <c r="K856" t="s">
        <v>5055</v>
      </c>
      <c r="L856" t="s">
        <v>303</v>
      </c>
      <c r="M856" t="s">
        <v>297</v>
      </c>
      <c r="N856" t="s">
        <v>297</v>
      </c>
      <c r="O856" t="s">
        <v>297</v>
      </c>
      <c r="Q856" t="s">
        <v>5056</v>
      </c>
      <c r="R856" t="s">
        <v>368</v>
      </c>
      <c r="S856" t="s">
        <v>306</v>
      </c>
      <c r="T856" t="s">
        <v>307</v>
      </c>
      <c r="U856" t="s">
        <v>308</v>
      </c>
      <c r="V856" t="s">
        <v>309</v>
      </c>
      <c r="W856" t="s">
        <v>310</v>
      </c>
      <c r="X856" t="s">
        <v>310</v>
      </c>
      <c r="Y856" t="s">
        <v>311</v>
      </c>
      <c r="Z856" t="s">
        <v>312</v>
      </c>
      <c r="AA856" t="s">
        <v>297</v>
      </c>
      <c r="AB856" t="s">
        <v>297</v>
      </c>
      <c r="AC856" t="s">
        <v>297</v>
      </c>
      <c r="AD856" t="s">
        <v>297</v>
      </c>
      <c r="AE856" t="s">
        <v>297</v>
      </c>
      <c r="AF856" t="s">
        <v>312</v>
      </c>
      <c r="AG856" t="s">
        <v>297</v>
      </c>
      <c r="AH856" t="s">
        <v>297</v>
      </c>
      <c r="AI856" t="s">
        <v>297</v>
      </c>
      <c r="AJ856" t="s">
        <v>297</v>
      </c>
      <c r="AK856" t="s">
        <v>297</v>
      </c>
      <c r="AL856" t="s">
        <v>297</v>
      </c>
      <c r="AM856" t="s">
        <v>297</v>
      </c>
      <c r="AN856" t="s">
        <v>297</v>
      </c>
      <c r="AO856" t="s">
        <v>297</v>
      </c>
      <c r="AP856" t="s">
        <v>297</v>
      </c>
      <c r="AQ856" t="s">
        <v>297</v>
      </c>
      <c r="AR856" t="s">
        <v>297</v>
      </c>
      <c r="AS856" t="s">
        <v>297</v>
      </c>
      <c r="AT856" t="s">
        <v>297</v>
      </c>
      <c r="AU856" t="s">
        <v>297</v>
      </c>
      <c r="AV856" t="s">
        <v>297</v>
      </c>
      <c r="AW856" t="s">
        <v>297</v>
      </c>
      <c r="AX856" t="s">
        <v>297</v>
      </c>
      <c r="AY856" t="s">
        <v>297</v>
      </c>
      <c r="AZ856" t="s">
        <v>297</v>
      </c>
      <c r="BA856" t="s">
        <v>297</v>
      </c>
      <c r="BB856" t="s">
        <v>297</v>
      </c>
      <c r="BC856" t="s">
        <v>297</v>
      </c>
      <c r="BD856" t="s">
        <v>297</v>
      </c>
      <c r="BE856" t="s">
        <v>297</v>
      </c>
      <c r="BF856" t="s">
        <v>297</v>
      </c>
      <c r="BG856" t="s">
        <v>297</v>
      </c>
      <c r="BH856" t="s">
        <v>297</v>
      </c>
      <c r="BI856" t="s">
        <v>297</v>
      </c>
      <c r="BJ856" t="s">
        <v>297</v>
      </c>
      <c r="BK856" t="s">
        <v>297</v>
      </c>
      <c r="BL856" t="s">
        <v>297</v>
      </c>
      <c r="BM856" t="s">
        <v>297</v>
      </c>
      <c r="BN856" t="s">
        <v>297</v>
      </c>
      <c r="BO856" t="s">
        <v>297</v>
      </c>
      <c r="BP856" t="s">
        <v>297</v>
      </c>
      <c r="BQ856" t="s">
        <v>297</v>
      </c>
      <c r="BR856" t="s">
        <v>297</v>
      </c>
      <c r="BS856" t="s">
        <v>297</v>
      </c>
      <c r="BT856" t="s">
        <v>297</v>
      </c>
      <c r="BU856" t="s">
        <v>297</v>
      </c>
      <c r="BV856" t="s">
        <v>297</v>
      </c>
      <c r="BW856" t="s">
        <v>297</v>
      </c>
      <c r="BX856" t="s">
        <v>297</v>
      </c>
      <c r="BY856" t="s">
        <v>297</v>
      </c>
      <c r="BZ856" t="s">
        <v>297</v>
      </c>
      <c r="CA856" t="s">
        <v>297</v>
      </c>
      <c r="CB856" t="s">
        <v>297</v>
      </c>
      <c r="CC856" t="s">
        <v>297</v>
      </c>
      <c r="CD856" t="s">
        <v>297</v>
      </c>
      <c r="CE856" t="s">
        <v>297</v>
      </c>
      <c r="CF856" t="s">
        <v>553</v>
      </c>
      <c r="CG856" t="s">
        <v>314</v>
      </c>
      <c r="CH856" t="s">
        <v>314</v>
      </c>
      <c r="CI856" t="s">
        <v>297</v>
      </c>
      <c r="CJ856" t="s">
        <v>297</v>
      </c>
      <c r="CK856" t="s">
        <v>5057</v>
      </c>
      <c r="CL856" t="s">
        <v>5058</v>
      </c>
      <c r="CM856" t="s">
        <v>297</v>
      </c>
      <c r="CN856" t="s">
        <v>297</v>
      </c>
      <c r="CO856" t="s">
        <v>297</v>
      </c>
      <c r="CP856" t="s">
        <v>297</v>
      </c>
      <c r="CQ856" t="s">
        <v>297</v>
      </c>
      <c r="CR856" t="s">
        <v>297</v>
      </c>
      <c r="CS856" t="s">
        <v>297</v>
      </c>
      <c r="CT856" t="s">
        <v>297</v>
      </c>
      <c r="CU856" t="s">
        <v>297</v>
      </c>
      <c r="CV856" t="s">
        <v>297</v>
      </c>
      <c r="CW856" t="s">
        <v>297</v>
      </c>
      <c r="CX856" t="s">
        <v>297</v>
      </c>
      <c r="CY856" t="s">
        <v>297</v>
      </c>
      <c r="CZ856" t="s">
        <v>297</v>
      </c>
      <c r="DA856" t="s">
        <v>297</v>
      </c>
      <c r="DB856" t="s">
        <v>297</v>
      </c>
      <c r="DC856" t="s">
        <v>297</v>
      </c>
    </row>
    <row r="857" spans="1:107" ht="17" hidden="1" customHeight="1" x14ac:dyDescent="0.2">
      <c r="A857" t="s">
        <v>5145</v>
      </c>
      <c r="B857" s="14" t="s">
        <v>5146</v>
      </c>
      <c r="C857" t="s">
        <v>6289</v>
      </c>
      <c r="D857" t="s">
        <v>297</v>
      </c>
      <c r="E857" t="s">
        <v>5147</v>
      </c>
      <c r="F857" t="s">
        <v>5148</v>
      </c>
      <c r="G857" t="s">
        <v>298</v>
      </c>
      <c r="H857" t="s">
        <v>299</v>
      </c>
      <c r="I857" t="s">
        <v>300</v>
      </c>
      <c r="J857" t="s">
        <v>809</v>
      </c>
      <c r="K857" t="s">
        <v>745</v>
      </c>
      <c r="L857" t="s">
        <v>1252</v>
      </c>
      <c r="M857" t="s">
        <v>297</v>
      </c>
      <c r="N857" t="s">
        <v>297</v>
      </c>
      <c r="O857" t="s">
        <v>297</v>
      </c>
      <c r="Q857" t="s">
        <v>304</v>
      </c>
      <c r="R857" t="s">
        <v>319</v>
      </c>
      <c r="S857" t="s">
        <v>384</v>
      </c>
      <c r="T857" t="s">
        <v>747</v>
      </c>
      <c r="U857" t="s">
        <v>308</v>
      </c>
      <c r="V857" t="s">
        <v>309</v>
      </c>
      <c r="W857" t="s">
        <v>310</v>
      </c>
      <c r="X857" t="s">
        <v>310</v>
      </c>
      <c r="Y857" t="s">
        <v>5149</v>
      </c>
      <c r="Z857" t="s">
        <v>312</v>
      </c>
      <c r="AA857" t="s">
        <v>297</v>
      </c>
      <c r="AB857" t="s">
        <v>297</v>
      </c>
      <c r="AC857" t="s">
        <v>297</v>
      </c>
      <c r="AD857" t="s">
        <v>297</v>
      </c>
      <c r="AE857" t="s">
        <v>297</v>
      </c>
      <c r="AF857" t="s">
        <v>312</v>
      </c>
      <c r="AG857" t="s">
        <v>297</v>
      </c>
      <c r="AH857" t="s">
        <v>297</v>
      </c>
      <c r="AI857" t="s">
        <v>297</v>
      </c>
      <c r="AJ857" t="s">
        <v>297</v>
      </c>
      <c r="AK857" t="s">
        <v>297</v>
      </c>
      <c r="AL857" t="s">
        <v>297</v>
      </c>
      <c r="AM857" t="s">
        <v>297</v>
      </c>
      <c r="AN857" t="s">
        <v>297</v>
      </c>
      <c r="AO857" t="s">
        <v>297</v>
      </c>
      <c r="AP857" t="s">
        <v>297</v>
      </c>
      <c r="AQ857" t="s">
        <v>297</v>
      </c>
      <c r="AR857" t="s">
        <v>297</v>
      </c>
      <c r="AS857" t="s">
        <v>297</v>
      </c>
      <c r="AT857" t="s">
        <v>297</v>
      </c>
      <c r="AU857" t="s">
        <v>297</v>
      </c>
      <c r="AV857" t="s">
        <v>297</v>
      </c>
      <c r="AW857" t="s">
        <v>297</v>
      </c>
      <c r="AX857" t="s">
        <v>297</v>
      </c>
      <c r="AY857" t="s">
        <v>297</v>
      </c>
      <c r="AZ857" t="s">
        <v>297</v>
      </c>
      <c r="BA857" t="s">
        <v>297</v>
      </c>
      <c r="BB857" t="s">
        <v>297</v>
      </c>
      <c r="BC857" t="s">
        <v>297</v>
      </c>
      <c r="BD857" t="s">
        <v>297</v>
      </c>
      <c r="BE857" t="s">
        <v>297</v>
      </c>
      <c r="BF857" t="s">
        <v>297</v>
      </c>
      <c r="BG857" t="s">
        <v>297</v>
      </c>
      <c r="BH857" t="s">
        <v>297</v>
      </c>
      <c r="BI857" t="s">
        <v>297</v>
      </c>
      <c r="BJ857" t="s">
        <v>297</v>
      </c>
      <c r="BK857" t="s">
        <v>297</v>
      </c>
      <c r="BL857" t="s">
        <v>297</v>
      </c>
      <c r="BM857" t="s">
        <v>297</v>
      </c>
      <c r="BN857" t="s">
        <v>297</v>
      </c>
      <c r="BO857" t="s">
        <v>297</v>
      </c>
      <c r="BP857" t="s">
        <v>297</v>
      </c>
      <c r="BQ857" t="s">
        <v>297</v>
      </c>
      <c r="BR857" t="s">
        <v>297</v>
      </c>
      <c r="BS857" t="s">
        <v>297</v>
      </c>
      <c r="BT857" t="s">
        <v>297</v>
      </c>
      <c r="BU857" t="s">
        <v>297</v>
      </c>
      <c r="BV857" t="s">
        <v>297</v>
      </c>
      <c r="BW857" t="s">
        <v>297</v>
      </c>
      <c r="BX857" t="s">
        <v>297</v>
      </c>
      <c r="BY857" t="s">
        <v>297</v>
      </c>
      <c r="BZ857" t="s">
        <v>297</v>
      </c>
      <c r="CA857" t="s">
        <v>297</v>
      </c>
      <c r="CB857" t="s">
        <v>297</v>
      </c>
      <c r="CC857" t="s">
        <v>297</v>
      </c>
      <c r="CD857" t="s">
        <v>297</v>
      </c>
      <c r="CE857" t="s">
        <v>297</v>
      </c>
      <c r="CF857" t="s">
        <v>347</v>
      </c>
      <c r="CG857" t="s">
        <v>297</v>
      </c>
      <c r="CH857" t="s">
        <v>297</v>
      </c>
      <c r="CI857">
        <v>0</v>
      </c>
      <c r="CJ857">
        <v>30</v>
      </c>
      <c r="CK857" t="s">
        <v>5150</v>
      </c>
      <c r="CL857" t="s">
        <v>5151</v>
      </c>
      <c r="CM857" t="s">
        <v>5152</v>
      </c>
      <c r="CN857" t="s">
        <v>297</v>
      </c>
      <c r="CO857" t="s">
        <v>297</v>
      </c>
      <c r="CP857" t="s">
        <v>297</v>
      </c>
      <c r="CQ857" t="s">
        <v>297</v>
      </c>
      <c r="CR857" t="s">
        <v>297</v>
      </c>
      <c r="CS857" t="s">
        <v>297</v>
      </c>
      <c r="CT857" t="s">
        <v>297</v>
      </c>
      <c r="CU857" t="s">
        <v>297</v>
      </c>
      <c r="CV857" t="s">
        <v>297</v>
      </c>
      <c r="CW857" t="s">
        <v>297</v>
      </c>
      <c r="CX857" t="s">
        <v>297</v>
      </c>
      <c r="CY857" t="s">
        <v>297</v>
      </c>
      <c r="CZ857" t="s">
        <v>297</v>
      </c>
      <c r="DA857" t="s">
        <v>297</v>
      </c>
      <c r="DB857" t="s">
        <v>297</v>
      </c>
      <c r="DC857" t="s">
        <v>297</v>
      </c>
    </row>
    <row r="858" spans="1:107" ht="17" hidden="1" customHeight="1" x14ac:dyDescent="0.2">
      <c r="A858" t="s">
        <v>4946</v>
      </c>
      <c r="B858" s="196" t="s">
        <v>4947</v>
      </c>
      <c r="C858" t="s">
        <v>6204</v>
      </c>
      <c r="D858" t="s">
        <v>297</v>
      </c>
      <c r="E858" t="s">
        <v>4948</v>
      </c>
      <c r="F858" t="s">
        <v>297</v>
      </c>
      <c r="G858" t="s">
        <v>339</v>
      </c>
      <c r="H858" t="s">
        <v>340</v>
      </c>
      <c r="I858" t="s">
        <v>375</v>
      </c>
      <c r="J858" t="s">
        <v>342</v>
      </c>
      <c r="K858" t="s">
        <v>343</v>
      </c>
      <c r="L858" t="s">
        <v>303</v>
      </c>
      <c r="M858" t="s">
        <v>297</v>
      </c>
      <c r="N858" t="s">
        <v>297</v>
      </c>
      <c r="O858" t="s">
        <v>297</v>
      </c>
      <c r="Q858" t="s">
        <v>344</v>
      </c>
      <c r="R858" t="s">
        <v>297</v>
      </c>
      <c r="S858" t="s">
        <v>306</v>
      </c>
      <c r="T858" t="s">
        <v>297</v>
      </c>
      <c r="U858" t="s">
        <v>308</v>
      </c>
      <c r="V858" t="s">
        <v>309</v>
      </c>
      <c r="W858" t="s">
        <v>345</v>
      </c>
      <c r="X858" t="s">
        <v>310</v>
      </c>
      <c r="Y858" t="s">
        <v>346</v>
      </c>
      <c r="Z858" t="s">
        <v>411</v>
      </c>
      <c r="AA858" t="s">
        <v>424</v>
      </c>
      <c r="AB858">
        <v>4</v>
      </c>
      <c r="AC858" t="s">
        <v>297</v>
      </c>
      <c r="AD858" t="s">
        <v>297</v>
      </c>
      <c r="AE858" t="s">
        <v>297</v>
      </c>
      <c r="AF858" t="s">
        <v>297</v>
      </c>
      <c r="AG858" t="s">
        <v>297</v>
      </c>
      <c r="AH858" t="s">
        <v>297</v>
      </c>
      <c r="AI858" t="s">
        <v>297</v>
      </c>
      <c r="AJ858" t="s">
        <v>297</v>
      </c>
      <c r="AK858" t="s">
        <v>297</v>
      </c>
      <c r="AL858" t="s">
        <v>297</v>
      </c>
      <c r="AM858" t="s">
        <v>297</v>
      </c>
      <c r="AN858" t="s">
        <v>297</v>
      </c>
      <c r="AO858" t="s">
        <v>297</v>
      </c>
      <c r="AP858" t="s">
        <v>297</v>
      </c>
      <c r="AQ858" t="s">
        <v>297</v>
      </c>
      <c r="AR858" t="s">
        <v>297</v>
      </c>
      <c r="AS858" t="s">
        <v>297</v>
      </c>
      <c r="AT858" t="s">
        <v>297</v>
      </c>
      <c r="AU858" t="s">
        <v>297</v>
      </c>
      <c r="AV858" t="s">
        <v>297</v>
      </c>
      <c r="AW858" t="s">
        <v>297</v>
      </c>
      <c r="AX858" t="s">
        <v>297</v>
      </c>
      <c r="AY858" t="s">
        <v>297</v>
      </c>
      <c r="AZ858" t="s">
        <v>297</v>
      </c>
      <c r="BA858" t="s">
        <v>297</v>
      </c>
      <c r="BB858" t="s">
        <v>297</v>
      </c>
      <c r="BC858" t="s">
        <v>297</v>
      </c>
      <c r="BD858" t="s">
        <v>297</v>
      </c>
      <c r="BE858" t="s">
        <v>297</v>
      </c>
      <c r="BF858" t="s">
        <v>297</v>
      </c>
      <c r="BG858" t="s">
        <v>297</v>
      </c>
      <c r="BH858" t="s">
        <v>297</v>
      </c>
      <c r="BI858" t="s">
        <v>297</v>
      </c>
      <c r="BJ858" t="s">
        <v>297</v>
      </c>
      <c r="BK858" t="s">
        <v>297</v>
      </c>
      <c r="BL858" t="s">
        <v>297</v>
      </c>
      <c r="BM858" t="s">
        <v>297</v>
      </c>
      <c r="BN858" t="s">
        <v>297</v>
      </c>
      <c r="BO858" t="s">
        <v>297</v>
      </c>
      <c r="BP858" t="s">
        <v>297</v>
      </c>
      <c r="BQ858" t="s">
        <v>297</v>
      </c>
      <c r="BR858" t="s">
        <v>297</v>
      </c>
      <c r="BS858" t="s">
        <v>297</v>
      </c>
      <c r="BT858" t="s">
        <v>297</v>
      </c>
      <c r="BU858" t="s">
        <v>297</v>
      </c>
      <c r="BV858" t="s">
        <v>297</v>
      </c>
      <c r="BW858" t="s">
        <v>297</v>
      </c>
      <c r="BX858" t="s">
        <v>297</v>
      </c>
      <c r="BY858" t="s">
        <v>297</v>
      </c>
      <c r="BZ858" t="s">
        <v>297</v>
      </c>
      <c r="CA858" t="s">
        <v>297</v>
      </c>
      <c r="CB858" t="s">
        <v>411</v>
      </c>
      <c r="CC858" t="s">
        <v>424</v>
      </c>
      <c r="CD858">
        <v>5</v>
      </c>
      <c r="CE858" t="s">
        <v>297</v>
      </c>
      <c r="CF858" t="s">
        <v>347</v>
      </c>
      <c r="CG858" t="s">
        <v>297</v>
      </c>
      <c r="CH858" t="s">
        <v>297</v>
      </c>
      <c r="CI858">
        <v>0</v>
      </c>
      <c r="CJ858">
        <v>255</v>
      </c>
      <c r="CK858" t="s">
        <v>4949</v>
      </c>
      <c r="CL858" t="s">
        <v>4950</v>
      </c>
      <c r="CM858" t="s">
        <v>297</v>
      </c>
      <c r="CN858" t="s">
        <v>297</v>
      </c>
      <c r="CO858" t="s">
        <v>297</v>
      </c>
      <c r="CP858" t="s">
        <v>297</v>
      </c>
      <c r="CQ858" t="s">
        <v>297</v>
      </c>
      <c r="CR858" t="s">
        <v>297</v>
      </c>
      <c r="CS858" t="s">
        <v>297</v>
      </c>
      <c r="CT858" t="s">
        <v>297</v>
      </c>
      <c r="CU858" t="s">
        <v>297</v>
      </c>
      <c r="CV858" t="s">
        <v>297</v>
      </c>
      <c r="CW858" t="s">
        <v>297</v>
      </c>
      <c r="CX858" t="s">
        <v>297</v>
      </c>
      <c r="CY858" t="s">
        <v>579</v>
      </c>
      <c r="CZ858" t="s">
        <v>404</v>
      </c>
      <c r="DA858" t="s">
        <v>6</v>
      </c>
      <c r="DB858" t="s">
        <v>297</v>
      </c>
      <c r="DC858" t="s">
        <v>297</v>
      </c>
    </row>
    <row r="859" spans="1:107" ht="17" hidden="1" customHeight="1" x14ac:dyDescent="0.2">
      <c r="A859" t="s">
        <v>6</v>
      </c>
      <c r="B859" s="198" t="s">
        <v>4951</v>
      </c>
      <c r="C859" t="s">
        <v>541</v>
      </c>
      <c r="D859" s="70" t="s">
        <v>4952</v>
      </c>
      <c r="E859" s="70" t="s">
        <v>4953</v>
      </c>
      <c r="F859" s="160" t="s">
        <v>4954</v>
      </c>
      <c r="G859" t="s">
        <v>339</v>
      </c>
      <c r="H859" t="s">
        <v>299</v>
      </c>
      <c r="I859" t="s">
        <v>375</v>
      </c>
      <c r="J859" t="s">
        <v>342</v>
      </c>
      <c r="K859" t="s">
        <v>343</v>
      </c>
      <c r="L859" t="s">
        <v>303</v>
      </c>
      <c r="M859" t="s">
        <v>297</v>
      </c>
      <c r="N859" t="s">
        <v>297</v>
      </c>
      <c r="O859" t="s">
        <v>297</v>
      </c>
      <c r="Q859" t="s">
        <v>344</v>
      </c>
      <c r="R859" t="s">
        <v>297</v>
      </c>
      <c r="S859" t="s">
        <v>306</v>
      </c>
      <c r="T859" t="s">
        <v>297</v>
      </c>
      <c r="U859" t="s">
        <v>297</v>
      </c>
      <c r="V859" t="s">
        <v>309</v>
      </c>
      <c r="W859" t="s">
        <v>310</v>
      </c>
      <c r="X859" t="s">
        <v>310</v>
      </c>
      <c r="Y859" t="s">
        <v>311</v>
      </c>
      <c r="Z859" t="s">
        <v>297</v>
      </c>
      <c r="AA859" t="s">
        <v>297</v>
      </c>
      <c r="AB859" t="s">
        <v>297</v>
      </c>
      <c r="AC859" t="s">
        <v>297</v>
      </c>
      <c r="AD859" t="s">
        <v>297</v>
      </c>
      <c r="AE859" t="s">
        <v>297</v>
      </c>
      <c r="AF859" t="s">
        <v>297</v>
      </c>
      <c r="AG859" t="s">
        <v>297</v>
      </c>
      <c r="AH859" t="s">
        <v>297</v>
      </c>
      <c r="AI859" t="s">
        <v>297</v>
      </c>
      <c r="AJ859" t="s">
        <v>297</v>
      </c>
      <c r="AK859" t="s">
        <v>297</v>
      </c>
      <c r="AL859" t="s">
        <v>297</v>
      </c>
      <c r="AM859" t="s">
        <v>297</v>
      </c>
      <c r="AN859" t="s">
        <v>297</v>
      </c>
      <c r="AO859" t="s">
        <v>297</v>
      </c>
      <c r="AP859" t="s">
        <v>297</v>
      </c>
      <c r="AQ859" t="s">
        <v>297</v>
      </c>
      <c r="AR859" t="s">
        <v>297</v>
      </c>
      <c r="AS859" t="s">
        <v>297</v>
      </c>
      <c r="AT859" t="s">
        <v>297</v>
      </c>
      <c r="AU859" t="s">
        <v>297</v>
      </c>
      <c r="AV859" t="s">
        <v>297</v>
      </c>
      <c r="AW859" t="s">
        <v>297</v>
      </c>
      <c r="AX859" t="s">
        <v>297</v>
      </c>
      <c r="AY859" t="s">
        <v>297</v>
      </c>
      <c r="AZ859" t="s">
        <v>297</v>
      </c>
      <c r="BA859" t="s">
        <v>297</v>
      </c>
      <c r="BB859" t="s">
        <v>297</v>
      </c>
      <c r="BC859" t="s">
        <v>297</v>
      </c>
      <c r="BD859" t="s">
        <v>297</v>
      </c>
      <c r="BE859" t="s">
        <v>297</v>
      </c>
      <c r="BF859" t="s">
        <v>297</v>
      </c>
      <c r="BG859" t="s">
        <v>297</v>
      </c>
      <c r="BH859" t="s">
        <v>297</v>
      </c>
      <c r="BI859" t="s">
        <v>297</v>
      </c>
      <c r="BJ859" t="s">
        <v>297</v>
      </c>
      <c r="BK859" t="s">
        <v>297</v>
      </c>
      <c r="BL859" t="s">
        <v>297</v>
      </c>
      <c r="BM859" t="s">
        <v>297</v>
      </c>
      <c r="BN859" t="s">
        <v>297</v>
      </c>
      <c r="BO859" t="s">
        <v>297</v>
      </c>
      <c r="BP859" t="s">
        <v>297</v>
      </c>
      <c r="BQ859" t="s">
        <v>297</v>
      </c>
      <c r="BR859" t="s">
        <v>297</v>
      </c>
      <c r="BS859" t="s">
        <v>297</v>
      </c>
      <c r="BT859" t="s">
        <v>297</v>
      </c>
      <c r="BU859" t="s">
        <v>297</v>
      </c>
      <c r="BV859" t="s">
        <v>297</v>
      </c>
      <c r="BW859" t="s">
        <v>297</v>
      </c>
      <c r="BX859" t="s">
        <v>297</v>
      </c>
      <c r="BY859" t="s">
        <v>297</v>
      </c>
      <c r="BZ859" t="s">
        <v>297</v>
      </c>
      <c r="CA859" t="s">
        <v>297</v>
      </c>
      <c r="CB859" t="s">
        <v>297</v>
      </c>
      <c r="CC859" t="s">
        <v>297</v>
      </c>
      <c r="CD859" t="s">
        <v>297</v>
      </c>
      <c r="CE859" t="s">
        <v>297</v>
      </c>
      <c r="CF859" t="s">
        <v>347</v>
      </c>
      <c r="CG859" t="s">
        <v>297</v>
      </c>
      <c r="CH859" t="s">
        <v>297</v>
      </c>
      <c r="CI859" t="s">
        <v>297</v>
      </c>
      <c r="CJ859" t="s">
        <v>297</v>
      </c>
      <c r="CM859" t="s">
        <v>297</v>
      </c>
      <c r="CN859" t="s">
        <v>297</v>
      </c>
      <c r="CO859" t="s">
        <v>297</v>
      </c>
      <c r="CP859" t="s">
        <v>297</v>
      </c>
      <c r="CQ859" t="s">
        <v>297</v>
      </c>
      <c r="CR859" t="s">
        <v>297</v>
      </c>
      <c r="CS859" t="s">
        <v>297</v>
      </c>
      <c r="CT859" t="s">
        <v>297</v>
      </c>
      <c r="CU859" t="s">
        <v>297</v>
      </c>
      <c r="CV859" t="s">
        <v>297</v>
      </c>
      <c r="CW859" t="s">
        <v>297</v>
      </c>
      <c r="CX859" t="s">
        <v>297</v>
      </c>
      <c r="CY859" t="s">
        <v>297</v>
      </c>
      <c r="CZ859" t="s">
        <v>297</v>
      </c>
      <c r="DA859" t="s">
        <v>297</v>
      </c>
      <c r="DB859" t="s">
        <v>297</v>
      </c>
      <c r="DC859" t="s">
        <v>297</v>
      </c>
    </row>
    <row r="860" spans="1:107" ht="17" hidden="1" customHeight="1" x14ac:dyDescent="0.2">
      <c r="A860" t="s">
        <v>4955</v>
      </c>
      <c r="B860" s="196" t="s">
        <v>4956</v>
      </c>
      <c r="C860" t="s">
        <v>6285</v>
      </c>
      <c r="D860" t="s">
        <v>297</v>
      </c>
      <c r="E860" t="s">
        <v>4957</v>
      </c>
      <c r="F860" t="s">
        <v>297</v>
      </c>
      <c r="G860" t="s">
        <v>357</v>
      </c>
      <c r="H860" t="s">
        <v>358</v>
      </c>
      <c r="I860" t="s">
        <v>300</v>
      </c>
      <c r="J860" t="s">
        <v>359</v>
      </c>
      <c r="K860" t="s">
        <v>343</v>
      </c>
      <c r="L860" t="s">
        <v>303</v>
      </c>
      <c r="M860" t="s">
        <v>297</v>
      </c>
      <c r="N860" t="s">
        <v>297</v>
      </c>
      <c r="O860" t="s">
        <v>297</v>
      </c>
      <c r="Q860" t="s">
        <v>344</v>
      </c>
      <c r="R860" t="s">
        <v>297</v>
      </c>
      <c r="S860" t="s">
        <v>306</v>
      </c>
      <c r="T860" t="s">
        <v>297</v>
      </c>
      <c r="U860" t="s">
        <v>297</v>
      </c>
      <c r="V860" t="s">
        <v>309</v>
      </c>
      <c r="W860" t="s">
        <v>310</v>
      </c>
      <c r="X860" t="s">
        <v>310</v>
      </c>
      <c r="Y860" t="s">
        <v>4138</v>
      </c>
      <c r="Z860" t="s">
        <v>297</v>
      </c>
      <c r="AA860" t="s">
        <v>297</v>
      </c>
      <c r="AB860" t="s">
        <v>297</v>
      </c>
      <c r="AC860" t="s">
        <v>297</v>
      </c>
      <c r="AD860" t="s">
        <v>297</v>
      </c>
      <c r="AE860" t="s">
        <v>297</v>
      </c>
      <c r="AF860" t="s">
        <v>312</v>
      </c>
      <c r="AG860" t="s">
        <v>297</v>
      </c>
      <c r="AH860" t="s">
        <v>297</v>
      </c>
      <c r="AI860" t="s">
        <v>297</v>
      </c>
      <c r="AJ860" t="s">
        <v>297</v>
      </c>
      <c r="AK860" t="s">
        <v>297</v>
      </c>
      <c r="AL860" t="s">
        <v>297</v>
      </c>
      <c r="AM860" t="s">
        <v>297</v>
      </c>
      <c r="AN860" t="s">
        <v>297</v>
      </c>
      <c r="AO860" t="s">
        <v>297</v>
      </c>
      <c r="AP860" t="s">
        <v>297</v>
      </c>
      <c r="AQ860" t="s">
        <v>297</v>
      </c>
      <c r="AR860" t="s">
        <v>297</v>
      </c>
      <c r="AS860" t="s">
        <v>297</v>
      </c>
      <c r="AT860" t="s">
        <v>297</v>
      </c>
      <c r="AU860" t="s">
        <v>297</v>
      </c>
      <c r="AV860" t="s">
        <v>297</v>
      </c>
      <c r="AW860" t="s">
        <v>297</v>
      </c>
      <c r="AX860" t="s">
        <v>297</v>
      </c>
      <c r="AY860" t="s">
        <v>297</v>
      </c>
      <c r="AZ860" t="s">
        <v>297</v>
      </c>
      <c r="BA860" t="s">
        <v>297</v>
      </c>
      <c r="BB860" t="s">
        <v>297</v>
      </c>
      <c r="BC860" t="s">
        <v>297</v>
      </c>
      <c r="BD860" t="s">
        <v>297</v>
      </c>
      <c r="BE860" t="s">
        <v>297</v>
      </c>
      <c r="BF860" t="s">
        <v>297</v>
      </c>
      <c r="BG860" t="s">
        <v>297</v>
      </c>
      <c r="BH860" t="s">
        <v>297</v>
      </c>
      <c r="BI860" t="s">
        <v>297</v>
      </c>
      <c r="BJ860" t="s">
        <v>297</v>
      </c>
      <c r="BK860" t="s">
        <v>297</v>
      </c>
      <c r="BL860" t="s">
        <v>297</v>
      </c>
      <c r="BM860" t="s">
        <v>297</v>
      </c>
      <c r="BN860" t="s">
        <v>297</v>
      </c>
      <c r="BO860" t="s">
        <v>297</v>
      </c>
      <c r="BP860" t="s">
        <v>297</v>
      </c>
      <c r="BQ860" t="s">
        <v>297</v>
      </c>
      <c r="BR860" t="s">
        <v>297</v>
      </c>
      <c r="BS860" t="s">
        <v>297</v>
      </c>
      <c r="BT860" t="s">
        <v>297</v>
      </c>
      <c r="BU860" t="s">
        <v>297</v>
      </c>
      <c r="BV860" t="s">
        <v>297</v>
      </c>
      <c r="BW860" t="s">
        <v>297</v>
      </c>
      <c r="BX860" t="s">
        <v>297</v>
      </c>
      <c r="BY860" t="s">
        <v>297</v>
      </c>
      <c r="BZ860" t="s">
        <v>297</v>
      </c>
      <c r="CA860" t="s">
        <v>297</v>
      </c>
      <c r="CB860" t="s">
        <v>297</v>
      </c>
      <c r="CC860" t="s">
        <v>297</v>
      </c>
      <c r="CD860" t="s">
        <v>297</v>
      </c>
      <c r="CE860" t="s">
        <v>297</v>
      </c>
      <c r="CF860" t="s">
        <v>347</v>
      </c>
      <c r="CG860" t="s">
        <v>297</v>
      </c>
      <c r="CH860" t="s">
        <v>297</v>
      </c>
      <c r="CI860">
        <v>0</v>
      </c>
      <c r="CJ860">
        <v>30</v>
      </c>
      <c r="CK860" t="s">
        <v>4958</v>
      </c>
      <c r="CL860" t="s">
        <v>4959</v>
      </c>
      <c r="CM860" t="s">
        <v>297</v>
      </c>
      <c r="CN860" t="s">
        <v>297</v>
      </c>
      <c r="CO860" t="s">
        <v>297</v>
      </c>
      <c r="CP860" t="s">
        <v>297</v>
      </c>
      <c r="CQ860" t="s">
        <v>297</v>
      </c>
      <c r="CR860" t="s">
        <v>297</v>
      </c>
      <c r="CS860" t="s">
        <v>297</v>
      </c>
      <c r="CT860" t="s">
        <v>297</v>
      </c>
      <c r="CU860" t="s">
        <v>297</v>
      </c>
      <c r="CV860" t="s">
        <v>297</v>
      </c>
      <c r="CW860" t="s">
        <v>297</v>
      </c>
      <c r="CX860" t="s">
        <v>297</v>
      </c>
      <c r="CY860" t="s">
        <v>297</v>
      </c>
      <c r="CZ860" t="s">
        <v>297</v>
      </c>
      <c r="DA860" t="s">
        <v>297</v>
      </c>
      <c r="DB860" t="s">
        <v>297</v>
      </c>
      <c r="DC860" t="s">
        <v>297</v>
      </c>
    </row>
    <row r="861" spans="1:107" ht="17" hidden="1" customHeight="1" x14ac:dyDescent="0.2">
      <c r="A861" t="s">
        <v>4960</v>
      </c>
      <c r="B861" s="14" t="s">
        <v>4961</v>
      </c>
      <c r="C861" t="s">
        <v>6187</v>
      </c>
      <c r="D861" t="s">
        <v>297</v>
      </c>
      <c r="E861" t="s">
        <v>4962</v>
      </c>
      <c r="F861" t="s">
        <v>297</v>
      </c>
      <c r="G861" t="s">
        <v>519</v>
      </c>
      <c r="H861" t="s">
        <v>520</v>
      </c>
      <c r="I861" t="s">
        <v>658</v>
      </c>
      <c r="J861" t="s">
        <v>342</v>
      </c>
      <c r="K861" t="s">
        <v>343</v>
      </c>
      <c r="L861" t="s">
        <v>303</v>
      </c>
      <c r="M861" t="s">
        <v>297</v>
      </c>
      <c r="N861" t="s">
        <v>297</v>
      </c>
      <c r="O861" t="s">
        <v>297</v>
      </c>
      <c r="Q861" t="s">
        <v>344</v>
      </c>
      <c r="R861" t="s">
        <v>297</v>
      </c>
      <c r="S861" t="s">
        <v>306</v>
      </c>
      <c r="T861" t="s">
        <v>297</v>
      </c>
      <c r="U861" t="s">
        <v>297</v>
      </c>
      <c r="V861" t="s">
        <v>309</v>
      </c>
      <c r="W861" t="s">
        <v>310</v>
      </c>
      <c r="X861" t="s">
        <v>310</v>
      </c>
      <c r="Y861" t="s">
        <v>311</v>
      </c>
      <c r="Z861" t="s">
        <v>297</v>
      </c>
      <c r="AA861" t="s">
        <v>297</v>
      </c>
      <c r="AB861" t="s">
        <v>297</v>
      </c>
      <c r="AC861" t="s">
        <v>297</v>
      </c>
      <c r="AD861" t="s">
        <v>297</v>
      </c>
      <c r="AE861" t="s">
        <v>297</v>
      </c>
      <c r="AF861" t="s">
        <v>297</v>
      </c>
      <c r="AG861" t="s">
        <v>297</v>
      </c>
      <c r="AH861" t="s">
        <v>297</v>
      </c>
      <c r="AI861" t="s">
        <v>297</v>
      </c>
      <c r="AJ861" t="s">
        <v>297</v>
      </c>
      <c r="AK861" t="s">
        <v>297</v>
      </c>
      <c r="AL861" t="s">
        <v>297</v>
      </c>
      <c r="AM861" t="s">
        <v>297</v>
      </c>
      <c r="AN861" t="s">
        <v>297</v>
      </c>
      <c r="AO861" t="s">
        <v>297</v>
      </c>
      <c r="AP861" t="s">
        <v>297</v>
      </c>
      <c r="AQ861" t="s">
        <v>297</v>
      </c>
      <c r="AR861" t="s">
        <v>297</v>
      </c>
      <c r="AS861" t="s">
        <v>297</v>
      </c>
      <c r="AT861" t="s">
        <v>297</v>
      </c>
      <c r="AU861" t="s">
        <v>297</v>
      </c>
      <c r="AV861" t="s">
        <v>297</v>
      </c>
      <c r="AW861" t="s">
        <v>297</v>
      </c>
      <c r="AX861" t="s">
        <v>297</v>
      </c>
      <c r="AY861" t="s">
        <v>297</v>
      </c>
      <c r="AZ861" t="s">
        <v>297</v>
      </c>
      <c r="BA861" t="s">
        <v>297</v>
      </c>
      <c r="BB861" t="s">
        <v>297</v>
      </c>
      <c r="BC861" t="s">
        <v>297</v>
      </c>
      <c r="BD861" t="s">
        <v>297</v>
      </c>
      <c r="BE861" t="s">
        <v>297</v>
      </c>
      <c r="BF861" t="s">
        <v>297</v>
      </c>
      <c r="BG861" t="s">
        <v>297</v>
      </c>
      <c r="BH861" t="s">
        <v>297</v>
      </c>
      <c r="BI861" t="s">
        <v>297</v>
      </c>
      <c r="BJ861" t="s">
        <v>297</v>
      </c>
      <c r="BK861" t="s">
        <v>297</v>
      </c>
      <c r="BL861" t="s">
        <v>297</v>
      </c>
      <c r="BM861" t="s">
        <v>297</v>
      </c>
      <c r="BN861" t="s">
        <v>297</v>
      </c>
      <c r="BO861" t="s">
        <v>297</v>
      </c>
      <c r="BP861" t="s">
        <v>297</v>
      </c>
      <c r="BQ861" t="s">
        <v>297</v>
      </c>
      <c r="BR861" t="s">
        <v>297</v>
      </c>
      <c r="BS861" t="s">
        <v>297</v>
      </c>
      <c r="BT861" t="s">
        <v>297</v>
      </c>
      <c r="BU861" t="s">
        <v>297</v>
      </c>
      <c r="BV861" t="s">
        <v>297</v>
      </c>
      <c r="BW861" t="s">
        <v>297</v>
      </c>
      <c r="BX861" t="s">
        <v>297</v>
      </c>
      <c r="BY861" t="s">
        <v>297</v>
      </c>
      <c r="BZ861" t="s">
        <v>297</v>
      </c>
      <c r="CA861" t="s">
        <v>297</v>
      </c>
      <c r="CB861" t="s">
        <v>297</v>
      </c>
      <c r="CC861" t="s">
        <v>297</v>
      </c>
      <c r="CD861" t="s">
        <v>297</v>
      </c>
      <c r="CE861" t="s">
        <v>297</v>
      </c>
      <c r="CF861" t="s">
        <v>347</v>
      </c>
      <c r="CG861" t="s">
        <v>297</v>
      </c>
      <c r="CH861" t="s">
        <v>297</v>
      </c>
      <c r="CI861">
        <v>0</v>
      </c>
      <c r="CJ861">
        <v>1</v>
      </c>
      <c r="CK861" t="s">
        <v>4963</v>
      </c>
      <c r="CL861" t="s">
        <v>4964</v>
      </c>
      <c r="CM861" t="s">
        <v>297</v>
      </c>
      <c r="CN861" t="s">
        <v>297</v>
      </c>
      <c r="CO861" t="s">
        <v>297</v>
      </c>
      <c r="CP861" t="s">
        <v>297</v>
      </c>
      <c r="CQ861" t="s">
        <v>297</v>
      </c>
      <c r="CR861" t="s">
        <v>297</v>
      </c>
      <c r="CS861" t="s">
        <v>297</v>
      </c>
      <c r="CT861" t="s">
        <v>297</v>
      </c>
      <c r="CU861" t="s">
        <v>2010</v>
      </c>
      <c r="CV861" t="s">
        <v>419</v>
      </c>
      <c r="CW861" t="s">
        <v>297</v>
      </c>
      <c r="CX861" t="s">
        <v>297</v>
      </c>
      <c r="CY861" t="s">
        <v>297</v>
      </c>
      <c r="CZ861" t="s">
        <v>297</v>
      </c>
      <c r="DA861" t="s">
        <v>297</v>
      </c>
      <c r="DB861" t="s">
        <v>297</v>
      </c>
      <c r="DC861" t="s">
        <v>297</v>
      </c>
    </row>
    <row r="862" spans="1:107" ht="17" hidden="1" customHeight="1" x14ac:dyDescent="0.2">
      <c r="A862" t="s">
        <v>4965</v>
      </c>
      <c r="B862" s="196" t="s">
        <v>4966</v>
      </c>
      <c r="C862" t="s">
        <v>6285</v>
      </c>
      <c r="D862" t="s">
        <v>297</v>
      </c>
      <c r="E862" t="s">
        <v>4967</v>
      </c>
      <c r="F862" t="s">
        <v>4968</v>
      </c>
      <c r="G862" t="s">
        <v>339</v>
      </c>
      <c r="H862" t="s">
        <v>340</v>
      </c>
      <c r="I862" t="s">
        <v>658</v>
      </c>
      <c r="J862" t="s">
        <v>479</v>
      </c>
      <c r="K862" t="s">
        <v>343</v>
      </c>
      <c r="L862" t="s">
        <v>303</v>
      </c>
      <c r="M862" t="s">
        <v>297</v>
      </c>
      <c r="N862" t="s">
        <v>297</v>
      </c>
      <c r="O862" t="s">
        <v>297</v>
      </c>
      <c r="Q862" t="s">
        <v>344</v>
      </c>
      <c r="R862" t="s">
        <v>297</v>
      </c>
      <c r="S862" t="s">
        <v>306</v>
      </c>
      <c r="T862" t="s">
        <v>297</v>
      </c>
      <c r="U862" t="s">
        <v>297</v>
      </c>
      <c r="V862" t="s">
        <v>309</v>
      </c>
      <c r="W862" t="s">
        <v>310</v>
      </c>
      <c r="X862" t="s">
        <v>310</v>
      </c>
      <c r="Y862" t="s">
        <v>311</v>
      </c>
      <c r="Z862" t="s">
        <v>297</v>
      </c>
      <c r="AA862" t="s">
        <v>297</v>
      </c>
      <c r="AB862" t="s">
        <v>297</v>
      </c>
      <c r="AC862" t="s">
        <v>297</v>
      </c>
      <c r="AD862" t="s">
        <v>297</v>
      </c>
      <c r="AE862" t="s">
        <v>297</v>
      </c>
      <c r="AF862" t="s">
        <v>312</v>
      </c>
      <c r="AG862" t="s">
        <v>297</v>
      </c>
      <c r="AH862" t="s">
        <v>297</v>
      </c>
      <c r="AI862" t="s">
        <v>297</v>
      </c>
      <c r="AJ862" t="s">
        <v>297</v>
      </c>
      <c r="AK862" t="s">
        <v>297</v>
      </c>
      <c r="AL862" t="s">
        <v>297</v>
      </c>
      <c r="AM862" t="s">
        <v>297</v>
      </c>
      <c r="AN862" t="s">
        <v>297</v>
      </c>
      <c r="AO862" t="s">
        <v>297</v>
      </c>
      <c r="AP862" t="s">
        <v>297</v>
      </c>
      <c r="AQ862" t="s">
        <v>297</v>
      </c>
      <c r="AR862" t="s">
        <v>312</v>
      </c>
      <c r="AS862" t="s">
        <v>297</v>
      </c>
      <c r="AT862" t="s">
        <v>297</v>
      </c>
      <c r="AU862" t="s">
        <v>297</v>
      </c>
      <c r="AV862" t="s">
        <v>297</v>
      </c>
      <c r="AW862" t="s">
        <v>297</v>
      </c>
      <c r="AX862" t="s">
        <v>297</v>
      </c>
      <c r="AY862" t="s">
        <v>297</v>
      </c>
      <c r="AZ862" t="s">
        <v>297</v>
      </c>
      <c r="BA862" t="s">
        <v>297</v>
      </c>
      <c r="BB862" t="s">
        <v>297</v>
      </c>
      <c r="BC862" t="s">
        <v>297</v>
      </c>
      <c r="BD862" t="s">
        <v>297</v>
      </c>
      <c r="BE862" t="s">
        <v>297</v>
      </c>
      <c r="BF862" t="s">
        <v>297</v>
      </c>
      <c r="BG862" t="s">
        <v>297</v>
      </c>
      <c r="BH862" t="s">
        <v>297</v>
      </c>
      <c r="BI862" t="s">
        <v>297</v>
      </c>
      <c r="BJ862" t="s">
        <v>297</v>
      </c>
      <c r="BK862" t="s">
        <v>297</v>
      </c>
      <c r="BL862" t="s">
        <v>297</v>
      </c>
      <c r="BM862" t="s">
        <v>297</v>
      </c>
      <c r="BN862" t="s">
        <v>297</v>
      </c>
      <c r="BO862" t="s">
        <v>297</v>
      </c>
      <c r="BP862" t="s">
        <v>297</v>
      </c>
      <c r="BQ862" t="s">
        <v>297</v>
      </c>
      <c r="BR862" t="s">
        <v>297</v>
      </c>
      <c r="BS862" t="s">
        <v>297</v>
      </c>
      <c r="BT862" t="s">
        <v>297</v>
      </c>
      <c r="BU862" t="s">
        <v>297</v>
      </c>
      <c r="BV862" t="s">
        <v>297</v>
      </c>
      <c r="BW862" t="s">
        <v>297</v>
      </c>
      <c r="BX862" t="s">
        <v>297</v>
      </c>
      <c r="BY862" t="s">
        <v>297</v>
      </c>
      <c r="BZ862" t="s">
        <v>297</v>
      </c>
      <c r="CA862" t="s">
        <v>297</v>
      </c>
      <c r="CB862" t="s">
        <v>297</v>
      </c>
      <c r="CC862" t="s">
        <v>297</v>
      </c>
      <c r="CD862" t="s">
        <v>297</v>
      </c>
      <c r="CE862" t="s">
        <v>297</v>
      </c>
      <c r="CF862" t="s">
        <v>347</v>
      </c>
      <c r="CG862" t="s">
        <v>297</v>
      </c>
      <c r="CH862" t="s">
        <v>297</v>
      </c>
      <c r="CI862">
        <v>0</v>
      </c>
      <c r="CJ862">
        <v>30</v>
      </c>
      <c r="CK862" t="s">
        <v>4969</v>
      </c>
      <c r="CL862" t="s">
        <v>4970</v>
      </c>
      <c r="CM862" t="s">
        <v>4971</v>
      </c>
      <c r="CN862" t="s">
        <v>297</v>
      </c>
      <c r="CO862" t="s">
        <v>297</v>
      </c>
      <c r="CP862" t="s">
        <v>297</v>
      </c>
      <c r="CQ862" t="s">
        <v>297</v>
      </c>
      <c r="CR862" t="s">
        <v>297</v>
      </c>
      <c r="CS862" t="s">
        <v>297</v>
      </c>
      <c r="CT862" t="s">
        <v>297</v>
      </c>
      <c r="CU862" t="s">
        <v>297</v>
      </c>
      <c r="CV862" t="s">
        <v>297</v>
      </c>
      <c r="CW862" t="s">
        <v>297</v>
      </c>
      <c r="CX862" t="s">
        <v>297</v>
      </c>
      <c r="CY862" t="s">
        <v>297</v>
      </c>
      <c r="CZ862" t="s">
        <v>297</v>
      </c>
      <c r="DA862" t="s">
        <v>297</v>
      </c>
      <c r="DB862" t="s">
        <v>297</v>
      </c>
      <c r="DC862" t="s">
        <v>297</v>
      </c>
    </row>
    <row r="863" spans="1:107" ht="17" hidden="1" customHeight="1" x14ac:dyDescent="0.2">
      <c r="A863" t="s">
        <v>658</v>
      </c>
      <c r="B863" s="14" t="s">
        <v>4972</v>
      </c>
      <c r="C863" t="s">
        <v>6188</v>
      </c>
      <c r="D863" t="s">
        <v>297</v>
      </c>
      <c r="E863" t="s">
        <v>4973</v>
      </c>
      <c r="F863" t="s">
        <v>297</v>
      </c>
      <c r="G863" t="s">
        <v>519</v>
      </c>
      <c r="H863" t="s">
        <v>520</v>
      </c>
      <c r="I863" t="s">
        <v>658</v>
      </c>
      <c r="J863" t="s">
        <v>342</v>
      </c>
      <c r="K863" t="s">
        <v>343</v>
      </c>
      <c r="L863" t="s">
        <v>303</v>
      </c>
      <c r="M863" t="s">
        <v>297</v>
      </c>
      <c r="N863" t="s">
        <v>297</v>
      </c>
      <c r="O863" t="s">
        <v>297</v>
      </c>
      <c r="Q863" t="s">
        <v>344</v>
      </c>
      <c r="R863" t="s">
        <v>297</v>
      </c>
      <c r="S863" t="s">
        <v>306</v>
      </c>
      <c r="T863" t="s">
        <v>297</v>
      </c>
      <c r="U863" t="s">
        <v>297</v>
      </c>
      <c r="V863" t="s">
        <v>309</v>
      </c>
      <c r="W863" t="s">
        <v>310</v>
      </c>
      <c r="X863" t="s">
        <v>310</v>
      </c>
      <c r="Y863" t="s">
        <v>311</v>
      </c>
      <c r="Z863" t="s">
        <v>297</v>
      </c>
      <c r="AA863" t="s">
        <v>297</v>
      </c>
      <c r="AB863" t="s">
        <v>297</v>
      </c>
      <c r="AC863" t="s">
        <v>297</v>
      </c>
      <c r="AD863" t="s">
        <v>297</v>
      </c>
      <c r="AE863" t="s">
        <v>297</v>
      </c>
      <c r="AF863" t="s">
        <v>297</v>
      </c>
      <c r="AG863" t="s">
        <v>297</v>
      </c>
      <c r="AH863" t="s">
        <v>297</v>
      </c>
      <c r="AI863" t="s">
        <v>297</v>
      </c>
      <c r="AJ863" t="s">
        <v>297</v>
      </c>
      <c r="AK863" t="s">
        <v>297</v>
      </c>
      <c r="AL863" t="s">
        <v>297</v>
      </c>
      <c r="AM863" t="s">
        <v>297</v>
      </c>
      <c r="AN863" t="s">
        <v>297</v>
      </c>
      <c r="AO863" t="s">
        <v>297</v>
      </c>
      <c r="AP863" t="s">
        <v>297</v>
      </c>
      <c r="AQ863" t="s">
        <v>297</v>
      </c>
      <c r="AR863" t="s">
        <v>297</v>
      </c>
      <c r="AS863" t="s">
        <v>297</v>
      </c>
      <c r="AT863" t="s">
        <v>297</v>
      </c>
      <c r="AU863" t="s">
        <v>297</v>
      </c>
      <c r="AV863" t="s">
        <v>297</v>
      </c>
      <c r="AW863" t="s">
        <v>297</v>
      </c>
      <c r="AX863" t="s">
        <v>297</v>
      </c>
      <c r="AY863" t="s">
        <v>297</v>
      </c>
      <c r="AZ863" t="s">
        <v>297</v>
      </c>
      <c r="BA863" t="s">
        <v>297</v>
      </c>
      <c r="BB863" t="s">
        <v>297</v>
      </c>
      <c r="BC863" t="s">
        <v>297</v>
      </c>
      <c r="BD863" t="s">
        <v>297</v>
      </c>
      <c r="BE863" t="s">
        <v>297</v>
      </c>
      <c r="BF863" t="s">
        <v>297</v>
      </c>
      <c r="BG863" t="s">
        <v>297</v>
      </c>
      <c r="BH863" t="s">
        <v>297</v>
      </c>
      <c r="BI863" t="s">
        <v>297</v>
      </c>
      <c r="BJ863" t="s">
        <v>297</v>
      </c>
      <c r="BK863" t="s">
        <v>297</v>
      </c>
      <c r="BL863" t="s">
        <v>297</v>
      </c>
      <c r="BM863" t="s">
        <v>297</v>
      </c>
      <c r="BN863" t="s">
        <v>297</v>
      </c>
      <c r="BO863" t="s">
        <v>297</v>
      </c>
      <c r="BP863" t="s">
        <v>312</v>
      </c>
      <c r="BQ863" t="s">
        <v>297</v>
      </c>
      <c r="BR863" t="s">
        <v>297</v>
      </c>
      <c r="BS863" t="s">
        <v>297</v>
      </c>
      <c r="BT863" t="s">
        <v>297</v>
      </c>
      <c r="BU863" t="s">
        <v>297</v>
      </c>
      <c r="BV863" t="s">
        <v>297</v>
      </c>
      <c r="BW863" t="s">
        <v>297</v>
      </c>
      <c r="BX863" t="s">
        <v>297</v>
      </c>
      <c r="BY863" t="s">
        <v>297</v>
      </c>
      <c r="BZ863" t="s">
        <v>297</v>
      </c>
      <c r="CA863" t="s">
        <v>297</v>
      </c>
      <c r="CB863" t="s">
        <v>297</v>
      </c>
      <c r="CC863" t="s">
        <v>297</v>
      </c>
      <c r="CD863" t="s">
        <v>297</v>
      </c>
      <c r="CE863" t="s">
        <v>297</v>
      </c>
      <c r="CF863" t="s">
        <v>347</v>
      </c>
      <c r="CG863" t="s">
        <v>297</v>
      </c>
      <c r="CH863" t="s">
        <v>297</v>
      </c>
      <c r="CI863">
        <v>0</v>
      </c>
      <c r="CJ863">
        <v>15</v>
      </c>
      <c r="CK863" t="s">
        <v>4974</v>
      </c>
      <c r="CL863" t="s">
        <v>4975</v>
      </c>
      <c r="CM863" t="s">
        <v>297</v>
      </c>
      <c r="CN863" t="s">
        <v>297</v>
      </c>
      <c r="CO863" t="s">
        <v>297</v>
      </c>
      <c r="CP863" t="s">
        <v>297</v>
      </c>
      <c r="CQ863" t="s">
        <v>297</v>
      </c>
      <c r="CR863" t="s">
        <v>297</v>
      </c>
      <c r="CS863" t="s">
        <v>297</v>
      </c>
      <c r="CT863" t="s">
        <v>297</v>
      </c>
      <c r="CU863" t="s">
        <v>297</v>
      </c>
      <c r="CV863" t="s">
        <v>297</v>
      </c>
      <c r="CW863" t="s">
        <v>297</v>
      </c>
      <c r="CX863" t="s">
        <v>297</v>
      </c>
      <c r="CY863" t="s">
        <v>297</v>
      </c>
      <c r="CZ863" t="s">
        <v>297</v>
      </c>
      <c r="DA863" t="s">
        <v>297</v>
      </c>
      <c r="DB863" t="s">
        <v>297</v>
      </c>
      <c r="DC863" t="s">
        <v>297</v>
      </c>
    </row>
    <row r="864" spans="1:107" ht="16.5" hidden="1" customHeight="1" x14ac:dyDescent="0.2">
      <c r="A864" t="s">
        <v>1900</v>
      </c>
      <c r="B864" s="196" t="s">
        <v>4976</v>
      </c>
      <c r="C864" t="s">
        <v>6188</v>
      </c>
      <c r="D864" t="s">
        <v>297</v>
      </c>
      <c r="E864" t="s">
        <v>4977</v>
      </c>
      <c r="F864" t="s">
        <v>297</v>
      </c>
      <c r="G864" t="s">
        <v>519</v>
      </c>
      <c r="H864" t="s">
        <v>520</v>
      </c>
      <c r="I864" t="s">
        <v>1900</v>
      </c>
      <c r="J864" t="s">
        <v>342</v>
      </c>
      <c r="K864" t="s">
        <v>343</v>
      </c>
      <c r="L864" t="s">
        <v>303</v>
      </c>
      <c r="M864" t="s">
        <v>297</v>
      </c>
      <c r="N864" t="s">
        <v>297</v>
      </c>
      <c r="O864" t="s">
        <v>297</v>
      </c>
      <c r="Q864" t="s">
        <v>344</v>
      </c>
      <c r="R864" t="s">
        <v>297</v>
      </c>
      <c r="S864" t="s">
        <v>306</v>
      </c>
      <c r="T864" t="s">
        <v>297</v>
      </c>
      <c r="U864" t="s">
        <v>297</v>
      </c>
      <c r="V864" t="s">
        <v>309</v>
      </c>
      <c r="W864" t="s">
        <v>310</v>
      </c>
      <c r="X864" t="s">
        <v>310</v>
      </c>
      <c r="Y864" t="s">
        <v>311</v>
      </c>
      <c r="Z864" t="s">
        <v>297</v>
      </c>
      <c r="AA864" t="s">
        <v>297</v>
      </c>
      <c r="AB864" t="s">
        <v>297</v>
      </c>
      <c r="AC864" t="s">
        <v>297</v>
      </c>
      <c r="AD864" t="s">
        <v>297</v>
      </c>
      <c r="AE864" t="s">
        <v>297</v>
      </c>
      <c r="AF864" t="s">
        <v>297</v>
      </c>
      <c r="AG864" t="s">
        <v>297</v>
      </c>
      <c r="AH864" t="s">
        <v>297</v>
      </c>
      <c r="AI864" t="s">
        <v>297</v>
      </c>
      <c r="AJ864" t="s">
        <v>297</v>
      </c>
      <c r="AK864" t="s">
        <v>297</v>
      </c>
      <c r="AL864" t="s">
        <v>297</v>
      </c>
      <c r="AM864" t="s">
        <v>297</v>
      </c>
      <c r="AN864" t="s">
        <v>297</v>
      </c>
      <c r="AO864" t="s">
        <v>297</v>
      </c>
      <c r="AP864" t="s">
        <v>297</v>
      </c>
      <c r="AQ864" t="s">
        <v>297</v>
      </c>
      <c r="AR864" t="s">
        <v>297</v>
      </c>
      <c r="AS864" t="s">
        <v>297</v>
      </c>
      <c r="AT864" t="s">
        <v>297</v>
      </c>
      <c r="AU864" t="s">
        <v>297</v>
      </c>
      <c r="AV864" t="s">
        <v>297</v>
      </c>
      <c r="AW864" t="s">
        <v>297</v>
      </c>
      <c r="AX864" t="s">
        <v>297</v>
      </c>
      <c r="AY864" t="s">
        <v>297</v>
      </c>
      <c r="AZ864" t="s">
        <v>297</v>
      </c>
      <c r="BA864" t="s">
        <v>297</v>
      </c>
      <c r="BB864" t="s">
        <v>297</v>
      </c>
      <c r="BC864" t="s">
        <v>297</v>
      </c>
      <c r="BD864" t="s">
        <v>297</v>
      </c>
      <c r="BE864" t="s">
        <v>297</v>
      </c>
      <c r="BF864" t="s">
        <v>297</v>
      </c>
      <c r="BG864" t="s">
        <v>297</v>
      </c>
      <c r="BH864" t="s">
        <v>297</v>
      </c>
      <c r="BI864" t="s">
        <v>297</v>
      </c>
      <c r="BJ864" t="s">
        <v>297</v>
      </c>
      <c r="BK864" t="s">
        <v>297</v>
      </c>
      <c r="BL864" t="s">
        <v>297</v>
      </c>
      <c r="BM864" t="s">
        <v>297</v>
      </c>
      <c r="BN864" t="s">
        <v>297</v>
      </c>
      <c r="BO864" t="s">
        <v>297</v>
      </c>
      <c r="BP864" t="s">
        <v>312</v>
      </c>
      <c r="BQ864" t="s">
        <v>297</v>
      </c>
      <c r="BR864" t="s">
        <v>297</v>
      </c>
      <c r="BS864" t="s">
        <v>297</v>
      </c>
      <c r="BT864" t="s">
        <v>297</v>
      </c>
      <c r="BU864" t="s">
        <v>297</v>
      </c>
      <c r="BV864" t="s">
        <v>297</v>
      </c>
      <c r="BW864" t="s">
        <v>297</v>
      </c>
      <c r="BX864" t="s">
        <v>297</v>
      </c>
      <c r="BY864" t="s">
        <v>297</v>
      </c>
      <c r="BZ864" t="s">
        <v>297</v>
      </c>
      <c r="CA864" t="s">
        <v>297</v>
      </c>
      <c r="CB864" t="s">
        <v>297</v>
      </c>
      <c r="CC864" t="s">
        <v>297</v>
      </c>
      <c r="CD864" t="s">
        <v>297</v>
      </c>
      <c r="CE864" t="s">
        <v>297</v>
      </c>
      <c r="CF864" t="s">
        <v>347</v>
      </c>
      <c r="CG864" t="s">
        <v>297</v>
      </c>
      <c r="CH864" t="s">
        <v>297</v>
      </c>
      <c r="CI864">
        <v>0</v>
      </c>
      <c r="CJ864">
        <v>15</v>
      </c>
      <c r="CK864" t="s">
        <v>4978</v>
      </c>
      <c r="CL864" t="s">
        <v>4979</v>
      </c>
      <c r="CM864" t="s">
        <v>297</v>
      </c>
      <c r="CN864" t="s">
        <v>297</v>
      </c>
      <c r="CO864" t="s">
        <v>297</v>
      </c>
      <c r="CP864" t="s">
        <v>297</v>
      </c>
      <c r="CQ864" t="s">
        <v>297</v>
      </c>
      <c r="CR864" t="s">
        <v>297</v>
      </c>
      <c r="CS864" t="s">
        <v>297</v>
      </c>
      <c r="CT864" t="s">
        <v>297</v>
      </c>
      <c r="CU864" t="s">
        <v>297</v>
      </c>
      <c r="CV864" t="s">
        <v>297</v>
      </c>
      <c r="CW864" t="s">
        <v>297</v>
      </c>
      <c r="CX864" t="s">
        <v>297</v>
      </c>
      <c r="CY864" t="s">
        <v>297</v>
      </c>
      <c r="CZ864" t="s">
        <v>297</v>
      </c>
      <c r="DA864" t="s">
        <v>297</v>
      </c>
      <c r="DB864" t="s">
        <v>297</v>
      </c>
      <c r="DC864" t="s">
        <v>297</v>
      </c>
    </row>
    <row r="865" spans="1:107" ht="17" hidden="1" customHeight="1" x14ac:dyDescent="0.2">
      <c r="A865" t="s">
        <v>4980</v>
      </c>
      <c r="B865" s="14" t="s">
        <v>4981</v>
      </c>
      <c r="C865" t="s">
        <v>6285</v>
      </c>
      <c r="D865" t="s">
        <v>297</v>
      </c>
      <c r="E865" t="s">
        <v>4982</v>
      </c>
      <c r="F865" t="s">
        <v>297</v>
      </c>
      <c r="G865" t="s">
        <v>339</v>
      </c>
      <c r="H865" t="s">
        <v>340</v>
      </c>
      <c r="I865" t="s">
        <v>658</v>
      </c>
      <c r="J865" t="s">
        <v>479</v>
      </c>
      <c r="K865" t="s">
        <v>343</v>
      </c>
      <c r="L865" t="s">
        <v>303</v>
      </c>
      <c r="M865" t="s">
        <v>297</v>
      </c>
      <c r="N865" t="s">
        <v>297</v>
      </c>
      <c r="O865" t="s">
        <v>297</v>
      </c>
      <c r="Q865" t="s">
        <v>344</v>
      </c>
      <c r="R865" t="s">
        <v>297</v>
      </c>
      <c r="S865" t="s">
        <v>306</v>
      </c>
      <c r="T865" t="s">
        <v>297</v>
      </c>
      <c r="U865" t="s">
        <v>297</v>
      </c>
      <c r="V865" t="s">
        <v>309</v>
      </c>
      <c r="W865" t="s">
        <v>310</v>
      </c>
      <c r="X865" t="s">
        <v>310</v>
      </c>
      <c r="Y865" t="s">
        <v>311</v>
      </c>
      <c r="Z865" t="s">
        <v>297</v>
      </c>
      <c r="AA865" t="s">
        <v>297</v>
      </c>
      <c r="AB865" t="s">
        <v>297</v>
      </c>
      <c r="AC865" t="s">
        <v>297</v>
      </c>
      <c r="AD865" t="s">
        <v>297</v>
      </c>
      <c r="AE865" t="s">
        <v>297</v>
      </c>
      <c r="AF865" t="s">
        <v>312</v>
      </c>
      <c r="AG865" t="s">
        <v>297</v>
      </c>
      <c r="AH865" t="s">
        <v>297</v>
      </c>
      <c r="AI865" t="s">
        <v>297</v>
      </c>
      <c r="AJ865" t="s">
        <v>297</v>
      </c>
      <c r="AK865" t="s">
        <v>297</v>
      </c>
      <c r="AL865" t="s">
        <v>297</v>
      </c>
      <c r="AM865" t="s">
        <v>297</v>
      </c>
      <c r="AN865" t="s">
        <v>297</v>
      </c>
      <c r="AO865" t="s">
        <v>297</v>
      </c>
      <c r="AP865" t="s">
        <v>297</v>
      </c>
      <c r="AQ865" t="s">
        <v>297</v>
      </c>
      <c r="AR865" t="s">
        <v>312</v>
      </c>
      <c r="AS865" t="s">
        <v>297</v>
      </c>
      <c r="AT865" t="s">
        <v>297</v>
      </c>
      <c r="AU865" t="s">
        <v>297</v>
      </c>
      <c r="AV865" t="s">
        <v>297</v>
      </c>
      <c r="AW865" t="s">
        <v>297</v>
      </c>
      <c r="AX865" t="s">
        <v>297</v>
      </c>
      <c r="AY865" t="s">
        <v>297</v>
      </c>
      <c r="AZ865" t="s">
        <v>297</v>
      </c>
      <c r="BA865" t="s">
        <v>297</v>
      </c>
      <c r="BB865" t="s">
        <v>297</v>
      </c>
      <c r="BC865" t="s">
        <v>297</v>
      </c>
      <c r="BD865" t="s">
        <v>297</v>
      </c>
      <c r="BE865" t="s">
        <v>297</v>
      </c>
      <c r="BF865" t="s">
        <v>297</v>
      </c>
      <c r="BG865" t="s">
        <v>297</v>
      </c>
      <c r="BH865" t="s">
        <v>297</v>
      </c>
      <c r="BI865" t="s">
        <v>297</v>
      </c>
      <c r="BJ865" t="s">
        <v>297</v>
      </c>
      <c r="BK865" t="s">
        <v>297</v>
      </c>
      <c r="BL865" t="s">
        <v>297</v>
      </c>
      <c r="BM865" t="s">
        <v>297</v>
      </c>
      <c r="BN865" t="s">
        <v>297</v>
      </c>
      <c r="BO865" t="s">
        <v>297</v>
      </c>
      <c r="BP865" t="s">
        <v>297</v>
      </c>
      <c r="BQ865" t="s">
        <v>297</v>
      </c>
      <c r="BR865" t="s">
        <v>297</v>
      </c>
      <c r="BS865" t="s">
        <v>297</v>
      </c>
      <c r="BT865" t="s">
        <v>297</v>
      </c>
      <c r="BU865" t="s">
        <v>297</v>
      </c>
      <c r="BV865" t="s">
        <v>297</v>
      </c>
      <c r="BW865" t="s">
        <v>297</v>
      </c>
      <c r="BX865" t="s">
        <v>297</v>
      </c>
      <c r="BY865" t="s">
        <v>297</v>
      </c>
      <c r="BZ865" t="s">
        <v>297</v>
      </c>
      <c r="CA865" t="s">
        <v>297</v>
      </c>
      <c r="CB865" t="s">
        <v>297</v>
      </c>
      <c r="CC865" t="s">
        <v>297</v>
      </c>
      <c r="CD865" t="s">
        <v>297</v>
      </c>
      <c r="CE865" t="s">
        <v>297</v>
      </c>
      <c r="CF865" t="s">
        <v>297</v>
      </c>
      <c r="CG865" t="s">
        <v>297</v>
      </c>
      <c r="CH865" t="s">
        <v>297</v>
      </c>
      <c r="CI865">
        <v>0</v>
      </c>
      <c r="CJ865">
        <v>30</v>
      </c>
      <c r="CK865" t="s">
        <v>4983</v>
      </c>
      <c r="CL865" t="s">
        <v>4984</v>
      </c>
      <c r="CM865" t="s">
        <v>297</v>
      </c>
      <c r="CN865" t="s">
        <v>297</v>
      </c>
      <c r="CO865" t="s">
        <v>297</v>
      </c>
      <c r="CP865" t="s">
        <v>297</v>
      </c>
      <c r="CQ865" t="s">
        <v>297</v>
      </c>
      <c r="CR865" t="s">
        <v>297</v>
      </c>
      <c r="CS865" t="s">
        <v>297</v>
      </c>
      <c r="CT865" t="s">
        <v>297</v>
      </c>
      <c r="CU865" t="s">
        <v>297</v>
      </c>
      <c r="CV865" t="s">
        <v>297</v>
      </c>
      <c r="CW865" t="s">
        <v>297</v>
      </c>
      <c r="CX865" t="s">
        <v>297</v>
      </c>
      <c r="CY865" t="s">
        <v>297</v>
      </c>
      <c r="CZ865" t="s">
        <v>297</v>
      </c>
      <c r="DA865" t="s">
        <v>297</v>
      </c>
      <c r="DB865" t="s">
        <v>297</v>
      </c>
      <c r="DC865" t="s">
        <v>297</v>
      </c>
    </row>
    <row r="866" spans="1:107" ht="17" hidden="1" customHeight="1" x14ac:dyDescent="0.2">
      <c r="A866" t="s">
        <v>4985</v>
      </c>
      <c r="B866" s="196" t="s">
        <v>4986</v>
      </c>
      <c r="C866" t="s">
        <v>6285</v>
      </c>
      <c r="D866" t="s">
        <v>297</v>
      </c>
      <c r="E866" t="s">
        <v>4986</v>
      </c>
      <c r="F866" t="s">
        <v>297</v>
      </c>
      <c r="G866" t="s">
        <v>339</v>
      </c>
      <c r="H866" t="s">
        <v>340</v>
      </c>
      <c r="I866" t="s">
        <v>341</v>
      </c>
      <c r="J866" t="s">
        <v>479</v>
      </c>
      <c r="K866" t="s">
        <v>343</v>
      </c>
      <c r="L866" t="s">
        <v>303</v>
      </c>
      <c r="M866" t="s">
        <v>297</v>
      </c>
      <c r="N866" t="s">
        <v>297</v>
      </c>
      <c r="O866" t="s">
        <v>297</v>
      </c>
      <c r="Q866" t="s">
        <v>344</v>
      </c>
      <c r="R866" t="s">
        <v>297</v>
      </c>
      <c r="S866" t="s">
        <v>306</v>
      </c>
      <c r="T866" t="s">
        <v>297</v>
      </c>
      <c r="U866" t="s">
        <v>297</v>
      </c>
      <c r="V866" t="s">
        <v>309</v>
      </c>
      <c r="W866" t="s">
        <v>345</v>
      </c>
      <c r="X866" t="s">
        <v>310</v>
      </c>
      <c r="Y866" t="s">
        <v>346</v>
      </c>
      <c r="Z866" t="s">
        <v>297</v>
      </c>
      <c r="AA866" t="s">
        <v>297</v>
      </c>
      <c r="AB866" t="s">
        <v>297</v>
      </c>
      <c r="AC866" t="s">
        <v>297</v>
      </c>
      <c r="AD866" t="s">
        <v>297</v>
      </c>
      <c r="AE866" t="s">
        <v>297</v>
      </c>
      <c r="AF866" t="s">
        <v>312</v>
      </c>
      <c r="AG866" t="s">
        <v>297</v>
      </c>
      <c r="AH866" t="s">
        <v>297</v>
      </c>
      <c r="AI866" t="s">
        <v>297</v>
      </c>
      <c r="AJ866" t="s">
        <v>297</v>
      </c>
      <c r="AK866" t="s">
        <v>297</v>
      </c>
      <c r="AL866" t="s">
        <v>297</v>
      </c>
      <c r="AM866" t="s">
        <v>297</v>
      </c>
      <c r="AN866" t="s">
        <v>297</v>
      </c>
      <c r="AO866" t="s">
        <v>312</v>
      </c>
      <c r="AP866" t="s">
        <v>297</v>
      </c>
      <c r="AQ866" t="s">
        <v>297</v>
      </c>
      <c r="AR866" t="s">
        <v>297</v>
      </c>
      <c r="AS866" t="s">
        <v>297</v>
      </c>
      <c r="AT866" t="s">
        <v>297</v>
      </c>
      <c r="AU866" t="s">
        <v>297</v>
      </c>
      <c r="AV866" t="s">
        <v>297</v>
      </c>
      <c r="AW866" t="s">
        <v>297</v>
      </c>
      <c r="AX866" t="s">
        <v>297</v>
      </c>
      <c r="AY866" t="s">
        <v>297</v>
      </c>
      <c r="AZ866" t="s">
        <v>297</v>
      </c>
      <c r="BA866" t="s">
        <v>297</v>
      </c>
      <c r="BB866" t="s">
        <v>297</v>
      </c>
      <c r="BC866" t="s">
        <v>297</v>
      </c>
      <c r="BD866" t="s">
        <v>297</v>
      </c>
      <c r="BE866" t="s">
        <v>297</v>
      </c>
      <c r="BF866" t="s">
        <v>297</v>
      </c>
      <c r="BG866" t="s">
        <v>297</v>
      </c>
      <c r="BH866" t="s">
        <v>297</v>
      </c>
      <c r="BI866" t="s">
        <v>297</v>
      </c>
      <c r="BJ866" t="s">
        <v>297</v>
      </c>
      <c r="BK866" t="s">
        <v>297</v>
      </c>
      <c r="BL866" t="s">
        <v>297</v>
      </c>
      <c r="BM866" t="s">
        <v>297</v>
      </c>
      <c r="BN866" t="s">
        <v>297</v>
      </c>
      <c r="BO866" t="s">
        <v>297</v>
      </c>
      <c r="BP866" t="s">
        <v>297</v>
      </c>
      <c r="BQ866" t="s">
        <v>297</v>
      </c>
      <c r="BR866" t="s">
        <v>297</v>
      </c>
      <c r="BS866" t="s">
        <v>297</v>
      </c>
      <c r="BT866" t="s">
        <v>297</v>
      </c>
      <c r="BU866" t="s">
        <v>297</v>
      </c>
      <c r="BV866" t="s">
        <v>297</v>
      </c>
      <c r="BW866" t="s">
        <v>297</v>
      </c>
      <c r="BX866" t="s">
        <v>297</v>
      </c>
      <c r="BY866" t="s">
        <v>297</v>
      </c>
      <c r="BZ866" t="s">
        <v>297</v>
      </c>
      <c r="CA866" t="s">
        <v>297</v>
      </c>
      <c r="CB866" t="s">
        <v>297</v>
      </c>
      <c r="CC866" t="s">
        <v>297</v>
      </c>
      <c r="CD866" t="s">
        <v>297</v>
      </c>
      <c r="CE866" t="s">
        <v>297</v>
      </c>
      <c r="CF866" t="s">
        <v>347</v>
      </c>
      <c r="CG866" t="s">
        <v>297</v>
      </c>
      <c r="CH866" t="s">
        <v>297</v>
      </c>
      <c r="CI866">
        <v>0</v>
      </c>
      <c r="CJ866">
        <v>30</v>
      </c>
      <c r="CK866" t="s">
        <v>4987</v>
      </c>
      <c r="CL866" t="s">
        <v>4988</v>
      </c>
      <c r="CM866" t="s">
        <v>297</v>
      </c>
      <c r="CN866" t="s">
        <v>297</v>
      </c>
      <c r="CO866" t="s">
        <v>297</v>
      </c>
      <c r="CP866" t="s">
        <v>533</v>
      </c>
      <c r="CQ866" t="s">
        <v>297</v>
      </c>
      <c r="CR866" t="s">
        <v>297</v>
      </c>
      <c r="CS866" t="s">
        <v>297</v>
      </c>
      <c r="CT866" t="s">
        <v>297</v>
      </c>
      <c r="CU866" t="s">
        <v>1564</v>
      </c>
      <c r="CV866" t="s">
        <v>227</v>
      </c>
      <c r="CW866" t="s">
        <v>297</v>
      </c>
      <c r="CX866" t="s">
        <v>297</v>
      </c>
      <c r="CY866" t="s">
        <v>534</v>
      </c>
      <c r="CZ866" t="s">
        <v>351</v>
      </c>
      <c r="DA866" t="s">
        <v>352</v>
      </c>
      <c r="DB866" t="s">
        <v>4985</v>
      </c>
      <c r="DC866" t="s">
        <v>297</v>
      </c>
    </row>
    <row r="867" spans="1:107" ht="17" hidden="1" customHeight="1" x14ac:dyDescent="0.2">
      <c r="A867" t="s">
        <v>6253</v>
      </c>
      <c r="B867" s="14" t="s">
        <v>4990</v>
      </c>
      <c r="C867" t="s">
        <v>6285</v>
      </c>
      <c r="D867" t="s">
        <v>297</v>
      </c>
      <c r="E867" t="s">
        <v>4991</v>
      </c>
      <c r="F867" t="s">
        <v>297</v>
      </c>
      <c r="G867" t="s">
        <v>339</v>
      </c>
      <c r="H867" t="s">
        <v>340</v>
      </c>
      <c r="I867" t="s">
        <v>341</v>
      </c>
      <c r="J867" t="s">
        <v>479</v>
      </c>
      <c r="K867" t="s">
        <v>343</v>
      </c>
      <c r="L867" t="s">
        <v>303</v>
      </c>
      <c r="M867" t="s">
        <v>297</v>
      </c>
      <c r="N867" t="s">
        <v>297</v>
      </c>
      <c r="O867" t="s">
        <v>297</v>
      </c>
      <c r="Q867" t="s">
        <v>344</v>
      </c>
      <c r="R867" t="s">
        <v>297</v>
      </c>
      <c r="S867" t="s">
        <v>306</v>
      </c>
      <c r="T867" t="s">
        <v>297</v>
      </c>
      <c r="U867" t="s">
        <v>297</v>
      </c>
      <c r="V867" t="s">
        <v>309</v>
      </c>
      <c r="W867" t="s">
        <v>345</v>
      </c>
      <c r="X867" t="s">
        <v>310</v>
      </c>
      <c r="Y867" t="s">
        <v>2129</v>
      </c>
      <c r="Z867" t="s">
        <v>297</v>
      </c>
      <c r="AA867" t="s">
        <v>297</v>
      </c>
      <c r="AB867" t="s">
        <v>297</v>
      </c>
      <c r="AC867" t="s">
        <v>297</v>
      </c>
      <c r="AD867" t="s">
        <v>297</v>
      </c>
      <c r="AE867" t="s">
        <v>297</v>
      </c>
      <c r="AF867" t="s">
        <v>312</v>
      </c>
      <c r="AG867" t="s">
        <v>297</v>
      </c>
      <c r="AH867" t="s">
        <v>297</v>
      </c>
      <c r="AI867" t="s">
        <v>297</v>
      </c>
      <c r="AJ867" t="s">
        <v>297</v>
      </c>
      <c r="AK867" t="s">
        <v>297</v>
      </c>
      <c r="AL867" t="s">
        <v>297</v>
      </c>
      <c r="AM867" t="s">
        <v>297</v>
      </c>
      <c r="AN867" t="s">
        <v>297</v>
      </c>
      <c r="AO867" t="s">
        <v>297</v>
      </c>
      <c r="AP867" t="s">
        <v>297</v>
      </c>
      <c r="AQ867" t="s">
        <v>297</v>
      </c>
      <c r="AR867" t="s">
        <v>297</v>
      </c>
      <c r="AS867" t="s">
        <v>297</v>
      </c>
      <c r="AT867" t="s">
        <v>297</v>
      </c>
      <c r="AU867" t="s">
        <v>297</v>
      </c>
      <c r="AV867" t="s">
        <v>297</v>
      </c>
      <c r="AW867" t="s">
        <v>297</v>
      </c>
      <c r="AX867" t="s">
        <v>297</v>
      </c>
      <c r="AY867" t="s">
        <v>297</v>
      </c>
      <c r="AZ867" t="s">
        <v>297</v>
      </c>
      <c r="BA867" t="s">
        <v>297</v>
      </c>
      <c r="BB867" t="s">
        <v>297</v>
      </c>
      <c r="BC867" t="s">
        <v>297</v>
      </c>
      <c r="BD867" t="s">
        <v>297</v>
      </c>
      <c r="BE867" t="s">
        <v>297</v>
      </c>
      <c r="BF867" t="s">
        <v>297</v>
      </c>
      <c r="BG867" t="s">
        <v>312</v>
      </c>
      <c r="BH867" t="s">
        <v>297</v>
      </c>
      <c r="BI867" t="s">
        <v>297</v>
      </c>
      <c r="BJ867" t="s">
        <v>297</v>
      </c>
      <c r="BK867" t="s">
        <v>297</v>
      </c>
      <c r="BL867" t="s">
        <v>297</v>
      </c>
      <c r="BM867" t="s">
        <v>297</v>
      </c>
      <c r="BN867" t="s">
        <v>297</v>
      </c>
      <c r="BO867" t="s">
        <v>297</v>
      </c>
      <c r="BP867" t="s">
        <v>297</v>
      </c>
      <c r="BQ867" t="s">
        <v>297</v>
      </c>
      <c r="BR867" t="s">
        <v>297</v>
      </c>
      <c r="BS867" t="s">
        <v>297</v>
      </c>
      <c r="BT867" t="s">
        <v>297</v>
      </c>
      <c r="BU867" t="s">
        <v>297</v>
      </c>
      <c r="BV867" t="s">
        <v>297</v>
      </c>
      <c r="BW867" t="s">
        <v>297</v>
      </c>
      <c r="BX867" t="s">
        <v>297</v>
      </c>
      <c r="BY867" t="s">
        <v>297</v>
      </c>
      <c r="BZ867" t="s">
        <v>297</v>
      </c>
      <c r="CA867" t="s">
        <v>297</v>
      </c>
      <c r="CB867" t="s">
        <v>297</v>
      </c>
      <c r="CC867" t="s">
        <v>297</v>
      </c>
      <c r="CD867" t="s">
        <v>297</v>
      </c>
      <c r="CE867" t="s">
        <v>297</v>
      </c>
      <c r="CF867" t="s">
        <v>347</v>
      </c>
      <c r="CG867" t="s">
        <v>297</v>
      </c>
      <c r="CH867" t="s">
        <v>297</v>
      </c>
      <c r="CI867">
        <v>0</v>
      </c>
      <c r="CJ867">
        <v>30</v>
      </c>
      <c r="CK867" t="s">
        <v>4992</v>
      </c>
      <c r="CL867" t="s">
        <v>4992</v>
      </c>
      <c r="CM867" t="s">
        <v>297</v>
      </c>
      <c r="CN867" t="s">
        <v>297</v>
      </c>
      <c r="CO867" t="s">
        <v>297</v>
      </c>
      <c r="CP867" t="s">
        <v>297</v>
      </c>
      <c r="CQ867" t="s">
        <v>297</v>
      </c>
      <c r="CR867" t="s">
        <v>297</v>
      </c>
      <c r="CS867" t="s">
        <v>4993</v>
      </c>
      <c r="CT867" t="s">
        <v>934</v>
      </c>
      <c r="CU867" t="s">
        <v>4994</v>
      </c>
      <c r="CV867" t="s">
        <v>297</v>
      </c>
      <c r="CW867" t="s">
        <v>297</v>
      </c>
      <c r="CX867" t="s">
        <v>297</v>
      </c>
      <c r="CY867" t="s">
        <v>1726</v>
      </c>
      <c r="CZ867" t="s">
        <v>351</v>
      </c>
      <c r="DA867" t="s">
        <v>352</v>
      </c>
      <c r="DB867" t="s">
        <v>4989</v>
      </c>
      <c r="DC867" t="s">
        <v>297</v>
      </c>
    </row>
    <row r="868" spans="1:107" ht="17" hidden="1" customHeight="1" x14ac:dyDescent="0.2">
      <c r="A868" t="s">
        <v>4589</v>
      </c>
      <c r="B868" s="196" t="s">
        <v>4995</v>
      </c>
      <c r="C868" t="s">
        <v>6285</v>
      </c>
      <c r="D868" t="s">
        <v>297</v>
      </c>
      <c r="E868" t="s">
        <v>4996</v>
      </c>
      <c r="F868" t="s">
        <v>297</v>
      </c>
      <c r="G868" t="s">
        <v>339</v>
      </c>
      <c r="H868" t="s">
        <v>340</v>
      </c>
      <c r="I868" t="s">
        <v>341</v>
      </c>
      <c r="J868" t="s">
        <v>479</v>
      </c>
      <c r="K868" t="s">
        <v>343</v>
      </c>
      <c r="L868" t="s">
        <v>303</v>
      </c>
      <c r="M868" t="s">
        <v>297</v>
      </c>
      <c r="N868" t="s">
        <v>297</v>
      </c>
      <c r="O868" t="s">
        <v>297</v>
      </c>
      <c r="Q868" t="s">
        <v>344</v>
      </c>
      <c r="R868" t="s">
        <v>297</v>
      </c>
      <c r="S868" t="s">
        <v>306</v>
      </c>
      <c r="T868" t="s">
        <v>297</v>
      </c>
      <c r="U868" t="s">
        <v>297</v>
      </c>
      <c r="V868" t="s">
        <v>309</v>
      </c>
      <c r="W868" t="s">
        <v>345</v>
      </c>
      <c r="X868" t="s">
        <v>310</v>
      </c>
      <c r="Y868" t="s">
        <v>297</v>
      </c>
      <c r="Z868" t="s">
        <v>297</v>
      </c>
      <c r="AA868" t="s">
        <v>297</v>
      </c>
      <c r="AB868" t="s">
        <v>297</v>
      </c>
      <c r="AC868" t="s">
        <v>297</v>
      </c>
      <c r="AD868" t="s">
        <v>297</v>
      </c>
      <c r="AE868" t="s">
        <v>297</v>
      </c>
      <c r="AF868" t="s">
        <v>312</v>
      </c>
      <c r="AG868" t="s">
        <v>297</v>
      </c>
      <c r="AH868" t="s">
        <v>297</v>
      </c>
      <c r="AI868" t="s">
        <v>297</v>
      </c>
      <c r="AJ868" t="s">
        <v>297</v>
      </c>
      <c r="AK868" t="s">
        <v>297</v>
      </c>
      <c r="AL868" t="s">
        <v>297</v>
      </c>
      <c r="AM868" t="s">
        <v>297</v>
      </c>
      <c r="AN868" t="s">
        <v>297</v>
      </c>
      <c r="AO868" t="s">
        <v>297</v>
      </c>
      <c r="AP868" t="s">
        <v>297</v>
      </c>
      <c r="AQ868" t="s">
        <v>297</v>
      </c>
      <c r="AR868" t="s">
        <v>312</v>
      </c>
      <c r="AS868" t="s">
        <v>297</v>
      </c>
      <c r="AT868" t="s">
        <v>297</v>
      </c>
      <c r="AU868" t="s">
        <v>297</v>
      </c>
      <c r="AV868" t="s">
        <v>297</v>
      </c>
      <c r="AW868" t="s">
        <v>297</v>
      </c>
      <c r="AX868" t="s">
        <v>297</v>
      </c>
      <c r="AY868" t="s">
        <v>297</v>
      </c>
      <c r="AZ868" t="s">
        <v>297</v>
      </c>
      <c r="BA868" t="s">
        <v>297</v>
      </c>
      <c r="BB868" t="s">
        <v>297</v>
      </c>
      <c r="BC868" t="s">
        <v>297</v>
      </c>
      <c r="BD868" t="s">
        <v>297</v>
      </c>
      <c r="BE868" t="s">
        <v>297</v>
      </c>
      <c r="BF868" t="s">
        <v>297</v>
      </c>
      <c r="BG868" t="s">
        <v>297</v>
      </c>
      <c r="BH868" t="s">
        <v>297</v>
      </c>
      <c r="BI868" t="s">
        <v>297</v>
      </c>
      <c r="BJ868" t="s">
        <v>297</v>
      </c>
      <c r="BK868" t="s">
        <v>297</v>
      </c>
      <c r="BL868" t="s">
        <v>297</v>
      </c>
      <c r="BM868" t="s">
        <v>297</v>
      </c>
      <c r="BN868" t="s">
        <v>297</v>
      </c>
      <c r="BO868" t="s">
        <v>297</v>
      </c>
      <c r="BP868" t="s">
        <v>297</v>
      </c>
      <c r="BQ868" t="s">
        <v>297</v>
      </c>
      <c r="BR868" t="s">
        <v>297</v>
      </c>
      <c r="BS868" t="s">
        <v>297</v>
      </c>
      <c r="BT868" t="s">
        <v>297</v>
      </c>
      <c r="BU868" t="s">
        <v>297</v>
      </c>
      <c r="BV868" t="s">
        <v>297</v>
      </c>
      <c r="BW868" t="s">
        <v>297</v>
      </c>
      <c r="BX868" t="s">
        <v>297</v>
      </c>
      <c r="BY868" t="s">
        <v>297</v>
      </c>
      <c r="BZ868" t="s">
        <v>297</v>
      </c>
      <c r="CA868" t="s">
        <v>297</v>
      </c>
      <c r="CB868" t="s">
        <v>297</v>
      </c>
      <c r="CC868" t="s">
        <v>297</v>
      </c>
      <c r="CD868" t="s">
        <v>297</v>
      </c>
      <c r="CE868" t="s">
        <v>297</v>
      </c>
      <c r="CF868" t="s">
        <v>347</v>
      </c>
      <c r="CG868" t="s">
        <v>297</v>
      </c>
      <c r="CH868" t="s">
        <v>297</v>
      </c>
      <c r="CI868">
        <v>0</v>
      </c>
      <c r="CJ868">
        <v>30</v>
      </c>
      <c r="CK868" t="s">
        <v>4997</v>
      </c>
      <c r="CL868" t="s">
        <v>4588</v>
      </c>
      <c r="CM868" t="s">
        <v>297</v>
      </c>
      <c r="CN868" t="s">
        <v>297</v>
      </c>
      <c r="CO868" t="s">
        <v>297</v>
      </c>
      <c r="CP868" t="s">
        <v>1701</v>
      </c>
      <c r="CQ868" t="s">
        <v>297</v>
      </c>
      <c r="CR868" t="s">
        <v>297</v>
      </c>
      <c r="CS868" t="s">
        <v>297</v>
      </c>
      <c r="CT868" t="s">
        <v>297</v>
      </c>
      <c r="CU868" t="s">
        <v>297</v>
      </c>
      <c r="CV868" t="s">
        <v>297</v>
      </c>
      <c r="CW868" t="s">
        <v>297</v>
      </c>
      <c r="CX868" t="s">
        <v>297</v>
      </c>
      <c r="CY868" t="s">
        <v>926</v>
      </c>
      <c r="CZ868" t="s">
        <v>351</v>
      </c>
      <c r="DA868" t="s">
        <v>352</v>
      </c>
      <c r="DB868" t="s">
        <v>4589</v>
      </c>
      <c r="DC868" t="s">
        <v>297</v>
      </c>
    </row>
    <row r="869" spans="1:107" ht="17" hidden="1" customHeight="1" x14ac:dyDescent="0.2">
      <c r="A869" t="s">
        <v>4998</v>
      </c>
      <c r="B869" s="14" t="s">
        <v>4999</v>
      </c>
      <c r="C869" t="s">
        <v>6285</v>
      </c>
      <c r="D869" t="s">
        <v>297</v>
      </c>
      <c r="E869" t="s">
        <v>5000</v>
      </c>
      <c r="F869" t="s">
        <v>297</v>
      </c>
      <c r="G869" t="s">
        <v>339</v>
      </c>
      <c r="H869" t="s">
        <v>340</v>
      </c>
      <c r="I869" t="s">
        <v>375</v>
      </c>
      <c r="J869" t="s">
        <v>342</v>
      </c>
      <c r="K869" t="s">
        <v>343</v>
      </c>
      <c r="L869" t="s">
        <v>303</v>
      </c>
      <c r="M869" t="s">
        <v>297</v>
      </c>
      <c r="N869" t="s">
        <v>297</v>
      </c>
      <c r="O869" t="s">
        <v>297</v>
      </c>
      <c r="Q869" t="s">
        <v>344</v>
      </c>
      <c r="R869" t="s">
        <v>297</v>
      </c>
      <c r="S869" t="s">
        <v>306</v>
      </c>
      <c r="T869" t="s">
        <v>297</v>
      </c>
      <c r="U869" t="s">
        <v>297</v>
      </c>
      <c r="V869" t="s">
        <v>309</v>
      </c>
      <c r="W869" t="s">
        <v>310</v>
      </c>
      <c r="X869" t="s">
        <v>310</v>
      </c>
      <c r="Y869" t="s">
        <v>4282</v>
      </c>
      <c r="Z869" t="s">
        <v>297</v>
      </c>
      <c r="AA869" t="s">
        <v>297</v>
      </c>
      <c r="AB869" t="s">
        <v>297</v>
      </c>
      <c r="AC869" t="s">
        <v>297</v>
      </c>
      <c r="AD869" t="s">
        <v>297</v>
      </c>
      <c r="AE869" t="s">
        <v>297</v>
      </c>
      <c r="AF869" t="s">
        <v>312</v>
      </c>
      <c r="AG869" t="s">
        <v>297</v>
      </c>
      <c r="AH869" t="s">
        <v>297</v>
      </c>
      <c r="AI869" t="s">
        <v>297</v>
      </c>
      <c r="AJ869" t="s">
        <v>297</v>
      </c>
      <c r="AK869" t="s">
        <v>297</v>
      </c>
      <c r="AL869" t="s">
        <v>297</v>
      </c>
      <c r="AM869" t="s">
        <v>297</v>
      </c>
      <c r="AN869" t="s">
        <v>297</v>
      </c>
      <c r="AO869" t="s">
        <v>297</v>
      </c>
      <c r="AP869" t="s">
        <v>297</v>
      </c>
      <c r="AQ869" t="s">
        <v>297</v>
      </c>
      <c r="AR869" t="s">
        <v>312</v>
      </c>
      <c r="AS869" t="s">
        <v>297</v>
      </c>
      <c r="AT869" t="s">
        <v>297</v>
      </c>
      <c r="AU869" t="s">
        <v>297</v>
      </c>
      <c r="AV869" t="s">
        <v>297</v>
      </c>
      <c r="AW869" t="s">
        <v>297</v>
      </c>
      <c r="AX869" t="s">
        <v>297</v>
      </c>
      <c r="AY869" t="s">
        <v>297</v>
      </c>
      <c r="AZ869" t="s">
        <v>297</v>
      </c>
      <c r="BA869" t="s">
        <v>297</v>
      </c>
      <c r="BB869" t="s">
        <v>297</v>
      </c>
      <c r="BC869" t="s">
        <v>297</v>
      </c>
      <c r="BD869" t="s">
        <v>297</v>
      </c>
      <c r="BE869" t="s">
        <v>297</v>
      </c>
      <c r="BF869" t="s">
        <v>297</v>
      </c>
      <c r="BG869" t="s">
        <v>297</v>
      </c>
      <c r="BH869" t="s">
        <v>297</v>
      </c>
      <c r="BI869" t="s">
        <v>297</v>
      </c>
      <c r="BJ869" t="s">
        <v>297</v>
      </c>
      <c r="BK869" t="s">
        <v>297</v>
      </c>
      <c r="BL869" t="s">
        <v>297</v>
      </c>
      <c r="BM869" t="s">
        <v>297</v>
      </c>
      <c r="BN869" t="s">
        <v>297</v>
      </c>
      <c r="BO869" t="s">
        <v>297</v>
      </c>
      <c r="BP869" t="s">
        <v>297</v>
      </c>
      <c r="BQ869" t="s">
        <v>297</v>
      </c>
      <c r="BR869" t="s">
        <v>297</v>
      </c>
      <c r="BS869" t="s">
        <v>297</v>
      </c>
      <c r="BT869" t="s">
        <v>297</v>
      </c>
      <c r="BU869" t="s">
        <v>297</v>
      </c>
      <c r="BV869" t="s">
        <v>297</v>
      </c>
      <c r="BW869" t="s">
        <v>297</v>
      </c>
      <c r="BX869" t="s">
        <v>297</v>
      </c>
      <c r="BY869" t="s">
        <v>297</v>
      </c>
      <c r="BZ869" t="s">
        <v>297</v>
      </c>
      <c r="CA869" t="s">
        <v>297</v>
      </c>
      <c r="CB869" t="s">
        <v>297</v>
      </c>
      <c r="CC869" t="s">
        <v>297</v>
      </c>
      <c r="CD869" t="s">
        <v>297</v>
      </c>
      <c r="CE869" t="s">
        <v>297</v>
      </c>
      <c r="CF869" t="s">
        <v>347</v>
      </c>
      <c r="CG869" t="s">
        <v>297</v>
      </c>
      <c r="CH869" t="s">
        <v>297</v>
      </c>
      <c r="CI869">
        <v>0</v>
      </c>
      <c r="CJ869">
        <v>30</v>
      </c>
      <c r="CK869" t="s">
        <v>5001</v>
      </c>
      <c r="CL869" t="s">
        <v>5002</v>
      </c>
      <c r="CM869" t="s">
        <v>297</v>
      </c>
      <c r="CN869" t="s">
        <v>297</v>
      </c>
      <c r="CO869" t="s">
        <v>297</v>
      </c>
      <c r="CP869" t="s">
        <v>297</v>
      </c>
      <c r="CQ869" t="s">
        <v>297</v>
      </c>
      <c r="CR869" t="s">
        <v>297</v>
      </c>
      <c r="CS869" t="s">
        <v>297</v>
      </c>
      <c r="CT869" t="s">
        <v>297</v>
      </c>
      <c r="CU869" t="s">
        <v>297</v>
      </c>
      <c r="CV869" t="s">
        <v>297</v>
      </c>
      <c r="CW869" t="s">
        <v>297</v>
      </c>
      <c r="CX869" t="s">
        <v>297</v>
      </c>
      <c r="CY869" t="s">
        <v>297</v>
      </c>
      <c r="CZ869" t="s">
        <v>297</v>
      </c>
      <c r="DA869" t="s">
        <v>297</v>
      </c>
      <c r="DB869" t="s">
        <v>297</v>
      </c>
      <c r="DC869" t="s">
        <v>297</v>
      </c>
    </row>
    <row r="870" spans="1:107" ht="17" hidden="1" customHeight="1" x14ac:dyDescent="0.2">
      <c r="A870" t="s">
        <v>5003</v>
      </c>
      <c r="B870" s="196" t="s">
        <v>5004</v>
      </c>
      <c r="C870" t="s">
        <v>6289</v>
      </c>
      <c r="D870" t="s">
        <v>297</v>
      </c>
      <c r="E870" t="s">
        <v>5004</v>
      </c>
      <c r="F870" t="s">
        <v>297</v>
      </c>
      <c r="G870" t="s">
        <v>298</v>
      </c>
      <c r="H870" t="s">
        <v>299</v>
      </c>
      <c r="I870" t="s">
        <v>300</v>
      </c>
      <c r="J870" t="s">
        <v>301</v>
      </c>
      <c r="K870" t="s">
        <v>302</v>
      </c>
      <c r="L870" t="s">
        <v>303</v>
      </c>
      <c r="M870" t="s">
        <v>297</v>
      </c>
      <c r="N870" t="s">
        <v>297</v>
      </c>
      <c r="O870" t="s">
        <v>297</v>
      </c>
      <c r="Q870" t="s">
        <v>304</v>
      </c>
      <c r="R870" t="s">
        <v>319</v>
      </c>
      <c r="S870" t="s">
        <v>306</v>
      </c>
      <c r="T870" t="s">
        <v>307</v>
      </c>
      <c r="U870" t="s">
        <v>308</v>
      </c>
      <c r="V870" t="s">
        <v>309</v>
      </c>
      <c r="W870" t="s">
        <v>310</v>
      </c>
      <c r="X870" t="s">
        <v>310</v>
      </c>
      <c r="Y870" t="s">
        <v>311</v>
      </c>
      <c r="Z870" t="s">
        <v>297</v>
      </c>
      <c r="AA870" t="s">
        <v>297</v>
      </c>
      <c r="AB870" t="s">
        <v>297</v>
      </c>
      <c r="AC870" t="s">
        <v>297</v>
      </c>
      <c r="AD870" t="s">
        <v>297</v>
      </c>
      <c r="AE870" t="s">
        <v>297</v>
      </c>
      <c r="AF870" t="s">
        <v>312</v>
      </c>
      <c r="AG870" t="s">
        <v>297</v>
      </c>
      <c r="AH870" t="s">
        <v>297</v>
      </c>
      <c r="AI870" t="s">
        <v>297</v>
      </c>
      <c r="AJ870" t="s">
        <v>297</v>
      </c>
      <c r="AK870" t="s">
        <v>297</v>
      </c>
      <c r="AL870" t="s">
        <v>297</v>
      </c>
      <c r="AM870" t="s">
        <v>297</v>
      </c>
      <c r="AN870" t="s">
        <v>297</v>
      </c>
      <c r="AO870" t="s">
        <v>297</v>
      </c>
      <c r="AP870" t="s">
        <v>297</v>
      </c>
      <c r="AQ870" t="s">
        <v>297</v>
      </c>
      <c r="AR870" t="s">
        <v>297</v>
      </c>
      <c r="AS870" t="s">
        <v>297</v>
      </c>
      <c r="AT870" t="s">
        <v>297</v>
      </c>
      <c r="AU870" t="s">
        <v>297</v>
      </c>
      <c r="AV870" t="s">
        <v>297</v>
      </c>
      <c r="AW870" t="s">
        <v>297</v>
      </c>
      <c r="AX870" t="s">
        <v>297</v>
      </c>
      <c r="AY870" t="s">
        <v>297</v>
      </c>
      <c r="AZ870" t="s">
        <v>297</v>
      </c>
      <c r="BA870" t="s">
        <v>297</v>
      </c>
      <c r="BB870" t="s">
        <v>297</v>
      </c>
      <c r="BC870" t="s">
        <v>297</v>
      </c>
      <c r="BD870" t="s">
        <v>297</v>
      </c>
      <c r="BE870" t="s">
        <v>297</v>
      </c>
      <c r="BF870" t="s">
        <v>297</v>
      </c>
      <c r="BG870" t="s">
        <v>297</v>
      </c>
      <c r="BH870" t="s">
        <v>297</v>
      </c>
      <c r="BI870" t="s">
        <v>297</v>
      </c>
      <c r="BJ870" t="s">
        <v>297</v>
      </c>
      <c r="BK870" t="s">
        <v>297</v>
      </c>
      <c r="BL870" t="s">
        <v>297</v>
      </c>
      <c r="BM870" t="s">
        <v>297</v>
      </c>
      <c r="BN870" t="s">
        <v>297</v>
      </c>
      <c r="BO870" t="s">
        <v>297</v>
      </c>
      <c r="BP870" t="s">
        <v>297</v>
      </c>
      <c r="BQ870" t="s">
        <v>297</v>
      </c>
      <c r="BR870" t="s">
        <v>297</v>
      </c>
      <c r="BS870" t="s">
        <v>297</v>
      </c>
      <c r="BT870" t="s">
        <v>297</v>
      </c>
      <c r="BU870" t="s">
        <v>297</v>
      </c>
      <c r="BV870" t="s">
        <v>297</v>
      </c>
      <c r="BW870" t="s">
        <v>297</v>
      </c>
      <c r="BX870" t="s">
        <v>297</v>
      </c>
      <c r="BY870" t="s">
        <v>297</v>
      </c>
      <c r="BZ870" t="s">
        <v>297</v>
      </c>
      <c r="CA870" t="s">
        <v>297</v>
      </c>
      <c r="CB870" t="s">
        <v>297</v>
      </c>
      <c r="CC870" t="s">
        <v>297</v>
      </c>
      <c r="CD870" t="s">
        <v>297</v>
      </c>
      <c r="CE870" t="s">
        <v>297</v>
      </c>
      <c r="CF870" t="s">
        <v>313</v>
      </c>
      <c r="CG870" t="s">
        <v>314</v>
      </c>
      <c r="CH870" t="s">
        <v>314</v>
      </c>
      <c r="CI870" t="s">
        <v>297</v>
      </c>
      <c r="CJ870" t="s">
        <v>297</v>
      </c>
      <c r="CK870" t="s">
        <v>5005</v>
      </c>
      <c r="CL870" t="s">
        <v>5006</v>
      </c>
      <c r="CM870" t="s">
        <v>297</v>
      </c>
      <c r="CN870" t="s">
        <v>297</v>
      </c>
      <c r="CO870" t="s">
        <v>297</v>
      </c>
      <c r="CP870" t="s">
        <v>297</v>
      </c>
      <c r="CQ870" t="s">
        <v>297</v>
      </c>
      <c r="CR870" t="s">
        <v>297</v>
      </c>
      <c r="CS870" t="s">
        <v>297</v>
      </c>
      <c r="CT870" t="s">
        <v>297</v>
      </c>
      <c r="CU870" t="s">
        <v>297</v>
      </c>
      <c r="CV870" t="s">
        <v>297</v>
      </c>
      <c r="CW870" t="s">
        <v>297</v>
      </c>
      <c r="CX870" t="s">
        <v>297</v>
      </c>
      <c r="CY870" t="s">
        <v>297</v>
      </c>
      <c r="CZ870" t="s">
        <v>297</v>
      </c>
      <c r="DA870" t="s">
        <v>297</v>
      </c>
      <c r="DB870" t="s">
        <v>297</v>
      </c>
      <c r="DC870" t="s">
        <v>297</v>
      </c>
    </row>
    <row r="871" spans="1:107" ht="17" hidden="1" customHeight="1" x14ac:dyDescent="0.2">
      <c r="A871" t="s">
        <v>5007</v>
      </c>
      <c r="B871" s="14" t="s">
        <v>5008</v>
      </c>
      <c r="C871" t="s">
        <v>6289</v>
      </c>
      <c r="D871" t="s">
        <v>297</v>
      </c>
      <c r="E871" t="s">
        <v>5008</v>
      </c>
      <c r="F871" t="s">
        <v>297</v>
      </c>
      <c r="G871" t="s">
        <v>298</v>
      </c>
      <c r="H871" t="s">
        <v>299</v>
      </c>
      <c r="I871" t="s">
        <v>300</v>
      </c>
      <c r="J871" t="s">
        <v>301</v>
      </c>
      <c r="K871" t="s">
        <v>302</v>
      </c>
      <c r="L871" t="s">
        <v>303</v>
      </c>
      <c r="M871" t="s">
        <v>297</v>
      </c>
      <c r="N871" t="s">
        <v>297</v>
      </c>
      <c r="O871" t="s">
        <v>297</v>
      </c>
      <c r="Q871" t="s">
        <v>304</v>
      </c>
      <c r="R871" t="s">
        <v>319</v>
      </c>
      <c r="S871" t="s">
        <v>306</v>
      </c>
      <c r="T871" t="s">
        <v>307</v>
      </c>
      <c r="U871" t="s">
        <v>308</v>
      </c>
      <c r="V871" t="s">
        <v>309</v>
      </c>
      <c r="W871" t="s">
        <v>310</v>
      </c>
      <c r="X871" t="s">
        <v>310</v>
      </c>
      <c r="Y871" t="s">
        <v>311</v>
      </c>
      <c r="Z871" t="s">
        <v>297</v>
      </c>
      <c r="AA871" t="s">
        <v>297</v>
      </c>
      <c r="AB871" t="s">
        <v>297</v>
      </c>
      <c r="AC871" t="s">
        <v>297</v>
      </c>
      <c r="AD871" t="s">
        <v>297</v>
      </c>
      <c r="AE871" t="s">
        <v>297</v>
      </c>
      <c r="AF871" t="s">
        <v>312</v>
      </c>
      <c r="AG871" t="s">
        <v>297</v>
      </c>
      <c r="AH871" t="s">
        <v>297</v>
      </c>
      <c r="AI871" t="s">
        <v>297</v>
      </c>
      <c r="AJ871" t="s">
        <v>297</v>
      </c>
      <c r="AK871" t="s">
        <v>297</v>
      </c>
      <c r="AL871" t="s">
        <v>297</v>
      </c>
      <c r="AM871" t="s">
        <v>297</v>
      </c>
      <c r="AN871" t="s">
        <v>297</v>
      </c>
      <c r="AO871" t="s">
        <v>297</v>
      </c>
      <c r="AP871" t="s">
        <v>297</v>
      </c>
      <c r="AQ871" t="s">
        <v>297</v>
      </c>
      <c r="AR871" t="s">
        <v>297</v>
      </c>
      <c r="AS871" t="s">
        <v>297</v>
      </c>
      <c r="AT871" t="s">
        <v>297</v>
      </c>
      <c r="AU871" t="s">
        <v>297</v>
      </c>
      <c r="AV871" t="s">
        <v>297</v>
      </c>
      <c r="AW871" t="s">
        <v>297</v>
      </c>
      <c r="AX871" t="s">
        <v>297</v>
      </c>
      <c r="AY871" t="s">
        <v>297</v>
      </c>
      <c r="AZ871" t="s">
        <v>297</v>
      </c>
      <c r="BA871" t="s">
        <v>297</v>
      </c>
      <c r="BB871" t="s">
        <v>297</v>
      </c>
      <c r="BC871" t="s">
        <v>297</v>
      </c>
      <c r="BD871" t="s">
        <v>297</v>
      </c>
      <c r="BE871" t="s">
        <v>297</v>
      </c>
      <c r="BF871" t="s">
        <v>297</v>
      </c>
      <c r="BG871" t="s">
        <v>297</v>
      </c>
      <c r="BH871" t="s">
        <v>297</v>
      </c>
      <c r="BI871" t="s">
        <v>297</v>
      </c>
      <c r="BJ871" t="s">
        <v>297</v>
      </c>
      <c r="BK871" t="s">
        <v>297</v>
      </c>
      <c r="BL871" t="s">
        <v>297</v>
      </c>
      <c r="BM871" t="s">
        <v>297</v>
      </c>
      <c r="BN871" t="s">
        <v>297</v>
      </c>
      <c r="BO871" t="s">
        <v>297</v>
      </c>
      <c r="BP871" t="s">
        <v>297</v>
      </c>
      <c r="BQ871" t="s">
        <v>297</v>
      </c>
      <c r="BR871" t="s">
        <v>297</v>
      </c>
      <c r="BS871" t="s">
        <v>297</v>
      </c>
      <c r="BT871" t="s">
        <v>297</v>
      </c>
      <c r="BU871" t="s">
        <v>297</v>
      </c>
      <c r="BV871" t="s">
        <v>297</v>
      </c>
      <c r="BW871" t="s">
        <v>297</v>
      </c>
      <c r="BX871" t="s">
        <v>297</v>
      </c>
      <c r="BY871" t="s">
        <v>297</v>
      </c>
      <c r="BZ871" t="s">
        <v>297</v>
      </c>
      <c r="CA871" t="s">
        <v>297</v>
      </c>
      <c r="CB871" t="s">
        <v>297</v>
      </c>
      <c r="CC871" t="s">
        <v>297</v>
      </c>
      <c r="CD871" t="s">
        <v>297</v>
      </c>
      <c r="CE871" t="s">
        <v>297</v>
      </c>
      <c r="CF871" t="s">
        <v>313</v>
      </c>
      <c r="CG871" t="s">
        <v>314</v>
      </c>
      <c r="CH871" t="s">
        <v>314</v>
      </c>
      <c r="CI871" t="s">
        <v>297</v>
      </c>
      <c r="CJ871" t="s">
        <v>297</v>
      </c>
      <c r="CK871" t="s">
        <v>5009</v>
      </c>
      <c r="CL871" t="s">
        <v>5010</v>
      </c>
      <c r="CM871" t="s">
        <v>297</v>
      </c>
      <c r="CN871" t="s">
        <v>297</v>
      </c>
      <c r="CO871" t="s">
        <v>297</v>
      </c>
      <c r="CP871" t="s">
        <v>297</v>
      </c>
      <c r="CQ871" t="s">
        <v>297</v>
      </c>
      <c r="CR871" t="s">
        <v>297</v>
      </c>
      <c r="CS871" t="s">
        <v>297</v>
      </c>
      <c r="CT871" t="s">
        <v>297</v>
      </c>
      <c r="CU871" t="s">
        <v>297</v>
      </c>
      <c r="CV871" t="s">
        <v>297</v>
      </c>
      <c r="CW871" t="s">
        <v>297</v>
      </c>
      <c r="CX871" t="s">
        <v>297</v>
      </c>
      <c r="CY871" t="s">
        <v>297</v>
      </c>
      <c r="CZ871" t="s">
        <v>297</v>
      </c>
      <c r="DA871" t="s">
        <v>297</v>
      </c>
      <c r="DB871" t="s">
        <v>297</v>
      </c>
      <c r="DC871" t="s">
        <v>297</v>
      </c>
    </row>
    <row r="872" spans="1:107" ht="17" hidden="1" customHeight="1" x14ac:dyDescent="0.2">
      <c r="A872" t="s">
        <v>5011</v>
      </c>
      <c r="B872" s="196" t="s">
        <v>5012</v>
      </c>
      <c r="C872" t="s">
        <v>6289</v>
      </c>
      <c r="D872" t="s">
        <v>297</v>
      </c>
      <c r="E872" t="s">
        <v>5012</v>
      </c>
      <c r="F872" t="s">
        <v>297</v>
      </c>
      <c r="G872" t="s">
        <v>298</v>
      </c>
      <c r="H872" t="s">
        <v>299</v>
      </c>
      <c r="I872" t="s">
        <v>300</v>
      </c>
      <c r="J872" t="s">
        <v>301</v>
      </c>
      <c r="K872" t="s">
        <v>302</v>
      </c>
      <c r="L872" t="s">
        <v>303</v>
      </c>
      <c r="M872" t="s">
        <v>297</v>
      </c>
      <c r="N872" t="s">
        <v>297</v>
      </c>
      <c r="O872" t="s">
        <v>297</v>
      </c>
      <c r="Q872" t="s">
        <v>304</v>
      </c>
      <c r="R872" t="s">
        <v>319</v>
      </c>
      <c r="S872" t="s">
        <v>306</v>
      </c>
      <c r="T872" t="s">
        <v>307</v>
      </c>
      <c r="U872" t="s">
        <v>308</v>
      </c>
      <c r="V872" t="s">
        <v>309</v>
      </c>
      <c r="W872" t="s">
        <v>310</v>
      </c>
      <c r="X872" t="s">
        <v>310</v>
      </c>
      <c r="Y872" t="s">
        <v>311</v>
      </c>
      <c r="Z872" t="s">
        <v>297</v>
      </c>
      <c r="AA872" t="s">
        <v>297</v>
      </c>
      <c r="AB872" t="s">
        <v>297</v>
      </c>
      <c r="AC872" t="s">
        <v>297</v>
      </c>
      <c r="AD872" t="s">
        <v>297</v>
      </c>
      <c r="AE872" t="s">
        <v>297</v>
      </c>
      <c r="AF872" t="s">
        <v>312</v>
      </c>
      <c r="AG872" t="s">
        <v>297</v>
      </c>
      <c r="AH872" t="s">
        <v>297</v>
      </c>
      <c r="AI872" t="s">
        <v>297</v>
      </c>
      <c r="AJ872" t="s">
        <v>297</v>
      </c>
      <c r="AK872" t="s">
        <v>297</v>
      </c>
      <c r="AL872" t="s">
        <v>297</v>
      </c>
      <c r="AM872" t="s">
        <v>297</v>
      </c>
      <c r="AN872" t="s">
        <v>297</v>
      </c>
      <c r="AO872" t="s">
        <v>297</v>
      </c>
      <c r="AP872" t="s">
        <v>297</v>
      </c>
      <c r="AQ872" t="s">
        <v>297</v>
      </c>
      <c r="AR872" t="s">
        <v>297</v>
      </c>
      <c r="AS872" t="s">
        <v>297</v>
      </c>
      <c r="AT872" t="s">
        <v>297</v>
      </c>
      <c r="AU872" t="s">
        <v>297</v>
      </c>
      <c r="AV872" t="s">
        <v>297</v>
      </c>
      <c r="AW872" t="s">
        <v>297</v>
      </c>
      <c r="AX872" t="s">
        <v>297</v>
      </c>
      <c r="AY872" t="s">
        <v>297</v>
      </c>
      <c r="AZ872" t="s">
        <v>297</v>
      </c>
      <c r="BA872" t="s">
        <v>297</v>
      </c>
      <c r="BB872" t="s">
        <v>297</v>
      </c>
      <c r="BC872" t="s">
        <v>297</v>
      </c>
      <c r="BD872" t="s">
        <v>297</v>
      </c>
      <c r="BE872" t="s">
        <v>297</v>
      </c>
      <c r="BF872" t="s">
        <v>297</v>
      </c>
      <c r="BG872" t="s">
        <v>297</v>
      </c>
      <c r="BH872" t="s">
        <v>297</v>
      </c>
      <c r="BI872" t="s">
        <v>297</v>
      </c>
      <c r="BJ872" t="s">
        <v>297</v>
      </c>
      <c r="BK872" t="s">
        <v>297</v>
      </c>
      <c r="BL872" t="s">
        <v>297</v>
      </c>
      <c r="BM872" t="s">
        <v>297</v>
      </c>
      <c r="BN872" t="s">
        <v>297</v>
      </c>
      <c r="BO872" t="s">
        <v>297</v>
      </c>
      <c r="BP872" t="s">
        <v>297</v>
      </c>
      <c r="BQ872" t="s">
        <v>297</v>
      </c>
      <c r="BR872" t="s">
        <v>297</v>
      </c>
      <c r="BS872" t="s">
        <v>297</v>
      </c>
      <c r="BT872" t="s">
        <v>297</v>
      </c>
      <c r="BU872" t="s">
        <v>297</v>
      </c>
      <c r="BV872" t="s">
        <v>297</v>
      </c>
      <c r="BW872" t="s">
        <v>297</v>
      </c>
      <c r="BX872" t="s">
        <v>297</v>
      </c>
      <c r="BY872" t="s">
        <v>297</v>
      </c>
      <c r="BZ872" t="s">
        <v>297</v>
      </c>
      <c r="CA872" t="s">
        <v>297</v>
      </c>
      <c r="CB872" t="s">
        <v>297</v>
      </c>
      <c r="CC872" t="s">
        <v>297</v>
      </c>
      <c r="CD872" t="s">
        <v>297</v>
      </c>
      <c r="CE872" t="s">
        <v>297</v>
      </c>
      <c r="CF872" t="s">
        <v>313</v>
      </c>
      <c r="CG872" t="s">
        <v>314</v>
      </c>
      <c r="CH872" t="s">
        <v>314</v>
      </c>
      <c r="CI872" t="s">
        <v>297</v>
      </c>
      <c r="CJ872" t="s">
        <v>297</v>
      </c>
      <c r="CK872" t="s">
        <v>5013</v>
      </c>
      <c r="CL872" t="s">
        <v>5014</v>
      </c>
      <c r="CM872" t="s">
        <v>297</v>
      </c>
      <c r="CN872" t="s">
        <v>297</v>
      </c>
      <c r="CO872" t="s">
        <v>297</v>
      </c>
      <c r="CP872" t="s">
        <v>297</v>
      </c>
      <c r="CQ872" t="s">
        <v>297</v>
      </c>
      <c r="CR872" t="s">
        <v>297</v>
      </c>
      <c r="CS872" t="s">
        <v>297</v>
      </c>
      <c r="CT872" t="s">
        <v>297</v>
      </c>
      <c r="CU872" t="s">
        <v>297</v>
      </c>
      <c r="CV872" t="s">
        <v>297</v>
      </c>
      <c r="CW872" t="s">
        <v>297</v>
      </c>
      <c r="CX872" t="s">
        <v>297</v>
      </c>
      <c r="CY872" t="s">
        <v>297</v>
      </c>
      <c r="CZ872" t="s">
        <v>297</v>
      </c>
      <c r="DA872" t="s">
        <v>297</v>
      </c>
      <c r="DB872" t="s">
        <v>297</v>
      </c>
      <c r="DC872" t="s">
        <v>297</v>
      </c>
    </row>
    <row r="873" spans="1:107" ht="17" hidden="1" customHeight="1" x14ac:dyDescent="0.2">
      <c r="A873" t="s">
        <v>5015</v>
      </c>
      <c r="B873" s="14" t="s">
        <v>5016</v>
      </c>
      <c r="C873" t="s">
        <v>6289</v>
      </c>
      <c r="D873" t="s">
        <v>297</v>
      </c>
      <c r="E873" t="s">
        <v>5016</v>
      </c>
      <c r="F873" t="s">
        <v>297</v>
      </c>
      <c r="G873" t="s">
        <v>298</v>
      </c>
      <c r="H873" t="s">
        <v>299</v>
      </c>
      <c r="I873" t="s">
        <v>300</v>
      </c>
      <c r="J873" t="s">
        <v>301</v>
      </c>
      <c r="K873" t="s">
        <v>302</v>
      </c>
      <c r="L873" t="s">
        <v>303</v>
      </c>
      <c r="M873" t="s">
        <v>297</v>
      </c>
      <c r="N873" t="s">
        <v>297</v>
      </c>
      <c r="O873" t="s">
        <v>297</v>
      </c>
      <c r="Q873" t="s">
        <v>304</v>
      </c>
      <c r="R873" t="s">
        <v>319</v>
      </c>
      <c r="S873" t="s">
        <v>306</v>
      </c>
      <c r="T873" t="s">
        <v>307</v>
      </c>
      <c r="U873" t="s">
        <v>308</v>
      </c>
      <c r="V873" t="s">
        <v>309</v>
      </c>
      <c r="W873" t="s">
        <v>310</v>
      </c>
      <c r="X873" t="s">
        <v>310</v>
      </c>
      <c r="Y873" t="s">
        <v>311</v>
      </c>
      <c r="Z873" t="s">
        <v>297</v>
      </c>
      <c r="AA873" t="s">
        <v>297</v>
      </c>
      <c r="AB873" t="s">
        <v>297</v>
      </c>
      <c r="AC873" t="s">
        <v>297</v>
      </c>
      <c r="AD873" t="s">
        <v>297</v>
      </c>
      <c r="AE873" t="s">
        <v>297</v>
      </c>
      <c r="AF873" t="s">
        <v>312</v>
      </c>
      <c r="AG873" t="s">
        <v>297</v>
      </c>
      <c r="AH873" t="s">
        <v>297</v>
      </c>
      <c r="AI873" t="s">
        <v>297</v>
      </c>
      <c r="AJ873" t="s">
        <v>297</v>
      </c>
      <c r="AK873" t="s">
        <v>297</v>
      </c>
      <c r="AL873" t="s">
        <v>297</v>
      </c>
      <c r="AM873" t="s">
        <v>297</v>
      </c>
      <c r="AN873" t="s">
        <v>297</v>
      </c>
      <c r="AO873" t="s">
        <v>297</v>
      </c>
      <c r="AP873" t="s">
        <v>297</v>
      </c>
      <c r="AQ873" t="s">
        <v>297</v>
      </c>
      <c r="AR873" t="s">
        <v>297</v>
      </c>
      <c r="AS873" t="s">
        <v>297</v>
      </c>
      <c r="AT873" t="s">
        <v>297</v>
      </c>
      <c r="AU873" t="s">
        <v>297</v>
      </c>
      <c r="AV873" t="s">
        <v>297</v>
      </c>
      <c r="AW873" t="s">
        <v>297</v>
      </c>
      <c r="AX873" t="s">
        <v>297</v>
      </c>
      <c r="AY873" t="s">
        <v>297</v>
      </c>
      <c r="AZ873" t="s">
        <v>297</v>
      </c>
      <c r="BA873" t="s">
        <v>297</v>
      </c>
      <c r="BB873" t="s">
        <v>297</v>
      </c>
      <c r="BC873" t="s">
        <v>297</v>
      </c>
      <c r="BD873" t="s">
        <v>297</v>
      </c>
      <c r="BE873" t="s">
        <v>297</v>
      </c>
      <c r="BF873" t="s">
        <v>297</v>
      </c>
      <c r="BG873" t="s">
        <v>297</v>
      </c>
      <c r="BH873" t="s">
        <v>297</v>
      </c>
      <c r="BI873" t="s">
        <v>297</v>
      </c>
      <c r="BJ873" t="s">
        <v>297</v>
      </c>
      <c r="BK873" t="s">
        <v>297</v>
      </c>
      <c r="BL873" t="s">
        <v>297</v>
      </c>
      <c r="BM873" t="s">
        <v>297</v>
      </c>
      <c r="BN873" t="s">
        <v>297</v>
      </c>
      <c r="BO873" t="s">
        <v>297</v>
      </c>
      <c r="BP873" t="s">
        <v>297</v>
      </c>
      <c r="BQ873" t="s">
        <v>297</v>
      </c>
      <c r="BR873" t="s">
        <v>297</v>
      </c>
      <c r="BS873" t="s">
        <v>297</v>
      </c>
      <c r="BT873" t="s">
        <v>297</v>
      </c>
      <c r="BU873" t="s">
        <v>297</v>
      </c>
      <c r="BV873" t="s">
        <v>297</v>
      </c>
      <c r="BW873" t="s">
        <v>297</v>
      </c>
      <c r="BX873" t="s">
        <v>297</v>
      </c>
      <c r="BY873" t="s">
        <v>297</v>
      </c>
      <c r="BZ873" t="s">
        <v>297</v>
      </c>
      <c r="CA873" t="s">
        <v>297</v>
      </c>
      <c r="CB873" t="s">
        <v>297</v>
      </c>
      <c r="CC873" t="s">
        <v>297</v>
      </c>
      <c r="CD873" t="s">
        <v>297</v>
      </c>
      <c r="CE873" t="s">
        <v>297</v>
      </c>
      <c r="CF873" t="s">
        <v>313</v>
      </c>
      <c r="CG873" t="s">
        <v>314</v>
      </c>
      <c r="CH873" t="s">
        <v>314</v>
      </c>
      <c r="CI873" t="s">
        <v>297</v>
      </c>
      <c r="CJ873" t="s">
        <v>297</v>
      </c>
      <c r="CK873" t="s">
        <v>5017</v>
      </c>
      <c r="CL873" t="s">
        <v>5018</v>
      </c>
      <c r="CM873" t="s">
        <v>297</v>
      </c>
      <c r="CN873" t="s">
        <v>297</v>
      </c>
      <c r="CO873" t="s">
        <v>297</v>
      </c>
      <c r="CP873" t="s">
        <v>297</v>
      </c>
      <c r="CQ873" t="s">
        <v>297</v>
      </c>
      <c r="CR873" t="s">
        <v>297</v>
      </c>
      <c r="CS873" t="s">
        <v>297</v>
      </c>
      <c r="CT873" t="s">
        <v>297</v>
      </c>
      <c r="CU873" t="s">
        <v>297</v>
      </c>
      <c r="CV873" t="s">
        <v>297</v>
      </c>
      <c r="CW873" t="s">
        <v>297</v>
      </c>
      <c r="CX873" t="s">
        <v>297</v>
      </c>
      <c r="CY873" t="s">
        <v>297</v>
      </c>
      <c r="CZ873" t="s">
        <v>297</v>
      </c>
      <c r="DA873" t="s">
        <v>297</v>
      </c>
      <c r="DB873" t="s">
        <v>297</v>
      </c>
      <c r="DC873" t="s">
        <v>297</v>
      </c>
    </row>
    <row r="874" spans="1:107" ht="17" hidden="1" customHeight="1" x14ac:dyDescent="0.2">
      <c r="A874" t="s">
        <v>6292</v>
      </c>
      <c r="B874" s="196" t="s">
        <v>2257</v>
      </c>
      <c r="C874" t="s">
        <v>191</v>
      </c>
      <c r="D874" t="s">
        <v>297</v>
      </c>
      <c r="E874" t="s">
        <v>5019</v>
      </c>
      <c r="F874" t="s">
        <v>5020</v>
      </c>
      <c r="G874" t="s">
        <v>339</v>
      </c>
      <c r="H874" t="s">
        <v>340</v>
      </c>
      <c r="I874" t="s">
        <v>375</v>
      </c>
      <c r="J874" t="s">
        <v>342</v>
      </c>
      <c r="K874" t="s">
        <v>343</v>
      </c>
      <c r="L874" t="s">
        <v>303</v>
      </c>
      <c r="M874" t="s">
        <v>297</v>
      </c>
      <c r="N874" t="s">
        <v>297</v>
      </c>
      <c r="O874" t="s">
        <v>297</v>
      </c>
      <c r="Q874" t="s">
        <v>344</v>
      </c>
      <c r="R874" t="s">
        <v>297</v>
      </c>
      <c r="S874" t="s">
        <v>306</v>
      </c>
      <c r="T874" t="s">
        <v>297</v>
      </c>
      <c r="U874" t="s">
        <v>297</v>
      </c>
      <c r="V874" t="s">
        <v>309</v>
      </c>
      <c r="W874" t="s">
        <v>310</v>
      </c>
      <c r="X874" t="s">
        <v>310</v>
      </c>
      <c r="Y874" t="s">
        <v>311</v>
      </c>
      <c r="Z874" t="s">
        <v>297</v>
      </c>
      <c r="AA874" t="s">
        <v>297</v>
      </c>
      <c r="AB874" t="s">
        <v>297</v>
      </c>
      <c r="AC874" t="s">
        <v>297</v>
      </c>
      <c r="AD874" t="s">
        <v>297</v>
      </c>
      <c r="AE874" t="s">
        <v>297</v>
      </c>
      <c r="AF874" t="s">
        <v>297</v>
      </c>
      <c r="AG874" t="s">
        <v>297</v>
      </c>
      <c r="AH874" t="s">
        <v>297</v>
      </c>
      <c r="AI874" t="s">
        <v>297</v>
      </c>
      <c r="AJ874" t="s">
        <v>297</v>
      </c>
      <c r="AK874" t="s">
        <v>297</v>
      </c>
      <c r="AL874" t="s">
        <v>297</v>
      </c>
      <c r="AM874" t="s">
        <v>297</v>
      </c>
      <c r="AN874" t="s">
        <v>297</v>
      </c>
      <c r="AO874" t="s">
        <v>297</v>
      </c>
      <c r="AP874" t="s">
        <v>297</v>
      </c>
      <c r="AQ874" t="s">
        <v>297</v>
      </c>
      <c r="AR874" t="s">
        <v>297</v>
      </c>
      <c r="AS874" t="s">
        <v>297</v>
      </c>
      <c r="AT874" t="s">
        <v>297</v>
      </c>
      <c r="AU874" t="s">
        <v>297</v>
      </c>
      <c r="AV874" t="s">
        <v>297</v>
      </c>
      <c r="AW874" t="s">
        <v>297</v>
      </c>
      <c r="AX874" t="s">
        <v>297</v>
      </c>
      <c r="AY874" t="s">
        <v>297</v>
      </c>
      <c r="AZ874" t="s">
        <v>297</v>
      </c>
      <c r="BA874" t="s">
        <v>297</v>
      </c>
      <c r="BB874" t="s">
        <v>297</v>
      </c>
      <c r="BC874" t="s">
        <v>297</v>
      </c>
      <c r="BD874" t="s">
        <v>297</v>
      </c>
      <c r="BE874" t="s">
        <v>297</v>
      </c>
      <c r="BF874" t="s">
        <v>297</v>
      </c>
      <c r="BG874" t="s">
        <v>297</v>
      </c>
      <c r="BH874" t="s">
        <v>297</v>
      </c>
      <c r="BI874" t="s">
        <v>297</v>
      </c>
      <c r="BJ874" t="s">
        <v>297</v>
      </c>
      <c r="BK874" t="s">
        <v>297</v>
      </c>
      <c r="BL874" t="s">
        <v>297</v>
      </c>
      <c r="BM874" t="s">
        <v>297</v>
      </c>
      <c r="BN874" t="s">
        <v>297</v>
      </c>
      <c r="BO874" t="s">
        <v>297</v>
      </c>
      <c r="BP874" t="s">
        <v>312</v>
      </c>
      <c r="BQ874" t="s">
        <v>297</v>
      </c>
      <c r="BR874" t="s">
        <v>297</v>
      </c>
      <c r="BS874" t="s">
        <v>297</v>
      </c>
      <c r="BT874" t="s">
        <v>297</v>
      </c>
      <c r="BU874" t="s">
        <v>297</v>
      </c>
      <c r="BV874" t="s">
        <v>297</v>
      </c>
      <c r="BW874" t="s">
        <v>297</v>
      </c>
      <c r="BX874" t="s">
        <v>297</v>
      </c>
      <c r="BY874" t="s">
        <v>297</v>
      </c>
      <c r="BZ874" t="s">
        <v>297</v>
      </c>
      <c r="CA874" t="s">
        <v>297</v>
      </c>
      <c r="CB874" t="s">
        <v>297</v>
      </c>
      <c r="CC874" t="s">
        <v>297</v>
      </c>
      <c r="CD874" t="s">
        <v>297</v>
      </c>
      <c r="CE874" t="s">
        <v>297</v>
      </c>
      <c r="CF874" t="s">
        <v>347</v>
      </c>
      <c r="CG874" t="s">
        <v>297</v>
      </c>
      <c r="CH874" t="s">
        <v>297</v>
      </c>
      <c r="CI874">
        <v>0</v>
      </c>
      <c r="CJ874">
        <v>30</v>
      </c>
      <c r="CK874" t="s">
        <v>5021</v>
      </c>
      <c r="CL874" t="s">
        <v>5022</v>
      </c>
      <c r="CM874" t="s">
        <v>5023</v>
      </c>
      <c r="CN874" t="s">
        <v>297</v>
      </c>
      <c r="CO874" t="s">
        <v>297</v>
      </c>
      <c r="CP874" t="s">
        <v>297</v>
      </c>
      <c r="CQ874" t="s">
        <v>297</v>
      </c>
      <c r="CR874" t="s">
        <v>297</v>
      </c>
      <c r="CS874" t="s">
        <v>297</v>
      </c>
      <c r="CT874" t="s">
        <v>297</v>
      </c>
      <c r="CU874" t="s">
        <v>297</v>
      </c>
      <c r="CV874" t="s">
        <v>297</v>
      </c>
      <c r="CW874" t="s">
        <v>297</v>
      </c>
      <c r="CX874" t="s">
        <v>297</v>
      </c>
      <c r="CY874" t="s">
        <v>297</v>
      </c>
      <c r="CZ874" t="s">
        <v>297</v>
      </c>
      <c r="DA874" t="s">
        <v>297</v>
      </c>
      <c r="DB874" t="s">
        <v>297</v>
      </c>
      <c r="DC874" t="s">
        <v>297</v>
      </c>
    </row>
    <row r="875" spans="1:107" ht="17" hidden="1" customHeight="1" x14ac:dyDescent="0.2">
      <c r="A875" t="s">
        <v>6271</v>
      </c>
      <c r="B875" s="14" t="s">
        <v>5025</v>
      </c>
      <c r="C875" t="s">
        <v>6286</v>
      </c>
      <c r="D875" t="s">
        <v>297</v>
      </c>
      <c r="E875" t="s">
        <v>5026</v>
      </c>
      <c r="F875" t="s">
        <v>5027</v>
      </c>
      <c r="G875" t="s">
        <v>339</v>
      </c>
      <c r="H875" t="s">
        <v>340</v>
      </c>
      <c r="I875" t="s">
        <v>375</v>
      </c>
      <c r="J875" t="s">
        <v>342</v>
      </c>
      <c r="K875" t="s">
        <v>343</v>
      </c>
      <c r="L875" t="s">
        <v>303</v>
      </c>
      <c r="M875" t="s">
        <v>297</v>
      </c>
      <c r="N875" t="s">
        <v>297</v>
      </c>
      <c r="O875" t="s">
        <v>5024</v>
      </c>
      <c r="Q875" t="s">
        <v>344</v>
      </c>
      <c r="R875" t="s">
        <v>297</v>
      </c>
      <c r="S875" t="s">
        <v>306</v>
      </c>
      <c r="T875" t="s">
        <v>297</v>
      </c>
      <c r="U875" t="s">
        <v>297</v>
      </c>
      <c r="V875" t="s">
        <v>309</v>
      </c>
      <c r="W875" t="s">
        <v>310</v>
      </c>
      <c r="X875" t="s">
        <v>310</v>
      </c>
      <c r="Y875" t="s">
        <v>311</v>
      </c>
      <c r="Z875" t="s">
        <v>297</v>
      </c>
      <c r="AA875" t="s">
        <v>297</v>
      </c>
      <c r="AB875" t="s">
        <v>297</v>
      </c>
      <c r="AC875" t="s">
        <v>297</v>
      </c>
      <c r="AD875" t="s">
        <v>297</v>
      </c>
      <c r="AE875" t="s">
        <v>297</v>
      </c>
      <c r="AF875" t="s">
        <v>297</v>
      </c>
      <c r="AG875" t="s">
        <v>297</v>
      </c>
      <c r="AH875" t="s">
        <v>297</v>
      </c>
      <c r="AI875" t="s">
        <v>297</v>
      </c>
      <c r="AJ875" t="s">
        <v>297</v>
      </c>
      <c r="AK875" t="s">
        <v>297</v>
      </c>
      <c r="AL875" t="s">
        <v>297</v>
      </c>
      <c r="AM875" t="s">
        <v>297</v>
      </c>
      <c r="AN875" t="s">
        <v>297</v>
      </c>
      <c r="AO875" t="s">
        <v>297</v>
      </c>
      <c r="AP875" t="s">
        <v>297</v>
      </c>
      <c r="AQ875" t="s">
        <v>297</v>
      </c>
      <c r="AR875" t="s">
        <v>297</v>
      </c>
      <c r="AS875" t="s">
        <v>297</v>
      </c>
      <c r="AT875" t="s">
        <v>297</v>
      </c>
      <c r="AU875" t="s">
        <v>297</v>
      </c>
      <c r="AV875" t="s">
        <v>297</v>
      </c>
      <c r="AW875" t="s">
        <v>297</v>
      </c>
      <c r="AX875" t="s">
        <v>297</v>
      </c>
      <c r="AY875" t="s">
        <v>297</v>
      </c>
      <c r="AZ875" t="s">
        <v>297</v>
      </c>
      <c r="BA875" t="s">
        <v>297</v>
      </c>
      <c r="BB875" t="s">
        <v>297</v>
      </c>
      <c r="BC875" t="s">
        <v>297</v>
      </c>
      <c r="BD875" t="s">
        <v>297</v>
      </c>
      <c r="BE875" t="s">
        <v>297</v>
      </c>
      <c r="BF875" t="s">
        <v>297</v>
      </c>
      <c r="BG875" t="s">
        <v>297</v>
      </c>
      <c r="BH875" t="s">
        <v>297</v>
      </c>
      <c r="BI875" t="s">
        <v>297</v>
      </c>
      <c r="BJ875" t="s">
        <v>297</v>
      </c>
      <c r="BK875" t="s">
        <v>297</v>
      </c>
      <c r="BL875" t="s">
        <v>297</v>
      </c>
      <c r="BM875" t="s">
        <v>297</v>
      </c>
      <c r="BN875" t="s">
        <v>297</v>
      </c>
      <c r="BO875" t="s">
        <v>297</v>
      </c>
      <c r="BP875" t="s">
        <v>297</v>
      </c>
      <c r="BQ875" t="s">
        <v>297</v>
      </c>
      <c r="BR875" t="s">
        <v>297</v>
      </c>
      <c r="BS875" t="s">
        <v>297</v>
      </c>
      <c r="BT875" t="s">
        <v>297</v>
      </c>
      <c r="BU875" t="s">
        <v>297</v>
      </c>
      <c r="BV875" t="s">
        <v>297</v>
      </c>
      <c r="BW875" t="s">
        <v>297</v>
      </c>
      <c r="BX875" t="s">
        <v>297</v>
      </c>
      <c r="BY875" t="s">
        <v>297</v>
      </c>
      <c r="BZ875" t="s">
        <v>297</v>
      </c>
      <c r="CA875" t="s">
        <v>297</v>
      </c>
      <c r="CB875" t="s">
        <v>297</v>
      </c>
      <c r="CC875" t="s">
        <v>297</v>
      </c>
      <c r="CD875" t="s">
        <v>297</v>
      </c>
      <c r="CE875" t="s">
        <v>297</v>
      </c>
      <c r="CF875" t="s">
        <v>369</v>
      </c>
      <c r="CG875" t="s">
        <v>297</v>
      </c>
      <c r="CH875" t="s">
        <v>297</v>
      </c>
      <c r="CI875">
        <v>0</v>
      </c>
      <c r="CJ875">
        <v>30</v>
      </c>
      <c r="CK875" t="s">
        <v>5028</v>
      </c>
      <c r="CL875" t="s">
        <v>5029</v>
      </c>
      <c r="CM875" t="s">
        <v>5030</v>
      </c>
      <c r="CN875" t="s">
        <v>297</v>
      </c>
      <c r="CO875" t="s">
        <v>297</v>
      </c>
      <c r="CP875" t="s">
        <v>297</v>
      </c>
      <c r="CQ875" t="s">
        <v>297</v>
      </c>
      <c r="CR875" t="s">
        <v>297</v>
      </c>
      <c r="CS875" t="s">
        <v>297</v>
      </c>
      <c r="CT875" t="s">
        <v>297</v>
      </c>
      <c r="CU875" t="s">
        <v>297</v>
      </c>
      <c r="CV875" t="s">
        <v>297</v>
      </c>
      <c r="CW875" t="s">
        <v>297</v>
      </c>
      <c r="CX875" t="s">
        <v>297</v>
      </c>
      <c r="CY875" t="s">
        <v>297</v>
      </c>
      <c r="CZ875" t="s">
        <v>297</v>
      </c>
      <c r="DA875" t="s">
        <v>297</v>
      </c>
      <c r="DB875" t="s">
        <v>297</v>
      </c>
      <c r="DC875" t="s">
        <v>297</v>
      </c>
    </row>
    <row r="876" spans="1:107" ht="17" hidden="1" customHeight="1" x14ac:dyDescent="0.2">
      <c r="A876" t="s">
        <v>5031</v>
      </c>
      <c r="B876" s="196" t="s">
        <v>5032</v>
      </c>
      <c r="C876" t="s">
        <v>6289</v>
      </c>
      <c r="D876" t="s">
        <v>297</v>
      </c>
      <c r="E876" t="s">
        <v>5032</v>
      </c>
      <c r="F876" t="s">
        <v>297</v>
      </c>
      <c r="G876" t="s">
        <v>298</v>
      </c>
      <c r="H876" t="s">
        <v>299</v>
      </c>
      <c r="I876" t="s">
        <v>300</v>
      </c>
      <c r="J876" t="s">
        <v>301</v>
      </c>
      <c r="K876" t="s">
        <v>302</v>
      </c>
      <c r="L876" t="s">
        <v>303</v>
      </c>
      <c r="M876" t="s">
        <v>297</v>
      </c>
      <c r="N876" t="s">
        <v>297</v>
      </c>
      <c r="O876" t="s">
        <v>297</v>
      </c>
      <c r="Q876" t="s">
        <v>304</v>
      </c>
      <c r="R876" t="s">
        <v>319</v>
      </c>
      <c r="S876" t="s">
        <v>306</v>
      </c>
      <c r="T876" t="s">
        <v>307</v>
      </c>
      <c r="U876" t="s">
        <v>308</v>
      </c>
      <c r="V876" t="s">
        <v>309</v>
      </c>
      <c r="W876" t="s">
        <v>310</v>
      </c>
      <c r="X876" t="s">
        <v>310</v>
      </c>
      <c r="Y876" t="s">
        <v>311</v>
      </c>
      <c r="Z876" t="s">
        <v>297</v>
      </c>
      <c r="AA876" t="s">
        <v>297</v>
      </c>
      <c r="AB876" t="s">
        <v>297</v>
      </c>
      <c r="AC876" t="s">
        <v>297</v>
      </c>
      <c r="AD876" t="s">
        <v>297</v>
      </c>
      <c r="AE876" t="s">
        <v>297</v>
      </c>
      <c r="AF876" t="s">
        <v>312</v>
      </c>
      <c r="AG876" t="s">
        <v>297</v>
      </c>
      <c r="AH876" t="s">
        <v>297</v>
      </c>
      <c r="AI876" t="s">
        <v>297</v>
      </c>
      <c r="AJ876" t="s">
        <v>297</v>
      </c>
      <c r="AK876" t="s">
        <v>297</v>
      </c>
      <c r="AL876" t="s">
        <v>297</v>
      </c>
      <c r="AM876" t="s">
        <v>297</v>
      </c>
      <c r="AN876" t="s">
        <v>297</v>
      </c>
      <c r="AO876" t="s">
        <v>297</v>
      </c>
      <c r="AP876" t="s">
        <v>297</v>
      </c>
      <c r="AQ876" t="s">
        <v>297</v>
      </c>
      <c r="AR876" t="s">
        <v>297</v>
      </c>
      <c r="AS876" t="s">
        <v>297</v>
      </c>
      <c r="AT876" t="s">
        <v>297</v>
      </c>
      <c r="AU876" t="s">
        <v>297</v>
      </c>
      <c r="AV876" t="s">
        <v>297</v>
      </c>
      <c r="AW876" t="s">
        <v>297</v>
      </c>
      <c r="AX876" t="s">
        <v>297</v>
      </c>
      <c r="AY876" t="s">
        <v>297</v>
      </c>
      <c r="AZ876" t="s">
        <v>297</v>
      </c>
      <c r="BA876" t="s">
        <v>297</v>
      </c>
      <c r="BB876" t="s">
        <v>297</v>
      </c>
      <c r="BC876" t="s">
        <v>297</v>
      </c>
      <c r="BD876" t="s">
        <v>297</v>
      </c>
      <c r="BE876" t="s">
        <v>297</v>
      </c>
      <c r="BF876" t="s">
        <v>297</v>
      </c>
      <c r="BG876" t="s">
        <v>297</v>
      </c>
      <c r="BH876" t="s">
        <v>297</v>
      </c>
      <c r="BI876" t="s">
        <v>297</v>
      </c>
      <c r="BJ876" t="s">
        <v>297</v>
      </c>
      <c r="BK876" t="s">
        <v>297</v>
      </c>
      <c r="BL876" t="s">
        <v>297</v>
      </c>
      <c r="BM876" t="s">
        <v>297</v>
      </c>
      <c r="BN876" t="s">
        <v>297</v>
      </c>
      <c r="BO876" t="s">
        <v>297</v>
      </c>
      <c r="BP876" t="s">
        <v>297</v>
      </c>
      <c r="BQ876" t="s">
        <v>297</v>
      </c>
      <c r="BR876" t="s">
        <v>297</v>
      </c>
      <c r="BS876" t="s">
        <v>297</v>
      </c>
      <c r="BT876" t="s">
        <v>297</v>
      </c>
      <c r="BU876" t="s">
        <v>297</v>
      </c>
      <c r="BV876" t="s">
        <v>297</v>
      </c>
      <c r="BW876" t="s">
        <v>297</v>
      </c>
      <c r="BX876" t="s">
        <v>297</v>
      </c>
      <c r="BY876" t="s">
        <v>297</v>
      </c>
      <c r="BZ876" t="s">
        <v>297</v>
      </c>
      <c r="CA876" t="s">
        <v>297</v>
      </c>
      <c r="CB876" t="s">
        <v>297</v>
      </c>
      <c r="CC876" t="s">
        <v>297</v>
      </c>
      <c r="CD876" t="s">
        <v>297</v>
      </c>
      <c r="CE876" t="s">
        <v>297</v>
      </c>
      <c r="CF876" t="s">
        <v>313</v>
      </c>
      <c r="CG876" t="s">
        <v>314</v>
      </c>
      <c r="CH876" t="s">
        <v>314</v>
      </c>
      <c r="CI876" t="s">
        <v>297</v>
      </c>
      <c r="CJ876" t="s">
        <v>297</v>
      </c>
      <c r="CK876" t="s">
        <v>5033</v>
      </c>
      <c r="CL876" t="s">
        <v>5034</v>
      </c>
      <c r="CM876" t="s">
        <v>297</v>
      </c>
      <c r="CN876" t="s">
        <v>297</v>
      </c>
      <c r="CO876" t="s">
        <v>297</v>
      </c>
      <c r="CP876" t="s">
        <v>297</v>
      </c>
      <c r="CQ876" t="s">
        <v>297</v>
      </c>
      <c r="CR876" t="s">
        <v>297</v>
      </c>
      <c r="CS876" t="s">
        <v>297</v>
      </c>
      <c r="CT876" t="s">
        <v>297</v>
      </c>
      <c r="CU876" t="s">
        <v>297</v>
      </c>
      <c r="CV876" t="s">
        <v>297</v>
      </c>
      <c r="CW876" t="s">
        <v>297</v>
      </c>
      <c r="CX876" t="s">
        <v>297</v>
      </c>
      <c r="CY876" t="s">
        <v>297</v>
      </c>
      <c r="CZ876" t="s">
        <v>297</v>
      </c>
      <c r="DA876" t="s">
        <v>297</v>
      </c>
      <c r="DB876" t="s">
        <v>297</v>
      </c>
      <c r="DC876" t="s">
        <v>297</v>
      </c>
    </row>
    <row r="877" spans="1:107" ht="17" hidden="1" customHeight="1" x14ac:dyDescent="0.2">
      <c r="A877" t="s">
        <v>5035</v>
      </c>
      <c r="B877" s="14" t="s">
        <v>5036</v>
      </c>
      <c r="C877" t="s">
        <v>6289</v>
      </c>
      <c r="D877" t="s">
        <v>297</v>
      </c>
      <c r="E877" t="s">
        <v>5032</v>
      </c>
      <c r="F877" t="s">
        <v>297</v>
      </c>
      <c r="G877" t="s">
        <v>298</v>
      </c>
      <c r="H877" t="s">
        <v>299</v>
      </c>
      <c r="I877" t="s">
        <v>300</v>
      </c>
      <c r="J877" t="s">
        <v>301</v>
      </c>
      <c r="K877" t="s">
        <v>302</v>
      </c>
      <c r="L877" t="s">
        <v>303</v>
      </c>
      <c r="M877" t="s">
        <v>297</v>
      </c>
      <c r="N877" t="s">
        <v>297</v>
      </c>
      <c r="O877" t="s">
        <v>297</v>
      </c>
      <c r="Q877" t="s">
        <v>304</v>
      </c>
      <c r="R877" t="s">
        <v>319</v>
      </c>
      <c r="S877" t="s">
        <v>306</v>
      </c>
      <c r="T877" t="s">
        <v>307</v>
      </c>
      <c r="U877" t="s">
        <v>308</v>
      </c>
      <c r="V877" t="s">
        <v>309</v>
      </c>
      <c r="W877" t="s">
        <v>310</v>
      </c>
      <c r="X877" t="s">
        <v>310</v>
      </c>
      <c r="Y877" t="s">
        <v>311</v>
      </c>
      <c r="Z877" t="s">
        <v>297</v>
      </c>
      <c r="AA877" t="s">
        <v>297</v>
      </c>
      <c r="AB877" t="s">
        <v>297</v>
      </c>
      <c r="AC877" t="s">
        <v>297</v>
      </c>
      <c r="AD877" t="s">
        <v>297</v>
      </c>
      <c r="AE877" t="s">
        <v>297</v>
      </c>
      <c r="AF877" t="s">
        <v>312</v>
      </c>
      <c r="AG877" t="s">
        <v>297</v>
      </c>
      <c r="AH877" t="s">
        <v>297</v>
      </c>
      <c r="AI877" t="s">
        <v>297</v>
      </c>
      <c r="AJ877" t="s">
        <v>297</v>
      </c>
      <c r="AK877" t="s">
        <v>297</v>
      </c>
      <c r="AL877" t="s">
        <v>297</v>
      </c>
      <c r="AM877" t="s">
        <v>297</v>
      </c>
      <c r="AN877" t="s">
        <v>297</v>
      </c>
      <c r="AO877" t="s">
        <v>297</v>
      </c>
      <c r="AP877" t="s">
        <v>297</v>
      </c>
      <c r="AQ877" t="s">
        <v>297</v>
      </c>
      <c r="AR877" t="s">
        <v>297</v>
      </c>
      <c r="AS877" t="s">
        <v>297</v>
      </c>
      <c r="AT877" t="s">
        <v>297</v>
      </c>
      <c r="AU877" t="s">
        <v>297</v>
      </c>
      <c r="AV877" t="s">
        <v>297</v>
      </c>
      <c r="AW877" t="s">
        <v>297</v>
      </c>
      <c r="AX877" t="s">
        <v>297</v>
      </c>
      <c r="AY877" t="s">
        <v>297</v>
      </c>
      <c r="AZ877" t="s">
        <v>297</v>
      </c>
      <c r="BA877" t="s">
        <v>297</v>
      </c>
      <c r="BB877" t="s">
        <v>297</v>
      </c>
      <c r="BC877" t="s">
        <v>297</v>
      </c>
      <c r="BD877" t="s">
        <v>297</v>
      </c>
      <c r="BE877" t="s">
        <v>297</v>
      </c>
      <c r="BF877" t="s">
        <v>297</v>
      </c>
      <c r="BG877" t="s">
        <v>297</v>
      </c>
      <c r="BH877" t="s">
        <v>297</v>
      </c>
      <c r="BI877" t="s">
        <v>297</v>
      </c>
      <c r="BJ877" t="s">
        <v>297</v>
      </c>
      <c r="BK877" t="s">
        <v>297</v>
      </c>
      <c r="BL877" t="s">
        <v>297</v>
      </c>
      <c r="BM877" t="s">
        <v>297</v>
      </c>
      <c r="BN877" t="s">
        <v>297</v>
      </c>
      <c r="BO877" t="s">
        <v>297</v>
      </c>
      <c r="BP877" t="s">
        <v>297</v>
      </c>
      <c r="BQ877" t="s">
        <v>297</v>
      </c>
      <c r="BR877" t="s">
        <v>297</v>
      </c>
      <c r="BS877" t="s">
        <v>297</v>
      </c>
      <c r="BT877" t="s">
        <v>297</v>
      </c>
      <c r="BU877" t="s">
        <v>297</v>
      </c>
      <c r="BV877" t="s">
        <v>297</v>
      </c>
      <c r="BW877" t="s">
        <v>297</v>
      </c>
      <c r="BX877" t="s">
        <v>297</v>
      </c>
      <c r="BY877" t="s">
        <v>297</v>
      </c>
      <c r="BZ877" t="s">
        <v>297</v>
      </c>
      <c r="CA877" t="s">
        <v>297</v>
      </c>
      <c r="CB877" t="s">
        <v>297</v>
      </c>
      <c r="CC877" t="s">
        <v>297</v>
      </c>
      <c r="CD877" t="s">
        <v>297</v>
      </c>
      <c r="CE877" t="s">
        <v>297</v>
      </c>
      <c r="CF877" t="s">
        <v>313</v>
      </c>
      <c r="CG877" t="s">
        <v>314</v>
      </c>
      <c r="CH877" t="s">
        <v>314</v>
      </c>
      <c r="CI877" t="s">
        <v>297</v>
      </c>
      <c r="CJ877" t="s">
        <v>297</v>
      </c>
      <c r="CK877" t="s">
        <v>5037</v>
      </c>
      <c r="CL877" t="s">
        <v>5034</v>
      </c>
      <c r="CM877" t="s">
        <v>297</v>
      </c>
      <c r="CN877" t="s">
        <v>297</v>
      </c>
      <c r="CO877" t="s">
        <v>297</v>
      </c>
      <c r="CP877" t="s">
        <v>297</v>
      </c>
      <c r="CQ877" t="s">
        <v>297</v>
      </c>
      <c r="CR877" t="s">
        <v>297</v>
      </c>
      <c r="CS877" t="s">
        <v>297</v>
      </c>
      <c r="CT877" t="s">
        <v>297</v>
      </c>
      <c r="CU877" t="s">
        <v>297</v>
      </c>
      <c r="CV877" t="s">
        <v>297</v>
      </c>
      <c r="CW877" t="s">
        <v>297</v>
      </c>
      <c r="CX877" t="s">
        <v>297</v>
      </c>
      <c r="CY877" t="s">
        <v>297</v>
      </c>
      <c r="CZ877" t="s">
        <v>297</v>
      </c>
      <c r="DA877" t="s">
        <v>297</v>
      </c>
      <c r="DB877" t="s">
        <v>297</v>
      </c>
      <c r="DC877" t="s">
        <v>297</v>
      </c>
    </row>
    <row r="878" spans="1:107" ht="17" hidden="1" customHeight="1" x14ac:dyDescent="0.2">
      <c r="A878" t="s">
        <v>189</v>
      </c>
      <c r="B878" s="196" t="s">
        <v>5038</v>
      </c>
      <c r="C878" t="s">
        <v>6289</v>
      </c>
      <c r="D878" t="s">
        <v>297</v>
      </c>
      <c r="E878" t="s">
        <v>5039</v>
      </c>
      <c r="F878" t="s">
        <v>297</v>
      </c>
      <c r="G878" t="s">
        <v>357</v>
      </c>
      <c r="H878" t="s">
        <v>665</v>
      </c>
      <c r="I878" t="s">
        <v>300</v>
      </c>
      <c r="J878" t="s">
        <v>666</v>
      </c>
      <c r="K878" t="s">
        <v>551</v>
      </c>
      <c r="L878" t="s">
        <v>303</v>
      </c>
      <c r="M878" t="s">
        <v>297</v>
      </c>
      <c r="N878" t="s">
        <v>297</v>
      </c>
      <c r="O878" t="s">
        <v>297</v>
      </c>
      <c r="Q878" t="s">
        <v>552</v>
      </c>
      <c r="R878" t="s">
        <v>319</v>
      </c>
      <c r="S878" t="s">
        <v>306</v>
      </c>
      <c r="T878" t="s">
        <v>362</v>
      </c>
      <c r="U878" t="s">
        <v>308</v>
      </c>
      <c r="V878" t="s">
        <v>309</v>
      </c>
      <c r="W878" t="s">
        <v>345</v>
      </c>
      <c r="X878" t="s">
        <v>310</v>
      </c>
      <c r="Y878" t="s">
        <v>346</v>
      </c>
      <c r="Z878" t="s">
        <v>297</v>
      </c>
      <c r="AA878" t="s">
        <v>297</v>
      </c>
      <c r="AB878" t="s">
        <v>297</v>
      </c>
      <c r="AC878" t="s">
        <v>297</v>
      </c>
      <c r="AD878" t="s">
        <v>297</v>
      </c>
      <c r="AE878" t="s">
        <v>297</v>
      </c>
      <c r="AF878" t="s">
        <v>312</v>
      </c>
      <c r="AG878" t="s">
        <v>297</v>
      </c>
      <c r="AH878" t="s">
        <v>297</v>
      </c>
      <c r="AI878" t="s">
        <v>297</v>
      </c>
      <c r="AJ878" t="s">
        <v>297</v>
      </c>
      <c r="AK878" t="s">
        <v>297</v>
      </c>
      <c r="AL878" t="s">
        <v>297</v>
      </c>
      <c r="AM878" t="s">
        <v>297</v>
      </c>
      <c r="AN878" t="s">
        <v>297</v>
      </c>
      <c r="AO878" t="s">
        <v>297</v>
      </c>
      <c r="AP878" t="s">
        <v>297</v>
      </c>
      <c r="AQ878" t="s">
        <v>297</v>
      </c>
      <c r="AR878" t="s">
        <v>297</v>
      </c>
      <c r="AS878" t="s">
        <v>297</v>
      </c>
      <c r="AT878" t="s">
        <v>297</v>
      </c>
      <c r="AU878" t="s">
        <v>297</v>
      </c>
      <c r="AV878" t="s">
        <v>297</v>
      </c>
      <c r="AW878" t="s">
        <v>297</v>
      </c>
      <c r="AX878" t="s">
        <v>297</v>
      </c>
      <c r="AY878" t="s">
        <v>297</v>
      </c>
      <c r="AZ878" t="s">
        <v>297</v>
      </c>
      <c r="BA878" t="s">
        <v>297</v>
      </c>
      <c r="BB878" t="s">
        <v>297</v>
      </c>
      <c r="BC878" t="s">
        <v>297</v>
      </c>
      <c r="BD878" t="s">
        <v>297</v>
      </c>
      <c r="BE878" t="s">
        <v>297</v>
      </c>
      <c r="BF878" t="s">
        <v>297</v>
      </c>
      <c r="BG878" t="s">
        <v>297</v>
      </c>
      <c r="BH878" t="s">
        <v>297</v>
      </c>
      <c r="BI878" t="s">
        <v>297</v>
      </c>
      <c r="BJ878" t="s">
        <v>297</v>
      </c>
      <c r="BK878" t="s">
        <v>297</v>
      </c>
      <c r="BL878" t="s">
        <v>297</v>
      </c>
      <c r="BM878" t="s">
        <v>297</v>
      </c>
      <c r="BN878" t="s">
        <v>297</v>
      </c>
      <c r="BO878" t="s">
        <v>297</v>
      </c>
      <c r="BP878" t="s">
        <v>297</v>
      </c>
      <c r="BQ878" t="s">
        <v>297</v>
      </c>
      <c r="BR878" t="s">
        <v>297</v>
      </c>
      <c r="BS878" t="s">
        <v>297</v>
      </c>
      <c r="BT878" t="s">
        <v>297</v>
      </c>
      <c r="BU878" t="s">
        <v>297</v>
      </c>
      <c r="BV878" t="s">
        <v>297</v>
      </c>
      <c r="BW878" t="s">
        <v>297</v>
      </c>
      <c r="BX878" t="s">
        <v>297</v>
      </c>
      <c r="BY878" t="s">
        <v>297</v>
      </c>
      <c r="BZ878" t="s">
        <v>297</v>
      </c>
      <c r="CA878" t="s">
        <v>297</v>
      </c>
      <c r="CB878" t="s">
        <v>297</v>
      </c>
      <c r="CC878" t="s">
        <v>297</v>
      </c>
      <c r="CD878" t="s">
        <v>297</v>
      </c>
      <c r="CE878" t="s">
        <v>297</v>
      </c>
      <c r="CF878" t="s">
        <v>553</v>
      </c>
      <c r="CG878" t="s">
        <v>314</v>
      </c>
      <c r="CH878" t="s">
        <v>314</v>
      </c>
      <c r="CI878" t="s">
        <v>297</v>
      </c>
      <c r="CJ878" t="s">
        <v>297</v>
      </c>
      <c r="CK878" t="s">
        <v>5040</v>
      </c>
      <c r="CL878" t="s">
        <v>5041</v>
      </c>
      <c r="CM878" t="s">
        <v>297</v>
      </c>
      <c r="CN878" t="s">
        <v>297</v>
      </c>
      <c r="CO878" t="s">
        <v>297</v>
      </c>
      <c r="CP878" t="s">
        <v>297</v>
      </c>
      <c r="CQ878" t="s">
        <v>556</v>
      </c>
      <c r="CR878" t="s">
        <v>297</v>
      </c>
      <c r="CS878" t="s">
        <v>297</v>
      </c>
      <c r="CT878" t="s">
        <v>297</v>
      </c>
      <c r="CU878" t="s">
        <v>1920</v>
      </c>
      <c r="CV878" t="s">
        <v>5042</v>
      </c>
      <c r="CW878" t="s">
        <v>297</v>
      </c>
      <c r="CX878" t="s">
        <v>297</v>
      </c>
      <c r="CY878" t="s">
        <v>403</v>
      </c>
      <c r="CZ878" t="s">
        <v>351</v>
      </c>
      <c r="DA878" t="s">
        <v>352</v>
      </c>
      <c r="DB878" t="s">
        <v>5043</v>
      </c>
      <c r="DC878" t="s">
        <v>558</v>
      </c>
    </row>
    <row r="879" spans="1:107" ht="17" hidden="1" customHeight="1" x14ac:dyDescent="0.2">
      <c r="A879" t="s">
        <v>556</v>
      </c>
      <c r="B879" s="14" t="s">
        <v>5044</v>
      </c>
      <c r="C879" t="s">
        <v>941</v>
      </c>
      <c r="D879" t="s">
        <v>297</v>
      </c>
      <c r="E879" t="s">
        <v>5045</v>
      </c>
      <c r="F879" t="s">
        <v>297</v>
      </c>
      <c r="G879" t="s">
        <v>357</v>
      </c>
      <c r="H879" t="s">
        <v>665</v>
      </c>
      <c r="I879" t="s">
        <v>300</v>
      </c>
      <c r="J879" t="s">
        <v>342</v>
      </c>
      <c r="K879" t="s">
        <v>551</v>
      </c>
      <c r="L879" t="s">
        <v>303</v>
      </c>
      <c r="M879" t="s">
        <v>297</v>
      </c>
      <c r="N879" t="s">
        <v>297</v>
      </c>
      <c r="O879" t="s">
        <v>297</v>
      </c>
      <c r="Q879" t="s">
        <v>344</v>
      </c>
      <c r="R879" t="s">
        <v>319</v>
      </c>
      <c r="S879" t="s">
        <v>306</v>
      </c>
      <c r="T879" t="s">
        <v>297</v>
      </c>
      <c r="U879" t="s">
        <v>297</v>
      </c>
      <c r="V879" t="s">
        <v>309</v>
      </c>
      <c r="W879" t="s">
        <v>310</v>
      </c>
      <c r="X879" t="s">
        <v>310</v>
      </c>
      <c r="Y879" t="s">
        <v>311</v>
      </c>
      <c r="Z879" t="s">
        <v>297</v>
      </c>
      <c r="AA879" t="s">
        <v>297</v>
      </c>
      <c r="AB879" t="s">
        <v>297</v>
      </c>
      <c r="AC879" t="s">
        <v>297</v>
      </c>
      <c r="AD879" t="s">
        <v>297</v>
      </c>
      <c r="AE879" t="s">
        <v>297</v>
      </c>
      <c r="AF879" t="s">
        <v>312</v>
      </c>
      <c r="AG879" t="s">
        <v>297</v>
      </c>
      <c r="AH879" t="s">
        <v>297</v>
      </c>
      <c r="AI879" t="s">
        <v>297</v>
      </c>
      <c r="AJ879" t="s">
        <v>297</v>
      </c>
      <c r="AK879" t="s">
        <v>297</v>
      </c>
      <c r="AL879" t="s">
        <v>297</v>
      </c>
      <c r="AM879" t="s">
        <v>297</v>
      </c>
      <c r="AN879" t="s">
        <v>297</v>
      </c>
      <c r="AO879" t="s">
        <v>297</v>
      </c>
      <c r="AP879" t="s">
        <v>297</v>
      </c>
      <c r="AQ879" t="s">
        <v>297</v>
      </c>
      <c r="AR879" t="s">
        <v>297</v>
      </c>
      <c r="AS879" t="s">
        <v>297</v>
      </c>
      <c r="AT879" t="s">
        <v>297</v>
      </c>
      <c r="AU879" t="s">
        <v>297</v>
      </c>
      <c r="AV879" t="s">
        <v>297</v>
      </c>
      <c r="AW879" t="s">
        <v>297</v>
      </c>
      <c r="AX879" t="s">
        <v>297</v>
      </c>
      <c r="AY879" t="s">
        <v>297</v>
      </c>
      <c r="AZ879" t="s">
        <v>297</v>
      </c>
      <c r="BA879" t="s">
        <v>297</v>
      </c>
      <c r="BB879" t="s">
        <v>297</v>
      </c>
      <c r="BC879" t="s">
        <v>297</v>
      </c>
      <c r="BD879" t="s">
        <v>297</v>
      </c>
      <c r="BE879" t="s">
        <v>297</v>
      </c>
      <c r="BF879" t="s">
        <v>297</v>
      </c>
      <c r="BG879" t="s">
        <v>297</v>
      </c>
      <c r="BH879" t="s">
        <v>297</v>
      </c>
      <c r="BI879" t="s">
        <v>297</v>
      </c>
      <c r="BJ879" t="s">
        <v>297</v>
      </c>
      <c r="BK879" t="s">
        <v>297</v>
      </c>
      <c r="BL879" t="s">
        <v>297</v>
      </c>
      <c r="BM879" t="s">
        <v>297</v>
      </c>
      <c r="BN879" t="s">
        <v>297</v>
      </c>
      <c r="BO879" t="s">
        <v>297</v>
      </c>
      <c r="BP879" t="s">
        <v>312</v>
      </c>
      <c r="BQ879" t="s">
        <v>297</v>
      </c>
      <c r="BR879" t="s">
        <v>297</v>
      </c>
      <c r="BS879" t="s">
        <v>297</v>
      </c>
      <c r="BT879" t="s">
        <v>297</v>
      </c>
      <c r="BU879" t="s">
        <v>297</v>
      </c>
      <c r="BV879" t="s">
        <v>297</v>
      </c>
      <c r="BW879" t="s">
        <v>297</v>
      </c>
      <c r="BX879" t="s">
        <v>297</v>
      </c>
      <c r="BY879" t="s">
        <v>297</v>
      </c>
      <c r="BZ879" t="s">
        <v>297</v>
      </c>
      <c r="CA879" t="s">
        <v>297</v>
      </c>
      <c r="CB879" t="s">
        <v>297</v>
      </c>
      <c r="CC879" t="s">
        <v>297</v>
      </c>
      <c r="CD879" t="s">
        <v>297</v>
      </c>
      <c r="CE879" t="s">
        <v>297</v>
      </c>
      <c r="CF879" t="s">
        <v>347</v>
      </c>
      <c r="CG879" t="s">
        <v>297</v>
      </c>
      <c r="CH879" t="s">
        <v>297</v>
      </c>
      <c r="CI879">
        <v>0</v>
      </c>
      <c r="CJ879">
        <v>30</v>
      </c>
      <c r="CK879" t="s">
        <v>5046</v>
      </c>
      <c r="CL879" t="s">
        <v>5047</v>
      </c>
      <c r="CM879" t="s">
        <v>297</v>
      </c>
      <c r="CN879" t="s">
        <v>297</v>
      </c>
      <c r="CO879" t="s">
        <v>297</v>
      </c>
      <c r="CP879" t="s">
        <v>297</v>
      </c>
      <c r="CQ879" t="s">
        <v>297</v>
      </c>
      <c r="CR879" t="s">
        <v>297</v>
      </c>
      <c r="CS879" t="s">
        <v>297</v>
      </c>
      <c r="CT879" t="s">
        <v>297</v>
      </c>
      <c r="CU879" t="s">
        <v>297</v>
      </c>
      <c r="CV879" t="s">
        <v>297</v>
      </c>
      <c r="CW879" t="s">
        <v>297</v>
      </c>
      <c r="CX879" t="s">
        <v>297</v>
      </c>
      <c r="CY879" t="s">
        <v>297</v>
      </c>
      <c r="CZ879" t="s">
        <v>297</v>
      </c>
      <c r="DA879" t="s">
        <v>297</v>
      </c>
      <c r="DB879" t="s">
        <v>297</v>
      </c>
      <c r="DC879" t="s">
        <v>297</v>
      </c>
    </row>
    <row r="880" spans="1:107" ht="17" hidden="1" customHeight="1" x14ac:dyDescent="0.2">
      <c r="A880" t="s">
        <v>552</v>
      </c>
      <c r="B880" s="196" t="s">
        <v>5048</v>
      </c>
      <c r="C880" t="s">
        <v>366</v>
      </c>
      <c r="D880" t="s">
        <v>297</v>
      </c>
      <c r="E880" t="s">
        <v>5049</v>
      </c>
      <c r="F880" t="s">
        <v>297</v>
      </c>
      <c r="G880" t="s">
        <v>339</v>
      </c>
      <c r="H880" t="s">
        <v>340</v>
      </c>
      <c r="I880" t="s">
        <v>300</v>
      </c>
      <c r="J880" t="s">
        <v>342</v>
      </c>
      <c r="K880" t="s">
        <v>343</v>
      </c>
      <c r="L880" t="s">
        <v>303</v>
      </c>
      <c r="M880" t="s">
        <v>297</v>
      </c>
      <c r="N880" t="s">
        <v>297</v>
      </c>
      <c r="O880" t="s">
        <v>297</v>
      </c>
      <c r="Q880" t="s">
        <v>552</v>
      </c>
      <c r="R880" t="s">
        <v>368</v>
      </c>
      <c r="S880" t="s">
        <v>306</v>
      </c>
      <c r="T880" t="s">
        <v>297</v>
      </c>
      <c r="U880" t="s">
        <v>297</v>
      </c>
      <c r="V880" t="s">
        <v>309</v>
      </c>
      <c r="W880" t="s">
        <v>310</v>
      </c>
      <c r="X880" t="s">
        <v>310</v>
      </c>
      <c r="Y880" t="s">
        <v>311</v>
      </c>
      <c r="Z880" t="s">
        <v>297</v>
      </c>
      <c r="AA880" t="s">
        <v>297</v>
      </c>
      <c r="AB880" t="s">
        <v>297</v>
      </c>
      <c r="AC880" t="s">
        <v>297</v>
      </c>
      <c r="AD880" t="s">
        <v>297</v>
      </c>
      <c r="AE880" t="s">
        <v>297</v>
      </c>
      <c r="AF880" t="s">
        <v>297</v>
      </c>
      <c r="AG880" t="s">
        <v>297</v>
      </c>
      <c r="AH880" t="s">
        <v>297</v>
      </c>
      <c r="AI880" t="s">
        <v>297</v>
      </c>
      <c r="AJ880" t="s">
        <v>297</v>
      </c>
      <c r="AK880" t="s">
        <v>297</v>
      </c>
      <c r="AL880" t="s">
        <v>297</v>
      </c>
      <c r="AM880" t="s">
        <v>297</v>
      </c>
      <c r="AN880" t="s">
        <v>297</v>
      </c>
      <c r="AO880" t="s">
        <v>297</v>
      </c>
      <c r="AP880" t="s">
        <v>297</v>
      </c>
      <c r="AQ880" t="s">
        <v>297</v>
      </c>
      <c r="AR880" t="s">
        <v>297</v>
      </c>
      <c r="AS880" t="s">
        <v>297</v>
      </c>
      <c r="AT880" t="s">
        <v>297</v>
      </c>
      <c r="AU880" t="s">
        <v>297</v>
      </c>
      <c r="AV880" t="s">
        <v>297</v>
      </c>
      <c r="AW880" t="s">
        <v>297</v>
      </c>
      <c r="AX880" t="s">
        <v>297</v>
      </c>
      <c r="AY880" t="s">
        <v>297</v>
      </c>
      <c r="AZ880" t="s">
        <v>297</v>
      </c>
      <c r="BA880" t="s">
        <v>297</v>
      </c>
      <c r="BB880" t="s">
        <v>297</v>
      </c>
      <c r="BC880" t="s">
        <v>297</v>
      </c>
      <c r="BD880" t="s">
        <v>297</v>
      </c>
      <c r="BE880" t="s">
        <v>297</v>
      </c>
      <c r="BF880" t="s">
        <v>297</v>
      </c>
      <c r="BG880" t="s">
        <v>297</v>
      </c>
      <c r="BH880" t="s">
        <v>297</v>
      </c>
      <c r="BI880" t="s">
        <v>297</v>
      </c>
      <c r="BJ880" t="s">
        <v>297</v>
      </c>
      <c r="BK880" t="s">
        <v>297</v>
      </c>
      <c r="BL880" t="s">
        <v>297</v>
      </c>
      <c r="BM880" t="s">
        <v>297</v>
      </c>
      <c r="BN880" t="s">
        <v>297</v>
      </c>
      <c r="BO880" t="s">
        <v>297</v>
      </c>
      <c r="BP880" t="s">
        <v>312</v>
      </c>
      <c r="BQ880" t="s">
        <v>297</v>
      </c>
      <c r="BR880" t="s">
        <v>297</v>
      </c>
      <c r="BS880" t="s">
        <v>297</v>
      </c>
      <c r="BT880" t="s">
        <v>297</v>
      </c>
      <c r="BU880" t="s">
        <v>297</v>
      </c>
      <c r="BV880" t="s">
        <v>297</v>
      </c>
      <c r="BW880" t="s">
        <v>297</v>
      </c>
      <c r="BX880" t="s">
        <v>297</v>
      </c>
      <c r="BY880" t="s">
        <v>297</v>
      </c>
      <c r="BZ880" t="s">
        <v>297</v>
      </c>
      <c r="CA880" t="s">
        <v>297</v>
      </c>
      <c r="CB880" t="s">
        <v>297</v>
      </c>
      <c r="CC880" t="s">
        <v>297</v>
      </c>
      <c r="CD880" t="s">
        <v>297</v>
      </c>
      <c r="CE880" t="s">
        <v>297</v>
      </c>
      <c r="CF880" t="s">
        <v>369</v>
      </c>
      <c r="CG880" t="s">
        <v>297</v>
      </c>
      <c r="CH880" t="s">
        <v>297</v>
      </c>
      <c r="CI880">
        <v>0</v>
      </c>
      <c r="CJ880">
        <v>30</v>
      </c>
      <c r="CK880" t="s">
        <v>5050</v>
      </c>
      <c r="CL880" t="s">
        <v>5051</v>
      </c>
      <c r="CM880" t="s">
        <v>297</v>
      </c>
      <c r="CN880" t="s">
        <v>297</v>
      </c>
      <c r="CO880" t="s">
        <v>297</v>
      </c>
      <c r="CP880" t="s">
        <v>297</v>
      </c>
      <c r="CQ880" t="s">
        <v>297</v>
      </c>
      <c r="CR880" t="s">
        <v>297</v>
      </c>
      <c r="CS880" t="s">
        <v>297</v>
      </c>
      <c r="CT880" t="s">
        <v>297</v>
      </c>
      <c r="CU880" t="s">
        <v>297</v>
      </c>
      <c r="CV880" t="s">
        <v>297</v>
      </c>
      <c r="CW880" t="s">
        <v>297</v>
      </c>
      <c r="CX880" t="s">
        <v>297</v>
      </c>
      <c r="CY880" t="s">
        <v>297</v>
      </c>
      <c r="CZ880" t="s">
        <v>297</v>
      </c>
      <c r="DA880" t="s">
        <v>297</v>
      </c>
      <c r="DB880" t="s">
        <v>297</v>
      </c>
      <c r="DC880" t="s">
        <v>297</v>
      </c>
    </row>
    <row r="881" spans="1:107" ht="17" hidden="1" customHeight="1" x14ac:dyDescent="0.2">
      <c r="A881" t="s">
        <v>3114</v>
      </c>
      <c r="B881" s="14" t="s">
        <v>3115</v>
      </c>
      <c r="C881" t="s">
        <v>6289</v>
      </c>
      <c r="D881" t="s">
        <v>297</v>
      </c>
      <c r="E881" t="s">
        <v>3116</v>
      </c>
      <c r="F881" t="s">
        <v>297</v>
      </c>
      <c r="G881" t="s">
        <v>298</v>
      </c>
      <c r="H881" t="s">
        <v>299</v>
      </c>
      <c r="I881" t="s">
        <v>300</v>
      </c>
      <c r="J881" t="s">
        <v>611</v>
      </c>
      <c r="K881" t="s">
        <v>1684</v>
      </c>
      <c r="L881" t="s">
        <v>303</v>
      </c>
      <c r="M881" t="s">
        <v>297</v>
      </c>
      <c r="N881" t="s">
        <v>297</v>
      </c>
      <c r="O881" t="s">
        <v>297</v>
      </c>
      <c r="Q881" t="s">
        <v>1685</v>
      </c>
      <c r="R881" t="s">
        <v>319</v>
      </c>
      <c r="S881" t="s">
        <v>306</v>
      </c>
      <c r="T881" t="s">
        <v>362</v>
      </c>
      <c r="U881" t="s">
        <v>308</v>
      </c>
      <c r="V881" t="s">
        <v>309</v>
      </c>
      <c r="W881" t="s">
        <v>310</v>
      </c>
      <c r="X881" t="s">
        <v>310</v>
      </c>
      <c r="Y881" t="s">
        <v>311</v>
      </c>
      <c r="Z881" t="s">
        <v>312</v>
      </c>
      <c r="AA881" t="s">
        <v>297</v>
      </c>
      <c r="AB881" t="s">
        <v>297</v>
      </c>
      <c r="AC881" t="s">
        <v>297</v>
      </c>
      <c r="AD881" t="s">
        <v>297</v>
      </c>
      <c r="AE881" t="s">
        <v>297</v>
      </c>
      <c r="AF881" t="s">
        <v>312</v>
      </c>
      <c r="AG881" t="s">
        <v>297</v>
      </c>
      <c r="AH881" t="s">
        <v>297</v>
      </c>
      <c r="AI881" t="s">
        <v>297</v>
      </c>
      <c r="AJ881" t="s">
        <v>297</v>
      </c>
      <c r="AK881" t="s">
        <v>297</v>
      </c>
      <c r="AL881" t="s">
        <v>297</v>
      </c>
      <c r="AM881" t="s">
        <v>297</v>
      </c>
      <c r="AN881" t="s">
        <v>297</v>
      </c>
      <c r="AO881" t="s">
        <v>297</v>
      </c>
      <c r="AP881" t="s">
        <v>297</v>
      </c>
      <c r="AQ881" t="s">
        <v>297</v>
      </c>
      <c r="AR881" t="s">
        <v>297</v>
      </c>
      <c r="AS881" t="s">
        <v>297</v>
      </c>
      <c r="AT881" t="s">
        <v>297</v>
      </c>
      <c r="AU881" t="s">
        <v>297</v>
      </c>
      <c r="AV881" t="s">
        <v>297</v>
      </c>
      <c r="AW881" t="s">
        <v>297</v>
      </c>
      <c r="AX881" t="s">
        <v>297</v>
      </c>
      <c r="AY881" t="s">
        <v>297</v>
      </c>
      <c r="AZ881" t="s">
        <v>297</v>
      </c>
      <c r="BA881" t="s">
        <v>297</v>
      </c>
      <c r="BB881" t="s">
        <v>297</v>
      </c>
      <c r="BC881" t="s">
        <v>297</v>
      </c>
      <c r="BD881" t="s">
        <v>297</v>
      </c>
      <c r="BE881" t="s">
        <v>297</v>
      </c>
      <c r="BF881" t="s">
        <v>297</v>
      </c>
      <c r="BG881" t="s">
        <v>297</v>
      </c>
      <c r="BH881" t="s">
        <v>297</v>
      </c>
      <c r="BI881" t="s">
        <v>297</v>
      </c>
      <c r="BJ881" t="s">
        <v>297</v>
      </c>
      <c r="BK881" t="s">
        <v>297</v>
      </c>
      <c r="BL881" t="s">
        <v>297</v>
      </c>
      <c r="BM881" t="s">
        <v>297</v>
      </c>
      <c r="BN881" t="s">
        <v>297</v>
      </c>
      <c r="BO881" t="s">
        <v>297</v>
      </c>
      <c r="BP881" t="s">
        <v>297</v>
      </c>
      <c r="BQ881" t="s">
        <v>297</v>
      </c>
      <c r="BR881" t="s">
        <v>297</v>
      </c>
      <c r="BS881" t="s">
        <v>297</v>
      </c>
      <c r="BT881" t="s">
        <v>297</v>
      </c>
      <c r="BU881" t="s">
        <v>297</v>
      </c>
      <c r="BV881" t="s">
        <v>297</v>
      </c>
      <c r="BW881" t="s">
        <v>297</v>
      </c>
      <c r="BX881" t="s">
        <v>297</v>
      </c>
      <c r="BY881" t="s">
        <v>297</v>
      </c>
      <c r="BZ881" t="s">
        <v>297</v>
      </c>
      <c r="CA881" t="s">
        <v>297</v>
      </c>
      <c r="CB881" t="s">
        <v>297</v>
      </c>
      <c r="CC881" t="s">
        <v>297</v>
      </c>
      <c r="CD881" t="s">
        <v>297</v>
      </c>
      <c r="CE881" t="s">
        <v>297</v>
      </c>
      <c r="CF881" t="s">
        <v>386</v>
      </c>
      <c r="CG881" t="s">
        <v>314</v>
      </c>
      <c r="CH881" t="s">
        <v>314</v>
      </c>
      <c r="CI881" t="s">
        <v>297</v>
      </c>
      <c r="CJ881" t="s">
        <v>297</v>
      </c>
      <c r="CK881" t="s">
        <v>3117</v>
      </c>
      <c r="CL881" t="s">
        <v>3118</v>
      </c>
      <c r="CM881" t="s">
        <v>297</v>
      </c>
      <c r="CN881" t="s">
        <v>297</v>
      </c>
      <c r="CO881" t="s">
        <v>297</v>
      </c>
      <c r="CP881" t="s">
        <v>297</v>
      </c>
      <c r="CQ881" t="s">
        <v>297</v>
      </c>
      <c r="CR881" t="s">
        <v>297</v>
      </c>
      <c r="CS881" t="s">
        <v>297</v>
      </c>
      <c r="CT881" t="s">
        <v>297</v>
      </c>
      <c r="CU881" t="s">
        <v>297</v>
      </c>
      <c r="CV881" t="s">
        <v>297</v>
      </c>
      <c r="CW881" t="s">
        <v>297</v>
      </c>
      <c r="CX881" t="s">
        <v>297</v>
      </c>
      <c r="CY881" t="s">
        <v>297</v>
      </c>
      <c r="CZ881" t="s">
        <v>297</v>
      </c>
      <c r="DA881" t="s">
        <v>297</v>
      </c>
      <c r="DB881" t="s">
        <v>297</v>
      </c>
      <c r="DC881" t="s">
        <v>297</v>
      </c>
    </row>
    <row r="882" spans="1:107" ht="17" hidden="1" customHeight="1" x14ac:dyDescent="0.2">
      <c r="A882" t="s">
        <v>5059</v>
      </c>
      <c r="B882" s="196" t="s">
        <v>5060</v>
      </c>
      <c r="C882" t="s">
        <v>6285</v>
      </c>
      <c r="D882" t="s">
        <v>297</v>
      </c>
      <c r="E882" t="s">
        <v>5061</v>
      </c>
      <c r="F882" t="s">
        <v>297</v>
      </c>
      <c r="G882" t="s">
        <v>339</v>
      </c>
      <c r="H882" t="s">
        <v>340</v>
      </c>
      <c r="I882" t="s">
        <v>844</v>
      </c>
      <c r="J882" t="s">
        <v>342</v>
      </c>
      <c r="K882" t="s">
        <v>343</v>
      </c>
      <c r="L882" t="s">
        <v>303</v>
      </c>
      <c r="M882" t="s">
        <v>297</v>
      </c>
      <c r="N882" t="s">
        <v>297</v>
      </c>
      <c r="O882" t="s">
        <v>297</v>
      </c>
      <c r="Q882" t="s">
        <v>344</v>
      </c>
      <c r="R882" t="s">
        <v>297</v>
      </c>
      <c r="S882" t="s">
        <v>306</v>
      </c>
      <c r="T882" t="s">
        <v>297</v>
      </c>
      <c r="U882" t="s">
        <v>297</v>
      </c>
      <c r="V882" t="s">
        <v>568</v>
      </c>
      <c r="W882" t="s">
        <v>345</v>
      </c>
      <c r="X882" t="s">
        <v>310</v>
      </c>
      <c r="Y882" t="s">
        <v>568</v>
      </c>
      <c r="Z882" t="s">
        <v>297</v>
      </c>
      <c r="AA882" t="s">
        <v>297</v>
      </c>
      <c r="AB882" t="s">
        <v>297</v>
      </c>
      <c r="AC882" t="s">
        <v>297</v>
      </c>
      <c r="AD882" t="s">
        <v>297</v>
      </c>
      <c r="AE882" t="s">
        <v>297</v>
      </c>
      <c r="AF882" t="s">
        <v>297</v>
      </c>
      <c r="AG882" t="s">
        <v>297</v>
      </c>
      <c r="AH882" t="s">
        <v>297</v>
      </c>
      <c r="AI882" t="s">
        <v>297</v>
      </c>
      <c r="AJ882" t="s">
        <v>297</v>
      </c>
      <c r="AK882" t="s">
        <v>297</v>
      </c>
      <c r="AL882" t="s">
        <v>297</v>
      </c>
      <c r="AM882" t="s">
        <v>297</v>
      </c>
      <c r="AN882" t="s">
        <v>297</v>
      </c>
      <c r="AO882" t="s">
        <v>297</v>
      </c>
      <c r="AP882" t="s">
        <v>297</v>
      </c>
      <c r="AQ882" t="s">
        <v>297</v>
      </c>
      <c r="AR882" t="s">
        <v>297</v>
      </c>
      <c r="AS882" t="s">
        <v>297</v>
      </c>
      <c r="AT882" t="s">
        <v>297</v>
      </c>
      <c r="AU882" t="s">
        <v>297</v>
      </c>
      <c r="AV882" t="s">
        <v>297</v>
      </c>
      <c r="AW882" t="s">
        <v>297</v>
      </c>
      <c r="AX882" t="s">
        <v>297</v>
      </c>
      <c r="AY882" t="s">
        <v>297</v>
      </c>
      <c r="AZ882" t="s">
        <v>297</v>
      </c>
      <c r="BA882" t="s">
        <v>297</v>
      </c>
      <c r="BB882" t="s">
        <v>297</v>
      </c>
      <c r="BC882" t="s">
        <v>297</v>
      </c>
      <c r="BD882" t="s">
        <v>297</v>
      </c>
      <c r="BE882" t="s">
        <v>297</v>
      </c>
      <c r="BF882" t="s">
        <v>297</v>
      </c>
      <c r="BG882" t="s">
        <v>297</v>
      </c>
      <c r="BH882" t="s">
        <v>297</v>
      </c>
      <c r="BI882" t="s">
        <v>297</v>
      </c>
      <c r="BJ882" t="s">
        <v>297</v>
      </c>
      <c r="BK882" t="s">
        <v>297</v>
      </c>
      <c r="BL882" t="s">
        <v>297</v>
      </c>
      <c r="BM882" t="s">
        <v>297</v>
      </c>
      <c r="BN882" t="s">
        <v>297</v>
      </c>
      <c r="BO882" t="s">
        <v>297</v>
      </c>
      <c r="BP882" t="s">
        <v>297</v>
      </c>
      <c r="BQ882" t="s">
        <v>297</v>
      </c>
      <c r="BR882" t="s">
        <v>297</v>
      </c>
      <c r="BS882" t="s">
        <v>297</v>
      </c>
      <c r="BT882" t="s">
        <v>297</v>
      </c>
      <c r="BU882" t="s">
        <v>297</v>
      </c>
      <c r="BV882" t="s">
        <v>297</v>
      </c>
      <c r="BW882" t="s">
        <v>297</v>
      </c>
      <c r="BX882" t="s">
        <v>297</v>
      </c>
      <c r="BY882" t="s">
        <v>297</v>
      </c>
      <c r="BZ882" t="s">
        <v>297</v>
      </c>
      <c r="CA882" t="s">
        <v>297</v>
      </c>
      <c r="CB882" t="s">
        <v>297</v>
      </c>
      <c r="CC882" t="s">
        <v>297</v>
      </c>
      <c r="CD882" t="s">
        <v>297</v>
      </c>
      <c r="CE882" t="s">
        <v>297</v>
      </c>
      <c r="CF882" t="s">
        <v>400</v>
      </c>
      <c r="CG882" t="s">
        <v>297</v>
      </c>
      <c r="CH882" t="s">
        <v>297</v>
      </c>
      <c r="CI882">
        <v>0</v>
      </c>
      <c r="CJ882">
        <v>30</v>
      </c>
      <c r="CK882" t="s">
        <v>5062</v>
      </c>
      <c r="CL882" t="s">
        <v>5063</v>
      </c>
      <c r="CM882" t="s">
        <v>297</v>
      </c>
      <c r="CN882" t="s">
        <v>415</v>
      </c>
      <c r="CO882" t="s">
        <v>416</v>
      </c>
      <c r="CP882" t="s">
        <v>297</v>
      </c>
      <c r="CQ882" t="s">
        <v>297</v>
      </c>
      <c r="CR882" t="s">
        <v>297</v>
      </c>
      <c r="CS882" t="s">
        <v>297</v>
      </c>
      <c r="CT882" t="s">
        <v>297</v>
      </c>
      <c r="CU882" t="s">
        <v>297</v>
      </c>
      <c r="CV882" t="s">
        <v>297</v>
      </c>
      <c r="CW882" t="s">
        <v>297</v>
      </c>
      <c r="CX882" t="s">
        <v>297</v>
      </c>
      <c r="CY882" t="s">
        <v>390</v>
      </c>
      <c r="CZ882" t="s">
        <v>351</v>
      </c>
      <c r="DA882" t="s">
        <v>847</v>
      </c>
      <c r="DB882" t="s">
        <v>5064</v>
      </c>
      <c r="DC882" t="s">
        <v>297</v>
      </c>
    </row>
    <row r="883" spans="1:107" ht="17" hidden="1" customHeight="1" x14ac:dyDescent="0.2">
      <c r="A883" t="s">
        <v>5064</v>
      </c>
      <c r="B883" s="14" t="s">
        <v>5065</v>
      </c>
      <c r="C883" t="s">
        <v>6293</v>
      </c>
      <c r="D883" t="s">
        <v>297</v>
      </c>
      <c r="E883" t="s">
        <v>5066</v>
      </c>
      <c r="F883" t="s">
        <v>297</v>
      </c>
      <c r="G883" t="s">
        <v>298</v>
      </c>
      <c r="H883" t="s">
        <v>382</v>
      </c>
      <c r="I883" t="s">
        <v>300</v>
      </c>
      <c r="J883" t="s">
        <v>342</v>
      </c>
      <c r="K883" t="s">
        <v>343</v>
      </c>
      <c r="L883" t="s">
        <v>303</v>
      </c>
      <c r="M883" t="s">
        <v>297</v>
      </c>
      <c r="N883" t="s">
        <v>5067</v>
      </c>
      <c r="O883" t="s">
        <v>297</v>
      </c>
      <c r="Q883" t="s">
        <v>344</v>
      </c>
      <c r="R883" t="s">
        <v>297</v>
      </c>
      <c r="S883" t="s">
        <v>384</v>
      </c>
      <c r="T883" t="s">
        <v>362</v>
      </c>
      <c r="U883" t="s">
        <v>297</v>
      </c>
      <c r="V883" t="s">
        <v>309</v>
      </c>
      <c r="W883" t="s">
        <v>345</v>
      </c>
      <c r="X883" t="s">
        <v>310</v>
      </c>
      <c r="Y883" t="s">
        <v>385</v>
      </c>
      <c r="Z883" t="s">
        <v>312</v>
      </c>
      <c r="AA883" t="s">
        <v>297</v>
      </c>
      <c r="AB883" t="s">
        <v>297</v>
      </c>
      <c r="AC883" t="s">
        <v>297</v>
      </c>
      <c r="AD883" t="s">
        <v>297</v>
      </c>
      <c r="AE883" t="s">
        <v>297</v>
      </c>
      <c r="AF883" t="s">
        <v>312</v>
      </c>
      <c r="AG883" t="s">
        <v>297</v>
      </c>
      <c r="AH883" t="s">
        <v>297</v>
      </c>
      <c r="AI883" t="s">
        <v>297</v>
      </c>
      <c r="AJ883" t="s">
        <v>297</v>
      </c>
      <c r="AK883" t="s">
        <v>297</v>
      </c>
      <c r="AL883" t="s">
        <v>297</v>
      </c>
      <c r="AM883" t="s">
        <v>297</v>
      </c>
      <c r="AN883" t="s">
        <v>297</v>
      </c>
      <c r="AO883" t="s">
        <v>297</v>
      </c>
      <c r="AP883" t="s">
        <v>297</v>
      </c>
      <c r="AQ883" t="s">
        <v>297</v>
      </c>
      <c r="AR883" t="s">
        <v>297</v>
      </c>
      <c r="AS883" t="s">
        <v>297</v>
      </c>
      <c r="AT883" t="s">
        <v>297</v>
      </c>
      <c r="AU883" t="s">
        <v>297</v>
      </c>
      <c r="AV883" t="s">
        <v>297</v>
      </c>
      <c r="AW883" t="s">
        <v>297</v>
      </c>
      <c r="AX883" t="s">
        <v>297</v>
      </c>
      <c r="AY883" t="s">
        <v>297</v>
      </c>
      <c r="AZ883" t="s">
        <v>297</v>
      </c>
      <c r="BA883" t="s">
        <v>297</v>
      </c>
      <c r="BB883" t="s">
        <v>297</v>
      </c>
      <c r="BC883" t="s">
        <v>297</v>
      </c>
      <c r="BD883" t="s">
        <v>297</v>
      </c>
      <c r="BE883" t="s">
        <v>297</v>
      </c>
      <c r="BF883" t="s">
        <v>297</v>
      </c>
      <c r="BG883" t="s">
        <v>297</v>
      </c>
      <c r="BH883" t="s">
        <v>297</v>
      </c>
      <c r="BI883" t="s">
        <v>297</v>
      </c>
      <c r="BJ883" t="s">
        <v>297</v>
      </c>
      <c r="BK883" t="s">
        <v>297</v>
      </c>
      <c r="BL883" t="s">
        <v>297</v>
      </c>
      <c r="BM883" t="s">
        <v>297</v>
      </c>
      <c r="BN883" t="s">
        <v>297</v>
      </c>
      <c r="BO883" t="s">
        <v>297</v>
      </c>
      <c r="BP883" t="s">
        <v>297</v>
      </c>
      <c r="BQ883" t="s">
        <v>297</v>
      </c>
      <c r="BR883" t="s">
        <v>297</v>
      </c>
      <c r="BS883" t="s">
        <v>297</v>
      </c>
      <c r="BT883" t="s">
        <v>297</v>
      </c>
      <c r="BU883" t="s">
        <v>297</v>
      </c>
      <c r="BV883" t="s">
        <v>297</v>
      </c>
      <c r="BW883" t="s">
        <v>297</v>
      </c>
      <c r="BX883" t="s">
        <v>297</v>
      </c>
      <c r="BY883" t="s">
        <v>297</v>
      </c>
      <c r="BZ883" t="s">
        <v>297</v>
      </c>
      <c r="CA883" t="s">
        <v>297</v>
      </c>
      <c r="CB883" t="s">
        <v>297</v>
      </c>
      <c r="CC883" t="s">
        <v>297</v>
      </c>
      <c r="CD883" t="s">
        <v>297</v>
      </c>
      <c r="CE883" t="s">
        <v>297</v>
      </c>
      <c r="CF883" t="s">
        <v>386</v>
      </c>
      <c r="CG883">
        <v>0</v>
      </c>
      <c r="CH883" t="s">
        <v>297</v>
      </c>
      <c r="CI883" t="s">
        <v>297</v>
      </c>
      <c r="CJ883" t="s">
        <v>297</v>
      </c>
      <c r="CK883" t="s">
        <v>5068</v>
      </c>
      <c r="CL883" t="s">
        <v>5069</v>
      </c>
      <c r="CM883" t="s">
        <v>297</v>
      </c>
      <c r="CN883" t="s">
        <v>297</v>
      </c>
      <c r="CO883" t="s">
        <v>297</v>
      </c>
      <c r="CP883" t="s">
        <v>297</v>
      </c>
      <c r="CQ883" t="s">
        <v>297</v>
      </c>
      <c r="CR883" t="s">
        <v>297</v>
      </c>
      <c r="CS883" t="s">
        <v>297</v>
      </c>
      <c r="CT883" t="s">
        <v>297</v>
      </c>
      <c r="CU883" t="s">
        <v>297</v>
      </c>
      <c r="CV883" t="s">
        <v>297</v>
      </c>
      <c r="CW883" t="s">
        <v>297</v>
      </c>
      <c r="CX883" t="s">
        <v>297</v>
      </c>
      <c r="CY883" t="s">
        <v>390</v>
      </c>
      <c r="CZ883" t="s">
        <v>351</v>
      </c>
      <c r="DA883" t="s">
        <v>352</v>
      </c>
      <c r="DB883" t="s">
        <v>5064</v>
      </c>
      <c r="DC883" t="s">
        <v>297</v>
      </c>
    </row>
    <row r="884" spans="1:107" ht="17" hidden="1" customHeight="1" x14ac:dyDescent="0.2">
      <c r="A884" t="s">
        <v>5070</v>
      </c>
      <c r="B884" s="196" t="s">
        <v>5071</v>
      </c>
      <c r="C884" t="s">
        <v>6285</v>
      </c>
      <c r="D884" t="s">
        <v>297</v>
      </c>
      <c r="E884" t="s">
        <v>5072</v>
      </c>
      <c r="F884" t="s">
        <v>297</v>
      </c>
      <c r="G884" t="s">
        <v>339</v>
      </c>
      <c r="H884" t="s">
        <v>340</v>
      </c>
      <c r="I884" t="s">
        <v>375</v>
      </c>
      <c r="J884" t="s">
        <v>342</v>
      </c>
      <c r="K884" t="s">
        <v>343</v>
      </c>
      <c r="L884" t="s">
        <v>303</v>
      </c>
      <c r="M884" t="s">
        <v>297</v>
      </c>
      <c r="N884" t="s">
        <v>297</v>
      </c>
      <c r="O884" t="s">
        <v>297</v>
      </c>
      <c r="Q884" t="s">
        <v>344</v>
      </c>
      <c r="R884" t="s">
        <v>297</v>
      </c>
      <c r="S884" t="s">
        <v>306</v>
      </c>
      <c r="T884" t="s">
        <v>297</v>
      </c>
      <c r="U884" t="s">
        <v>297</v>
      </c>
      <c r="V884" t="s">
        <v>309</v>
      </c>
      <c r="W884" t="s">
        <v>310</v>
      </c>
      <c r="X884" t="s">
        <v>310</v>
      </c>
      <c r="Y884" t="s">
        <v>311</v>
      </c>
      <c r="Z884" t="s">
        <v>297</v>
      </c>
      <c r="AA884" t="s">
        <v>297</v>
      </c>
      <c r="AB884" t="s">
        <v>297</v>
      </c>
      <c r="AC884" t="s">
        <v>297</v>
      </c>
      <c r="AD884" t="s">
        <v>297</v>
      </c>
      <c r="AE884" t="s">
        <v>297</v>
      </c>
      <c r="AF884" t="s">
        <v>312</v>
      </c>
      <c r="AG884" t="s">
        <v>297</v>
      </c>
      <c r="AH884" t="s">
        <v>297</v>
      </c>
      <c r="AI884" t="s">
        <v>297</v>
      </c>
      <c r="AJ884" t="s">
        <v>297</v>
      </c>
      <c r="AK884" t="s">
        <v>297</v>
      </c>
      <c r="AL884" t="s">
        <v>297</v>
      </c>
      <c r="AM884" t="s">
        <v>297</v>
      </c>
      <c r="AN884" t="s">
        <v>297</v>
      </c>
      <c r="AO884" t="s">
        <v>297</v>
      </c>
      <c r="AP884" t="s">
        <v>297</v>
      </c>
      <c r="AQ884" t="s">
        <v>297</v>
      </c>
      <c r="AR884" t="s">
        <v>1581</v>
      </c>
      <c r="AS884" t="s">
        <v>297</v>
      </c>
      <c r="AT884" t="s">
        <v>297</v>
      </c>
      <c r="AU884" t="s">
        <v>297</v>
      </c>
      <c r="AV884" t="s">
        <v>297</v>
      </c>
      <c r="AW884" t="s">
        <v>297</v>
      </c>
      <c r="AX884" t="s">
        <v>297</v>
      </c>
      <c r="AY884" t="s">
        <v>297</v>
      </c>
      <c r="AZ884" t="s">
        <v>297</v>
      </c>
      <c r="BA884" t="s">
        <v>297</v>
      </c>
      <c r="BB884" t="s">
        <v>297</v>
      </c>
      <c r="BC884" t="s">
        <v>297</v>
      </c>
      <c r="BD884" t="s">
        <v>297</v>
      </c>
      <c r="BE884" t="s">
        <v>297</v>
      </c>
      <c r="BF884" t="s">
        <v>297</v>
      </c>
      <c r="BG884" t="s">
        <v>297</v>
      </c>
      <c r="BH884" t="s">
        <v>297</v>
      </c>
      <c r="BI884" t="s">
        <v>297</v>
      </c>
      <c r="BJ884" t="s">
        <v>297</v>
      </c>
      <c r="BK884" t="s">
        <v>297</v>
      </c>
      <c r="BL884" t="s">
        <v>297</v>
      </c>
      <c r="BM884" t="s">
        <v>297</v>
      </c>
      <c r="BN884" t="s">
        <v>297</v>
      </c>
      <c r="BO884" t="s">
        <v>297</v>
      </c>
      <c r="BP884" t="s">
        <v>297</v>
      </c>
      <c r="BQ884" t="s">
        <v>297</v>
      </c>
      <c r="BR884" t="s">
        <v>297</v>
      </c>
      <c r="BS884" t="s">
        <v>297</v>
      </c>
      <c r="BT884" t="s">
        <v>297</v>
      </c>
      <c r="BU884" t="s">
        <v>297</v>
      </c>
      <c r="BV884" t="s">
        <v>297</v>
      </c>
      <c r="BW884" t="s">
        <v>297</v>
      </c>
      <c r="BX884" t="s">
        <v>297</v>
      </c>
      <c r="BY884" t="s">
        <v>297</v>
      </c>
      <c r="BZ884" t="s">
        <v>297</v>
      </c>
      <c r="CA884" t="s">
        <v>297</v>
      </c>
      <c r="CB884" t="s">
        <v>297</v>
      </c>
      <c r="CC884" t="s">
        <v>297</v>
      </c>
      <c r="CD884" t="s">
        <v>297</v>
      </c>
      <c r="CE884" t="s">
        <v>297</v>
      </c>
      <c r="CF884" t="s">
        <v>347</v>
      </c>
      <c r="CG884" t="s">
        <v>297</v>
      </c>
      <c r="CH884" t="s">
        <v>297</v>
      </c>
      <c r="CI884">
        <v>0</v>
      </c>
      <c r="CJ884">
        <v>30</v>
      </c>
      <c r="CK884" t="s">
        <v>5073</v>
      </c>
      <c r="CL884" t="s">
        <v>5074</v>
      </c>
      <c r="CM884" t="s">
        <v>297</v>
      </c>
      <c r="CN884" t="s">
        <v>297</v>
      </c>
      <c r="CO884" t="s">
        <v>297</v>
      </c>
      <c r="CP884" t="s">
        <v>297</v>
      </c>
      <c r="CQ884" t="s">
        <v>297</v>
      </c>
      <c r="CR884" t="s">
        <v>297</v>
      </c>
      <c r="CS884" t="s">
        <v>297</v>
      </c>
      <c r="CT884" t="s">
        <v>297</v>
      </c>
      <c r="CU884" t="s">
        <v>297</v>
      </c>
      <c r="CV884" t="s">
        <v>297</v>
      </c>
      <c r="CW884" t="s">
        <v>297</v>
      </c>
      <c r="CX884" t="s">
        <v>297</v>
      </c>
      <c r="CY884" t="s">
        <v>297</v>
      </c>
      <c r="CZ884" t="s">
        <v>297</v>
      </c>
      <c r="DA884" t="s">
        <v>297</v>
      </c>
      <c r="DB884" t="s">
        <v>297</v>
      </c>
      <c r="DC884" t="s">
        <v>1125</v>
      </c>
    </row>
    <row r="885" spans="1:107" ht="17" hidden="1" customHeight="1" x14ac:dyDescent="0.2">
      <c r="A885" t="s">
        <v>5075</v>
      </c>
      <c r="B885" s="14" t="s">
        <v>5076</v>
      </c>
      <c r="C885" t="s">
        <v>6285</v>
      </c>
      <c r="D885" t="s">
        <v>297</v>
      </c>
      <c r="E885" t="s">
        <v>5077</v>
      </c>
      <c r="F885" t="s">
        <v>297</v>
      </c>
      <c r="G885" t="s">
        <v>298</v>
      </c>
      <c r="H885" t="s">
        <v>299</v>
      </c>
      <c r="I885" t="s">
        <v>300</v>
      </c>
      <c r="J885" t="s">
        <v>611</v>
      </c>
      <c r="K885" t="s">
        <v>343</v>
      </c>
      <c r="L885" t="s">
        <v>303</v>
      </c>
      <c r="M885" t="s">
        <v>297</v>
      </c>
      <c r="N885" t="s">
        <v>297</v>
      </c>
      <c r="O885" t="s">
        <v>297</v>
      </c>
      <c r="Q885" t="s">
        <v>344</v>
      </c>
      <c r="R885" t="s">
        <v>297</v>
      </c>
      <c r="S885" t="s">
        <v>306</v>
      </c>
      <c r="T885" t="s">
        <v>297</v>
      </c>
      <c r="U885" t="s">
        <v>297</v>
      </c>
      <c r="V885" t="s">
        <v>309</v>
      </c>
      <c r="W885" t="s">
        <v>310</v>
      </c>
      <c r="X885" t="s">
        <v>310</v>
      </c>
      <c r="Y885" t="s">
        <v>311</v>
      </c>
      <c r="Z885" t="s">
        <v>297</v>
      </c>
      <c r="AA885" t="s">
        <v>297</v>
      </c>
      <c r="AB885" t="s">
        <v>297</v>
      </c>
      <c r="AC885" t="s">
        <v>297</v>
      </c>
      <c r="AD885" t="s">
        <v>297</v>
      </c>
      <c r="AE885" t="s">
        <v>297</v>
      </c>
      <c r="AF885" t="s">
        <v>312</v>
      </c>
      <c r="AG885" t="s">
        <v>297</v>
      </c>
      <c r="AH885" t="s">
        <v>297</v>
      </c>
      <c r="AI885" t="s">
        <v>297</v>
      </c>
      <c r="AJ885" t="s">
        <v>297</v>
      </c>
      <c r="AK885" t="s">
        <v>297</v>
      </c>
      <c r="AL885" t="s">
        <v>297</v>
      </c>
      <c r="AM885" t="s">
        <v>297</v>
      </c>
      <c r="AN885" t="s">
        <v>297</v>
      </c>
      <c r="AO885" t="s">
        <v>297</v>
      </c>
      <c r="AP885" t="s">
        <v>297</v>
      </c>
      <c r="AQ885" t="s">
        <v>297</v>
      </c>
      <c r="AR885" t="s">
        <v>297</v>
      </c>
      <c r="AS885" t="s">
        <v>297</v>
      </c>
      <c r="AT885" t="s">
        <v>297</v>
      </c>
      <c r="AU885" t="s">
        <v>297</v>
      </c>
      <c r="AV885" t="s">
        <v>297</v>
      </c>
      <c r="AW885" t="s">
        <v>297</v>
      </c>
      <c r="AX885" t="s">
        <v>297</v>
      </c>
      <c r="AY885" t="s">
        <v>297</v>
      </c>
      <c r="AZ885" t="s">
        <v>297</v>
      </c>
      <c r="BA885" t="s">
        <v>297</v>
      </c>
      <c r="BB885" t="s">
        <v>297</v>
      </c>
      <c r="BC885" t="s">
        <v>297</v>
      </c>
      <c r="BD885" t="s">
        <v>297</v>
      </c>
      <c r="BE885" t="s">
        <v>297</v>
      </c>
      <c r="BF885" t="s">
        <v>297</v>
      </c>
      <c r="BG885" t="s">
        <v>297</v>
      </c>
      <c r="BH885" t="s">
        <v>297</v>
      </c>
      <c r="BI885" t="s">
        <v>297</v>
      </c>
      <c r="BJ885" t="s">
        <v>297</v>
      </c>
      <c r="BK885" t="s">
        <v>297</v>
      </c>
      <c r="BL885" t="s">
        <v>297</v>
      </c>
      <c r="BM885" t="s">
        <v>297</v>
      </c>
      <c r="BN885" t="s">
        <v>297</v>
      </c>
      <c r="BO885" t="s">
        <v>297</v>
      </c>
      <c r="BP885" t="s">
        <v>297</v>
      </c>
      <c r="BQ885" t="s">
        <v>297</v>
      </c>
      <c r="BR885" t="s">
        <v>297</v>
      </c>
      <c r="BS885" t="s">
        <v>297</v>
      </c>
      <c r="BT885" t="s">
        <v>297</v>
      </c>
      <c r="BU885" t="s">
        <v>297</v>
      </c>
      <c r="BV885" t="s">
        <v>297</v>
      </c>
      <c r="BW885" t="s">
        <v>297</v>
      </c>
      <c r="BX885" t="s">
        <v>297</v>
      </c>
      <c r="BY885" t="s">
        <v>297</v>
      </c>
      <c r="BZ885" t="s">
        <v>297</v>
      </c>
      <c r="CA885" t="s">
        <v>297</v>
      </c>
      <c r="CB885" t="s">
        <v>297</v>
      </c>
      <c r="CC885" t="s">
        <v>297</v>
      </c>
      <c r="CD885" t="s">
        <v>297</v>
      </c>
      <c r="CE885" t="s">
        <v>297</v>
      </c>
      <c r="CF885" t="s">
        <v>347</v>
      </c>
      <c r="CG885" t="s">
        <v>297</v>
      </c>
      <c r="CH885" t="s">
        <v>297</v>
      </c>
      <c r="CI885">
        <v>0</v>
      </c>
      <c r="CJ885">
        <v>30</v>
      </c>
      <c r="CK885" t="s">
        <v>5078</v>
      </c>
      <c r="CL885" t="s">
        <v>5079</v>
      </c>
      <c r="CM885" t="s">
        <v>297</v>
      </c>
      <c r="CN885" t="s">
        <v>297</v>
      </c>
      <c r="CO885" t="s">
        <v>297</v>
      </c>
      <c r="CP885" t="s">
        <v>297</v>
      </c>
      <c r="CQ885" t="s">
        <v>297</v>
      </c>
      <c r="CR885" t="s">
        <v>297</v>
      </c>
      <c r="CS885" t="s">
        <v>297</v>
      </c>
      <c r="CT885" t="s">
        <v>297</v>
      </c>
      <c r="CU885" t="s">
        <v>297</v>
      </c>
      <c r="CV885" t="s">
        <v>297</v>
      </c>
      <c r="CW885" t="s">
        <v>297</v>
      </c>
      <c r="CX885" t="s">
        <v>297</v>
      </c>
      <c r="CY885" t="s">
        <v>297</v>
      </c>
      <c r="CZ885" t="s">
        <v>297</v>
      </c>
      <c r="DA885" t="s">
        <v>297</v>
      </c>
      <c r="DB885" t="s">
        <v>297</v>
      </c>
      <c r="DC885" t="s">
        <v>297</v>
      </c>
    </row>
    <row r="886" spans="1:107" ht="17" hidden="1" customHeight="1" x14ac:dyDescent="0.2">
      <c r="A886" t="s">
        <v>5080</v>
      </c>
      <c r="B886" s="196" t="s">
        <v>5081</v>
      </c>
      <c r="C886" t="s">
        <v>6285</v>
      </c>
      <c r="D886" t="s">
        <v>297</v>
      </c>
      <c r="E886" t="s">
        <v>5082</v>
      </c>
      <c r="F886" t="s">
        <v>1831</v>
      </c>
      <c r="G886" t="s">
        <v>339</v>
      </c>
      <c r="H886" t="s">
        <v>340</v>
      </c>
      <c r="I886" t="s">
        <v>341</v>
      </c>
      <c r="J886" t="s">
        <v>479</v>
      </c>
      <c r="K886" t="s">
        <v>343</v>
      </c>
      <c r="L886" t="s">
        <v>303</v>
      </c>
      <c r="M886" t="s">
        <v>297</v>
      </c>
      <c r="N886" t="s">
        <v>297</v>
      </c>
      <c r="O886" t="s">
        <v>297</v>
      </c>
      <c r="Q886" t="s">
        <v>344</v>
      </c>
      <c r="R886" t="s">
        <v>297</v>
      </c>
      <c r="S886" t="s">
        <v>306</v>
      </c>
      <c r="T886" t="s">
        <v>938</v>
      </c>
      <c r="U886" t="s">
        <v>297</v>
      </c>
      <c r="V886" t="s">
        <v>309</v>
      </c>
      <c r="W886" t="s">
        <v>345</v>
      </c>
      <c r="X886" t="s">
        <v>310</v>
      </c>
      <c r="Y886" t="s">
        <v>1832</v>
      </c>
      <c r="Z886" t="s">
        <v>297</v>
      </c>
      <c r="AA886" t="s">
        <v>297</v>
      </c>
      <c r="AB886" t="s">
        <v>297</v>
      </c>
      <c r="AC886" t="s">
        <v>297</v>
      </c>
      <c r="AD886" t="s">
        <v>297</v>
      </c>
      <c r="AE886" t="s">
        <v>297</v>
      </c>
      <c r="AF886" t="s">
        <v>312</v>
      </c>
      <c r="AG886" t="s">
        <v>297</v>
      </c>
      <c r="AH886" t="s">
        <v>297</v>
      </c>
      <c r="AI886" t="s">
        <v>297</v>
      </c>
      <c r="AJ886" t="s">
        <v>297</v>
      </c>
      <c r="AK886" t="s">
        <v>297</v>
      </c>
      <c r="AL886" t="s">
        <v>297</v>
      </c>
      <c r="AM886" t="s">
        <v>297</v>
      </c>
      <c r="AN886" t="s">
        <v>297</v>
      </c>
      <c r="AO886" t="s">
        <v>297</v>
      </c>
      <c r="AP886" t="s">
        <v>297</v>
      </c>
      <c r="AQ886" t="s">
        <v>297</v>
      </c>
      <c r="AR886" t="s">
        <v>312</v>
      </c>
      <c r="AS886" t="s">
        <v>297</v>
      </c>
      <c r="AT886" t="s">
        <v>297</v>
      </c>
      <c r="AU886" t="s">
        <v>297</v>
      </c>
      <c r="AV886" t="s">
        <v>297</v>
      </c>
      <c r="AW886" t="s">
        <v>297</v>
      </c>
      <c r="AX886" t="s">
        <v>297</v>
      </c>
      <c r="AY886" t="s">
        <v>297</v>
      </c>
      <c r="AZ886" t="s">
        <v>297</v>
      </c>
      <c r="BA886" t="s">
        <v>297</v>
      </c>
      <c r="BB886" t="s">
        <v>297</v>
      </c>
      <c r="BC886" t="s">
        <v>297</v>
      </c>
      <c r="BD886" t="s">
        <v>297</v>
      </c>
      <c r="BE886" t="s">
        <v>297</v>
      </c>
      <c r="BF886" t="s">
        <v>297</v>
      </c>
      <c r="BG886" t="s">
        <v>297</v>
      </c>
      <c r="BH886" t="s">
        <v>297</v>
      </c>
      <c r="BI886" t="s">
        <v>297</v>
      </c>
      <c r="BJ886" t="s">
        <v>297</v>
      </c>
      <c r="BK886" t="s">
        <v>297</v>
      </c>
      <c r="BL886" t="s">
        <v>297</v>
      </c>
      <c r="BM886" t="s">
        <v>297</v>
      </c>
      <c r="BN886" t="s">
        <v>297</v>
      </c>
      <c r="BO886" t="s">
        <v>297</v>
      </c>
      <c r="BP886" t="s">
        <v>297</v>
      </c>
      <c r="BQ886" t="s">
        <v>297</v>
      </c>
      <c r="BR886" t="s">
        <v>297</v>
      </c>
      <c r="BS886" t="s">
        <v>297</v>
      </c>
      <c r="BT886" t="s">
        <v>297</v>
      </c>
      <c r="BU886" t="s">
        <v>297</v>
      </c>
      <c r="BV886" t="s">
        <v>297</v>
      </c>
      <c r="BW886" t="s">
        <v>297</v>
      </c>
      <c r="BX886" t="s">
        <v>297</v>
      </c>
      <c r="BY886" t="s">
        <v>297</v>
      </c>
      <c r="BZ886" t="s">
        <v>297</v>
      </c>
      <c r="CA886" t="s">
        <v>297</v>
      </c>
      <c r="CB886" t="s">
        <v>297</v>
      </c>
      <c r="CC886" t="s">
        <v>297</v>
      </c>
      <c r="CD886" t="s">
        <v>297</v>
      </c>
      <c r="CE886" t="s">
        <v>297</v>
      </c>
      <c r="CF886" t="s">
        <v>347</v>
      </c>
      <c r="CG886" t="s">
        <v>297</v>
      </c>
      <c r="CH886" t="s">
        <v>297</v>
      </c>
      <c r="CI886">
        <v>0</v>
      </c>
      <c r="CJ886">
        <v>30</v>
      </c>
      <c r="CK886" t="s">
        <v>5083</v>
      </c>
      <c r="CL886" t="s">
        <v>1822</v>
      </c>
      <c r="CM886" t="s">
        <v>297</v>
      </c>
      <c r="CN886" t="s">
        <v>5084</v>
      </c>
      <c r="CO886" t="s">
        <v>1037</v>
      </c>
      <c r="CP886" t="s">
        <v>1067</v>
      </c>
      <c r="CQ886" t="s">
        <v>297</v>
      </c>
      <c r="CR886" t="s">
        <v>297</v>
      </c>
      <c r="CS886" t="s">
        <v>297</v>
      </c>
      <c r="CT886" t="s">
        <v>297</v>
      </c>
      <c r="CU886" t="s">
        <v>297</v>
      </c>
      <c r="CV886" t="s">
        <v>297</v>
      </c>
      <c r="CW886" t="s">
        <v>297</v>
      </c>
      <c r="CX886" t="s">
        <v>297</v>
      </c>
      <c r="CY886" t="s">
        <v>926</v>
      </c>
      <c r="CZ886" t="s">
        <v>351</v>
      </c>
      <c r="DA886" t="s">
        <v>1037</v>
      </c>
      <c r="DB886" t="s">
        <v>5085</v>
      </c>
      <c r="DC886" t="s">
        <v>297</v>
      </c>
    </row>
    <row r="887" spans="1:107" ht="17" hidden="1" customHeight="1" x14ac:dyDescent="0.2">
      <c r="A887" t="s">
        <v>5086</v>
      </c>
      <c r="B887" s="14" t="s">
        <v>5087</v>
      </c>
      <c r="C887" t="s">
        <v>6289</v>
      </c>
      <c r="D887" t="s">
        <v>297</v>
      </c>
      <c r="E887" t="s">
        <v>5088</v>
      </c>
      <c r="F887" t="s">
        <v>297</v>
      </c>
      <c r="G887" t="s">
        <v>610</v>
      </c>
      <c r="H887" t="s">
        <v>665</v>
      </c>
      <c r="I887" t="s">
        <v>341</v>
      </c>
      <c r="J887" t="s">
        <v>666</v>
      </c>
      <c r="K887" t="s">
        <v>715</v>
      </c>
      <c r="L887" t="s">
        <v>303</v>
      </c>
      <c r="M887" t="s">
        <v>297</v>
      </c>
      <c r="N887" t="s">
        <v>297</v>
      </c>
      <c r="O887" t="s">
        <v>297</v>
      </c>
      <c r="Q887" t="s">
        <v>716</v>
      </c>
      <c r="R887" t="s">
        <v>319</v>
      </c>
      <c r="S887" t="s">
        <v>306</v>
      </c>
      <c r="T887" t="s">
        <v>362</v>
      </c>
      <c r="U887" t="s">
        <v>308</v>
      </c>
      <c r="V887" t="s">
        <v>309</v>
      </c>
      <c r="W887" t="s">
        <v>310</v>
      </c>
      <c r="X887" t="s">
        <v>310</v>
      </c>
      <c r="Y887" t="s">
        <v>311</v>
      </c>
      <c r="Z887" t="s">
        <v>297</v>
      </c>
      <c r="AA887" t="s">
        <v>297</v>
      </c>
      <c r="AB887" t="s">
        <v>297</v>
      </c>
      <c r="AC887" t="s">
        <v>297</v>
      </c>
      <c r="AD887" t="s">
        <v>297</v>
      </c>
      <c r="AE887" t="s">
        <v>297</v>
      </c>
      <c r="AF887" t="s">
        <v>312</v>
      </c>
      <c r="AG887" t="s">
        <v>297</v>
      </c>
      <c r="AH887" t="s">
        <v>297</v>
      </c>
      <c r="AI887" t="s">
        <v>297</v>
      </c>
      <c r="AJ887" t="s">
        <v>297</v>
      </c>
      <c r="AK887" t="s">
        <v>297</v>
      </c>
      <c r="AL887" t="s">
        <v>297</v>
      </c>
      <c r="AM887" t="s">
        <v>297</v>
      </c>
      <c r="AN887" t="s">
        <v>297</v>
      </c>
      <c r="AO887" t="s">
        <v>297</v>
      </c>
      <c r="AP887" t="s">
        <v>297</v>
      </c>
      <c r="AQ887" t="s">
        <v>297</v>
      </c>
      <c r="AR887" t="s">
        <v>297</v>
      </c>
      <c r="AS887" t="s">
        <v>297</v>
      </c>
      <c r="AT887" t="s">
        <v>297</v>
      </c>
      <c r="AU887" t="s">
        <v>297</v>
      </c>
      <c r="AV887" t="s">
        <v>297</v>
      </c>
      <c r="AW887" t="s">
        <v>297</v>
      </c>
      <c r="AX887" t="s">
        <v>297</v>
      </c>
      <c r="AY887" t="s">
        <v>297</v>
      </c>
      <c r="AZ887" t="s">
        <v>297</v>
      </c>
      <c r="BA887" t="s">
        <v>297</v>
      </c>
      <c r="BB887" t="s">
        <v>297</v>
      </c>
      <c r="BC887" t="s">
        <v>297</v>
      </c>
      <c r="BD887" t="s">
        <v>297</v>
      </c>
      <c r="BE887" t="s">
        <v>297</v>
      </c>
      <c r="BF887" t="s">
        <v>297</v>
      </c>
      <c r="BG887" t="s">
        <v>297</v>
      </c>
      <c r="BH887" t="s">
        <v>297</v>
      </c>
      <c r="BI887" t="s">
        <v>297</v>
      </c>
      <c r="BJ887" t="s">
        <v>297</v>
      </c>
      <c r="BK887" t="s">
        <v>297</v>
      </c>
      <c r="BL887" t="s">
        <v>297</v>
      </c>
      <c r="BM887" t="s">
        <v>297</v>
      </c>
      <c r="BN887" t="s">
        <v>297</v>
      </c>
      <c r="BO887" t="s">
        <v>297</v>
      </c>
      <c r="BP887" t="s">
        <v>297</v>
      </c>
      <c r="BQ887" t="s">
        <v>297</v>
      </c>
      <c r="BR887" t="s">
        <v>297</v>
      </c>
      <c r="BS887" t="s">
        <v>297</v>
      </c>
      <c r="BT887" t="s">
        <v>297</v>
      </c>
      <c r="BU887" t="s">
        <v>297</v>
      </c>
      <c r="BV887" t="s">
        <v>297</v>
      </c>
      <c r="BW887" t="s">
        <v>297</v>
      </c>
      <c r="BX887" t="s">
        <v>297</v>
      </c>
      <c r="BY887" t="s">
        <v>297</v>
      </c>
      <c r="BZ887" t="s">
        <v>297</v>
      </c>
      <c r="CA887" t="s">
        <v>297</v>
      </c>
      <c r="CB887" t="s">
        <v>297</v>
      </c>
      <c r="CC887" t="s">
        <v>297</v>
      </c>
      <c r="CD887" t="s">
        <v>297</v>
      </c>
      <c r="CE887" t="s">
        <v>297</v>
      </c>
      <c r="CF887" t="s">
        <v>313</v>
      </c>
      <c r="CG887" t="s">
        <v>314</v>
      </c>
      <c r="CH887" t="s">
        <v>314</v>
      </c>
      <c r="CI887" t="s">
        <v>297</v>
      </c>
      <c r="CJ887" t="s">
        <v>297</v>
      </c>
      <c r="CK887" t="s">
        <v>5089</v>
      </c>
      <c r="CL887" t="s">
        <v>5090</v>
      </c>
      <c r="CM887" t="s">
        <v>297</v>
      </c>
      <c r="CN887" t="s">
        <v>297</v>
      </c>
      <c r="CO887" t="s">
        <v>297</v>
      </c>
      <c r="CP887" t="s">
        <v>297</v>
      </c>
      <c r="CQ887" t="s">
        <v>297</v>
      </c>
      <c r="CR887" t="s">
        <v>297</v>
      </c>
      <c r="CS887" t="s">
        <v>297</v>
      </c>
      <c r="CT887" t="s">
        <v>297</v>
      </c>
      <c r="CU887" t="s">
        <v>297</v>
      </c>
      <c r="CV887" t="s">
        <v>297</v>
      </c>
      <c r="CW887" t="s">
        <v>297</v>
      </c>
      <c r="CX887" t="s">
        <v>297</v>
      </c>
      <c r="CY887" t="s">
        <v>297</v>
      </c>
      <c r="CZ887" t="s">
        <v>297</v>
      </c>
      <c r="DA887" t="s">
        <v>297</v>
      </c>
      <c r="DB887" t="s">
        <v>297</v>
      </c>
      <c r="DC887" t="s">
        <v>297</v>
      </c>
    </row>
    <row r="888" spans="1:107" ht="17" hidden="1" customHeight="1" x14ac:dyDescent="0.2">
      <c r="A888" t="s">
        <v>5091</v>
      </c>
      <c r="B888" s="196" t="s">
        <v>5092</v>
      </c>
      <c r="C888" t="s">
        <v>6289</v>
      </c>
      <c r="D888" t="s">
        <v>297</v>
      </c>
      <c r="E888" t="s">
        <v>5093</v>
      </c>
      <c r="F888" t="s">
        <v>297</v>
      </c>
      <c r="G888" t="s">
        <v>610</v>
      </c>
      <c r="H888" t="s">
        <v>665</v>
      </c>
      <c r="I888" t="s">
        <v>341</v>
      </c>
      <c r="J888" t="s">
        <v>666</v>
      </c>
      <c r="K888" t="s">
        <v>715</v>
      </c>
      <c r="L888" t="s">
        <v>303</v>
      </c>
      <c r="M888" t="s">
        <v>297</v>
      </c>
      <c r="N888" t="s">
        <v>297</v>
      </c>
      <c r="O888" t="s">
        <v>297</v>
      </c>
      <c r="Q888" t="s">
        <v>716</v>
      </c>
      <c r="R888" t="s">
        <v>319</v>
      </c>
      <c r="S888" t="s">
        <v>306</v>
      </c>
      <c r="T888" t="s">
        <v>362</v>
      </c>
      <c r="U888" t="s">
        <v>308</v>
      </c>
      <c r="V888" t="s">
        <v>309</v>
      </c>
      <c r="W888" t="s">
        <v>345</v>
      </c>
      <c r="X888" t="s">
        <v>310</v>
      </c>
      <c r="Y888" t="s">
        <v>346</v>
      </c>
      <c r="Z888" t="s">
        <v>297</v>
      </c>
      <c r="AA888" t="s">
        <v>297</v>
      </c>
      <c r="AB888" t="s">
        <v>297</v>
      </c>
      <c r="AC888" t="s">
        <v>297</v>
      </c>
      <c r="AD888" t="s">
        <v>297</v>
      </c>
      <c r="AE888" t="s">
        <v>297</v>
      </c>
      <c r="AF888" t="s">
        <v>312</v>
      </c>
      <c r="AG888" t="s">
        <v>297</v>
      </c>
      <c r="AH888" t="s">
        <v>297</v>
      </c>
      <c r="AI888" t="s">
        <v>297</v>
      </c>
      <c r="AJ888" t="s">
        <v>297</v>
      </c>
      <c r="AK888" t="s">
        <v>297</v>
      </c>
      <c r="AL888" t="s">
        <v>297</v>
      </c>
      <c r="AM888" t="s">
        <v>297</v>
      </c>
      <c r="AN888" t="s">
        <v>297</v>
      </c>
      <c r="AO888" t="s">
        <v>297</v>
      </c>
      <c r="AP888" t="s">
        <v>297</v>
      </c>
      <c r="AQ888" t="s">
        <v>297</v>
      </c>
      <c r="AR888" t="s">
        <v>297</v>
      </c>
      <c r="AS888" t="s">
        <v>297</v>
      </c>
      <c r="AT888" t="s">
        <v>297</v>
      </c>
      <c r="AU888" t="s">
        <v>297</v>
      </c>
      <c r="AV888" t="s">
        <v>297</v>
      </c>
      <c r="AW888" t="s">
        <v>297</v>
      </c>
      <c r="AX888" t="s">
        <v>297</v>
      </c>
      <c r="AY888" t="s">
        <v>297</v>
      </c>
      <c r="AZ888" t="s">
        <v>297</v>
      </c>
      <c r="BA888" t="s">
        <v>297</v>
      </c>
      <c r="BB888" t="s">
        <v>297</v>
      </c>
      <c r="BC888" t="s">
        <v>297</v>
      </c>
      <c r="BD888" t="s">
        <v>297</v>
      </c>
      <c r="BE888" t="s">
        <v>297</v>
      </c>
      <c r="BF888" t="s">
        <v>297</v>
      </c>
      <c r="BG888" t="s">
        <v>297</v>
      </c>
      <c r="BH888" t="s">
        <v>297</v>
      </c>
      <c r="BI888" t="s">
        <v>297</v>
      </c>
      <c r="BJ888" t="s">
        <v>297</v>
      </c>
      <c r="BK888" t="s">
        <v>297</v>
      </c>
      <c r="BL888" t="s">
        <v>297</v>
      </c>
      <c r="BM888" t="s">
        <v>297</v>
      </c>
      <c r="BN888" t="s">
        <v>297</v>
      </c>
      <c r="BO888" t="s">
        <v>297</v>
      </c>
      <c r="BP888" t="s">
        <v>297</v>
      </c>
      <c r="BQ888" t="s">
        <v>297</v>
      </c>
      <c r="BR888" t="s">
        <v>297</v>
      </c>
      <c r="BS888" t="s">
        <v>297</v>
      </c>
      <c r="BT888" t="s">
        <v>297</v>
      </c>
      <c r="BU888" t="s">
        <v>297</v>
      </c>
      <c r="BV888" t="s">
        <v>297</v>
      </c>
      <c r="BW888" t="s">
        <v>297</v>
      </c>
      <c r="BX888" t="s">
        <v>297</v>
      </c>
      <c r="BY888" t="s">
        <v>297</v>
      </c>
      <c r="BZ888" t="s">
        <v>297</v>
      </c>
      <c r="CA888" t="s">
        <v>297</v>
      </c>
      <c r="CB888" t="s">
        <v>297</v>
      </c>
      <c r="CC888" t="s">
        <v>297</v>
      </c>
      <c r="CD888" t="s">
        <v>297</v>
      </c>
      <c r="CE888" t="s">
        <v>297</v>
      </c>
      <c r="CF888" t="s">
        <v>313</v>
      </c>
      <c r="CG888" t="s">
        <v>314</v>
      </c>
      <c r="CH888" t="s">
        <v>314</v>
      </c>
      <c r="CI888" t="s">
        <v>297</v>
      </c>
      <c r="CJ888" t="s">
        <v>297</v>
      </c>
      <c r="CK888" t="s">
        <v>5094</v>
      </c>
      <c r="CL888" t="s">
        <v>5095</v>
      </c>
      <c r="CM888" t="s">
        <v>297</v>
      </c>
      <c r="CN888" t="s">
        <v>297</v>
      </c>
      <c r="CO888" t="s">
        <v>297</v>
      </c>
      <c r="CP888" t="s">
        <v>297</v>
      </c>
      <c r="CQ888" t="s">
        <v>5096</v>
      </c>
      <c r="CR888" t="s">
        <v>297</v>
      </c>
      <c r="CS888" t="s">
        <v>5097</v>
      </c>
      <c r="CT888" t="s">
        <v>976</v>
      </c>
      <c r="CU888" t="s">
        <v>297</v>
      </c>
      <c r="CV888" t="s">
        <v>297</v>
      </c>
      <c r="CW888" t="s">
        <v>297</v>
      </c>
      <c r="CX888" t="s">
        <v>297</v>
      </c>
      <c r="CY888" t="s">
        <v>491</v>
      </c>
      <c r="CZ888" t="s">
        <v>351</v>
      </c>
      <c r="DA888" t="s">
        <v>352</v>
      </c>
      <c r="DB888" t="s">
        <v>5098</v>
      </c>
      <c r="DC888" t="s">
        <v>297</v>
      </c>
    </row>
    <row r="889" spans="1:107" ht="17" hidden="1" customHeight="1" x14ac:dyDescent="0.2">
      <c r="A889" t="s">
        <v>5099</v>
      </c>
      <c r="B889" s="14" t="s">
        <v>5100</v>
      </c>
      <c r="C889" t="s">
        <v>6285</v>
      </c>
      <c r="D889" t="s">
        <v>297</v>
      </c>
      <c r="E889" t="s">
        <v>5101</v>
      </c>
      <c r="F889" t="s">
        <v>297</v>
      </c>
      <c r="G889" t="s">
        <v>339</v>
      </c>
      <c r="H889" t="s">
        <v>340</v>
      </c>
      <c r="I889" t="s">
        <v>341</v>
      </c>
      <c r="J889" t="s">
        <v>479</v>
      </c>
      <c r="K889" t="s">
        <v>343</v>
      </c>
      <c r="L889" t="s">
        <v>303</v>
      </c>
      <c r="M889" t="s">
        <v>297</v>
      </c>
      <c r="N889" t="s">
        <v>297</v>
      </c>
      <c r="O889" t="s">
        <v>297</v>
      </c>
      <c r="Q889" t="s">
        <v>344</v>
      </c>
      <c r="R889" t="s">
        <v>297</v>
      </c>
      <c r="S889" t="s">
        <v>306</v>
      </c>
      <c r="T889" t="s">
        <v>938</v>
      </c>
      <c r="U889" t="s">
        <v>297</v>
      </c>
      <c r="V889" t="s">
        <v>568</v>
      </c>
      <c r="W889" t="s">
        <v>345</v>
      </c>
      <c r="X889" t="s">
        <v>310</v>
      </c>
      <c r="Y889" t="s">
        <v>568</v>
      </c>
      <c r="Z889" t="s">
        <v>297</v>
      </c>
      <c r="AA889" t="s">
        <v>297</v>
      </c>
      <c r="AB889" t="s">
        <v>297</v>
      </c>
      <c r="AC889" t="s">
        <v>297</v>
      </c>
      <c r="AD889" t="s">
        <v>297</v>
      </c>
      <c r="AE889" t="s">
        <v>297</v>
      </c>
      <c r="AF889" t="s">
        <v>297</v>
      </c>
      <c r="AG889" t="s">
        <v>297</v>
      </c>
      <c r="AH889" t="s">
        <v>297</v>
      </c>
      <c r="AI889" t="s">
        <v>297</v>
      </c>
      <c r="AJ889" t="s">
        <v>297</v>
      </c>
      <c r="AK889" t="s">
        <v>297</v>
      </c>
      <c r="AL889" t="s">
        <v>297</v>
      </c>
      <c r="AM889" t="s">
        <v>297</v>
      </c>
      <c r="AN889" t="s">
        <v>297</v>
      </c>
      <c r="AO889" t="s">
        <v>297</v>
      </c>
      <c r="AP889" t="s">
        <v>297</v>
      </c>
      <c r="AQ889" t="s">
        <v>297</v>
      </c>
      <c r="AR889" t="s">
        <v>297</v>
      </c>
      <c r="AS889" t="s">
        <v>297</v>
      </c>
      <c r="AT889" t="s">
        <v>297</v>
      </c>
      <c r="AU889" t="s">
        <v>297</v>
      </c>
      <c r="AV889" t="s">
        <v>297</v>
      </c>
      <c r="AW889" t="s">
        <v>297</v>
      </c>
      <c r="AX889" t="s">
        <v>297</v>
      </c>
      <c r="AY889" t="s">
        <v>297</v>
      </c>
      <c r="AZ889" t="s">
        <v>297</v>
      </c>
      <c r="BA889" t="s">
        <v>297</v>
      </c>
      <c r="BB889" t="s">
        <v>297</v>
      </c>
      <c r="BC889" t="s">
        <v>297</v>
      </c>
      <c r="BD889" t="s">
        <v>297</v>
      </c>
      <c r="BE889" t="s">
        <v>297</v>
      </c>
      <c r="BF889" t="s">
        <v>297</v>
      </c>
      <c r="BG889" t="s">
        <v>297</v>
      </c>
      <c r="BH889" t="s">
        <v>297</v>
      </c>
      <c r="BI889" t="s">
        <v>297</v>
      </c>
      <c r="BJ889" t="s">
        <v>297</v>
      </c>
      <c r="BK889" t="s">
        <v>297</v>
      </c>
      <c r="BL889" t="s">
        <v>297</v>
      </c>
      <c r="BM889" t="s">
        <v>297</v>
      </c>
      <c r="BO889" t="s">
        <v>297</v>
      </c>
      <c r="BP889" t="s">
        <v>297</v>
      </c>
      <c r="BQ889" t="s">
        <v>297</v>
      </c>
      <c r="BR889">
        <v>65</v>
      </c>
      <c r="BS889" t="s">
        <v>297</v>
      </c>
      <c r="BT889" t="s">
        <v>297</v>
      </c>
      <c r="BU889" t="s">
        <v>297</v>
      </c>
      <c r="BV889" t="s">
        <v>297</v>
      </c>
      <c r="BW889" t="s">
        <v>297</v>
      </c>
      <c r="BX889" t="s">
        <v>297</v>
      </c>
      <c r="BY889" t="s">
        <v>297</v>
      </c>
      <c r="BZ889" t="s">
        <v>297</v>
      </c>
      <c r="CA889" t="s">
        <v>297</v>
      </c>
      <c r="CB889" t="s">
        <v>297</v>
      </c>
      <c r="CC889" t="s">
        <v>297</v>
      </c>
      <c r="CD889" t="s">
        <v>297</v>
      </c>
      <c r="CE889" t="s">
        <v>297</v>
      </c>
      <c r="CF889" t="s">
        <v>297</v>
      </c>
      <c r="CG889" t="s">
        <v>297</v>
      </c>
      <c r="CH889" t="s">
        <v>297</v>
      </c>
      <c r="CI889">
        <v>0</v>
      </c>
      <c r="CJ889">
        <v>30</v>
      </c>
      <c r="CK889" t="s">
        <v>5102</v>
      </c>
      <c r="CL889" t="s">
        <v>1834</v>
      </c>
      <c r="CM889" t="s">
        <v>297</v>
      </c>
      <c r="CN889" t="s">
        <v>297</v>
      </c>
      <c r="CO889" t="s">
        <v>297</v>
      </c>
      <c r="CP889" t="s">
        <v>297</v>
      </c>
      <c r="CQ889" t="s">
        <v>297</v>
      </c>
      <c r="CR889" t="s">
        <v>297</v>
      </c>
      <c r="CS889" t="s">
        <v>297</v>
      </c>
      <c r="CT889" t="s">
        <v>297</v>
      </c>
      <c r="CU889" t="s">
        <v>297</v>
      </c>
      <c r="CV889" t="s">
        <v>297</v>
      </c>
      <c r="CW889" t="s">
        <v>297</v>
      </c>
      <c r="CX889" t="s">
        <v>297</v>
      </c>
      <c r="CY889" t="s">
        <v>534</v>
      </c>
      <c r="CZ889" t="s">
        <v>351</v>
      </c>
      <c r="DA889" t="s">
        <v>1078</v>
      </c>
      <c r="DB889" t="s">
        <v>5085</v>
      </c>
      <c r="DC889" t="s">
        <v>297</v>
      </c>
    </row>
    <row r="890" spans="1:107" ht="17" hidden="1" customHeight="1" x14ac:dyDescent="0.2">
      <c r="A890" t="s">
        <v>251</v>
      </c>
      <c r="B890" s="196" t="s">
        <v>5103</v>
      </c>
      <c r="C890" t="s">
        <v>6292</v>
      </c>
      <c r="D890" t="s">
        <v>5104</v>
      </c>
      <c r="E890" t="s">
        <v>5105</v>
      </c>
      <c r="F890" t="s">
        <v>5106</v>
      </c>
      <c r="G890" t="s">
        <v>339</v>
      </c>
      <c r="H890" t="s">
        <v>340</v>
      </c>
      <c r="I890" t="s">
        <v>375</v>
      </c>
      <c r="J890" t="s">
        <v>342</v>
      </c>
      <c r="K890" t="s">
        <v>2413</v>
      </c>
      <c r="L890" t="s">
        <v>303</v>
      </c>
      <c r="M890" t="s">
        <v>297</v>
      </c>
      <c r="N890" t="s">
        <v>297</v>
      </c>
      <c r="O890" t="s">
        <v>297</v>
      </c>
      <c r="Q890" t="s">
        <v>344</v>
      </c>
      <c r="R890" t="s">
        <v>297</v>
      </c>
      <c r="S890" t="s">
        <v>306</v>
      </c>
      <c r="T890" t="s">
        <v>297</v>
      </c>
      <c r="U890" t="s">
        <v>297</v>
      </c>
      <c r="V890" t="s">
        <v>309</v>
      </c>
      <c r="W890" t="s">
        <v>310</v>
      </c>
      <c r="X890" t="s">
        <v>310</v>
      </c>
      <c r="Y890" t="s">
        <v>311</v>
      </c>
      <c r="Z890" t="s">
        <v>297</v>
      </c>
      <c r="AA890" t="s">
        <v>297</v>
      </c>
      <c r="AB890" t="s">
        <v>297</v>
      </c>
      <c r="AC890" t="s">
        <v>297</v>
      </c>
      <c r="AD890" t="s">
        <v>297</v>
      </c>
      <c r="AE890" t="s">
        <v>297</v>
      </c>
      <c r="AF890" t="s">
        <v>297</v>
      </c>
      <c r="AG890" t="s">
        <v>297</v>
      </c>
      <c r="AH890" t="s">
        <v>297</v>
      </c>
      <c r="AI890" t="s">
        <v>297</v>
      </c>
      <c r="AJ890" t="s">
        <v>297</v>
      </c>
      <c r="AK890" t="s">
        <v>297</v>
      </c>
      <c r="AL890" t="s">
        <v>297</v>
      </c>
      <c r="AM890" t="s">
        <v>297</v>
      </c>
      <c r="AN890" t="s">
        <v>297</v>
      </c>
      <c r="AO890" t="s">
        <v>297</v>
      </c>
      <c r="AP890" t="s">
        <v>297</v>
      </c>
      <c r="AQ890" t="s">
        <v>297</v>
      </c>
      <c r="AR890" t="s">
        <v>297</v>
      </c>
      <c r="AS890" t="s">
        <v>297</v>
      </c>
      <c r="AT890" t="s">
        <v>297</v>
      </c>
      <c r="AU890" t="s">
        <v>297</v>
      </c>
      <c r="AV890" t="s">
        <v>297</v>
      </c>
      <c r="AW890" t="s">
        <v>297</v>
      </c>
      <c r="AX890" t="s">
        <v>297</v>
      </c>
      <c r="AY890" t="s">
        <v>297</v>
      </c>
      <c r="AZ890" t="s">
        <v>297</v>
      </c>
      <c r="BA890" t="s">
        <v>297</v>
      </c>
      <c r="BB890" t="s">
        <v>297</v>
      </c>
      <c r="BC890" t="s">
        <v>297</v>
      </c>
      <c r="BD890" t="s">
        <v>297</v>
      </c>
      <c r="BE890" t="s">
        <v>297</v>
      </c>
      <c r="BF890" t="s">
        <v>297</v>
      </c>
      <c r="BG890" t="s">
        <v>297</v>
      </c>
      <c r="BH890" t="s">
        <v>297</v>
      </c>
      <c r="BI890" t="s">
        <v>297</v>
      </c>
      <c r="BJ890" t="s">
        <v>297</v>
      </c>
      <c r="BK890" t="s">
        <v>297</v>
      </c>
      <c r="BL890" t="s">
        <v>297</v>
      </c>
      <c r="BM890" t="s">
        <v>297</v>
      </c>
      <c r="BO890" t="s">
        <v>297</v>
      </c>
      <c r="BP890" t="s">
        <v>411</v>
      </c>
      <c r="BQ890" t="s">
        <v>412</v>
      </c>
      <c r="BR890">
        <v>64</v>
      </c>
      <c r="BS890" t="s">
        <v>297</v>
      </c>
      <c r="BT890" t="s">
        <v>297</v>
      </c>
      <c r="BU890" t="s">
        <v>297</v>
      </c>
      <c r="BV890" t="s">
        <v>297</v>
      </c>
      <c r="BW890" t="s">
        <v>297</v>
      </c>
      <c r="BX890" t="s">
        <v>297</v>
      </c>
      <c r="BY890" t="s">
        <v>297</v>
      </c>
      <c r="BZ890" t="s">
        <v>297</v>
      </c>
      <c r="CA890" t="s">
        <v>297</v>
      </c>
      <c r="CB890" t="s">
        <v>297</v>
      </c>
      <c r="CC890" t="s">
        <v>297</v>
      </c>
      <c r="CD890" t="s">
        <v>297</v>
      </c>
      <c r="CE890" t="s">
        <v>297</v>
      </c>
      <c r="CF890" t="s">
        <v>347</v>
      </c>
      <c r="CG890" t="s">
        <v>297</v>
      </c>
      <c r="CH890" t="s">
        <v>297</v>
      </c>
      <c r="CI890">
        <v>0</v>
      </c>
      <c r="CJ890">
        <v>30</v>
      </c>
      <c r="CK890" t="s">
        <v>5107</v>
      </c>
      <c r="CL890" t="s">
        <v>5108</v>
      </c>
      <c r="CM890" t="s">
        <v>5109</v>
      </c>
      <c r="CN890" t="s">
        <v>297</v>
      </c>
      <c r="CO890" t="s">
        <v>297</v>
      </c>
      <c r="CP890" t="s">
        <v>297</v>
      </c>
      <c r="CQ890" t="s">
        <v>297</v>
      </c>
      <c r="CR890" t="s">
        <v>297</v>
      </c>
      <c r="CS890" t="s">
        <v>297</v>
      </c>
      <c r="CT890" t="s">
        <v>297</v>
      </c>
      <c r="CU890" t="s">
        <v>297</v>
      </c>
      <c r="CV890" t="s">
        <v>297</v>
      </c>
      <c r="CW890" t="s">
        <v>297</v>
      </c>
      <c r="CX890" t="s">
        <v>297</v>
      </c>
      <c r="CY890" t="s">
        <v>297</v>
      </c>
      <c r="CZ890" t="s">
        <v>297</v>
      </c>
      <c r="DA890" t="s">
        <v>297</v>
      </c>
      <c r="DB890" t="s">
        <v>297</v>
      </c>
      <c r="DC890" t="s">
        <v>297</v>
      </c>
    </row>
    <row r="891" spans="1:107" ht="17" hidden="1" customHeight="1" x14ac:dyDescent="0.2">
      <c r="A891" t="s">
        <v>253</v>
      </c>
      <c r="B891" s="14" t="s">
        <v>5110</v>
      </c>
      <c r="C891" t="s">
        <v>456</v>
      </c>
      <c r="D891" t="s">
        <v>297</v>
      </c>
      <c r="E891" t="s">
        <v>5111</v>
      </c>
      <c r="F891" t="s">
        <v>297</v>
      </c>
      <c r="G891" t="s">
        <v>339</v>
      </c>
      <c r="H891" t="s">
        <v>340</v>
      </c>
      <c r="I891" t="s">
        <v>375</v>
      </c>
      <c r="J891" t="s">
        <v>342</v>
      </c>
      <c r="K891" t="s">
        <v>343</v>
      </c>
      <c r="L891" t="s">
        <v>303</v>
      </c>
      <c r="M891" t="s">
        <v>297</v>
      </c>
      <c r="N891" t="s">
        <v>297</v>
      </c>
      <c r="O891" t="s">
        <v>297</v>
      </c>
      <c r="Q891" t="s">
        <v>344</v>
      </c>
      <c r="R891" t="s">
        <v>297</v>
      </c>
      <c r="S891" t="s">
        <v>306</v>
      </c>
      <c r="T891" t="s">
        <v>297</v>
      </c>
      <c r="U891" t="s">
        <v>297</v>
      </c>
      <c r="V891" t="s">
        <v>309</v>
      </c>
      <c r="W891" t="s">
        <v>310</v>
      </c>
      <c r="X891" t="s">
        <v>310</v>
      </c>
      <c r="Y891" t="s">
        <v>311</v>
      </c>
      <c r="Z891" t="s">
        <v>297</v>
      </c>
      <c r="AA891" t="s">
        <v>297</v>
      </c>
      <c r="AB891" t="s">
        <v>297</v>
      </c>
      <c r="AC891" t="s">
        <v>297</v>
      </c>
      <c r="AD891" t="s">
        <v>297</v>
      </c>
      <c r="AE891" t="s">
        <v>297</v>
      </c>
      <c r="AF891" t="s">
        <v>297</v>
      </c>
      <c r="AG891" t="s">
        <v>297</v>
      </c>
      <c r="AH891" t="s">
        <v>297</v>
      </c>
      <c r="AI891" t="s">
        <v>297</v>
      </c>
      <c r="AJ891" t="s">
        <v>297</v>
      </c>
      <c r="AK891" t="s">
        <v>297</v>
      </c>
      <c r="AL891" t="s">
        <v>297</v>
      </c>
      <c r="AM891" t="s">
        <v>297</v>
      </c>
      <c r="AN891" t="s">
        <v>297</v>
      </c>
      <c r="AO891" t="s">
        <v>297</v>
      </c>
      <c r="AP891" t="s">
        <v>297</v>
      </c>
      <c r="AQ891" t="s">
        <v>297</v>
      </c>
      <c r="AR891" t="s">
        <v>297</v>
      </c>
      <c r="AS891" t="s">
        <v>297</v>
      </c>
      <c r="AT891" t="s">
        <v>297</v>
      </c>
      <c r="AU891" t="s">
        <v>297</v>
      </c>
      <c r="AV891" t="s">
        <v>297</v>
      </c>
      <c r="AW891" t="s">
        <v>297</v>
      </c>
      <c r="AX891" t="s">
        <v>297</v>
      </c>
      <c r="AY891" t="s">
        <v>297</v>
      </c>
      <c r="AZ891" t="s">
        <v>297</v>
      </c>
      <c r="BA891" t="s">
        <v>297</v>
      </c>
      <c r="BB891" t="s">
        <v>297</v>
      </c>
      <c r="BC891" t="s">
        <v>297</v>
      </c>
      <c r="BD891" t="s">
        <v>297</v>
      </c>
      <c r="BE891" t="s">
        <v>297</v>
      </c>
      <c r="BF891" t="s">
        <v>297</v>
      </c>
      <c r="BG891" t="s">
        <v>297</v>
      </c>
      <c r="BH891" t="s">
        <v>297</v>
      </c>
      <c r="BI891" t="s">
        <v>297</v>
      </c>
      <c r="BJ891" t="s">
        <v>297</v>
      </c>
      <c r="BK891" t="s">
        <v>297</v>
      </c>
      <c r="BL891" t="s">
        <v>297</v>
      </c>
      <c r="BM891" t="s">
        <v>297</v>
      </c>
      <c r="BO891" t="s">
        <v>297</v>
      </c>
      <c r="BP891" t="s">
        <v>411</v>
      </c>
      <c r="BQ891" t="s">
        <v>412</v>
      </c>
      <c r="BR891">
        <v>66</v>
      </c>
      <c r="BS891" t="s">
        <v>297</v>
      </c>
      <c r="BT891" t="s">
        <v>297</v>
      </c>
      <c r="BU891" t="s">
        <v>297</v>
      </c>
      <c r="BV891" t="s">
        <v>297</v>
      </c>
      <c r="BW891" t="s">
        <v>297</v>
      </c>
      <c r="BX891" t="s">
        <v>297</v>
      </c>
      <c r="BY891" t="s">
        <v>297</v>
      </c>
      <c r="BZ891" t="s">
        <v>297</v>
      </c>
      <c r="CA891" t="s">
        <v>297</v>
      </c>
      <c r="CB891" t="s">
        <v>297</v>
      </c>
      <c r="CC891" t="s">
        <v>297</v>
      </c>
      <c r="CD891" t="s">
        <v>297</v>
      </c>
      <c r="CE891" t="s">
        <v>297</v>
      </c>
      <c r="CF891" t="s">
        <v>386</v>
      </c>
      <c r="CG891">
        <v>1</v>
      </c>
      <c r="CH891" t="s">
        <v>297</v>
      </c>
      <c r="CI891" t="s">
        <v>297</v>
      </c>
      <c r="CJ891" t="s">
        <v>297</v>
      </c>
      <c r="CK891" t="s">
        <v>5112</v>
      </c>
      <c r="CL891" t="s">
        <v>5113</v>
      </c>
      <c r="CM891" t="s">
        <v>297</v>
      </c>
      <c r="CN891" t="s">
        <v>297</v>
      </c>
      <c r="CO891" t="s">
        <v>297</v>
      </c>
      <c r="CP891" t="s">
        <v>297</v>
      </c>
      <c r="CQ891" t="s">
        <v>297</v>
      </c>
      <c r="CR891" t="s">
        <v>297</v>
      </c>
      <c r="CS891" t="s">
        <v>297</v>
      </c>
      <c r="CT891" t="s">
        <v>297</v>
      </c>
      <c r="CU891" t="s">
        <v>297</v>
      </c>
      <c r="CV891" t="s">
        <v>297</v>
      </c>
      <c r="CW891" t="s">
        <v>297</v>
      </c>
      <c r="CX891" t="s">
        <v>297</v>
      </c>
      <c r="CY891" t="s">
        <v>297</v>
      </c>
      <c r="CZ891" t="s">
        <v>297</v>
      </c>
      <c r="DA891" t="s">
        <v>297</v>
      </c>
      <c r="DB891" t="s">
        <v>297</v>
      </c>
      <c r="DC891" t="s">
        <v>297</v>
      </c>
    </row>
    <row r="892" spans="1:107" ht="17" hidden="1" customHeight="1" x14ac:dyDescent="0.2">
      <c r="A892" s="70" t="s">
        <v>252</v>
      </c>
      <c r="B892" s="196" t="s">
        <v>6319</v>
      </c>
      <c r="C892" t="s">
        <v>456</v>
      </c>
      <c r="D892" t="s">
        <v>297</v>
      </c>
      <c r="E892" s="70" t="s">
        <v>5114</v>
      </c>
      <c r="F892" t="s">
        <v>297</v>
      </c>
      <c r="G892" t="s">
        <v>339</v>
      </c>
      <c r="H892" t="s">
        <v>340</v>
      </c>
      <c r="I892" t="s">
        <v>375</v>
      </c>
      <c r="J892" t="s">
        <v>342</v>
      </c>
      <c r="K892" t="s">
        <v>343</v>
      </c>
      <c r="L892" t="s">
        <v>303</v>
      </c>
      <c r="M892" t="s">
        <v>297</v>
      </c>
      <c r="N892" t="s">
        <v>297</v>
      </c>
      <c r="O892" t="s">
        <v>297</v>
      </c>
      <c r="Q892" t="s">
        <v>344</v>
      </c>
      <c r="R892" t="s">
        <v>297</v>
      </c>
      <c r="S892" t="s">
        <v>306</v>
      </c>
      <c r="T892" t="s">
        <v>297</v>
      </c>
      <c r="U892" t="s">
        <v>297</v>
      </c>
      <c r="V892" t="s">
        <v>309</v>
      </c>
      <c r="W892" t="s">
        <v>310</v>
      </c>
      <c r="X892" t="s">
        <v>310</v>
      </c>
      <c r="Y892" t="s">
        <v>311</v>
      </c>
      <c r="Z892" t="s">
        <v>297</v>
      </c>
      <c r="AA892" t="s">
        <v>297</v>
      </c>
      <c r="AB892" t="s">
        <v>297</v>
      </c>
      <c r="AC892" t="s">
        <v>297</v>
      </c>
      <c r="AD892" t="s">
        <v>297</v>
      </c>
      <c r="AE892" t="s">
        <v>297</v>
      </c>
      <c r="AF892" t="s">
        <v>297</v>
      </c>
      <c r="AG892" t="s">
        <v>297</v>
      </c>
      <c r="AH892" t="s">
        <v>297</v>
      </c>
      <c r="AI892" t="s">
        <v>297</v>
      </c>
      <c r="AJ892" t="s">
        <v>297</v>
      </c>
      <c r="AK892" t="s">
        <v>297</v>
      </c>
      <c r="AL892" t="s">
        <v>297</v>
      </c>
      <c r="AM892" t="s">
        <v>297</v>
      </c>
      <c r="AN892" t="s">
        <v>297</v>
      </c>
      <c r="AO892" t="s">
        <v>297</v>
      </c>
      <c r="AP892" t="s">
        <v>297</v>
      </c>
      <c r="AQ892" t="s">
        <v>297</v>
      </c>
      <c r="AR892" t="s">
        <v>297</v>
      </c>
      <c r="AS892" t="s">
        <v>297</v>
      </c>
      <c r="AT892" t="s">
        <v>297</v>
      </c>
      <c r="AU892" t="s">
        <v>297</v>
      </c>
      <c r="AV892" t="s">
        <v>297</v>
      </c>
      <c r="AW892" t="s">
        <v>297</v>
      </c>
      <c r="AX892" t="s">
        <v>297</v>
      </c>
      <c r="AY892" t="s">
        <v>297</v>
      </c>
      <c r="AZ892" t="s">
        <v>297</v>
      </c>
      <c r="BA892" t="s">
        <v>297</v>
      </c>
      <c r="BB892" t="s">
        <v>297</v>
      </c>
      <c r="BC892" t="s">
        <v>297</v>
      </c>
      <c r="BD892" t="s">
        <v>297</v>
      </c>
      <c r="BE892" t="s">
        <v>297</v>
      </c>
      <c r="BF892" t="s">
        <v>297</v>
      </c>
      <c r="BG892" t="s">
        <v>297</v>
      </c>
      <c r="BH892" t="s">
        <v>297</v>
      </c>
      <c r="BI892" t="s">
        <v>297</v>
      </c>
      <c r="BJ892" t="s">
        <v>297</v>
      </c>
      <c r="BK892" t="s">
        <v>297</v>
      </c>
      <c r="BL892" t="s">
        <v>297</v>
      </c>
      <c r="BM892" t="s">
        <v>297</v>
      </c>
      <c r="BO892" t="s">
        <v>297</v>
      </c>
      <c r="BP892" t="s">
        <v>411</v>
      </c>
      <c r="BQ892" t="s">
        <v>412</v>
      </c>
      <c r="BR892">
        <v>65</v>
      </c>
      <c r="BS892" t="s">
        <v>297</v>
      </c>
      <c r="BT892" t="s">
        <v>297</v>
      </c>
      <c r="BU892" t="s">
        <v>297</v>
      </c>
      <c r="BV892" t="s">
        <v>297</v>
      </c>
      <c r="BW892" t="s">
        <v>297</v>
      </c>
      <c r="BX892" t="s">
        <v>297</v>
      </c>
      <c r="BY892" t="s">
        <v>297</v>
      </c>
      <c r="BZ892" t="s">
        <v>297</v>
      </c>
      <c r="CA892" t="s">
        <v>297</v>
      </c>
      <c r="CB892" t="s">
        <v>297</v>
      </c>
      <c r="CC892" t="s">
        <v>297</v>
      </c>
      <c r="CD892" t="s">
        <v>297</v>
      </c>
      <c r="CE892" t="s">
        <v>297</v>
      </c>
      <c r="CF892" t="s">
        <v>347</v>
      </c>
      <c r="CG892" t="s">
        <v>297</v>
      </c>
      <c r="CH892" t="s">
        <v>297</v>
      </c>
      <c r="CI892">
        <v>0</v>
      </c>
      <c r="CJ892">
        <v>30</v>
      </c>
      <c r="CM892" t="s">
        <v>297</v>
      </c>
      <c r="CN892" t="s">
        <v>297</v>
      </c>
      <c r="CO892" t="s">
        <v>297</v>
      </c>
      <c r="CP892" t="s">
        <v>297</v>
      </c>
      <c r="CQ892" t="s">
        <v>297</v>
      </c>
      <c r="CR892" t="s">
        <v>297</v>
      </c>
      <c r="CS892" t="s">
        <v>297</v>
      </c>
      <c r="CT892" t="s">
        <v>297</v>
      </c>
      <c r="CU892" t="s">
        <v>297</v>
      </c>
      <c r="CV892" t="s">
        <v>297</v>
      </c>
      <c r="CW892" t="s">
        <v>297</v>
      </c>
      <c r="CX892" t="s">
        <v>297</v>
      </c>
      <c r="CY892" t="s">
        <v>297</v>
      </c>
      <c r="CZ892" t="s">
        <v>297</v>
      </c>
      <c r="DA892" s="11" t="s">
        <v>297</v>
      </c>
      <c r="DB892" s="11" t="s">
        <v>297</v>
      </c>
      <c r="DC892" s="11" t="s">
        <v>297</v>
      </c>
    </row>
    <row r="893" spans="1:107" ht="17" hidden="1" customHeight="1" x14ac:dyDescent="0.2">
      <c r="A893" t="s">
        <v>5115</v>
      </c>
      <c r="B893" s="14" t="s">
        <v>5116</v>
      </c>
      <c r="C893" t="s">
        <v>6285</v>
      </c>
      <c r="D893" t="s">
        <v>297</v>
      </c>
      <c r="E893" t="s">
        <v>5117</v>
      </c>
      <c r="F893" t="s">
        <v>297</v>
      </c>
      <c r="G893" t="s">
        <v>298</v>
      </c>
      <c r="H893" t="s">
        <v>299</v>
      </c>
      <c r="I893" t="s">
        <v>300</v>
      </c>
      <c r="J893" t="s">
        <v>611</v>
      </c>
      <c r="K893" t="s">
        <v>343</v>
      </c>
      <c r="L893" t="s">
        <v>303</v>
      </c>
      <c r="M893" t="s">
        <v>297</v>
      </c>
      <c r="N893" t="s">
        <v>297</v>
      </c>
      <c r="O893" t="s">
        <v>297</v>
      </c>
      <c r="Q893" t="s">
        <v>344</v>
      </c>
      <c r="R893" t="s">
        <v>297</v>
      </c>
      <c r="S893" t="s">
        <v>306</v>
      </c>
      <c r="T893" t="s">
        <v>297</v>
      </c>
      <c r="U893" t="s">
        <v>297</v>
      </c>
      <c r="V893" t="s">
        <v>309</v>
      </c>
      <c r="W893" t="s">
        <v>310</v>
      </c>
      <c r="X893" t="s">
        <v>310</v>
      </c>
      <c r="Y893" t="s">
        <v>311</v>
      </c>
      <c r="Z893" t="s">
        <v>297</v>
      </c>
      <c r="AA893" t="s">
        <v>297</v>
      </c>
      <c r="AB893" t="s">
        <v>297</v>
      </c>
      <c r="AC893" t="s">
        <v>297</v>
      </c>
      <c r="AD893" t="s">
        <v>297</v>
      </c>
      <c r="AE893" t="s">
        <v>297</v>
      </c>
      <c r="AF893" t="s">
        <v>312</v>
      </c>
      <c r="AG893" t="s">
        <v>297</v>
      </c>
      <c r="AH893" t="s">
        <v>297</v>
      </c>
      <c r="AI893" t="s">
        <v>297</v>
      </c>
      <c r="AJ893" t="s">
        <v>297</v>
      </c>
      <c r="AK893" t="s">
        <v>297</v>
      </c>
      <c r="AL893" t="s">
        <v>297</v>
      </c>
      <c r="AM893" t="s">
        <v>297</v>
      </c>
      <c r="AN893" t="s">
        <v>297</v>
      </c>
      <c r="AO893" t="s">
        <v>297</v>
      </c>
      <c r="AP893" t="s">
        <v>297</v>
      </c>
      <c r="AQ893" t="s">
        <v>297</v>
      </c>
      <c r="AR893" t="s">
        <v>297</v>
      </c>
      <c r="AS893" t="s">
        <v>297</v>
      </c>
      <c r="AT893" t="s">
        <v>297</v>
      </c>
      <c r="AU893" t="s">
        <v>297</v>
      </c>
      <c r="AV893" t="s">
        <v>297</v>
      </c>
      <c r="AW893" t="s">
        <v>297</v>
      </c>
      <c r="AX893" t="s">
        <v>297</v>
      </c>
      <c r="AY893" t="s">
        <v>297</v>
      </c>
      <c r="AZ893" t="s">
        <v>297</v>
      </c>
      <c r="BA893" t="s">
        <v>297</v>
      </c>
      <c r="BB893" t="s">
        <v>297</v>
      </c>
      <c r="BC893" t="s">
        <v>297</v>
      </c>
      <c r="BD893" t="s">
        <v>297</v>
      </c>
      <c r="BE893" t="s">
        <v>297</v>
      </c>
      <c r="BF893" t="s">
        <v>297</v>
      </c>
      <c r="BG893" t="s">
        <v>297</v>
      </c>
      <c r="BH893" t="s">
        <v>297</v>
      </c>
      <c r="BI893" t="s">
        <v>297</v>
      </c>
      <c r="BJ893" t="s">
        <v>297</v>
      </c>
      <c r="BK893" t="s">
        <v>297</v>
      </c>
      <c r="BL893" t="s">
        <v>297</v>
      </c>
      <c r="BM893" t="s">
        <v>297</v>
      </c>
      <c r="BN893" t="s">
        <v>297</v>
      </c>
      <c r="BO893" t="s">
        <v>297</v>
      </c>
      <c r="BP893" t="s">
        <v>297</v>
      </c>
      <c r="BQ893" t="s">
        <v>297</v>
      </c>
      <c r="BR893" t="s">
        <v>297</v>
      </c>
      <c r="BS893" t="s">
        <v>297</v>
      </c>
      <c r="BT893" t="s">
        <v>297</v>
      </c>
      <c r="BU893" t="s">
        <v>297</v>
      </c>
      <c r="BV893" t="s">
        <v>297</v>
      </c>
      <c r="BW893" t="s">
        <v>297</v>
      </c>
      <c r="BX893" t="s">
        <v>297</v>
      </c>
      <c r="BY893" t="s">
        <v>297</v>
      </c>
      <c r="BZ893" t="s">
        <v>297</v>
      </c>
      <c r="CA893" t="s">
        <v>297</v>
      </c>
      <c r="CB893" t="s">
        <v>297</v>
      </c>
      <c r="CC893" t="s">
        <v>297</v>
      </c>
      <c r="CD893" t="s">
        <v>297</v>
      </c>
      <c r="CE893" t="s">
        <v>297</v>
      </c>
      <c r="CF893" t="s">
        <v>347</v>
      </c>
      <c r="CG893" t="s">
        <v>297</v>
      </c>
      <c r="CH893" t="s">
        <v>297</v>
      </c>
      <c r="CI893">
        <v>0</v>
      </c>
      <c r="CJ893">
        <v>30</v>
      </c>
      <c r="CK893" t="s">
        <v>5118</v>
      </c>
      <c r="CL893" t="s">
        <v>5119</v>
      </c>
      <c r="CM893" t="s">
        <v>297</v>
      </c>
      <c r="CN893" t="s">
        <v>297</v>
      </c>
      <c r="CO893" t="s">
        <v>297</v>
      </c>
      <c r="CP893" t="s">
        <v>297</v>
      </c>
      <c r="CQ893" t="s">
        <v>297</v>
      </c>
      <c r="CR893" t="s">
        <v>297</v>
      </c>
      <c r="CS893" t="s">
        <v>297</v>
      </c>
      <c r="CT893" t="s">
        <v>297</v>
      </c>
      <c r="CU893" t="s">
        <v>297</v>
      </c>
      <c r="CV893" t="s">
        <v>297</v>
      </c>
      <c r="CW893" t="s">
        <v>297</v>
      </c>
      <c r="CX893" t="s">
        <v>297</v>
      </c>
      <c r="CY893" t="s">
        <v>297</v>
      </c>
      <c r="CZ893" t="s">
        <v>297</v>
      </c>
      <c r="DA893" t="s">
        <v>297</v>
      </c>
      <c r="DB893" t="s">
        <v>297</v>
      </c>
      <c r="DC893" t="s">
        <v>297</v>
      </c>
    </row>
    <row r="894" spans="1:107" ht="17" hidden="1" customHeight="1" x14ac:dyDescent="0.2">
      <c r="A894" t="s">
        <v>5120</v>
      </c>
      <c r="B894" s="196" t="b">
        <v>1</v>
      </c>
      <c r="C894" t="s">
        <v>6285</v>
      </c>
      <c r="D894" t="s">
        <v>297</v>
      </c>
      <c r="E894" s="22" t="s">
        <v>5122</v>
      </c>
      <c r="F894" t="s">
        <v>5123</v>
      </c>
      <c r="G894" t="s">
        <v>339</v>
      </c>
      <c r="H894" t="s">
        <v>340</v>
      </c>
      <c r="I894" t="s">
        <v>375</v>
      </c>
      <c r="J894" t="s">
        <v>342</v>
      </c>
      <c r="K894" t="s">
        <v>343</v>
      </c>
      <c r="L894" t="s">
        <v>303</v>
      </c>
      <c r="M894" t="s">
        <v>297</v>
      </c>
      <c r="N894" t="s">
        <v>297</v>
      </c>
      <c r="O894" t="s">
        <v>297</v>
      </c>
      <c r="Q894" t="s">
        <v>344</v>
      </c>
      <c r="R894" t="s">
        <v>297</v>
      </c>
      <c r="S894" t="s">
        <v>306</v>
      </c>
      <c r="T894" t="s">
        <v>297</v>
      </c>
      <c r="U894" t="s">
        <v>297</v>
      </c>
      <c r="V894" t="s">
        <v>309</v>
      </c>
      <c r="W894" t="s">
        <v>777</v>
      </c>
      <c r="X894" t="s">
        <v>310</v>
      </c>
      <c r="Y894" t="s">
        <v>311</v>
      </c>
      <c r="Z894" t="s">
        <v>297</v>
      </c>
      <c r="AA894" t="s">
        <v>297</v>
      </c>
      <c r="AB894" t="s">
        <v>297</v>
      </c>
      <c r="AC894" t="s">
        <v>297</v>
      </c>
      <c r="AD894" t="s">
        <v>297</v>
      </c>
      <c r="AE894" t="s">
        <v>297</v>
      </c>
      <c r="AF894" t="s">
        <v>297</v>
      </c>
      <c r="AG894" t="s">
        <v>297</v>
      </c>
      <c r="AH894" t="s">
        <v>297</v>
      </c>
      <c r="AI894" t="s">
        <v>297</v>
      </c>
      <c r="AJ894" t="s">
        <v>297</v>
      </c>
      <c r="AK894" t="s">
        <v>297</v>
      </c>
      <c r="AL894" t="s">
        <v>297</v>
      </c>
      <c r="AM894" t="s">
        <v>297</v>
      </c>
      <c r="AN894" t="s">
        <v>297</v>
      </c>
      <c r="AO894" t="s">
        <v>297</v>
      </c>
      <c r="AP894" t="s">
        <v>297</v>
      </c>
      <c r="AQ894" t="s">
        <v>297</v>
      </c>
      <c r="AR894" t="s">
        <v>297</v>
      </c>
      <c r="AS894" t="s">
        <v>297</v>
      </c>
      <c r="AT894" t="s">
        <v>297</v>
      </c>
      <c r="AU894" t="s">
        <v>297</v>
      </c>
      <c r="AV894" t="s">
        <v>297</v>
      </c>
      <c r="AW894" t="s">
        <v>297</v>
      </c>
      <c r="AX894" t="s">
        <v>297</v>
      </c>
      <c r="AY894" t="s">
        <v>297</v>
      </c>
      <c r="AZ894" t="s">
        <v>297</v>
      </c>
      <c r="BA894" t="s">
        <v>297</v>
      </c>
      <c r="BB894" t="s">
        <v>297</v>
      </c>
      <c r="BC894" t="s">
        <v>297</v>
      </c>
      <c r="BD894" t="s">
        <v>297</v>
      </c>
      <c r="BE894" t="s">
        <v>297</v>
      </c>
      <c r="BF894" t="s">
        <v>297</v>
      </c>
      <c r="BG894" t="s">
        <v>297</v>
      </c>
      <c r="BH894" t="s">
        <v>297</v>
      </c>
      <c r="BI894" t="s">
        <v>297</v>
      </c>
      <c r="BJ894" t="s">
        <v>297</v>
      </c>
      <c r="BK894" t="s">
        <v>297</v>
      </c>
      <c r="BL894" t="s">
        <v>297</v>
      </c>
      <c r="BM894" t="s">
        <v>297</v>
      </c>
      <c r="BN894" t="s">
        <v>297</v>
      </c>
      <c r="BO894" t="s">
        <v>297</v>
      </c>
      <c r="BP894" t="s">
        <v>297</v>
      </c>
      <c r="BQ894" t="s">
        <v>297</v>
      </c>
      <c r="BR894" t="s">
        <v>297</v>
      </c>
      <c r="BS894" t="s">
        <v>297</v>
      </c>
      <c r="BT894" t="s">
        <v>297</v>
      </c>
      <c r="BU894" t="s">
        <v>297</v>
      </c>
      <c r="BV894" t="s">
        <v>312</v>
      </c>
      <c r="BW894" t="s">
        <v>297</v>
      </c>
      <c r="BX894" t="s">
        <v>297</v>
      </c>
      <c r="BY894" t="s">
        <v>297</v>
      </c>
      <c r="BZ894" t="s">
        <v>297</v>
      </c>
      <c r="CA894" t="s">
        <v>297</v>
      </c>
      <c r="CB894" t="s">
        <v>297</v>
      </c>
      <c r="CC894" t="s">
        <v>297</v>
      </c>
      <c r="CD894" t="s">
        <v>297</v>
      </c>
      <c r="CE894" t="s">
        <v>297</v>
      </c>
      <c r="CF894" t="s">
        <v>601</v>
      </c>
      <c r="CG894" t="s">
        <v>297</v>
      </c>
      <c r="CH894" t="s">
        <v>297</v>
      </c>
      <c r="CI894">
        <v>4</v>
      </c>
      <c r="CJ894">
        <v>4</v>
      </c>
      <c r="CK894" t="s">
        <v>5124</v>
      </c>
      <c r="CL894" t="s">
        <v>5125</v>
      </c>
      <c r="CM894" t="s">
        <v>5126</v>
      </c>
      <c r="CN894" t="s">
        <v>297</v>
      </c>
      <c r="CO894" t="s">
        <v>297</v>
      </c>
      <c r="CP894" t="s">
        <v>297</v>
      </c>
      <c r="CQ894" t="s">
        <v>297</v>
      </c>
      <c r="CR894" t="s">
        <v>297</v>
      </c>
      <c r="CS894" t="s">
        <v>297</v>
      </c>
      <c r="CT894" t="s">
        <v>297</v>
      </c>
      <c r="CU894" t="s">
        <v>297</v>
      </c>
      <c r="CV894" t="s">
        <v>297</v>
      </c>
      <c r="CW894" t="s">
        <v>297</v>
      </c>
      <c r="CX894" t="s">
        <v>297</v>
      </c>
      <c r="CY894" t="s">
        <v>297</v>
      </c>
      <c r="CZ894" t="s">
        <v>297</v>
      </c>
      <c r="DA894" t="s">
        <v>297</v>
      </c>
      <c r="DB894" t="s">
        <v>297</v>
      </c>
      <c r="DC894" t="s">
        <v>297</v>
      </c>
    </row>
    <row r="895" spans="1:107" ht="17" hidden="1" customHeight="1" x14ac:dyDescent="0.2">
      <c r="A895" t="s">
        <v>5127</v>
      </c>
      <c r="B895" s="14" t="s">
        <v>5128</v>
      </c>
      <c r="C895" t="s">
        <v>6289</v>
      </c>
      <c r="D895" t="s">
        <v>297</v>
      </c>
      <c r="E895" t="s">
        <v>5128</v>
      </c>
      <c r="F895" t="s">
        <v>297</v>
      </c>
      <c r="G895" t="s">
        <v>610</v>
      </c>
      <c r="H895" t="s">
        <v>665</v>
      </c>
      <c r="I895" t="s">
        <v>341</v>
      </c>
      <c r="J895" t="s">
        <v>666</v>
      </c>
      <c r="K895" t="s">
        <v>715</v>
      </c>
      <c r="L895" t="s">
        <v>303</v>
      </c>
      <c r="M895" t="s">
        <v>297</v>
      </c>
      <c r="N895" t="s">
        <v>297</v>
      </c>
      <c r="O895" t="s">
        <v>297</v>
      </c>
      <c r="Q895" t="s">
        <v>716</v>
      </c>
      <c r="R895" t="s">
        <v>319</v>
      </c>
      <c r="S895" t="s">
        <v>306</v>
      </c>
      <c r="T895" t="s">
        <v>362</v>
      </c>
      <c r="U895" t="s">
        <v>308</v>
      </c>
      <c r="V895" t="s">
        <v>309</v>
      </c>
      <c r="W895" t="s">
        <v>345</v>
      </c>
      <c r="X895" t="s">
        <v>310</v>
      </c>
      <c r="Y895" t="s">
        <v>346</v>
      </c>
      <c r="Z895" t="s">
        <v>297</v>
      </c>
      <c r="AA895" t="s">
        <v>297</v>
      </c>
      <c r="AB895" t="s">
        <v>297</v>
      </c>
      <c r="AC895" t="s">
        <v>297</v>
      </c>
      <c r="AD895" t="s">
        <v>297</v>
      </c>
      <c r="AE895" t="s">
        <v>297</v>
      </c>
      <c r="AF895" t="s">
        <v>312</v>
      </c>
      <c r="AG895" t="s">
        <v>297</v>
      </c>
      <c r="AH895" t="s">
        <v>297</v>
      </c>
      <c r="AI895" t="s">
        <v>297</v>
      </c>
      <c r="AJ895" t="s">
        <v>297</v>
      </c>
      <c r="AK895" t="s">
        <v>297</v>
      </c>
      <c r="AL895" t="s">
        <v>297</v>
      </c>
      <c r="AM895" t="s">
        <v>297</v>
      </c>
      <c r="AN895" t="s">
        <v>297</v>
      </c>
      <c r="AO895" t="s">
        <v>297</v>
      </c>
      <c r="AP895" t="s">
        <v>297</v>
      </c>
      <c r="AQ895" t="s">
        <v>297</v>
      </c>
      <c r="AR895" t="s">
        <v>297</v>
      </c>
      <c r="AS895" t="s">
        <v>297</v>
      </c>
      <c r="AT895" t="s">
        <v>297</v>
      </c>
      <c r="AU895" t="s">
        <v>297</v>
      </c>
      <c r="AV895" t="s">
        <v>297</v>
      </c>
      <c r="AW895" t="s">
        <v>297</v>
      </c>
      <c r="AX895" t="s">
        <v>297</v>
      </c>
      <c r="AY895" t="s">
        <v>297</v>
      </c>
      <c r="AZ895" t="s">
        <v>297</v>
      </c>
      <c r="BA895" t="s">
        <v>297</v>
      </c>
      <c r="BB895" t="s">
        <v>297</v>
      </c>
      <c r="BC895" t="s">
        <v>297</v>
      </c>
      <c r="BD895" t="s">
        <v>297</v>
      </c>
      <c r="BE895" t="s">
        <v>297</v>
      </c>
      <c r="BF895" t="s">
        <v>297</v>
      </c>
      <c r="BG895" t="s">
        <v>297</v>
      </c>
      <c r="BH895" t="s">
        <v>297</v>
      </c>
      <c r="BI895" t="s">
        <v>297</v>
      </c>
      <c r="BJ895" t="s">
        <v>297</v>
      </c>
      <c r="BK895" t="s">
        <v>297</v>
      </c>
      <c r="BL895" t="s">
        <v>297</v>
      </c>
      <c r="BM895" t="s">
        <v>297</v>
      </c>
      <c r="BN895" t="s">
        <v>297</v>
      </c>
      <c r="BO895" t="s">
        <v>297</v>
      </c>
      <c r="BP895" t="s">
        <v>297</v>
      </c>
      <c r="BQ895" t="s">
        <v>297</v>
      </c>
      <c r="BR895" t="s">
        <v>297</v>
      </c>
      <c r="BS895" t="s">
        <v>297</v>
      </c>
      <c r="BT895" t="s">
        <v>297</v>
      </c>
      <c r="BU895" t="s">
        <v>297</v>
      </c>
      <c r="BV895" t="s">
        <v>297</v>
      </c>
      <c r="BW895" t="s">
        <v>297</v>
      </c>
      <c r="BX895" t="s">
        <v>297</v>
      </c>
      <c r="BY895" t="s">
        <v>297</v>
      </c>
      <c r="BZ895" t="s">
        <v>297</v>
      </c>
      <c r="CA895" t="s">
        <v>297</v>
      </c>
      <c r="CB895" t="s">
        <v>297</v>
      </c>
      <c r="CC895" t="s">
        <v>297</v>
      </c>
      <c r="CD895" t="s">
        <v>297</v>
      </c>
      <c r="CE895" t="s">
        <v>297</v>
      </c>
      <c r="CF895" t="s">
        <v>313</v>
      </c>
      <c r="CG895" t="s">
        <v>314</v>
      </c>
      <c r="CH895" t="s">
        <v>314</v>
      </c>
      <c r="CI895" t="s">
        <v>297</v>
      </c>
      <c r="CJ895" t="s">
        <v>297</v>
      </c>
      <c r="CK895" t="s">
        <v>5129</v>
      </c>
      <c r="CL895" t="s">
        <v>5130</v>
      </c>
      <c r="CM895" t="s">
        <v>297</v>
      </c>
      <c r="CN895" t="s">
        <v>297</v>
      </c>
      <c r="CO895" t="s">
        <v>297</v>
      </c>
      <c r="CP895" t="s">
        <v>297</v>
      </c>
      <c r="CQ895" t="s">
        <v>297</v>
      </c>
      <c r="CR895" t="s">
        <v>297</v>
      </c>
      <c r="CS895" t="s">
        <v>297</v>
      </c>
      <c r="CT895" t="s">
        <v>297</v>
      </c>
      <c r="CU895" t="s">
        <v>297</v>
      </c>
      <c r="CV895" t="s">
        <v>297</v>
      </c>
      <c r="CW895" t="s">
        <v>297</v>
      </c>
      <c r="CX895" t="s">
        <v>297</v>
      </c>
      <c r="CY895" t="s">
        <v>403</v>
      </c>
      <c r="CZ895" t="s">
        <v>351</v>
      </c>
      <c r="DA895" t="s">
        <v>352</v>
      </c>
      <c r="DB895" t="s">
        <v>5131</v>
      </c>
      <c r="DC895" t="s">
        <v>297</v>
      </c>
    </row>
    <row r="896" spans="1:107" ht="17" hidden="1" customHeight="1" x14ac:dyDescent="0.2">
      <c r="A896" t="s">
        <v>3652</v>
      </c>
      <c r="B896" s="196" t="s">
        <v>5132</v>
      </c>
      <c r="C896" t="s">
        <v>6289</v>
      </c>
      <c r="D896" t="s">
        <v>297</v>
      </c>
      <c r="E896" t="s">
        <v>5132</v>
      </c>
      <c r="F896" t="s">
        <v>297</v>
      </c>
      <c r="G896" t="s">
        <v>610</v>
      </c>
      <c r="H896" t="s">
        <v>665</v>
      </c>
      <c r="I896" t="s">
        <v>341</v>
      </c>
      <c r="J896" t="s">
        <v>666</v>
      </c>
      <c r="K896" t="s">
        <v>715</v>
      </c>
      <c r="L896" t="s">
        <v>303</v>
      </c>
      <c r="M896" t="s">
        <v>297</v>
      </c>
      <c r="N896" t="s">
        <v>297</v>
      </c>
      <c r="O896" t="s">
        <v>297</v>
      </c>
      <c r="Q896" t="s">
        <v>716</v>
      </c>
      <c r="R896" t="s">
        <v>319</v>
      </c>
      <c r="S896" t="s">
        <v>306</v>
      </c>
      <c r="T896" t="s">
        <v>362</v>
      </c>
      <c r="U896" t="s">
        <v>308</v>
      </c>
      <c r="V896" t="s">
        <v>309</v>
      </c>
      <c r="W896" t="s">
        <v>345</v>
      </c>
      <c r="X896" t="s">
        <v>310</v>
      </c>
      <c r="Y896" t="s">
        <v>346</v>
      </c>
      <c r="Z896" t="s">
        <v>297</v>
      </c>
      <c r="AA896" t="s">
        <v>297</v>
      </c>
      <c r="AB896" t="s">
        <v>297</v>
      </c>
      <c r="AC896" t="s">
        <v>297</v>
      </c>
      <c r="AD896" t="s">
        <v>297</v>
      </c>
      <c r="AE896" t="s">
        <v>297</v>
      </c>
      <c r="AF896" t="s">
        <v>312</v>
      </c>
      <c r="AG896" t="s">
        <v>297</v>
      </c>
      <c r="AH896" t="s">
        <v>297</v>
      </c>
      <c r="AI896" t="s">
        <v>297</v>
      </c>
      <c r="AJ896" t="s">
        <v>297</v>
      </c>
      <c r="AK896" t="s">
        <v>297</v>
      </c>
      <c r="AL896" t="s">
        <v>297</v>
      </c>
      <c r="AM896" t="s">
        <v>297</v>
      </c>
      <c r="AN896" t="s">
        <v>297</v>
      </c>
      <c r="AO896" t="s">
        <v>297</v>
      </c>
      <c r="AP896" t="s">
        <v>297</v>
      </c>
      <c r="AQ896" t="s">
        <v>297</v>
      </c>
      <c r="AR896" t="s">
        <v>297</v>
      </c>
      <c r="AS896" t="s">
        <v>297</v>
      </c>
      <c r="AT896" t="s">
        <v>297</v>
      </c>
      <c r="AU896" t="s">
        <v>297</v>
      </c>
      <c r="AV896" t="s">
        <v>297</v>
      </c>
      <c r="AW896" t="s">
        <v>297</v>
      </c>
      <c r="AX896" t="s">
        <v>297</v>
      </c>
      <c r="AY896" t="s">
        <v>297</v>
      </c>
      <c r="AZ896" t="s">
        <v>297</v>
      </c>
      <c r="BA896" t="s">
        <v>297</v>
      </c>
      <c r="BB896" t="s">
        <v>297</v>
      </c>
      <c r="BC896" t="s">
        <v>297</v>
      </c>
      <c r="BD896" t="s">
        <v>297</v>
      </c>
      <c r="BE896" t="s">
        <v>297</v>
      </c>
      <c r="BF896" t="s">
        <v>297</v>
      </c>
      <c r="BG896" t="s">
        <v>297</v>
      </c>
      <c r="BH896" t="s">
        <v>297</v>
      </c>
      <c r="BI896" t="s">
        <v>297</v>
      </c>
      <c r="BJ896" t="s">
        <v>297</v>
      </c>
      <c r="BK896" t="s">
        <v>297</v>
      </c>
      <c r="BL896" t="s">
        <v>297</v>
      </c>
      <c r="BM896" t="s">
        <v>297</v>
      </c>
      <c r="BN896" t="s">
        <v>297</v>
      </c>
      <c r="BO896" t="s">
        <v>297</v>
      </c>
      <c r="BP896" t="s">
        <v>297</v>
      </c>
      <c r="BQ896" t="s">
        <v>297</v>
      </c>
      <c r="BR896" t="s">
        <v>297</v>
      </c>
      <c r="BS896" t="s">
        <v>297</v>
      </c>
      <c r="BT896" t="s">
        <v>297</v>
      </c>
      <c r="BU896" t="s">
        <v>297</v>
      </c>
      <c r="BV896" t="s">
        <v>297</v>
      </c>
      <c r="BW896" t="s">
        <v>297</v>
      </c>
      <c r="BX896" t="s">
        <v>297</v>
      </c>
      <c r="BY896" t="s">
        <v>297</v>
      </c>
      <c r="BZ896" t="s">
        <v>297</v>
      </c>
      <c r="CA896" t="s">
        <v>297</v>
      </c>
      <c r="CB896" t="s">
        <v>297</v>
      </c>
      <c r="CC896" t="s">
        <v>297</v>
      </c>
      <c r="CD896" t="s">
        <v>297</v>
      </c>
      <c r="CE896" t="s">
        <v>297</v>
      </c>
      <c r="CF896" t="s">
        <v>313</v>
      </c>
      <c r="CG896" t="s">
        <v>314</v>
      </c>
      <c r="CH896" t="s">
        <v>314</v>
      </c>
      <c r="CI896" t="s">
        <v>297</v>
      </c>
      <c r="CJ896" t="s">
        <v>297</v>
      </c>
      <c r="CK896" t="s">
        <v>5133</v>
      </c>
      <c r="CL896" t="s">
        <v>5134</v>
      </c>
      <c r="CM896" t="s">
        <v>297</v>
      </c>
      <c r="CN896" t="s">
        <v>297</v>
      </c>
      <c r="CO896" t="s">
        <v>297</v>
      </c>
      <c r="CP896" t="s">
        <v>297</v>
      </c>
      <c r="CQ896" t="s">
        <v>5135</v>
      </c>
      <c r="CR896" t="s">
        <v>297</v>
      </c>
      <c r="CS896" t="s">
        <v>5136</v>
      </c>
      <c r="CT896" t="s">
        <v>976</v>
      </c>
      <c r="CU896" t="s">
        <v>5137</v>
      </c>
      <c r="CV896" t="s">
        <v>419</v>
      </c>
      <c r="CW896" t="s">
        <v>297</v>
      </c>
      <c r="CX896" t="s">
        <v>297</v>
      </c>
      <c r="CY896" t="s">
        <v>403</v>
      </c>
      <c r="CZ896" t="s">
        <v>351</v>
      </c>
      <c r="DA896" t="s">
        <v>352</v>
      </c>
      <c r="DB896" t="s">
        <v>5138</v>
      </c>
      <c r="DC896" t="s">
        <v>297</v>
      </c>
    </row>
    <row r="897" spans="1:107" ht="17" hidden="1" customHeight="1" x14ac:dyDescent="0.2">
      <c r="A897" t="s">
        <v>5139</v>
      </c>
      <c r="B897" s="14" t="s">
        <v>5140</v>
      </c>
      <c r="C897" t="s">
        <v>6289</v>
      </c>
      <c r="D897" t="s">
        <v>297</v>
      </c>
      <c r="E897" t="s">
        <v>5141</v>
      </c>
      <c r="F897" t="s">
        <v>297</v>
      </c>
      <c r="G897" t="s">
        <v>357</v>
      </c>
      <c r="H897" t="s">
        <v>665</v>
      </c>
      <c r="I897" t="s">
        <v>341</v>
      </c>
      <c r="J897" t="s">
        <v>666</v>
      </c>
      <c r="K897" t="s">
        <v>715</v>
      </c>
      <c r="L897" t="s">
        <v>303</v>
      </c>
      <c r="M897" t="s">
        <v>297</v>
      </c>
      <c r="N897" t="s">
        <v>297</v>
      </c>
      <c r="O897" t="s">
        <v>297</v>
      </c>
      <c r="Q897" t="s">
        <v>716</v>
      </c>
      <c r="R897" t="s">
        <v>319</v>
      </c>
      <c r="S897" t="s">
        <v>306</v>
      </c>
      <c r="T897" t="s">
        <v>362</v>
      </c>
      <c r="U897" t="s">
        <v>308</v>
      </c>
      <c r="V897" t="s">
        <v>309</v>
      </c>
      <c r="W897" t="s">
        <v>345</v>
      </c>
      <c r="X897" t="s">
        <v>310</v>
      </c>
      <c r="Y897" t="s">
        <v>346</v>
      </c>
      <c r="Z897" t="s">
        <v>297</v>
      </c>
      <c r="AA897" t="s">
        <v>297</v>
      </c>
      <c r="AB897" t="s">
        <v>297</v>
      </c>
      <c r="AC897" t="s">
        <v>297</v>
      </c>
      <c r="AD897" t="s">
        <v>297</v>
      </c>
      <c r="AE897" t="s">
        <v>297</v>
      </c>
      <c r="AF897" t="s">
        <v>312</v>
      </c>
      <c r="AG897" t="s">
        <v>297</v>
      </c>
      <c r="AH897" t="s">
        <v>297</v>
      </c>
      <c r="AI897" t="s">
        <v>297</v>
      </c>
      <c r="AJ897" t="s">
        <v>297</v>
      </c>
      <c r="AK897" t="s">
        <v>297</v>
      </c>
      <c r="AL897" t="s">
        <v>297</v>
      </c>
      <c r="AM897" t="s">
        <v>297</v>
      </c>
      <c r="AN897" t="s">
        <v>297</v>
      </c>
      <c r="AO897" t="s">
        <v>297</v>
      </c>
      <c r="AP897" t="s">
        <v>297</v>
      </c>
      <c r="AQ897" t="s">
        <v>297</v>
      </c>
      <c r="AR897" t="s">
        <v>297</v>
      </c>
      <c r="AS897" t="s">
        <v>297</v>
      </c>
      <c r="AT897" t="s">
        <v>297</v>
      </c>
      <c r="AU897" t="s">
        <v>297</v>
      </c>
      <c r="AV897" t="s">
        <v>297</v>
      </c>
      <c r="AW897" t="s">
        <v>297</v>
      </c>
      <c r="AX897" t="s">
        <v>297</v>
      </c>
      <c r="AY897" t="s">
        <v>297</v>
      </c>
      <c r="AZ897" t="s">
        <v>297</v>
      </c>
      <c r="BA897" t="s">
        <v>297</v>
      </c>
      <c r="BB897" t="s">
        <v>297</v>
      </c>
      <c r="BC897" t="s">
        <v>297</v>
      </c>
      <c r="BD897" t="s">
        <v>297</v>
      </c>
      <c r="BE897" t="s">
        <v>297</v>
      </c>
      <c r="BF897" t="s">
        <v>297</v>
      </c>
      <c r="BG897" t="s">
        <v>297</v>
      </c>
      <c r="BH897" t="s">
        <v>297</v>
      </c>
      <c r="BI897" t="s">
        <v>297</v>
      </c>
      <c r="BJ897" t="s">
        <v>297</v>
      </c>
      <c r="BK897" t="s">
        <v>297</v>
      </c>
      <c r="BL897" t="s">
        <v>297</v>
      </c>
      <c r="BM897" t="s">
        <v>297</v>
      </c>
      <c r="BN897" t="s">
        <v>297</v>
      </c>
      <c r="BO897" t="s">
        <v>297</v>
      </c>
      <c r="BP897" t="s">
        <v>297</v>
      </c>
      <c r="BQ897" t="s">
        <v>297</v>
      </c>
      <c r="BR897" t="s">
        <v>297</v>
      </c>
      <c r="BS897" t="s">
        <v>297</v>
      </c>
      <c r="BT897" t="s">
        <v>297</v>
      </c>
      <c r="BU897" t="s">
        <v>297</v>
      </c>
      <c r="BV897" t="s">
        <v>297</v>
      </c>
      <c r="BW897" t="s">
        <v>297</v>
      </c>
      <c r="BX897" t="s">
        <v>297</v>
      </c>
      <c r="BY897" t="s">
        <v>297</v>
      </c>
      <c r="BZ897" t="s">
        <v>297</v>
      </c>
      <c r="CA897" t="s">
        <v>297</v>
      </c>
      <c r="CB897" t="s">
        <v>297</v>
      </c>
      <c r="CC897" t="s">
        <v>297</v>
      </c>
      <c r="CD897" t="s">
        <v>297</v>
      </c>
      <c r="CE897" t="s">
        <v>297</v>
      </c>
      <c r="CF897" t="s">
        <v>313</v>
      </c>
      <c r="CG897" t="s">
        <v>314</v>
      </c>
      <c r="CH897" t="s">
        <v>314</v>
      </c>
      <c r="CI897" t="s">
        <v>297</v>
      </c>
      <c r="CJ897" t="s">
        <v>297</v>
      </c>
      <c r="CK897" t="s">
        <v>5142</v>
      </c>
      <c r="CL897" t="s">
        <v>5134</v>
      </c>
      <c r="CM897" t="s">
        <v>297</v>
      </c>
      <c r="CN897" t="s">
        <v>297</v>
      </c>
      <c r="CO897" t="s">
        <v>297</v>
      </c>
      <c r="CP897" t="s">
        <v>297</v>
      </c>
      <c r="CQ897" t="s">
        <v>5135</v>
      </c>
      <c r="CR897" t="s">
        <v>297</v>
      </c>
      <c r="CS897" t="s">
        <v>5136</v>
      </c>
      <c r="CT897" t="s">
        <v>976</v>
      </c>
      <c r="CU897" t="s">
        <v>5137</v>
      </c>
      <c r="CV897" t="s">
        <v>419</v>
      </c>
      <c r="CW897" t="s">
        <v>5143</v>
      </c>
      <c r="CX897" t="s">
        <v>297</v>
      </c>
      <c r="CY897" t="s">
        <v>430</v>
      </c>
      <c r="CZ897" t="s">
        <v>351</v>
      </c>
      <c r="DA897" t="s">
        <v>352</v>
      </c>
      <c r="DB897" t="s">
        <v>5144</v>
      </c>
      <c r="DC897" t="s">
        <v>297</v>
      </c>
    </row>
    <row r="898" spans="1:107" ht="17" hidden="1" customHeight="1" x14ac:dyDescent="0.2">
      <c r="A898" t="s">
        <v>5357</v>
      </c>
      <c r="B898" s="196" t="s">
        <v>5358</v>
      </c>
      <c r="C898" t="s">
        <v>6289</v>
      </c>
      <c r="D898" t="s">
        <v>297</v>
      </c>
      <c r="E898" t="s">
        <v>5359</v>
      </c>
      <c r="F898" t="s">
        <v>297</v>
      </c>
      <c r="G898" t="s">
        <v>357</v>
      </c>
      <c r="H898" t="s">
        <v>665</v>
      </c>
      <c r="I898" t="s">
        <v>341</v>
      </c>
      <c r="J898" t="s">
        <v>666</v>
      </c>
      <c r="K898" t="s">
        <v>5360</v>
      </c>
      <c r="L898" t="s">
        <v>303</v>
      </c>
      <c r="M898" t="s">
        <v>297</v>
      </c>
      <c r="N898" t="s">
        <v>297</v>
      </c>
      <c r="O898" t="s">
        <v>297</v>
      </c>
      <c r="Q898" t="s">
        <v>5153</v>
      </c>
      <c r="R898" t="s">
        <v>319</v>
      </c>
      <c r="S898" t="s">
        <v>306</v>
      </c>
      <c r="T898" t="s">
        <v>362</v>
      </c>
      <c r="U898" t="s">
        <v>308</v>
      </c>
      <c r="V898" t="s">
        <v>309</v>
      </c>
      <c r="W898" t="s">
        <v>345</v>
      </c>
      <c r="X898" t="s">
        <v>310</v>
      </c>
      <c r="Y898" t="s">
        <v>5361</v>
      </c>
      <c r="Z898" t="s">
        <v>297</v>
      </c>
      <c r="AA898" t="s">
        <v>297</v>
      </c>
      <c r="AB898" t="s">
        <v>297</v>
      </c>
      <c r="AC898" t="s">
        <v>297</v>
      </c>
      <c r="AD898" t="s">
        <v>297</v>
      </c>
      <c r="AE898" t="s">
        <v>297</v>
      </c>
      <c r="AF898" t="s">
        <v>312</v>
      </c>
      <c r="AG898" t="s">
        <v>297</v>
      </c>
      <c r="AH898" t="s">
        <v>297</v>
      </c>
      <c r="AI898" t="s">
        <v>297</v>
      </c>
      <c r="AJ898" t="s">
        <v>297</v>
      </c>
      <c r="AK898" t="s">
        <v>297</v>
      </c>
      <c r="AL898" t="s">
        <v>297</v>
      </c>
      <c r="AM898" t="s">
        <v>297</v>
      </c>
      <c r="AN898" t="s">
        <v>297</v>
      </c>
      <c r="AO898" t="s">
        <v>297</v>
      </c>
      <c r="AP898" t="s">
        <v>297</v>
      </c>
      <c r="AQ898" t="s">
        <v>297</v>
      </c>
      <c r="AR898" t="s">
        <v>297</v>
      </c>
      <c r="AS898" t="s">
        <v>297</v>
      </c>
      <c r="AT898" t="s">
        <v>297</v>
      </c>
      <c r="AU898" t="s">
        <v>297</v>
      </c>
      <c r="AV898" t="s">
        <v>297</v>
      </c>
      <c r="AW898" t="s">
        <v>297</v>
      </c>
      <c r="AX898" t="s">
        <v>297</v>
      </c>
      <c r="AY898" t="s">
        <v>297</v>
      </c>
      <c r="AZ898" t="s">
        <v>297</v>
      </c>
      <c r="BA898" t="s">
        <v>297</v>
      </c>
      <c r="BB898" t="s">
        <v>297</v>
      </c>
      <c r="BC898" t="s">
        <v>297</v>
      </c>
      <c r="BD898" t="s">
        <v>297</v>
      </c>
      <c r="BE898" t="s">
        <v>297</v>
      </c>
      <c r="BF898" t="s">
        <v>297</v>
      </c>
      <c r="BG898" t="s">
        <v>297</v>
      </c>
      <c r="BH898" t="s">
        <v>297</v>
      </c>
      <c r="BI898" t="s">
        <v>297</v>
      </c>
      <c r="BJ898" t="s">
        <v>297</v>
      </c>
      <c r="BK898" t="s">
        <v>297</v>
      </c>
      <c r="BL898" t="s">
        <v>297</v>
      </c>
      <c r="BM898" t="s">
        <v>297</v>
      </c>
      <c r="BN898" t="s">
        <v>297</v>
      </c>
      <c r="BO898" t="s">
        <v>297</v>
      </c>
      <c r="BP898" t="s">
        <v>297</v>
      </c>
      <c r="BQ898" t="s">
        <v>297</v>
      </c>
      <c r="BR898" t="s">
        <v>297</v>
      </c>
      <c r="BS898" t="s">
        <v>297</v>
      </c>
      <c r="BT898" t="s">
        <v>297</v>
      </c>
      <c r="BU898" t="s">
        <v>297</v>
      </c>
      <c r="BV898" t="s">
        <v>297</v>
      </c>
      <c r="BW898" t="s">
        <v>297</v>
      </c>
      <c r="BX898" t="s">
        <v>297</v>
      </c>
      <c r="BY898" t="s">
        <v>297</v>
      </c>
      <c r="BZ898" t="s">
        <v>297</v>
      </c>
      <c r="CA898" t="s">
        <v>297</v>
      </c>
      <c r="CB898" t="s">
        <v>297</v>
      </c>
      <c r="CC898" t="s">
        <v>297</v>
      </c>
      <c r="CD898" t="s">
        <v>297</v>
      </c>
      <c r="CE898" t="s">
        <v>297</v>
      </c>
      <c r="CF898" t="s">
        <v>313</v>
      </c>
      <c r="CG898" t="s">
        <v>314</v>
      </c>
      <c r="CH898" t="s">
        <v>314</v>
      </c>
      <c r="CI898" t="s">
        <v>297</v>
      </c>
      <c r="CJ898" t="s">
        <v>297</v>
      </c>
      <c r="CK898" t="s">
        <v>5362</v>
      </c>
      <c r="CL898" t="s">
        <v>5363</v>
      </c>
      <c r="CM898" t="s">
        <v>297</v>
      </c>
      <c r="CN898" t="s">
        <v>297</v>
      </c>
      <c r="CO898" t="s">
        <v>297</v>
      </c>
      <c r="CP898" t="s">
        <v>297</v>
      </c>
      <c r="CQ898" t="s">
        <v>297</v>
      </c>
      <c r="CR898" t="s">
        <v>297</v>
      </c>
      <c r="CS898" t="s">
        <v>297</v>
      </c>
      <c r="CT898" t="s">
        <v>297</v>
      </c>
      <c r="CU898" t="s">
        <v>297</v>
      </c>
      <c r="CV898" t="s">
        <v>297</v>
      </c>
      <c r="CW898" t="s">
        <v>297</v>
      </c>
      <c r="CX898" t="s">
        <v>297</v>
      </c>
      <c r="CY898" t="s">
        <v>430</v>
      </c>
      <c r="CZ898" t="s">
        <v>351</v>
      </c>
      <c r="DA898" t="s">
        <v>352</v>
      </c>
      <c r="DB898" t="s">
        <v>5364</v>
      </c>
      <c r="DC898" t="s">
        <v>297</v>
      </c>
    </row>
    <row r="899" spans="1:107" ht="17" hidden="1" customHeight="1" x14ac:dyDescent="0.2">
      <c r="A899" t="s">
        <v>5153</v>
      </c>
      <c r="B899" s="14" t="s">
        <v>5154</v>
      </c>
      <c r="C899" t="s">
        <v>366</v>
      </c>
      <c r="D899" t="s">
        <v>297</v>
      </c>
      <c r="E899" t="s">
        <v>5155</v>
      </c>
      <c r="F899" t="s">
        <v>297</v>
      </c>
      <c r="G899" t="s">
        <v>339</v>
      </c>
      <c r="H899" t="s">
        <v>340</v>
      </c>
      <c r="I899" t="s">
        <v>341</v>
      </c>
      <c r="J899" t="s">
        <v>342</v>
      </c>
      <c r="K899" t="s">
        <v>343</v>
      </c>
      <c r="L899" t="s">
        <v>303</v>
      </c>
      <c r="M899" t="s">
        <v>297</v>
      </c>
      <c r="N899" t="s">
        <v>297</v>
      </c>
      <c r="O899" t="s">
        <v>297</v>
      </c>
      <c r="Q899" t="s">
        <v>5153</v>
      </c>
      <c r="R899" t="s">
        <v>368</v>
      </c>
      <c r="S899" t="s">
        <v>306</v>
      </c>
      <c r="T899" t="s">
        <v>297</v>
      </c>
      <c r="U899" t="s">
        <v>297</v>
      </c>
      <c r="V899" t="s">
        <v>309</v>
      </c>
      <c r="W899" t="s">
        <v>310</v>
      </c>
      <c r="X899" t="s">
        <v>310</v>
      </c>
      <c r="Y899" t="s">
        <v>311</v>
      </c>
      <c r="Z899" t="s">
        <v>297</v>
      </c>
      <c r="AA899" t="s">
        <v>297</v>
      </c>
      <c r="AB899" t="s">
        <v>297</v>
      </c>
      <c r="AC899" t="s">
        <v>297</v>
      </c>
      <c r="AD899" t="s">
        <v>297</v>
      </c>
      <c r="AE899" t="s">
        <v>297</v>
      </c>
      <c r="AF899" t="s">
        <v>297</v>
      </c>
      <c r="AG899" t="s">
        <v>297</v>
      </c>
      <c r="AH899" t="s">
        <v>297</v>
      </c>
      <c r="AI899" t="s">
        <v>297</v>
      </c>
      <c r="AJ899" t="s">
        <v>297</v>
      </c>
      <c r="AK899" t="s">
        <v>297</v>
      </c>
      <c r="AL899" t="s">
        <v>297</v>
      </c>
      <c r="AM899" t="s">
        <v>297</v>
      </c>
      <c r="AN899" t="s">
        <v>297</v>
      </c>
      <c r="AO899" t="s">
        <v>297</v>
      </c>
      <c r="AP899" t="s">
        <v>297</v>
      </c>
      <c r="AQ899" t="s">
        <v>297</v>
      </c>
      <c r="AR899" t="s">
        <v>297</v>
      </c>
      <c r="AS899" t="s">
        <v>297</v>
      </c>
      <c r="AT899" t="s">
        <v>297</v>
      </c>
      <c r="AU899" t="s">
        <v>297</v>
      </c>
      <c r="AV899" t="s">
        <v>297</v>
      </c>
      <c r="AW899" t="s">
        <v>297</v>
      </c>
      <c r="AX899" t="s">
        <v>297</v>
      </c>
      <c r="AY899" t="s">
        <v>297</v>
      </c>
      <c r="AZ899" t="s">
        <v>297</v>
      </c>
      <c r="BA899" t="s">
        <v>297</v>
      </c>
      <c r="BB899" t="s">
        <v>297</v>
      </c>
      <c r="BC899" t="s">
        <v>297</v>
      </c>
      <c r="BD899" t="s">
        <v>297</v>
      </c>
      <c r="BE899" t="s">
        <v>297</v>
      </c>
      <c r="BF899" t="s">
        <v>297</v>
      </c>
      <c r="BG899" t="s">
        <v>297</v>
      </c>
      <c r="BH899" t="s">
        <v>297</v>
      </c>
      <c r="BI899" t="s">
        <v>297</v>
      </c>
      <c r="BJ899" t="s">
        <v>297</v>
      </c>
      <c r="BK899" t="s">
        <v>297</v>
      </c>
      <c r="BL899" t="s">
        <v>297</v>
      </c>
      <c r="BM899" t="s">
        <v>297</v>
      </c>
      <c r="BN899" t="s">
        <v>297</v>
      </c>
      <c r="BO899" t="s">
        <v>297</v>
      </c>
      <c r="BP899" t="s">
        <v>312</v>
      </c>
      <c r="BQ899" t="s">
        <v>297</v>
      </c>
      <c r="BR899" t="s">
        <v>297</v>
      </c>
      <c r="BS899" t="s">
        <v>297</v>
      </c>
      <c r="BT899" t="s">
        <v>297</v>
      </c>
      <c r="BU899" t="s">
        <v>297</v>
      </c>
      <c r="BV899" t="s">
        <v>297</v>
      </c>
      <c r="BW899" t="s">
        <v>297</v>
      </c>
      <c r="BX899" t="s">
        <v>297</v>
      </c>
      <c r="BY899" t="s">
        <v>297</v>
      </c>
      <c r="BZ899" t="s">
        <v>297</v>
      </c>
      <c r="CA899" t="s">
        <v>297</v>
      </c>
      <c r="CB899" t="s">
        <v>297</v>
      </c>
      <c r="CC899" t="s">
        <v>297</v>
      </c>
      <c r="CD899" t="s">
        <v>297</v>
      </c>
      <c r="CE899" t="s">
        <v>297</v>
      </c>
      <c r="CF899" t="s">
        <v>369</v>
      </c>
      <c r="CG899" t="s">
        <v>297</v>
      </c>
      <c r="CH899" t="s">
        <v>297</v>
      </c>
      <c r="CI899">
        <v>0</v>
      </c>
      <c r="CJ899">
        <v>30</v>
      </c>
      <c r="CK899" t="s">
        <v>5156</v>
      </c>
      <c r="CL899" t="s">
        <v>5157</v>
      </c>
      <c r="CM899" t="s">
        <v>297</v>
      </c>
      <c r="CN899" t="s">
        <v>297</v>
      </c>
      <c r="CO899" t="s">
        <v>297</v>
      </c>
      <c r="CP899" t="s">
        <v>297</v>
      </c>
      <c r="CQ899" t="s">
        <v>297</v>
      </c>
      <c r="CR899" t="s">
        <v>297</v>
      </c>
      <c r="CS899" t="s">
        <v>297</v>
      </c>
      <c r="CT899" t="s">
        <v>297</v>
      </c>
      <c r="CU899" t="s">
        <v>297</v>
      </c>
      <c r="CV899" t="s">
        <v>297</v>
      </c>
      <c r="CW899" t="s">
        <v>297</v>
      </c>
      <c r="CX899" t="s">
        <v>297</v>
      </c>
      <c r="CY899" t="s">
        <v>297</v>
      </c>
      <c r="CZ899" t="s">
        <v>297</v>
      </c>
      <c r="DA899" t="s">
        <v>297</v>
      </c>
      <c r="DB899" t="s">
        <v>297</v>
      </c>
      <c r="DC899" t="s">
        <v>297</v>
      </c>
    </row>
    <row r="900" spans="1:107" ht="17" hidden="1" customHeight="1" x14ac:dyDescent="0.2">
      <c r="A900" t="s">
        <v>5158</v>
      </c>
      <c r="B900" s="196" t="s">
        <v>5159</v>
      </c>
      <c r="C900" t="s">
        <v>6289</v>
      </c>
      <c r="D900" t="s">
        <v>297</v>
      </c>
      <c r="E900" t="s">
        <v>5160</v>
      </c>
      <c r="F900" t="s">
        <v>297</v>
      </c>
      <c r="G900" t="s">
        <v>357</v>
      </c>
      <c r="H900" t="s">
        <v>299</v>
      </c>
      <c r="I900" t="s">
        <v>300</v>
      </c>
      <c r="J900" t="s">
        <v>611</v>
      </c>
      <c r="K900" t="s">
        <v>1684</v>
      </c>
      <c r="L900" t="s">
        <v>303</v>
      </c>
      <c r="M900" t="s">
        <v>297</v>
      </c>
      <c r="N900" t="s">
        <v>297</v>
      </c>
      <c r="O900" t="s">
        <v>297</v>
      </c>
      <c r="Q900" t="s">
        <v>1685</v>
      </c>
      <c r="R900" t="s">
        <v>368</v>
      </c>
      <c r="S900" t="s">
        <v>384</v>
      </c>
      <c r="T900" t="s">
        <v>362</v>
      </c>
      <c r="U900" t="s">
        <v>308</v>
      </c>
      <c r="V900" t="s">
        <v>309</v>
      </c>
      <c r="W900" t="s">
        <v>310</v>
      </c>
      <c r="X900" t="s">
        <v>310</v>
      </c>
      <c r="Y900" t="s">
        <v>311</v>
      </c>
      <c r="Z900" t="s">
        <v>312</v>
      </c>
      <c r="AA900" t="s">
        <v>297</v>
      </c>
      <c r="AB900" t="s">
        <v>297</v>
      </c>
      <c r="AC900" t="s">
        <v>297</v>
      </c>
      <c r="AD900" t="s">
        <v>297</v>
      </c>
      <c r="AE900" t="s">
        <v>297</v>
      </c>
      <c r="AF900" t="s">
        <v>312</v>
      </c>
      <c r="AG900" t="s">
        <v>297</v>
      </c>
      <c r="AH900" t="s">
        <v>297</v>
      </c>
      <c r="AI900" t="s">
        <v>297</v>
      </c>
      <c r="AJ900" t="s">
        <v>297</v>
      </c>
      <c r="AK900" t="s">
        <v>297</v>
      </c>
      <c r="AL900" t="s">
        <v>297</v>
      </c>
      <c r="AM900" t="s">
        <v>297</v>
      </c>
      <c r="AN900" t="s">
        <v>297</v>
      </c>
      <c r="AO900" t="s">
        <v>297</v>
      </c>
      <c r="AP900" t="s">
        <v>297</v>
      </c>
      <c r="AQ900" t="s">
        <v>297</v>
      </c>
      <c r="AR900" t="s">
        <v>297</v>
      </c>
      <c r="AS900" t="s">
        <v>297</v>
      </c>
      <c r="AT900" t="s">
        <v>297</v>
      </c>
      <c r="AU900" t="s">
        <v>297</v>
      </c>
      <c r="AV900" t="s">
        <v>297</v>
      </c>
      <c r="AW900" t="s">
        <v>297</v>
      </c>
      <c r="AX900" t="s">
        <v>297</v>
      </c>
      <c r="AY900" t="s">
        <v>297</v>
      </c>
      <c r="AZ900" t="s">
        <v>297</v>
      </c>
      <c r="BA900" t="s">
        <v>297</v>
      </c>
      <c r="BB900" t="s">
        <v>297</v>
      </c>
      <c r="BC900" t="s">
        <v>297</v>
      </c>
      <c r="BD900" t="s">
        <v>297</v>
      </c>
      <c r="BE900" t="s">
        <v>297</v>
      </c>
      <c r="BF900" t="s">
        <v>297</v>
      </c>
      <c r="BG900" t="s">
        <v>297</v>
      </c>
      <c r="BH900" t="s">
        <v>297</v>
      </c>
      <c r="BI900" t="s">
        <v>297</v>
      </c>
      <c r="BJ900" t="s">
        <v>297</v>
      </c>
      <c r="BK900" t="s">
        <v>297</v>
      </c>
      <c r="BL900" t="s">
        <v>297</v>
      </c>
      <c r="BM900" t="s">
        <v>297</v>
      </c>
      <c r="BN900" t="s">
        <v>297</v>
      </c>
      <c r="BO900" t="s">
        <v>297</v>
      </c>
      <c r="BP900" t="s">
        <v>297</v>
      </c>
      <c r="BQ900" t="s">
        <v>297</v>
      </c>
      <c r="BR900" t="s">
        <v>297</v>
      </c>
      <c r="BS900" t="s">
        <v>297</v>
      </c>
      <c r="BT900" t="s">
        <v>297</v>
      </c>
      <c r="BU900" t="s">
        <v>297</v>
      </c>
      <c r="BV900" t="s">
        <v>297</v>
      </c>
      <c r="BW900" t="s">
        <v>297</v>
      </c>
      <c r="BX900" t="s">
        <v>297</v>
      </c>
      <c r="BY900" t="s">
        <v>297</v>
      </c>
      <c r="BZ900" t="s">
        <v>297</v>
      </c>
      <c r="CA900" t="s">
        <v>297</v>
      </c>
      <c r="CB900" t="s">
        <v>297</v>
      </c>
      <c r="CC900" t="s">
        <v>297</v>
      </c>
      <c r="CD900" t="s">
        <v>297</v>
      </c>
      <c r="CE900" t="s">
        <v>297</v>
      </c>
      <c r="CF900" t="s">
        <v>386</v>
      </c>
      <c r="CG900">
        <v>0</v>
      </c>
      <c r="CH900" t="s">
        <v>297</v>
      </c>
      <c r="CI900" t="s">
        <v>297</v>
      </c>
      <c r="CJ900" t="s">
        <v>297</v>
      </c>
      <c r="CK900" t="s">
        <v>5161</v>
      </c>
      <c r="CL900" t="s">
        <v>5162</v>
      </c>
      <c r="CM900" t="s">
        <v>297</v>
      </c>
      <c r="CN900" t="s">
        <v>297</v>
      </c>
      <c r="CO900" t="s">
        <v>297</v>
      </c>
      <c r="CP900" t="s">
        <v>297</v>
      </c>
      <c r="CQ900" t="s">
        <v>297</v>
      </c>
      <c r="CR900" t="s">
        <v>297</v>
      </c>
      <c r="CS900" t="s">
        <v>297</v>
      </c>
      <c r="CT900" t="s">
        <v>297</v>
      </c>
      <c r="CU900" t="s">
        <v>297</v>
      </c>
      <c r="CV900" t="s">
        <v>297</v>
      </c>
      <c r="CW900" t="s">
        <v>297</v>
      </c>
      <c r="CX900" t="s">
        <v>297</v>
      </c>
      <c r="CY900" t="s">
        <v>297</v>
      </c>
      <c r="CZ900" t="s">
        <v>297</v>
      </c>
      <c r="DA900" t="s">
        <v>297</v>
      </c>
      <c r="DB900" t="s">
        <v>297</v>
      </c>
      <c r="DC900" t="s">
        <v>297</v>
      </c>
    </row>
    <row r="901" spans="1:107" ht="17" hidden="1" customHeight="1" x14ac:dyDescent="0.2">
      <c r="A901" t="s">
        <v>5163</v>
      </c>
      <c r="B901" s="14" t="s">
        <v>5164</v>
      </c>
      <c r="C901" t="s">
        <v>6289</v>
      </c>
      <c r="D901" t="s">
        <v>297</v>
      </c>
      <c r="E901" t="s">
        <v>5165</v>
      </c>
      <c r="F901" t="s">
        <v>297</v>
      </c>
      <c r="G901" t="s">
        <v>357</v>
      </c>
      <c r="H901" t="s">
        <v>299</v>
      </c>
      <c r="I901" t="s">
        <v>300</v>
      </c>
      <c r="J901" t="s">
        <v>611</v>
      </c>
      <c r="K901" t="s">
        <v>1684</v>
      </c>
      <c r="L901" t="s">
        <v>303</v>
      </c>
      <c r="M901" t="s">
        <v>297</v>
      </c>
      <c r="N901" t="s">
        <v>297</v>
      </c>
      <c r="O901" t="s">
        <v>297</v>
      </c>
      <c r="Q901" t="s">
        <v>1685</v>
      </c>
      <c r="R901" t="s">
        <v>368</v>
      </c>
      <c r="S901" t="s">
        <v>384</v>
      </c>
      <c r="T901" t="s">
        <v>362</v>
      </c>
      <c r="U901" t="s">
        <v>308</v>
      </c>
      <c r="V901" t="s">
        <v>309</v>
      </c>
      <c r="W901" t="s">
        <v>310</v>
      </c>
      <c r="X901" t="s">
        <v>310</v>
      </c>
      <c r="Y901" t="s">
        <v>311</v>
      </c>
      <c r="Z901" t="s">
        <v>312</v>
      </c>
      <c r="AA901" t="s">
        <v>297</v>
      </c>
      <c r="AB901" t="s">
        <v>297</v>
      </c>
      <c r="AC901" t="s">
        <v>297</v>
      </c>
      <c r="AD901" t="s">
        <v>297</v>
      </c>
      <c r="AE901" t="s">
        <v>297</v>
      </c>
      <c r="AF901" t="s">
        <v>312</v>
      </c>
      <c r="AG901" t="s">
        <v>297</v>
      </c>
      <c r="AH901" t="s">
        <v>297</v>
      </c>
      <c r="AI901" t="s">
        <v>297</v>
      </c>
      <c r="AJ901" t="s">
        <v>297</v>
      </c>
      <c r="AK901" t="s">
        <v>297</v>
      </c>
      <c r="AL901" t="s">
        <v>297</v>
      </c>
      <c r="AM901" t="s">
        <v>297</v>
      </c>
      <c r="AN901" t="s">
        <v>297</v>
      </c>
      <c r="AO901" t="s">
        <v>297</v>
      </c>
      <c r="AP901" t="s">
        <v>297</v>
      </c>
      <c r="AQ901" t="s">
        <v>297</v>
      </c>
      <c r="AR901" t="s">
        <v>297</v>
      </c>
      <c r="AS901" t="s">
        <v>297</v>
      </c>
      <c r="AT901" t="s">
        <v>297</v>
      </c>
      <c r="AU901" t="s">
        <v>297</v>
      </c>
      <c r="AV901" t="s">
        <v>297</v>
      </c>
      <c r="AW901" t="s">
        <v>297</v>
      </c>
      <c r="AX901" t="s">
        <v>297</v>
      </c>
      <c r="AY901" t="s">
        <v>297</v>
      </c>
      <c r="AZ901" t="s">
        <v>297</v>
      </c>
      <c r="BA901" t="s">
        <v>297</v>
      </c>
      <c r="BB901" t="s">
        <v>297</v>
      </c>
      <c r="BC901" t="s">
        <v>297</v>
      </c>
      <c r="BD901" t="s">
        <v>297</v>
      </c>
      <c r="BE901" t="s">
        <v>297</v>
      </c>
      <c r="BF901" t="s">
        <v>297</v>
      </c>
      <c r="BG901" t="s">
        <v>297</v>
      </c>
      <c r="BH901" t="s">
        <v>297</v>
      </c>
      <c r="BI901" t="s">
        <v>297</v>
      </c>
      <c r="BJ901" t="s">
        <v>297</v>
      </c>
      <c r="BK901" t="s">
        <v>297</v>
      </c>
      <c r="BL901" t="s">
        <v>297</v>
      </c>
      <c r="BM901" t="s">
        <v>297</v>
      </c>
      <c r="BN901" t="s">
        <v>297</v>
      </c>
      <c r="BO901" t="s">
        <v>297</v>
      </c>
      <c r="BP901" t="s">
        <v>297</v>
      </c>
      <c r="BQ901" t="s">
        <v>297</v>
      </c>
      <c r="BR901" t="s">
        <v>297</v>
      </c>
      <c r="BS901" t="s">
        <v>297</v>
      </c>
      <c r="BT901" t="s">
        <v>297</v>
      </c>
      <c r="BU901" t="s">
        <v>297</v>
      </c>
      <c r="BV901" t="s">
        <v>297</v>
      </c>
      <c r="BW901" t="s">
        <v>297</v>
      </c>
      <c r="BX901" t="s">
        <v>297</v>
      </c>
      <c r="BY901" t="s">
        <v>297</v>
      </c>
      <c r="BZ901" t="s">
        <v>297</v>
      </c>
      <c r="CA901" t="s">
        <v>297</v>
      </c>
      <c r="CB901" t="s">
        <v>297</v>
      </c>
      <c r="CC901" t="s">
        <v>297</v>
      </c>
      <c r="CD901" t="s">
        <v>297</v>
      </c>
      <c r="CE901" t="s">
        <v>297</v>
      </c>
      <c r="CF901" t="s">
        <v>386</v>
      </c>
      <c r="CG901">
        <v>0</v>
      </c>
      <c r="CH901" t="s">
        <v>297</v>
      </c>
      <c r="CI901" t="s">
        <v>297</v>
      </c>
      <c r="CJ901" t="s">
        <v>297</v>
      </c>
      <c r="CK901" t="s">
        <v>5166</v>
      </c>
      <c r="CL901" t="s">
        <v>5167</v>
      </c>
      <c r="CM901" t="s">
        <v>297</v>
      </c>
      <c r="CN901" t="s">
        <v>297</v>
      </c>
      <c r="CO901" t="s">
        <v>297</v>
      </c>
      <c r="CP901" t="s">
        <v>297</v>
      </c>
      <c r="CQ901" t="s">
        <v>297</v>
      </c>
      <c r="CR901" t="s">
        <v>297</v>
      </c>
      <c r="CS901" t="s">
        <v>297</v>
      </c>
      <c r="CT901" t="s">
        <v>297</v>
      </c>
      <c r="CU901" t="s">
        <v>297</v>
      </c>
      <c r="CV901" t="s">
        <v>297</v>
      </c>
      <c r="CW901" t="s">
        <v>297</v>
      </c>
      <c r="CX901" t="s">
        <v>297</v>
      </c>
      <c r="CY901" t="s">
        <v>297</v>
      </c>
      <c r="CZ901" t="s">
        <v>297</v>
      </c>
      <c r="DA901" t="s">
        <v>297</v>
      </c>
      <c r="DB901" t="s">
        <v>297</v>
      </c>
      <c r="DC901" t="s">
        <v>297</v>
      </c>
    </row>
    <row r="902" spans="1:107" ht="17" hidden="1" customHeight="1" x14ac:dyDescent="0.2">
      <c r="A902" s="3" t="s">
        <v>5168</v>
      </c>
      <c r="B902" s="200" t="s">
        <v>5169</v>
      </c>
      <c r="C902" t="s">
        <v>6202</v>
      </c>
      <c r="D902" s="3" t="s">
        <v>297</v>
      </c>
      <c r="E902" s="3" t="s">
        <v>5170</v>
      </c>
      <c r="F902" s="3" t="s">
        <v>297</v>
      </c>
      <c r="G902" s="3" t="s">
        <v>339</v>
      </c>
      <c r="H902" s="3" t="s">
        <v>340</v>
      </c>
      <c r="I902" s="3" t="s">
        <v>375</v>
      </c>
      <c r="J902" s="3" t="s">
        <v>479</v>
      </c>
      <c r="K902" s="3" t="s">
        <v>343</v>
      </c>
      <c r="L902" s="3" t="s">
        <v>303</v>
      </c>
      <c r="M902" s="3" t="s">
        <v>297</v>
      </c>
      <c r="N902" s="3" t="s">
        <v>297</v>
      </c>
      <c r="O902" s="3" t="s">
        <v>297</v>
      </c>
      <c r="P902" s="3"/>
      <c r="Q902" s="3" t="s">
        <v>344</v>
      </c>
      <c r="R902" s="3" t="s">
        <v>297</v>
      </c>
      <c r="S902" s="3" t="s">
        <v>306</v>
      </c>
      <c r="T902" s="3" t="s">
        <v>297</v>
      </c>
      <c r="U902" t="s">
        <v>308</v>
      </c>
      <c r="V902" s="3" t="s">
        <v>568</v>
      </c>
      <c r="W902" t="s">
        <v>345</v>
      </c>
      <c r="X902" t="s">
        <v>310</v>
      </c>
      <c r="Y902" s="3" t="s">
        <v>568</v>
      </c>
      <c r="Z902" s="3" t="s">
        <v>297</v>
      </c>
      <c r="AA902" s="3" t="s">
        <v>297</v>
      </c>
      <c r="AB902" s="3" t="s">
        <v>297</v>
      </c>
      <c r="AC902" s="3" t="s">
        <v>297</v>
      </c>
      <c r="AD902" s="3" t="s">
        <v>297</v>
      </c>
      <c r="AE902" s="3" t="s">
        <v>297</v>
      </c>
      <c r="AF902" s="3" t="s">
        <v>297</v>
      </c>
      <c r="AG902" s="3" t="s">
        <v>297</v>
      </c>
      <c r="AH902" s="3" t="s">
        <v>297</v>
      </c>
      <c r="AI902" s="3" t="s">
        <v>297</v>
      </c>
      <c r="AJ902" s="3" t="s">
        <v>297</v>
      </c>
      <c r="AK902" s="3" t="s">
        <v>297</v>
      </c>
      <c r="AL902" s="3" t="s">
        <v>297</v>
      </c>
      <c r="AM902" s="3" t="s">
        <v>297</v>
      </c>
      <c r="AN902" s="3" t="s">
        <v>297</v>
      </c>
      <c r="AO902" s="3" t="s">
        <v>297</v>
      </c>
      <c r="AP902" s="3" t="s">
        <v>297</v>
      </c>
      <c r="AQ902" s="3" t="s">
        <v>297</v>
      </c>
      <c r="AR902" s="3" t="s">
        <v>297</v>
      </c>
      <c r="AS902" s="3" t="s">
        <v>297</v>
      </c>
      <c r="AT902" s="3" t="s">
        <v>297</v>
      </c>
      <c r="AU902" s="3" t="s">
        <v>297</v>
      </c>
      <c r="AV902" s="3" t="s">
        <v>297</v>
      </c>
      <c r="AW902" s="3" t="s">
        <v>297</v>
      </c>
      <c r="AX902" s="3" t="s">
        <v>297</v>
      </c>
      <c r="AY902" s="3" t="s">
        <v>297</v>
      </c>
      <c r="AZ902" s="3" t="s">
        <v>297</v>
      </c>
      <c r="BA902" s="3" t="s">
        <v>297</v>
      </c>
      <c r="BB902" s="3" t="s">
        <v>297</v>
      </c>
      <c r="BC902" s="3" t="s">
        <v>297</v>
      </c>
      <c r="BD902" s="3" t="s">
        <v>297</v>
      </c>
      <c r="BE902" s="3" t="s">
        <v>297</v>
      </c>
      <c r="BF902" s="3" t="s">
        <v>297</v>
      </c>
      <c r="BG902" s="3" t="s">
        <v>297</v>
      </c>
      <c r="BH902" s="3" t="s">
        <v>297</v>
      </c>
      <c r="BI902" s="3" t="s">
        <v>297</v>
      </c>
      <c r="BJ902" s="3" t="s">
        <v>297</v>
      </c>
      <c r="BK902" t="s">
        <v>297</v>
      </c>
      <c r="BL902" s="3" t="s">
        <v>297</v>
      </c>
      <c r="BM902" s="3" t="s">
        <v>297</v>
      </c>
      <c r="BN902" t="s">
        <v>297</v>
      </c>
      <c r="BO902" s="3" t="s">
        <v>297</v>
      </c>
      <c r="BP902" s="3" t="s">
        <v>297</v>
      </c>
      <c r="BQ902" t="s">
        <v>297</v>
      </c>
      <c r="BR902" t="s">
        <v>297</v>
      </c>
      <c r="BS902" s="3" t="s">
        <v>297</v>
      </c>
      <c r="BT902" t="s">
        <v>297</v>
      </c>
      <c r="BU902" s="3" t="s">
        <v>297</v>
      </c>
      <c r="BV902" s="3" t="s">
        <v>297</v>
      </c>
      <c r="BW902" s="3" t="s">
        <v>297</v>
      </c>
      <c r="BX902" s="3" t="s">
        <v>297</v>
      </c>
      <c r="BY902" s="3" t="s">
        <v>297</v>
      </c>
      <c r="BZ902" s="3" t="s">
        <v>297</v>
      </c>
      <c r="CA902" s="3" t="s">
        <v>297</v>
      </c>
      <c r="CB902" s="3" t="s">
        <v>297</v>
      </c>
      <c r="CC902" s="3" t="s">
        <v>297</v>
      </c>
      <c r="CD902" s="3" t="s">
        <v>297</v>
      </c>
      <c r="CE902" s="3" t="s">
        <v>297</v>
      </c>
      <c r="CF902" s="3" t="s">
        <v>347</v>
      </c>
      <c r="CG902" s="3" t="s">
        <v>297</v>
      </c>
      <c r="CH902" s="3" t="s">
        <v>297</v>
      </c>
      <c r="CI902" s="3">
        <v>0</v>
      </c>
      <c r="CJ902" s="3">
        <v>100</v>
      </c>
      <c r="CK902" s="3" t="s">
        <v>5171</v>
      </c>
      <c r="CL902" s="3" t="s">
        <v>5172</v>
      </c>
      <c r="CM902" s="3" t="s">
        <v>297</v>
      </c>
      <c r="CN902" s="3" t="s">
        <v>297</v>
      </c>
      <c r="CO902" s="3" t="s">
        <v>297</v>
      </c>
      <c r="CP902" s="3" t="s">
        <v>297</v>
      </c>
      <c r="CQ902" s="3" t="s">
        <v>297</v>
      </c>
      <c r="CR902" s="3" t="s">
        <v>297</v>
      </c>
      <c r="CS902" s="3" t="s">
        <v>297</v>
      </c>
      <c r="CT902" s="3" t="s">
        <v>297</v>
      </c>
      <c r="CU902" t="s">
        <v>297</v>
      </c>
      <c r="CV902" s="3" t="s">
        <v>297</v>
      </c>
      <c r="CW902" s="3" t="s">
        <v>297</v>
      </c>
      <c r="CX902" s="3" t="s">
        <v>297</v>
      </c>
      <c r="CY902" s="3" t="s">
        <v>926</v>
      </c>
      <c r="CZ902" s="3" t="s">
        <v>404</v>
      </c>
      <c r="DA902" s="3" t="s">
        <v>2290</v>
      </c>
      <c r="DB902" s="3" t="s">
        <v>297</v>
      </c>
      <c r="DC902" s="3" t="s">
        <v>4443</v>
      </c>
    </row>
    <row r="903" spans="1:107" ht="17" hidden="1" customHeight="1" x14ac:dyDescent="0.2">
      <c r="A903" s="3" t="s">
        <v>5173</v>
      </c>
      <c r="B903" s="200" t="s">
        <v>5174</v>
      </c>
      <c r="C903" t="s">
        <v>6204</v>
      </c>
      <c r="D903" s="3" t="s">
        <v>297</v>
      </c>
      <c r="E903" s="3" t="s">
        <v>5175</v>
      </c>
      <c r="F903" s="3" t="s">
        <v>297</v>
      </c>
      <c r="G903" s="3" t="s">
        <v>339</v>
      </c>
      <c r="H903" s="3" t="s">
        <v>340</v>
      </c>
      <c r="I903" s="3" t="s">
        <v>375</v>
      </c>
      <c r="J903" s="3" t="s">
        <v>342</v>
      </c>
      <c r="K903" s="3" t="s">
        <v>343</v>
      </c>
      <c r="L903" s="3" t="s">
        <v>303</v>
      </c>
      <c r="M903" s="3" t="s">
        <v>297</v>
      </c>
      <c r="N903" s="3" t="s">
        <v>297</v>
      </c>
      <c r="O903" s="3" t="s">
        <v>297</v>
      </c>
      <c r="P903" s="3"/>
      <c r="Q903" s="3" t="s">
        <v>344</v>
      </c>
      <c r="R903" s="3" t="s">
        <v>297</v>
      </c>
      <c r="S903" s="3" t="s">
        <v>306</v>
      </c>
      <c r="T903" s="3" t="s">
        <v>297</v>
      </c>
      <c r="U903" t="s">
        <v>308</v>
      </c>
      <c r="V903" s="3" t="s">
        <v>568</v>
      </c>
      <c r="W903" t="s">
        <v>345</v>
      </c>
      <c r="X903" t="s">
        <v>310</v>
      </c>
      <c r="Y903" s="3" t="s">
        <v>568</v>
      </c>
      <c r="Z903" s="3" t="s">
        <v>297</v>
      </c>
      <c r="AA903" s="3" t="s">
        <v>297</v>
      </c>
      <c r="AB903" s="3" t="s">
        <v>297</v>
      </c>
      <c r="AC903" s="3" t="s">
        <v>297</v>
      </c>
      <c r="AD903" s="3" t="s">
        <v>297</v>
      </c>
      <c r="AE903" s="3" t="s">
        <v>297</v>
      </c>
      <c r="AF903" s="3" t="s">
        <v>297</v>
      </c>
      <c r="AG903" s="3" t="s">
        <v>297</v>
      </c>
      <c r="AH903" s="3" t="s">
        <v>297</v>
      </c>
      <c r="AI903" s="3" t="s">
        <v>297</v>
      </c>
      <c r="AJ903" s="3" t="s">
        <v>297</v>
      </c>
      <c r="AK903" s="3" t="s">
        <v>297</v>
      </c>
      <c r="AL903" s="3" t="s">
        <v>297</v>
      </c>
      <c r="AM903" s="3" t="s">
        <v>297</v>
      </c>
      <c r="AN903" s="3" t="s">
        <v>297</v>
      </c>
      <c r="AO903" s="3" t="s">
        <v>297</v>
      </c>
      <c r="AP903" s="3" t="s">
        <v>297</v>
      </c>
      <c r="AQ903" s="3" t="s">
        <v>297</v>
      </c>
      <c r="AR903" s="3" t="s">
        <v>297</v>
      </c>
      <c r="AS903" s="3" t="s">
        <v>297</v>
      </c>
      <c r="AT903" s="3" t="s">
        <v>297</v>
      </c>
      <c r="AU903" s="3" t="s">
        <v>297</v>
      </c>
      <c r="AV903" s="3" t="s">
        <v>297</v>
      </c>
      <c r="AW903" s="3" t="s">
        <v>297</v>
      </c>
      <c r="AX903" s="3" t="s">
        <v>297</v>
      </c>
      <c r="AY903" s="3" t="s">
        <v>297</v>
      </c>
      <c r="AZ903" s="3" t="s">
        <v>297</v>
      </c>
      <c r="BA903" s="3" t="s">
        <v>297</v>
      </c>
      <c r="BB903" s="3" t="s">
        <v>297</v>
      </c>
      <c r="BC903" s="3" t="s">
        <v>297</v>
      </c>
      <c r="BD903" s="3" t="s">
        <v>297</v>
      </c>
      <c r="BE903" s="3" t="s">
        <v>297</v>
      </c>
      <c r="BF903" s="3" t="s">
        <v>297</v>
      </c>
      <c r="BG903" s="3" t="s">
        <v>297</v>
      </c>
      <c r="BH903" s="3" t="s">
        <v>297</v>
      </c>
      <c r="BI903" s="3" t="s">
        <v>297</v>
      </c>
      <c r="BJ903" s="3" t="s">
        <v>297</v>
      </c>
      <c r="BK903" t="s">
        <v>297</v>
      </c>
      <c r="BL903" s="3" t="s">
        <v>297</v>
      </c>
      <c r="BM903" s="3" t="s">
        <v>297</v>
      </c>
      <c r="BN903" t="s">
        <v>297</v>
      </c>
      <c r="BO903" s="3" t="s">
        <v>297</v>
      </c>
      <c r="BP903" s="3" t="s">
        <v>297</v>
      </c>
      <c r="BQ903" t="s">
        <v>297</v>
      </c>
      <c r="BR903" t="s">
        <v>297</v>
      </c>
      <c r="BS903" s="3" t="s">
        <v>297</v>
      </c>
      <c r="BT903" t="s">
        <v>297</v>
      </c>
      <c r="BU903" s="3" t="s">
        <v>297</v>
      </c>
      <c r="BV903" s="3" t="s">
        <v>297</v>
      </c>
      <c r="BW903" s="3" t="s">
        <v>297</v>
      </c>
      <c r="BX903" s="3" t="s">
        <v>297</v>
      </c>
      <c r="BY903" s="3" t="s">
        <v>297</v>
      </c>
      <c r="BZ903" s="3" t="s">
        <v>297</v>
      </c>
      <c r="CA903" s="3" t="s">
        <v>297</v>
      </c>
      <c r="CB903" s="3" t="s">
        <v>297</v>
      </c>
      <c r="CC903" s="3" t="s">
        <v>297</v>
      </c>
      <c r="CD903" s="3" t="s">
        <v>297</v>
      </c>
      <c r="CE903" s="3" t="s">
        <v>297</v>
      </c>
      <c r="CF903" s="3" t="s">
        <v>347</v>
      </c>
      <c r="CG903" s="3" t="s">
        <v>297</v>
      </c>
      <c r="CH903" s="3" t="s">
        <v>297</v>
      </c>
      <c r="CI903" s="3">
        <v>0</v>
      </c>
      <c r="CJ903" s="3">
        <v>100</v>
      </c>
      <c r="CK903" s="3" t="s">
        <v>5176</v>
      </c>
      <c r="CL903" s="3" t="s">
        <v>5177</v>
      </c>
      <c r="CM903" s="3" t="s">
        <v>297</v>
      </c>
      <c r="CN903" s="3" t="s">
        <v>297</v>
      </c>
      <c r="CO903" s="3" t="s">
        <v>297</v>
      </c>
      <c r="CP903" s="3" t="s">
        <v>297</v>
      </c>
      <c r="CQ903" s="3" t="s">
        <v>297</v>
      </c>
      <c r="CR903" s="3" t="s">
        <v>297</v>
      </c>
      <c r="CS903" s="3" t="s">
        <v>297</v>
      </c>
      <c r="CT903" s="3" t="s">
        <v>297</v>
      </c>
      <c r="CU903" t="s">
        <v>297</v>
      </c>
      <c r="CV903" s="3" t="s">
        <v>297</v>
      </c>
      <c r="CW903" s="3" t="s">
        <v>297</v>
      </c>
      <c r="CX903" s="3" t="s">
        <v>297</v>
      </c>
      <c r="CY903" s="3" t="s">
        <v>534</v>
      </c>
      <c r="CZ903" s="3" t="s">
        <v>404</v>
      </c>
      <c r="DA903" s="3" t="s">
        <v>2290</v>
      </c>
      <c r="DB903" s="3" t="s">
        <v>297</v>
      </c>
      <c r="DC903" s="3" t="s">
        <v>4443</v>
      </c>
    </row>
    <row r="904" spans="1:107" ht="17" hidden="1" customHeight="1" x14ac:dyDescent="0.2">
      <c r="A904" t="s">
        <v>5178</v>
      </c>
      <c r="B904" s="196" t="s">
        <v>5179</v>
      </c>
      <c r="C904" t="s">
        <v>6285</v>
      </c>
      <c r="D904" t="s">
        <v>297</v>
      </c>
      <c r="E904" t="s">
        <v>5180</v>
      </c>
      <c r="F904" t="s">
        <v>5181</v>
      </c>
      <c r="G904" t="s">
        <v>339</v>
      </c>
      <c r="H904" t="s">
        <v>340</v>
      </c>
      <c r="I904" t="s">
        <v>300</v>
      </c>
      <c r="J904" t="s">
        <v>479</v>
      </c>
      <c r="K904" t="s">
        <v>343</v>
      </c>
      <c r="L904" t="s">
        <v>303</v>
      </c>
      <c r="M904" t="s">
        <v>297</v>
      </c>
      <c r="N904" t="s">
        <v>297</v>
      </c>
      <c r="O904" t="s">
        <v>297</v>
      </c>
      <c r="Q904" t="s">
        <v>344</v>
      </c>
      <c r="R904" t="s">
        <v>297</v>
      </c>
      <c r="S904" t="s">
        <v>306</v>
      </c>
      <c r="T904" t="s">
        <v>297</v>
      </c>
      <c r="U904" t="s">
        <v>297</v>
      </c>
      <c r="V904" t="s">
        <v>309</v>
      </c>
      <c r="W904" t="s">
        <v>777</v>
      </c>
      <c r="X904" t="s">
        <v>310</v>
      </c>
      <c r="Y904" t="s">
        <v>5182</v>
      </c>
      <c r="Z904" t="s">
        <v>297</v>
      </c>
      <c r="AA904" t="s">
        <v>297</v>
      </c>
      <c r="AB904" t="s">
        <v>297</v>
      </c>
      <c r="AC904" t="s">
        <v>297</v>
      </c>
      <c r="AD904" t="s">
        <v>297</v>
      </c>
      <c r="AE904" t="s">
        <v>297</v>
      </c>
      <c r="AF904" t="s">
        <v>312</v>
      </c>
      <c r="AG904" t="s">
        <v>297</v>
      </c>
      <c r="AH904" t="s">
        <v>297</v>
      </c>
      <c r="AI904" t="s">
        <v>297</v>
      </c>
      <c r="AJ904" t="s">
        <v>297</v>
      </c>
      <c r="AK904" t="s">
        <v>297</v>
      </c>
      <c r="AL904" t="s">
        <v>297</v>
      </c>
      <c r="AM904" t="s">
        <v>297</v>
      </c>
      <c r="AN904" t="s">
        <v>297</v>
      </c>
      <c r="AO904" t="s">
        <v>312</v>
      </c>
      <c r="AP904" t="s">
        <v>297</v>
      </c>
      <c r="AQ904" t="s">
        <v>297</v>
      </c>
      <c r="AR904" t="s">
        <v>297</v>
      </c>
      <c r="AS904" t="s">
        <v>297</v>
      </c>
      <c r="AT904" t="s">
        <v>297</v>
      </c>
      <c r="AU904" t="s">
        <v>297</v>
      </c>
      <c r="AV904" t="s">
        <v>297</v>
      </c>
      <c r="AW904" t="s">
        <v>297</v>
      </c>
      <c r="AX904" t="s">
        <v>297</v>
      </c>
      <c r="AY904" t="s">
        <v>297</v>
      </c>
      <c r="AZ904" t="s">
        <v>297</v>
      </c>
      <c r="BA904" t="s">
        <v>297</v>
      </c>
      <c r="BB904" t="s">
        <v>297</v>
      </c>
      <c r="BC904" t="s">
        <v>297</v>
      </c>
      <c r="BD904" t="s">
        <v>297</v>
      </c>
      <c r="BE904" t="s">
        <v>297</v>
      </c>
      <c r="BF904" t="s">
        <v>297</v>
      </c>
      <c r="BG904" t="s">
        <v>297</v>
      </c>
      <c r="BH904" t="s">
        <v>297</v>
      </c>
      <c r="BI904" t="s">
        <v>297</v>
      </c>
      <c r="BJ904" t="s">
        <v>297</v>
      </c>
      <c r="BK904" t="s">
        <v>297</v>
      </c>
      <c r="BL904" t="s">
        <v>297</v>
      </c>
      <c r="BM904" t="s">
        <v>297</v>
      </c>
      <c r="BN904" t="s">
        <v>297</v>
      </c>
      <c r="BO904" t="s">
        <v>297</v>
      </c>
      <c r="BP904" t="s">
        <v>297</v>
      </c>
      <c r="BQ904" t="s">
        <v>297</v>
      </c>
      <c r="BR904" t="s">
        <v>297</v>
      </c>
      <c r="BS904" t="s">
        <v>297</v>
      </c>
      <c r="BT904" t="s">
        <v>297</v>
      </c>
      <c r="BU904" t="s">
        <v>297</v>
      </c>
      <c r="BV904" t="s">
        <v>297</v>
      </c>
      <c r="BW904" t="s">
        <v>297</v>
      </c>
      <c r="BX904" t="s">
        <v>297</v>
      </c>
      <c r="BY904" t="s">
        <v>297</v>
      </c>
      <c r="BZ904" t="s">
        <v>297</v>
      </c>
      <c r="CA904" t="s">
        <v>297</v>
      </c>
      <c r="CB904" t="s">
        <v>297</v>
      </c>
      <c r="CC904" t="s">
        <v>297</v>
      </c>
      <c r="CD904" t="s">
        <v>297</v>
      </c>
      <c r="CE904" t="s">
        <v>297</v>
      </c>
      <c r="CF904" t="s">
        <v>347</v>
      </c>
      <c r="CG904" t="s">
        <v>297</v>
      </c>
      <c r="CH904" t="s">
        <v>297</v>
      </c>
      <c r="CI904">
        <v>0</v>
      </c>
      <c r="CJ904">
        <v>30</v>
      </c>
      <c r="CK904" t="s">
        <v>5183</v>
      </c>
      <c r="CL904" t="s">
        <v>5184</v>
      </c>
      <c r="CM904" t="s">
        <v>297</v>
      </c>
      <c r="CN904" t="s">
        <v>1563</v>
      </c>
      <c r="CO904" t="s">
        <v>297</v>
      </c>
      <c r="CP904" t="s">
        <v>533</v>
      </c>
      <c r="CQ904" t="s">
        <v>297</v>
      </c>
      <c r="CR904" t="s">
        <v>297</v>
      </c>
      <c r="CS904" t="s">
        <v>297</v>
      </c>
      <c r="CT904" t="s">
        <v>297</v>
      </c>
      <c r="CU904" t="s">
        <v>1564</v>
      </c>
      <c r="CV904" t="s">
        <v>227</v>
      </c>
      <c r="CW904" t="s">
        <v>297</v>
      </c>
      <c r="CX904" t="s">
        <v>297</v>
      </c>
      <c r="CY904" t="s">
        <v>534</v>
      </c>
      <c r="CZ904" t="s">
        <v>351</v>
      </c>
      <c r="DA904" t="s">
        <v>352</v>
      </c>
      <c r="DB904" t="s">
        <v>5178</v>
      </c>
      <c r="DC904" t="s">
        <v>297</v>
      </c>
    </row>
    <row r="905" spans="1:107" ht="17" hidden="1" customHeight="1" x14ac:dyDescent="0.2">
      <c r="A905" t="s">
        <v>5185</v>
      </c>
      <c r="B905" s="14" t="s">
        <v>5186</v>
      </c>
      <c r="C905" t="s">
        <v>2825</v>
      </c>
      <c r="D905" t="s">
        <v>297</v>
      </c>
      <c r="E905" t="s">
        <v>5187</v>
      </c>
      <c r="F905" t="s">
        <v>5188</v>
      </c>
      <c r="G905" t="s">
        <v>339</v>
      </c>
      <c r="H905" t="s">
        <v>340</v>
      </c>
      <c r="I905" t="s">
        <v>375</v>
      </c>
      <c r="J905" t="s">
        <v>342</v>
      </c>
      <c r="K905" t="s">
        <v>343</v>
      </c>
      <c r="L905" t="s">
        <v>303</v>
      </c>
      <c r="M905" t="s">
        <v>297</v>
      </c>
      <c r="N905" t="s">
        <v>297</v>
      </c>
      <c r="O905" t="s">
        <v>297</v>
      </c>
      <c r="Q905" t="s">
        <v>344</v>
      </c>
      <c r="R905" t="s">
        <v>297</v>
      </c>
      <c r="S905" t="s">
        <v>306</v>
      </c>
      <c r="T905" t="s">
        <v>297</v>
      </c>
      <c r="U905" t="s">
        <v>297</v>
      </c>
      <c r="V905" t="s">
        <v>309</v>
      </c>
      <c r="W905" t="s">
        <v>345</v>
      </c>
      <c r="X905" t="s">
        <v>310</v>
      </c>
      <c r="Y905" t="s">
        <v>311</v>
      </c>
      <c r="Z905" t="s">
        <v>312</v>
      </c>
      <c r="AA905" t="s">
        <v>297</v>
      </c>
      <c r="AB905" t="s">
        <v>297</v>
      </c>
      <c r="AC905" t="s">
        <v>312</v>
      </c>
      <c r="AD905" t="s">
        <v>297</v>
      </c>
      <c r="AE905" t="s">
        <v>297</v>
      </c>
      <c r="AF905" t="s">
        <v>312</v>
      </c>
      <c r="AG905" t="s">
        <v>297</v>
      </c>
      <c r="AH905" t="s">
        <v>297</v>
      </c>
      <c r="AI905" t="s">
        <v>312</v>
      </c>
      <c r="AJ905" t="s">
        <v>297</v>
      </c>
      <c r="AK905" t="s">
        <v>297</v>
      </c>
      <c r="AL905" t="s">
        <v>312</v>
      </c>
      <c r="AM905" t="s">
        <v>297</v>
      </c>
      <c r="AN905" t="s">
        <v>297</v>
      </c>
      <c r="AO905" t="s">
        <v>312</v>
      </c>
      <c r="AP905" t="s">
        <v>297</v>
      </c>
      <c r="AQ905" t="s">
        <v>297</v>
      </c>
      <c r="AR905" t="s">
        <v>312</v>
      </c>
      <c r="AS905" t="s">
        <v>297</v>
      </c>
      <c r="AT905" t="s">
        <v>297</v>
      </c>
      <c r="AU905" t="s">
        <v>312</v>
      </c>
      <c r="AV905" t="s">
        <v>297</v>
      </c>
      <c r="AW905" t="s">
        <v>297</v>
      </c>
      <c r="AX905" t="s">
        <v>312</v>
      </c>
      <c r="AY905" t="s">
        <v>297</v>
      </c>
      <c r="AZ905" t="s">
        <v>297</v>
      </c>
      <c r="BA905" t="s">
        <v>312</v>
      </c>
      <c r="BB905" t="s">
        <v>297</v>
      </c>
      <c r="BC905" t="s">
        <v>297</v>
      </c>
      <c r="BD905" t="s">
        <v>312</v>
      </c>
      <c r="BE905" t="s">
        <v>297</v>
      </c>
      <c r="BF905" t="s">
        <v>297</v>
      </c>
      <c r="BG905" t="s">
        <v>312</v>
      </c>
      <c r="BH905" t="s">
        <v>297</v>
      </c>
      <c r="BI905" t="s">
        <v>297</v>
      </c>
      <c r="BJ905" t="s">
        <v>297</v>
      </c>
      <c r="BK905" t="s">
        <v>297</v>
      </c>
      <c r="BL905" t="s">
        <v>297</v>
      </c>
      <c r="BM905" t="s">
        <v>297</v>
      </c>
      <c r="BN905" t="s">
        <v>297</v>
      </c>
      <c r="BO905" t="s">
        <v>297</v>
      </c>
      <c r="BP905" t="s">
        <v>297</v>
      </c>
      <c r="BQ905" t="s">
        <v>297</v>
      </c>
      <c r="BR905" t="s">
        <v>297</v>
      </c>
      <c r="BS905" t="s">
        <v>297</v>
      </c>
      <c r="BT905" t="s">
        <v>297</v>
      </c>
      <c r="BU905" t="s">
        <v>297</v>
      </c>
      <c r="BV905" t="s">
        <v>297</v>
      </c>
      <c r="BW905" t="s">
        <v>297</v>
      </c>
      <c r="BX905" t="s">
        <v>297</v>
      </c>
      <c r="BY905" t="s">
        <v>297</v>
      </c>
      <c r="BZ905" t="s">
        <v>297</v>
      </c>
      <c r="CA905" t="s">
        <v>297</v>
      </c>
      <c r="CB905" t="s">
        <v>312</v>
      </c>
      <c r="CC905" t="s">
        <v>297</v>
      </c>
      <c r="CD905" t="s">
        <v>297</v>
      </c>
      <c r="CE905" t="s">
        <v>297</v>
      </c>
      <c r="CF905" t="s">
        <v>347</v>
      </c>
      <c r="CG905" t="s">
        <v>297</v>
      </c>
      <c r="CH905" t="s">
        <v>297</v>
      </c>
      <c r="CI905">
        <v>0</v>
      </c>
      <c r="CJ905">
        <v>30</v>
      </c>
      <c r="CK905" t="s">
        <v>5189</v>
      </c>
      <c r="CL905" t="s">
        <v>5190</v>
      </c>
      <c r="CM905" t="s">
        <v>5191</v>
      </c>
      <c r="CN905" t="s">
        <v>297</v>
      </c>
      <c r="CO905" t="s">
        <v>297</v>
      </c>
      <c r="CP905" t="s">
        <v>297</v>
      </c>
      <c r="CQ905" t="s">
        <v>297</v>
      </c>
      <c r="CR905" t="s">
        <v>297</v>
      </c>
      <c r="CS905" t="s">
        <v>297</v>
      </c>
      <c r="CT905" t="s">
        <v>297</v>
      </c>
      <c r="CU905" t="s">
        <v>297</v>
      </c>
      <c r="CV905" t="s">
        <v>297</v>
      </c>
      <c r="CW905" t="s">
        <v>297</v>
      </c>
      <c r="CX905" t="s">
        <v>297</v>
      </c>
      <c r="CY905" t="s">
        <v>297</v>
      </c>
      <c r="CZ905" t="s">
        <v>297</v>
      </c>
      <c r="DA905" t="s">
        <v>297</v>
      </c>
      <c r="DB905" t="s">
        <v>297</v>
      </c>
      <c r="DC905" t="s">
        <v>297</v>
      </c>
    </row>
    <row r="906" spans="1:107" ht="17" hidden="1" customHeight="1" x14ac:dyDescent="0.2">
      <c r="A906" t="s">
        <v>5192</v>
      </c>
      <c r="B906" s="196" t="s">
        <v>5193</v>
      </c>
      <c r="C906" t="s">
        <v>6285</v>
      </c>
      <c r="D906" t="s">
        <v>297</v>
      </c>
      <c r="E906" t="s">
        <v>5194</v>
      </c>
      <c r="F906" t="s">
        <v>297</v>
      </c>
      <c r="G906" t="s">
        <v>339</v>
      </c>
      <c r="H906" t="s">
        <v>340</v>
      </c>
      <c r="I906" t="s">
        <v>375</v>
      </c>
      <c r="J906" t="s">
        <v>342</v>
      </c>
      <c r="K906" t="s">
        <v>343</v>
      </c>
      <c r="L906" t="s">
        <v>303</v>
      </c>
      <c r="M906" t="s">
        <v>297</v>
      </c>
      <c r="N906" t="s">
        <v>297</v>
      </c>
      <c r="O906" t="s">
        <v>297</v>
      </c>
      <c r="Q906" t="s">
        <v>344</v>
      </c>
      <c r="R906" t="s">
        <v>297</v>
      </c>
      <c r="S906" t="s">
        <v>306</v>
      </c>
      <c r="T906" t="s">
        <v>297</v>
      </c>
      <c r="U906" t="s">
        <v>297</v>
      </c>
      <c r="V906" t="s">
        <v>309</v>
      </c>
      <c r="W906" t="s">
        <v>310</v>
      </c>
      <c r="X906" t="s">
        <v>310</v>
      </c>
      <c r="Y906" t="s">
        <v>4282</v>
      </c>
      <c r="Z906" t="s">
        <v>297</v>
      </c>
      <c r="AA906" t="s">
        <v>297</v>
      </c>
      <c r="AB906" t="s">
        <v>297</v>
      </c>
      <c r="AC906" t="s">
        <v>312</v>
      </c>
      <c r="AD906" t="s">
        <v>297</v>
      </c>
      <c r="AE906" t="s">
        <v>297</v>
      </c>
      <c r="AF906" t="s">
        <v>312</v>
      </c>
      <c r="AG906" t="s">
        <v>297</v>
      </c>
      <c r="AH906" t="s">
        <v>297</v>
      </c>
      <c r="AI906" t="s">
        <v>297</v>
      </c>
      <c r="AJ906" t="s">
        <v>297</v>
      </c>
      <c r="AK906" t="s">
        <v>297</v>
      </c>
      <c r="AL906" t="s">
        <v>297</v>
      </c>
      <c r="AM906" t="s">
        <v>297</v>
      </c>
      <c r="AN906" t="s">
        <v>297</v>
      </c>
      <c r="AO906" t="s">
        <v>297</v>
      </c>
      <c r="AP906" t="s">
        <v>297</v>
      </c>
      <c r="AQ906" t="s">
        <v>297</v>
      </c>
      <c r="AR906" t="s">
        <v>312</v>
      </c>
      <c r="AS906" t="s">
        <v>297</v>
      </c>
      <c r="AT906" t="s">
        <v>297</v>
      </c>
      <c r="AU906" t="s">
        <v>297</v>
      </c>
      <c r="AV906" t="s">
        <v>297</v>
      </c>
      <c r="AW906" t="s">
        <v>297</v>
      </c>
      <c r="AX906" t="s">
        <v>297</v>
      </c>
      <c r="AY906" t="s">
        <v>297</v>
      </c>
      <c r="AZ906" t="s">
        <v>297</v>
      </c>
      <c r="BA906" t="s">
        <v>297</v>
      </c>
      <c r="BB906" t="s">
        <v>297</v>
      </c>
      <c r="BC906" t="s">
        <v>297</v>
      </c>
      <c r="BD906" t="s">
        <v>297</v>
      </c>
      <c r="BE906" t="s">
        <v>297</v>
      </c>
      <c r="BF906" t="s">
        <v>297</v>
      </c>
      <c r="BG906" t="s">
        <v>297</v>
      </c>
      <c r="BH906" t="s">
        <v>297</v>
      </c>
      <c r="BI906" t="s">
        <v>297</v>
      </c>
      <c r="BJ906" t="s">
        <v>297</v>
      </c>
      <c r="BK906" t="s">
        <v>297</v>
      </c>
      <c r="BL906" t="s">
        <v>297</v>
      </c>
      <c r="BM906" t="s">
        <v>297</v>
      </c>
      <c r="BN906" t="s">
        <v>297</v>
      </c>
      <c r="BO906" t="s">
        <v>297</v>
      </c>
      <c r="BP906" t="s">
        <v>297</v>
      </c>
      <c r="BQ906" t="s">
        <v>297</v>
      </c>
      <c r="BR906" t="s">
        <v>297</v>
      </c>
      <c r="BS906" t="s">
        <v>297</v>
      </c>
      <c r="BT906" t="s">
        <v>297</v>
      </c>
      <c r="BU906" t="s">
        <v>297</v>
      </c>
      <c r="BV906" t="s">
        <v>297</v>
      </c>
      <c r="BW906" t="s">
        <v>297</v>
      </c>
      <c r="BX906" t="s">
        <v>297</v>
      </c>
      <c r="BY906" t="s">
        <v>297</v>
      </c>
      <c r="BZ906" t="s">
        <v>297</v>
      </c>
      <c r="CA906" t="s">
        <v>297</v>
      </c>
      <c r="CB906" t="s">
        <v>312</v>
      </c>
      <c r="CC906" t="s">
        <v>297</v>
      </c>
      <c r="CD906" t="s">
        <v>297</v>
      </c>
      <c r="CE906" t="s">
        <v>297</v>
      </c>
      <c r="CF906" t="s">
        <v>347</v>
      </c>
      <c r="CG906" t="s">
        <v>297</v>
      </c>
      <c r="CH906" t="s">
        <v>297</v>
      </c>
      <c r="CI906">
        <v>0</v>
      </c>
      <c r="CJ906">
        <v>30</v>
      </c>
      <c r="CK906" t="s">
        <v>5195</v>
      </c>
      <c r="CL906" t="s">
        <v>5196</v>
      </c>
      <c r="CM906" t="s">
        <v>297</v>
      </c>
      <c r="CN906" t="s">
        <v>297</v>
      </c>
      <c r="CO906" t="s">
        <v>297</v>
      </c>
      <c r="CP906" t="s">
        <v>297</v>
      </c>
      <c r="CQ906" t="s">
        <v>297</v>
      </c>
      <c r="CR906" t="s">
        <v>297</v>
      </c>
      <c r="CS906" t="s">
        <v>297</v>
      </c>
      <c r="CT906" t="s">
        <v>297</v>
      </c>
      <c r="CU906" t="s">
        <v>297</v>
      </c>
      <c r="CV906" t="s">
        <v>297</v>
      </c>
      <c r="CW906" t="s">
        <v>297</v>
      </c>
      <c r="CX906" t="s">
        <v>297</v>
      </c>
      <c r="CY906" t="s">
        <v>297</v>
      </c>
      <c r="CZ906" t="s">
        <v>297</v>
      </c>
      <c r="DA906" t="s">
        <v>297</v>
      </c>
      <c r="DB906" t="s">
        <v>297</v>
      </c>
      <c r="DC906" t="s">
        <v>297</v>
      </c>
    </row>
    <row r="907" spans="1:107" ht="17" hidden="1" customHeight="1" x14ac:dyDescent="0.2">
      <c r="A907" t="s">
        <v>6293</v>
      </c>
      <c r="B907" s="14" t="s">
        <v>5197</v>
      </c>
      <c r="C907" t="s">
        <v>191</v>
      </c>
      <c r="D907" t="s">
        <v>297</v>
      </c>
      <c r="E907" t="s">
        <v>5198</v>
      </c>
      <c r="F907" t="s">
        <v>297</v>
      </c>
      <c r="G907" t="s">
        <v>339</v>
      </c>
      <c r="H907" t="s">
        <v>340</v>
      </c>
      <c r="I907" t="s">
        <v>375</v>
      </c>
      <c r="J907" t="s">
        <v>342</v>
      </c>
      <c r="K907" t="s">
        <v>343</v>
      </c>
      <c r="L907" t="s">
        <v>303</v>
      </c>
      <c r="M907" t="s">
        <v>297</v>
      </c>
      <c r="N907" t="s">
        <v>297</v>
      </c>
      <c r="O907" t="s">
        <v>297</v>
      </c>
      <c r="Q907" t="s">
        <v>344</v>
      </c>
      <c r="R907" t="s">
        <v>297</v>
      </c>
      <c r="S907" t="s">
        <v>306</v>
      </c>
      <c r="T907" t="s">
        <v>297</v>
      </c>
      <c r="U907" t="s">
        <v>297</v>
      </c>
      <c r="V907" t="s">
        <v>309</v>
      </c>
      <c r="W907" t="s">
        <v>310</v>
      </c>
      <c r="X907" t="s">
        <v>310</v>
      </c>
      <c r="Y907" t="s">
        <v>311</v>
      </c>
      <c r="Z907" t="s">
        <v>297</v>
      </c>
      <c r="AA907" t="s">
        <v>297</v>
      </c>
      <c r="AB907" t="s">
        <v>297</v>
      </c>
      <c r="AC907" t="s">
        <v>312</v>
      </c>
      <c r="AD907" t="s">
        <v>297</v>
      </c>
      <c r="AE907" t="s">
        <v>297</v>
      </c>
      <c r="AF907" t="s">
        <v>297</v>
      </c>
      <c r="AG907" t="s">
        <v>297</v>
      </c>
      <c r="AH907" t="s">
        <v>297</v>
      </c>
      <c r="AI907" t="s">
        <v>297</v>
      </c>
      <c r="AJ907" t="s">
        <v>297</v>
      </c>
      <c r="AK907" t="s">
        <v>297</v>
      </c>
      <c r="AL907" t="s">
        <v>297</v>
      </c>
      <c r="AM907" t="s">
        <v>297</v>
      </c>
      <c r="AN907" t="s">
        <v>297</v>
      </c>
      <c r="AO907" t="s">
        <v>297</v>
      </c>
      <c r="AP907" t="s">
        <v>297</v>
      </c>
      <c r="AQ907" t="s">
        <v>297</v>
      </c>
      <c r="AR907" t="s">
        <v>297</v>
      </c>
      <c r="AS907" t="s">
        <v>297</v>
      </c>
      <c r="AT907" t="s">
        <v>297</v>
      </c>
      <c r="AU907" t="s">
        <v>297</v>
      </c>
      <c r="AV907" t="s">
        <v>297</v>
      </c>
      <c r="AW907" t="s">
        <v>297</v>
      </c>
      <c r="AX907" t="s">
        <v>297</v>
      </c>
      <c r="AY907" t="s">
        <v>297</v>
      </c>
      <c r="AZ907" t="s">
        <v>297</v>
      </c>
      <c r="BA907" t="s">
        <v>297</v>
      </c>
      <c r="BB907" t="s">
        <v>297</v>
      </c>
      <c r="BC907" t="s">
        <v>297</v>
      </c>
      <c r="BD907" t="s">
        <v>297</v>
      </c>
      <c r="BE907" t="s">
        <v>297</v>
      </c>
      <c r="BF907" t="s">
        <v>297</v>
      </c>
      <c r="BG907" t="s">
        <v>297</v>
      </c>
      <c r="BH907" t="s">
        <v>297</v>
      </c>
      <c r="BI907" t="s">
        <v>297</v>
      </c>
      <c r="BJ907" t="s">
        <v>297</v>
      </c>
      <c r="BK907" t="s">
        <v>297</v>
      </c>
      <c r="BL907" t="s">
        <v>297</v>
      </c>
      <c r="BM907" t="s">
        <v>297</v>
      </c>
      <c r="BN907" t="s">
        <v>297</v>
      </c>
      <c r="BO907" t="s">
        <v>297</v>
      </c>
      <c r="BP907" t="s">
        <v>312</v>
      </c>
      <c r="BQ907" t="s">
        <v>297</v>
      </c>
      <c r="BR907" t="s">
        <v>297</v>
      </c>
      <c r="BS907" t="s">
        <v>297</v>
      </c>
      <c r="BT907" t="s">
        <v>297</v>
      </c>
      <c r="BU907" t="s">
        <v>297</v>
      </c>
      <c r="BV907" t="s">
        <v>297</v>
      </c>
      <c r="BW907" t="s">
        <v>297</v>
      </c>
      <c r="BX907" t="s">
        <v>297</v>
      </c>
      <c r="BY907" t="s">
        <v>297</v>
      </c>
      <c r="BZ907" t="s">
        <v>297</v>
      </c>
      <c r="CA907" t="s">
        <v>297</v>
      </c>
      <c r="CB907" t="s">
        <v>312</v>
      </c>
      <c r="CC907" t="s">
        <v>297</v>
      </c>
      <c r="CD907" t="s">
        <v>297</v>
      </c>
      <c r="CE907" t="s">
        <v>297</v>
      </c>
      <c r="CF907" t="s">
        <v>347</v>
      </c>
      <c r="CG907" t="s">
        <v>297</v>
      </c>
      <c r="CH907" t="s">
        <v>297</v>
      </c>
      <c r="CI907">
        <v>0</v>
      </c>
      <c r="CJ907">
        <v>30</v>
      </c>
      <c r="CM907" t="s">
        <v>297</v>
      </c>
      <c r="CN907" t="s">
        <v>297</v>
      </c>
      <c r="CO907" t="s">
        <v>297</v>
      </c>
      <c r="CP907" t="s">
        <v>297</v>
      </c>
      <c r="CQ907" t="s">
        <v>297</v>
      </c>
      <c r="CR907" t="s">
        <v>297</v>
      </c>
      <c r="CS907" t="s">
        <v>297</v>
      </c>
      <c r="CT907" t="s">
        <v>297</v>
      </c>
      <c r="CU907" t="s">
        <v>297</v>
      </c>
      <c r="CV907" t="s">
        <v>297</v>
      </c>
      <c r="CW907" t="s">
        <v>297</v>
      </c>
      <c r="CX907" t="s">
        <v>297</v>
      </c>
      <c r="CY907" t="s">
        <v>297</v>
      </c>
      <c r="CZ907" t="s">
        <v>297</v>
      </c>
      <c r="DA907" t="s">
        <v>297</v>
      </c>
      <c r="DB907" t="s">
        <v>297</v>
      </c>
      <c r="DC907" t="s">
        <v>297</v>
      </c>
    </row>
    <row r="908" spans="1:107" ht="17" hidden="1" customHeight="1" x14ac:dyDescent="0.2">
      <c r="A908" t="s">
        <v>380</v>
      </c>
      <c r="B908" s="196" t="s">
        <v>5200</v>
      </c>
      <c r="C908" t="s">
        <v>6204</v>
      </c>
      <c r="D908" t="s">
        <v>297</v>
      </c>
      <c r="E908" t="s">
        <v>5201</v>
      </c>
      <c r="F908" t="s">
        <v>5202</v>
      </c>
      <c r="G908" t="s">
        <v>339</v>
      </c>
      <c r="H908" t="s">
        <v>340</v>
      </c>
      <c r="I908" t="s">
        <v>375</v>
      </c>
      <c r="J908" t="s">
        <v>342</v>
      </c>
      <c r="K908" t="s">
        <v>343</v>
      </c>
      <c r="L908" t="s">
        <v>303</v>
      </c>
      <c r="M908" t="s">
        <v>297</v>
      </c>
      <c r="N908" t="s">
        <v>297</v>
      </c>
      <c r="O908" t="s">
        <v>297</v>
      </c>
      <c r="Q908" t="s">
        <v>344</v>
      </c>
      <c r="R908" t="s">
        <v>297</v>
      </c>
      <c r="S908" t="s">
        <v>306</v>
      </c>
      <c r="T908" t="s">
        <v>297</v>
      </c>
      <c r="U908" t="s">
        <v>308</v>
      </c>
      <c r="V908" t="s">
        <v>309</v>
      </c>
      <c r="W908" t="s">
        <v>345</v>
      </c>
      <c r="X908" t="s">
        <v>310</v>
      </c>
      <c r="Y908" t="s">
        <v>311</v>
      </c>
      <c r="Z908" t="s">
        <v>466</v>
      </c>
      <c r="AA908" t="s">
        <v>488</v>
      </c>
      <c r="AB908">
        <v>12</v>
      </c>
      <c r="AC908" t="s">
        <v>297</v>
      </c>
      <c r="AD908" t="s">
        <v>297</v>
      </c>
      <c r="AE908" t="s">
        <v>297</v>
      </c>
      <c r="AF908" t="s">
        <v>466</v>
      </c>
      <c r="AG908" t="s">
        <v>412</v>
      </c>
      <c r="AH908">
        <v>18</v>
      </c>
      <c r="AI908" t="s">
        <v>297</v>
      </c>
      <c r="AJ908" t="s">
        <v>297</v>
      </c>
      <c r="AK908" t="s">
        <v>297</v>
      </c>
      <c r="AL908" t="s">
        <v>297</v>
      </c>
      <c r="AM908" t="s">
        <v>297</v>
      </c>
      <c r="AN908" t="s">
        <v>297</v>
      </c>
      <c r="AO908" t="s">
        <v>297</v>
      </c>
      <c r="AP908" t="s">
        <v>297</v>
      </c>
      <c r="AQ908" t="s">
        <v>297</v>
      </c>
      <c r="AR908" t="s">
        <v>297</v>
      </c>
      <c r="AS908" t="s">
        <v>297</v>
      </c>
      <c r="AT908" t="s">
        <v>297</v>
      </c>
      <c r="AU908" t="s">
        <v>297</v>
      </c>
      <c r="AV908" t="s">
        <v>297</v>
      </c>
      <c r="AW908" t="s">
        <v>297</v>
      </c>
      <c r="AX908" t="s">
        <v>297</v>
      </c>
      <c r="AY908" t="s">
        <v>297</v>
      </c>
      <c r="AZ908" t="s">
        <v>297</v>
      </c>
      <c r="BA908" t="s">
        <v>297</v>
      </c>
      <c r="BB908" t="s">
        <v>297</v>
      </c>
      <c r="BC908" t="s">
        <v>297</v>
      </c>
      <c r="BD908" t="s">
        <v>297</v>
      </c>
      <c r="BE908" t="s">
        <v>297</v>
      </c>
      <c r="BF908" t="s">
        <v>297</v>
      </c>
      <c r="BG908" t="s">
        <v>297</v>
      </c>
      <c r="BH908" t="s">
        <v>297</v>
      </c>
      <c r="BI908" t="s">
        <v>297</v>
      </c>
      <c r="BJ908" t="s">
        <v>297</v>
      </c>
      <c r="BK908" t="s">
        <v>297</v>
      </c>
      <c r="BL908" t="s">
        <v>297</v>
      </c>
      <c r="BM908" t="s">
        <v>297</v>
      </c>
      <c r="BN908" t="s">
        <v>297</v>
      </c>
      <c r="BO908" t="s">
        <v>297</v>
      </c>
      <c r="BP908" t="s">
        <v>297</v>
      </c>
      <c r="BQ908" t="s">
        <v>297</v>
      </c>
      <c r="BR908" t="s">
        <v>297</v>
      </c>
      <c r="BS908" t="s">
        <v>297</v>
      </c>
      <c r="BT908" t="s">
        <v>297</v>
      </c>
      <c r="BU908" t="s">
        <v>297</v>
      </c>
      <c r="BV908" t="s">
        <v>297</v>
      </c>
      <c r="BW908" t="s">
        <v>297</v>
      </c>
      <c r="BX908" t="s">
        <v>297</v>
      </c>
      <c r="BY908" t="s">
        <v>297</v>
      </c>
      <c r="BZ908" t="s">
        <v>297</v>
      </c>
      <c r="CA908" t="s">
        <v>297</v>
      </c>
      <c r="CB908" t="s">
        <v>297</v>
      </c>
      <c r="CC908" t="s">
        <v>297</v>
      </c>
      <c r="CD908" t="s">
        <v>297</v>
      </c>
      <c r="CE908" t="s">
        <v>297</v>
      </c>
      <c r="CF908" t="s">
        <v>369</v>
      </c>
      <c r="CG908" t="s">
        <v>297</v>
      </c>
      <c r="CH908" t="s">
        <v>297</v>
      </c>
      <c r="CI908">
        <v>0</v>
      </c>
      <c r="CJ908">
        <v>30</v>
      </c>
      <c r="CK908" t="s">
        <v>5203</v>
      </c>
      <c r="CL908" t="s">
        <v>5204</v>
      </c>
      <c r="CM908" t="s">
        <v>5205</v>
      </c>
      <c r="CN908" t="s">
        <v>297</v>
      </c>
      <c r="CO908" t="s">
        <v>297</v>
      </c>
      <c r="CP908" t="s">
        <v>297</v>
      </c>
      <c r="CQ908" t="s">
        <v>297</v>
      </c>
      <c r="CR908" t="s">
        <v>297</v>
      </c>
      <c r="CS908" t="s">
        <v>297</v>
      </c>
      <c r="CT908" t="s">
        <v>297</v>
      </c>
      <c r="CU908" t="s">
        <v>297</v>
      </c>
      <c r="CV908" t="s">
        <v>297</v>
      </c>
      <c r="CW908" t="s">
        <v>5206</v>
      </c>
      <c r="CX908" t="s">
        <v>297</v>
      </c>
      <c r="CY908" t="s">
        <v>5207</v>
      </c>
      <c r="CZ908" t="s">
        <v>404</v>
      </c>
      <c r="DA908" t="s">
        <v>380</v>
      </c>
      <c r="DB908" t="s">
        <v>297</v>
      </c>
      <c r="DC908" t="s">
        <v>297</v>
      </c>
    </row>
    <row r="909" spans="1:107" ht="17" hidden="1" customHeight="1" x14ac:dyDescent="0.2">
      <c r="A909" t="s">
        <v>5208</v>
      </c>
      <c r="B909" s="14" t="s">
        <v>5209</v>
      </c>
      <c r="C909" t="s">
        <v>6293</v>
      </c>
      <c r="D909" t="s">
        <v>297</v>
      </c>
      <c r="E909" t="s">
        <v>5210</v>
      </c>
      <c r="F909" t="s">
        <v>297</v>
      </c>
      <c r="G909" t="s">
        <v>339</v>
      </c>
      <c r="H909" t="s">
        <v>340</v>
      </c>
      <c r="I909" t="s">
        <v>300</v>
      </c>
      <c r="J909" t="s">
        <v>342</v>
      </c>
      <c r="K909" t="s">
        <v>343</v>
      </c>
      <c r="L909" t="s">
        <v>303</v>
      </c>
      <c r="M909" t="s">
        <v>297</v>
      </c>
      <c r="N909" t="s">
        <v>297</v>
      </c>
      <c r="O909" t="s">
        <v>297</v>
      </c>
      <c r="Q909" t="s">
        <v>344</v>
      </c>
      <c r="R909" t="s">
        <v>368</v>
      </c>
      <c r="S909" t="s">
        <v>384</v>
      </c>
      <c r="T909" t="s">
        <v>362</v>
      </c>
      <c r="U909" t="s">
        <v>297</v>
      </c>
      <c r="V909" t="s">
        <v>309</v>
      </c>
      <c r="W909" t="s">
        <v>310</v>
      </c>
      <c r="X909" t="s">
        <v>310</v>
      </c>
      <c r="Y909" t="s">
        <v>311</v>
      </c>
      <c r="Z909" t="s">
        <v>1581</v>
      </c>
      <c r="AA909" t="s">
        <v>297</v>
      </c>
      <c r="AB909" t="s">
        <v>297</v>
      </c>
      <c r="AC909" t="s">
        <v>297</v>
      </c>
      <c r="AD909" t="s">
        <v>297</v>
      </c>
      <c r="AE909" t="s">
        <v>297</v>
      </c>
      <c r="AF909" t="s">
        <v>312</v>
      </c>
      <c r="AG909" t="s">
        <v>297</v>
      </c>
      <c r="AH909" t="s">
        <v>297</v>
      </c>
      <c r="AI909" t="s">
        <v>297</v>
      </c>
      <c r="AJ909" t="s">
        <v>297</v>
      </c>
      <c r="AK909" t="s">
        <v>297</v>
      </c>
      <c r="AL909" t="s">
        <v>297</v>
      </c>
      <c r="AM909" t="s">
        <v>297</v>
      </c>
      <c r="AN909" t="s">
        <v>297</v>
      </c>
      <c r="AO909" t="s">
        <v>297</v>
      </c>
      <c r="AP909" t="s">
        <v>297</v>
      </c>
      <c r="AQ909" t="s">
        <v>297</v>
      </c>
      <c r="AR909" t="s">
        <v>297</v>
      </c>
      <c r="AS909" t="s">
        <v>297</v>
      </c>
      <c r="AT909" t="s">
        <v>297</v>
      </c>
      <c r="AU909" t="s">
        <v>297</v>
      </c>
      <c r="AV909" t="s">
        <v>297</v>
      </c>
      <c r="AW909" t="s">
        <v>297</v>
      </c>
      <c r="AX909" t="s">
        <v>297</v>
      </c>
      <c r="AY909" t="s">
        <v>297</v>
      </c>
      <c r="AZ909" t="s">
        <v>297</v>
      </c>
      <c r="BA909" t="s">
        <v>297</v>
      </c>
      <c r="BB909" t="s">
        <v>297</v>
      </c>
      <c r="BC909" t="s">
        <v>297</v>
      </c>
      <c r="BD909" t="s">
        <v>297</v>
      </c>
      <c r="BE909" t="s">
        <v>297</v>
      </c>
      <c r="BF909" t="s">
        <v>297</v>
      </c>
      <c r="BG909" t="s">
        <v>297</v>
      </c>
      <c r="BH909" t="s">
        <v>297</v>
      </c>
      <c r="BI909" t="s">
        <v>297</v>
      </c>
      <c r="BJ909" t="s">
        <v>297</v>
      </c>
      <c r="BK909" t="s">
        <v>297</v>
      </c>
      <c r="BL909" t="s">
        <v>297</v>
      </c>
      <c r="BM909" t="s">
        <v>297</v>
      </c>
      <c r="BN909" t="s">
        <v>297</v>
      </c>
      <c r="BO909" t="s">
        <v>297</v>
      </c>
      <c r="BP909" t="s">
        <v>297</v>
      </c>
      <c r="BQ909" t="s">
        <v>297</v>
      </c>
      <c r="BR909" t="s">
        <v>297</v>
      </c>
      <c r="BS909" t="s">
        <v>297</v>
      </c>
      <c r="BT909" t="s">
        <v>297</v>
      </c>
      <c r="BU909" t="s">
        <v>297</v>
      </c>
      <c r="BV909" t="s">
        <v>297</v>
      </c>
      <c r="BW909" t="s">
        <v>297</v>
      </c>
      <c r="BX909" t="s">
        <v>297</v>
      </c>
      <c r="BY909" t="s">
        <v>297</v>
      </c>
      <c r="BZ909" t="s">
        <v>297</v>
      </c>
      <c r="CA909" t="s">
        <v>297</v>
      </c>
      <c r="CB909" t="s">
        <v>297</v>
      </c>
      <c r="CC909" t="s">
        <v>297</v>
      </c>
      <c r="CD909" t="s">
        <v>297</v>
      </c>
      <c r="CE909" t="s">
        <v>297</v>
      </c>
      <c r="CF909" t="s">
        <v>553</v>
      </c>
      <c r="CG909" t="s">
        <v>297</v>
      </c>
      <c r="CH909" t="s">
        <v>297</v>
      </c>
      <c r="CI909">
        <v>0</v>
      </c>
      <c r="CJ909">
        <v>30</v>
      </c>
      <c r="CK909" t="s">
        <v>5211</v>
      </c>
      <c r="CL909" t="s">
        <v>5212</v>
      </c>
      <c r="CM909" t="s">
        <v>297</v>
      </c>
      <c r="CN909" t="s">
        <v>297</v>
      </c>
      <c r="CO909" t="s">
        <v>297</v>
      </c>
      <c r="CP909" t="s">
        <v>297</v>
      </c>
      <c r="CQ909" t="s">
        <v>297</v>
      </c>
      <c r="CR909" t="s">
        <v>297</v>
      </c>
      <c r="CS909" t="s">
        <v>297</v>
      </c>
      <c r="CT909" t="s">
        <v>297</v>
      </c>
      <c r="CU909" t="s">
        <v>297</v>
      </c>
      <c r="CV909" t="s">
        <v>297</v>
      </c>
      <c r="CW909" t="s">
        <v>297</v>
      </c>
      <c r="CX909" t="s">
        <v>297</v>
      </c>
      <c r="CY909" t="s">
        <v>297</v>
      </c>
      <c r="CZ909" t="s">
        <v>297</v>
      </c>
      <c r="DA909" t="s">
        <v>297</v>
      </c>
      <c r="DB909" t="s">
        <v>297</v>
      </c>
      <c r="DC909" t="s">
        <v>297</v>
      </c>
    </row>
    <row r="910" spans="1:107" ht="17" hidden="1" customHeight="1" x14ac:dyDescent="0.2">
      <c r="A910" t="s">
        <v>1849</v>
      </c>
      <c r="B910" s="196" t="s">
        <v>5213</v>
      </c>
      <c r="C910" t="s">
        <v>366</v>
      </c>
      <c r="D910" t="s">
        <v>297</v>
      </c>
      <c r="E910" t="s">
        <v>5214</v>
      </c>
      <c r="F910" t="s">
        <v>297</v>
      </c>
      <c r="G910" t="s">
        <v>339</v>
      </c>
      <c r="H910" t="s">
        <v>340</v>
      </c>
      <c r="I910" t="s">
        <v>300</v>
      </c>
      <c r="J910" t="s">
        <v>342</v>
      </c>
      <c r="K910" t="s">
        <v>343</v>
      </c>
      <c r="L910" t="s">
        <v>303</v>
      </c>
      <c r="M910" t="s">
        <v>297</v>
      </c>
      <c r="N910" t="s">
        <v>297</v>
      </c>
      <c r="O910" t="s">
        <v>297</v>
      </c>
      <c r="Q910" t="s">
        <v>1849</v>
      </c>
      <c r="R910" t="s">
        <v>368</v>
      </c>
      <c r="S910" t="s">
        <v>306</v>
      </c>
      <c r="T910" t="s">
        <v>297</v>
      </c>
      <c r="U910" t="s">
        <v>297</v>
      </c>
      <c r="V910" t="s">
        <v>309</v>
      </c>
      <c r="W910" t="s">
        <v>310</v>
      </c>
      <c r="X910" t="s">
        <v>310</v>
      </c>
      <c r="Y910" t="s">
        <v>311</v>
      </c>
      <c r="Z910" t="s">
        <v>297</v>
      </c>
      <c r="AA910" t="s">
        <v>297</v>
      </c>
      <c r="AB910" t="s">
        <v>297</v>
      </c>
      <c r="AC910" t="s">
        <v>297</v>
      </c>
      <c r="AD910" t="s">
        <v>297</v>
      </c>
      <c r="AE910" t="s">
        <v>297</v>
      </c>
      <c r="AF910" t="s">
        <v>297</v>
      </c>
      <c r="AG910" t="s">
        <v>297</v>
      </c>
      <c r="AH910" t="s">
        <v>297</v>
      </c>
      <c r="AI910" t="s">
        <v>297</v>
      </c>
      <c r="AJ910" t="s">
        <v>297</v>
      </c>
      <c r="AK910" t="s">
        <v>297</v>
      </c>
      <c r="AL910" t="s">
        <v>297</v>
      </c>
      <c r="AM910" t="s">
        <v>297</v>
      </c>
      <c r="AN910" t="s">
        <v>297</v>
      </c>
      <c r="AO910" t="s">
        <v>297</v>
      </c>
      <c r="AP910" t="s">
        <v>297</v>
      </c>
      <c r="AQ910" t="s">
        <v>297</v>
      </c>
      <c r="AR910" t="s">
        <v>297</v>
      </c>
      <c r="AS910" t="s">
        <v>297</v>
      </c>
      <c r="AT910" t="s">
        <v>297</v>
      </c>
      <c r="AU910" t="s">
        <v>297</v>
      </c>
      <c r="AV910" t="s">
        <v>297</v>
      </c>
      <c r="AW910" t="s">
        <v>297</v>
      </c>
      <c r="AX910" t="s">
        <v>297</v>
      </c>
      <c r="AY910" t="s">
        <v>297</v>
      </c>
      <c r="AZ910" t="s">
        <v>297</v>
      </c>
      <c r="BA910" t="s">
        <v>297</v>
      </c>
      <c r="BB910" t="s">
        <v>297</v>
      </c>
      <c r="BC910" t="s">
        <v>297</v>
      </c>
      <c r="BD910" t="s">
        <v>297</v>
      </c>
      <c r="BE910" t="s">
        <v>297</v>
      </c>
      <c r="BF910" t="s">
        <v>297</v>
      </c>
      <c r="BG910" t="s">
        <v>297</v>
      </c>
      <c r="BH910" t="s">
        <v>297</v>
      </c>
      <c r="BI910" t="s">
        <v>297</v>
      </c>
      <c r="BJ910" t="s">
        <v>297</v>
      </c>
      <c r="BK910" t="s">
        <v>297</v>
      </c>
      <c r="BL910" t="s">
        <v>297</v>
      </c>
      <c r="BM910" t="s">
        <v>297</v>
      </c>
      <c r="BN910" t="s">
        <v>297</v>
      </c>
      <c r="BO910" t="s">
        <v>297</v>
      </c>
      <c r="BP910" t="s">
        <v>312</v>
      </c>
      <c r="BQ910" t="s">
        <v>297</v>
      </c>
      <c r="BR910" t="s">
        <v>297</v>
      </c>
      <c r="BS910" t="s">
        <v>297</v>
      </c>
      <c r="BT910" t="s">
        <v>297</v>
      </c>
      <c r="BU910" t="s">
        <v>297</v>
      </c>
      <c r="BV910" t="s">
        <v>297</v>
      </c>
      <c r="BW910" t="s">
        <v>297</v>
      </c>
      <c r="BX910" t="s">
        <v>297</v>
      </c>
      <c r="BY910" t="s">
        <v>297</v>
      </c>
      <c r="BZ910" t="s">
        <v>297</v>
      </c>
      <c r="CA910" t="s">
        <v>297</v>
      </c>
      <c r="CB910" t="s">
        <v>297</v>
      </c>
      <c r="CC910" t="s">
        <v>297</v>
      </c>
      <c r="CD910" t="s">
        <v>297</v>
      </c>
      <c r="CE910" t="s">
        <v>297</v>
      </c>
      <c r="CF910" t="s">
        <v>369</v>
      </c>
      <c r="CG910" t="s">
        <v>297</v>
      </c>
      <c r="CH910" t="s">
        <v>297</v>
      </c>
      <c r="CI910">
        <v>0</v>
      </c>
      <c r="CJ910">
        <v>30</v>
      </c>
      <c r="CK910" t="s">
        <v>5215</v>
      </c>
      <c r="CL910" t="s">
        <v>5216</v>
      </c>
      <c r="CM910" t="s">
        <v>297</v>
      </c>
      <c r="CN910" t="s">
        <v>297</v>
      </c>
      <c r="CO910" t="s">
        <v>297</v>
      </c>
      <c r="CP910" t="s">
        <v>297</v>
      </c>
      <c r="CQ910" t="s">
        <v>297</v>
      </c>
      <c r="CR910" t="s">
        <v>297</v>
      </c>
      <c r="CS910" t="s">
        <v>297</v>
      </c>
      <c r="CT910" t="s">
        <v>297</v>
      </c>
      <c r="CU910" t="s">
        <v>297</v>
      </c>
      <c r="CV910" t="s">
        <v>297</v>
      </c>
      <c r="CW910" t="s">
        <v>297</v>
      </c>
      <c r="CX910" t="s">
        <v>297</v>
      </c>
      <c r="CY910" t="s">
        <v>297</v>
      </c>
      <c r="CZ910" t="s">
        <v>297</v>
      </c>
      <c r="DA910" t="s">
        <v>297</v>
      </c>
      <c r="DB910" t="s">
        <v>297</v>
      </c>
      <c r="DC910" t="s">
        <v>297</v>
      </c>
    </row>
    <row r="911" spans="1:107" ht="17" hidden="1" customHeight="1" x14ac:dyDescent="0.2">
      <c r="A911" t="s">
        <v>6246</v>
      </c>
      <c r="B911" s="14" t="s">
        <v>5217</v>
      </c>
      <c r="C911" t="s">
        <v>191</v>
      </c>
      <c r="D911" t="s">
        <v>297</v>
      </c>
      <c r="E911" t="s">
        <v>5218</v>
      </c>
      <c r="F911" t="s">
        <v>507</v>
      </c>
      <c r="G911" t="s">
        <v>339</v>
      </c>
      <c r="H911" t="s">
        <v>340</v>
      </c>
      <c r="I911" t="s">
        <v>300</v>
      </c>
      <c r="J911" t="s">
        <v>342</v>
      </c>
      <c r="K911" t="s">
        <v>343</v>
      </c>
      <c r="L911" t="s">
        <v>303</v>
      </c>
      <c r="M911" t="s">
        <v>297</v>
      </c>
      <c r="N911" t="s">
        <v>297</v>
      </c>
      <c r="O911" t="s">
        <v>297</v>
      </c>
      <c r="Q911" t="s">
        <v>344</v>
      </c>
      <c r="R911" t="s">
        <v>297</v>
      </c>
      <c r="S911" t="s">
        <v>306</v>
      </c>
      <c r="T911" t="s">
        <v>297</v>
      </c>
      <c r="U911" t="s">
        <v>297</v>
      </c>
      <c r="V911" t="s">
        <v>309</v>
      </c>
      <c r="W911" t="s">
        <v>310</v>
      </c>
      <c r="X911" t="s">
        <v>310</v>
      </c>
      <c r="Y911" t="s">
        <v>311</v>
      </c>
      <c r="Z911" t="s">
        <v>297</v>
      </c>
      <c r="AA911" t="s">
        <v>297</v>
      </c>
      <c r="AB911" t="s">
        <v>297</v>
      </c>
      <c r="AC911" t="s">
        <v>297</v>
      </c>
      <c r="AD911" t="s">
        <v>297</v>
      </c>
      <c r="AE911" t="s">
        <v>297</v>
      </c>
      <c r="AF911" t="s">
        <v>297</v>
      </c>
      <c r="AG911" t="s">
        <v>297</v>
      </c>
      <c r="AH911" t="s">
        <v>297</v>
      </c>
      <c r="AI911" t="s">
        <v>297</v>
      </c>
      <c r="AJ911" t="s">
        <v>297</v>
      </c>
      <c r="AK911" t="s">
        <v>297</v>
      </c>
      <c r="AL911" t="s">
        <v>297</v>
      </c>
      <c r="AM911" t="s">
        <v>297</v>
      </c>
      <c r="AN911" t="s">
        <v>297</v>
      </c>
      <c r="AO911" t="s">
        <v>297</v>
      </c>
      <c r="AP911" t="s">
        <v>297</v>
      </c>
      <c r="AQ911" t="s">
        <v>297</v>
      </c>
      <c r="AR911" t="s">
        <v>297</v>
      </c>
      <c r="AS911" t="s">
        <v>297</v>
      </c>
      <c r="AT911" t="s">
        <v>297</v>
      </c>
      <c r="AU911" t="s">
        <v>297</v>
      </c>
      <c r="AV911" t="s">
        <v>297</v>
      </c>
      <c r="AW911" t="s">
        <v>297</v>
      </c>
      <c r="AX911" t="s">
        <v>297</v>
      </c>
      <c r="AY911" t="s">
        <v>297</v>
      </c>
      <c r="AZ911" t="s">
        <v>297</v>
      </c>
      <c r="BA911" t="s">
        <v>297</v>
      </c>
      <c r="BB911" t="s">
        <v>297</v>
      </c>
      <c r="BC911" t="s">
        <v>297</v>
      </c>
      <c r="BD911" t="s">
        <v>297</v>
      </c>
      <c r="BE911" t="s">
        <v>297</v>
      </c>
      <c r="BF911" t="s">
        <v>297</v>
      </c>
      <c r="BG911" t="s">
        <v>297</v>
      </c>
      <c r="BH911" t="s">
        <v>297</v>
      </c>
      <c r="BI911" t="s">
        <v>297</v>
      </c>
      <c r="BJ911" t="s">
        <v>297</v>
      </c>
      <c r="BK911" t="s">
        <v>297</v>
      </c>
      <c r="BL911" t="s">
        <v>297</v>
      </c>
      <c r="BM911" t="s">
        <v>297</v>
      </c>
      <c r="BN911" t="s">
        <v>297</v>
      </c>
      <c r="BO911" t="s">
        <v>297</v>
      </c>
      <c r="BP911" t="s">
        <v>312</v>
      </c>
      <c r="BQ911" t="s">
        <v>297</v>
      </c>
      <c r="BR911" t="s">
        <v>297</v>
      </c>
      <c r="BS911" t="s">
        <v>297</v>
      </c>
      <c r="BT911" t="s">
        <v>297</v>
      </c>
      <c r="BU911" t="s">
        <v>297</v>
      </c>
      <c r="BV911" t="s">
        <v>297</v>
      </c>
      <c r="BW911" t="s">
        <v>297</v>
      </c>
      <c r="BX911" t="s">
        <v>297</v>
      </c>
      <c r="BY911" t="s">
        <v>297</v>
      </c>
      <c r="BZ911" t="s">
        <v>297</v>
      </c>
      <c r="CA911" t="s">
        <v>297</v>
      </c>
      <c r="CB911" t="s">
        <v>297</v>
      </c>
      <c r="CC911" t="s">
        <v>297</v>
      </c>
      <c r="CD911" t="s">
        <v>297</v>
      </c>
      <c r="CE911" t="s">
        <v>297</v>
      </c>
      <c r="CF911" t="s">
        <v>347</v>
      </c>
      <c r="CG911" t="s">
        <v>297</v>
      </c>
      <c r="CH911" t="s">
        <v>297</v>
      </c>
      <c r="CI911">
        <v>0</v>
      </c>
      <c r="CJ911">
        <v>15</v>
      </c>
      <c r="CK911" t="s">
        <v>5219</v>
      </c>
      <c r="CL911" s="12" t="s">
        <v>5220</v>
      </c>
      <c r="CM911" t="s">
        <v>5221</v>
      </c>
      <c r="CN911" t="s">
        <v>297</v>
      </c>
      <c r="CO911" t="s">
        <v>297</v>
      </c>
      <c r="CP911" t="s">
        <v>297</v>
      </c>
      <c r="CQ911" t="s">
        <v>297</v>
      </c>
      <c r="CR911" t="s">
        <v>297</v>
      </c>
      <c r="CS911" t="s">
        <v>297</v>
      </c>
      <c r="CT911" t="s">
        <v>297</v>
      </c>
      <c r="CU911" t="s">
        <v>297</v>
      </c>
      <c r="CV911" t="s">
        <v>297</v>
      </c>
      <c r="CW911" t="s">
        <v>297</v>
      </c>
      <c r="CX911" t="s">
        <v>297</v>
      </c>
      <c r="CY911" t="s">
        <v>297</v>
      </c>
      <c r="CZ911" t="s">
        <v>297</v>
      </c>
      <c r="DA911" t="s">
        <v>297</v>
      </c>
      <c r="DB911" t="s">
        <v>297</v>
      </c>
      <c r="DC911" t="s">
        <v>297</v>
      </c>
    </row>
    <row r="912" spans="1:107" ht="17" hidden="1" customHeight="1" x14ac:dyDescent="0.2">
      <c r="A912" t="s">
        <v>5225</v>
      </c>
      <c r="B912" s="196" t="s">
        <v>5226</v>
      </c>
      <c r="C912" t="s">
        <v>6285</v>
      </c>
      <c r="D912" t="s">
        <v>297</v>
      </c>
      <c r="E912" t="s">
        <v>5222</v>
      </c>
      <c r="F912" t="s">
        <v>297</v>
      </c>
      <c r="G912" t="s">
        <v>610</v>
      </c>
      <c r="H912" t="s">
        <v>340</v>
      </c>
      <c r="I912" t="s">
        <v>341</v>
      </c>
      <c r="J912" t="s">
        <v>611</v>
      </c>
      <c r="K912" t="s">
        <v>343</v>
      </c>
      <c r="L912" t="s">
        <v>303</v>
      </c>
      <c r="M912" t="s">
        <v>297</v>
      </c>
      <c r="N912" t="s">
        <v>297</v>
      </c>
      <c r="O912" t="s">
        <v>297</v>
      </c>
      <c r="Q912" t="s">
        <v>344</v>
      </c>
      <c r="R912" t="s">
        <v>297</v>
      </c>
      <c r="S912" t="s">
        <v>306</v>
      </c>
      <c r="T912" t="s">
        <v>362</v>
      </c>
      <c r="U912" t="s">
        <v>297</v>
      </c>
      <c r="V912" t="s">
        <v>309</v>
      </c>
      <c r="W912" t="s">
        <v>310</v>
      </c>
      <c r="X912" t="s">
        <v>310</v>
      </c>
      <c r="Y912" t="s">
        <v>311</v>
      </c>
      <c r="Z912" t="s">
        <v>297</v>
      </c>
      <c r="AA912" t="s">
        <v>297</v>
      </c>
      <c r="AB912" t="s">
        <v>297</v>
      </c>
      <c r="AC912" t="s">
        <v>297</v>
      </c>
      <c r="AD912" t="s">
        <v>297</v>
      </c>
      <c r="AE912" t="s">
        <v>297</v>
      </c>
      <c r="AF912" t="s">
        <v>312</v>
      </c>
      <c r="AG912" t="s">
        <v>297</v>
      </c>
      <c r="AH912" t="s">
        <v>297</v>
      </c>
      <c r="AI912" t="s">
        <v>297</v>
      </c>
      <c r="AJ912" t="s">
        <v>297</v>
      </c>
      <c r="AK912" t="s">
        <v>297</v>
      </c>
      <c r="AL912" t="s">
        <v>297</v>
      </c>
      <c r="AM912" t="s">
        <v>297</v>
      </c>
      <c r="AN912" t="s">
        <v>297</v>
      </c>
      <c r="AO912" t="s">
        <v>297</v>
      </c>
      <c r="AP912" t="s">
        <v>297</v>
      </c>
      <c r="AQ912" t="s">
        <v>297</v>
      </c>
      <c r="AR912" t="s">
        <v>297</v>
      </c>
      <c r="AS912" t="s">
        <v>297</v>
      </c>
      <c r="AT912" t="s">
        <v>297</v>
      </c>
      <c r="AU912" t="s">
        <v>297</v>
      </c>
      <c r="AV912" t="s">
        <v>297</v>
      </c>
      <c r="AW912" t="s">
        <v>297</v>
      </c>
      <c r="AX912" t="s">
        <v>297</v>
      </c>
      <c r="AY912" t="s">
        <v>297</v>
      </c>
      <c r="AZ912" t="s">
        <v>297</v>
      </c>
      <c r="BA912" t="s">
        <v>297</v>
      </c>
      <c r="BB912" t="s">
        <v>297</v>
      </c>
      <c r="BC912" t="s">
        <v>297</v>
      </c>
      <c r="BD912" t="s">
        <v>297</v>
      </c>
      <c r="BE912" t="s">
        <v>297</v>
      </c>
      <c r="BF912" t="s">
        <v>297</v>
      </c>
      <c r="BG912" t="s">
        <v>297</v>
      </c>
      <c r="BH912" t="s">
        <v>297</v>
      </c>
      <c r="BI912" t="s">
        <v>297</v>
      </c>
      <c r="BJ912" t="s">
        <v>297</v>
      </c>
      <c r="BK912" t="s">
        <v>297</v>
      </c>
      <c r="BL912" t="s">
        <v>297</v>
      </c>
      <c r="BM912" t="s">
        <v>297</v>
      </c>
      <c r="BN912" t="s">
        <v>297</v>
      </c>
      <c r="BO912" t="s">
        <v>297</v>
      </c>
      <c r="BP912" t="s">
        <v>297</v>
      </c>
      <c r="BQ912" t="s">
        <v>297</v>
      </c>
      <c r="BR912" t="s">
        <v>297</v>
      </c>
      <c r="BS912" t="s">
        <v>297</v>
      </c>
      <c r="BT912" t="s">
        <v>297</v>
      </c>
      <c r="BU912" t="s">
        <v>297</v>
      </c>
      <c r="BV912" t="s">
        <v>297</v>
      </c>
      <c r="BW912" t="s">
        <v>297</v>
      </c>
      <c r="BX912" t="s">
        <v>297</v>
      </c>
      <c r="BY912" t="s">
        <v>297</v>
      </c>
      <c r="BZ912" t="s">
        <v>297</v>
      </c>
      <c r="CA912" t="s">
        <v>297</v>
      </c>
      <c r="CB912" t="s">
        <v>297</v>
      </c>
      <c r="CC912" t="s">
        <v>297</v>
      </c>
      <c r="CD912" t="s">
        <v>297</v>
      </c>
      <c r="CE912" t="s">
        <v>297</v>
      </c>
      <c r="CF912" t="s">
        <v>347</v>
      </c>
      <c r="CG912" t="s">
        <v>297</v>
      </c>
      <c r="CH912" t="s">
        <v>297</v>
      </c>
      <c r="CI912">
        <v>0</v>
      </c>
      <c r="CJ912">
        <v>30</v>
      </c>
      <c r="CK912" t="s">
        <v>5226</v>
      </c>
      <c r="CL912" t="s">
        <v>5226</v>
      </c>
      <c r="CM912" t="s">
        <v>297</v>
      </c>
      <c r="CN912" t="s">
        <v>614</v>
      </c>
      <c r="CO912" t="s">
        <v>615</v>
      </c>
      <c r="CP912" t="s">
        <v>297</v>
      </c>
      <c r="CQ912" t="s">
        <v>297</v>
      </c>
      <c r="CR912" t="s">
        <v>297</v>
      </c>
      <c r="CS912" t="s">
        <v>297</v>
      </c>
      <c r="CT912" t="s">
        <v>297</v>
      </c>
      <c r="CU912" t="s">
        <v>297</v>
      </c>
      <c r="CV912" t="s">
        <v>297</v>
      </c>
      <c r="CW912" t="s">
        <v>297</v>
      </c>
      <c r="CX912" t="s">
        <v>297</v>
      </c>
      <c r="CY912" t="s">
        <v>297</v>
      </c>
      <c r="CZ912" t="s">
        <v>297</v>
      </c>
      <c r="DA912" t="s">
        <v>297</v>
      </c>
      <c r="DB912" t="s">
        <v>297</v>
      </c>
      <c r="DC912" t="s">
        <v>297</v>
      </c>
    </row>
    <row r="913" spans="1:107" ht="17" hidden="1" customHeight="1" x14ac:dyDescent="0.2">
      <c r="A913" t="s">
        <v>5227</v>
      </c>
      <c r="B913" s="14" t="s">
        <v>5228</v>
      </c>
      <c r="C913" t="s">
        <v>6180</v>
      </c>
      <c r="D913" t="s">
        <v>297</v>
      </c>
      <c r="E913" t="s">
        <v>5226</v>
      </c>
      <c r="F913" t="s">
        <v>5230</v>
      </c>
      <c r="G913" t="s">
        <v>339</v>
      </c>
      <c r="H913" t="s">
        <v>340</v>
      </c>
      <c r="I913" t="s">
        <v>375</v>
      </c>
      <c r="J913" t="s">
        <v>342</v>
      </c>
      <c r="K913" t="s">
        <v>343</v>
      </c>
      <c r="L913" t="s">
        <v>303</v>
      </c>
      <c r="M913" t="s">
        <v>297</v>
      </c>
      <c r="N913" t="s">
        <v>297</v>
      </c>
      <c r="O913" t="s">
        <v>297</v>
      </c>
      <c r="Q913" t="s">
        <v>344</v>
      </c>
      <c r="R913" t="s">
        <v>368</v>
      </c>
      <c r="S913" t="s">
        <v>306</v>
      </c>
      <c r="T913" t="s">
        <v>362</v>
      </c>
      <c r="U913" t="s">
        <v>297</v>
      </c>
      <c r="V913" t="s">
        <v>309</v>
      </c>
      <c r="W913" s="70" t="s">
        <v>310</v>
      </c>
      <c r="X913" s="70" t="s">
        <v>310</v>
      </c>
      <c r="Y913" t="s">
        <v>311</v>
      </c>
      <c r="Z913" t="s">
        <v>312</v>
      </c>
      <c r="AA913" t="s">
        <v>297</v>
      </c>
      <c r="AB913" t="s">
        <v>297</v>
      </c>
      <c r="AC913" t="s">
        <v>297</v>
      </c>
      <c r="AD913" t="s">
        <v>297</v>
      </c>
      <c r="AE913" t="s">
        <v>297</v>
      </c>
      <c r="AF913" t="s">
        <v>312</v>
      </c>
      <c r="AG913" t="s">
        <v>297</v>
      </c>
      <c r="AH913" t="s">
        <v>297</v>
      </c>
      <c r="AI913" t="s">
        <v>297</v>
      </c>
      <c r="AJ913" t="s">
        <v>297</v>
      </c>
      <c r="AK913" t="s">
        <v>297</v>
      </c>
      <c r="AL913" t="s">
        <v>297</v>
      </c>
      <c r="AM913" t="s">
        <v>297</v>
      </c>
      <c r="AN913" t="s">
        <v>297</v>
      </c>
      <c r="AO913" t="s">
        <v>297</v>
      </c>
      <c r="AP913" t="s">
        <v>297</v>
      </c>
      <c r="AQ913" t="s">
        <v>297</v>
      </c>
      <c r="AR913" t="s">
        <v>297</v>
      </c>
      <c r="AS913" t="s">
        <v>297</v>
      </c>
      <c r="AT913" t="s">
        <v>297</v>
      </c>
      <c r="AU913" t="s">
        <v>297</v>
      </c>
      <c r="AV913" t="s">
        <v>297</v>
      </c>
      <c r="AW913" t="s">
        <v>297</v>
      </c>
      <c r="AX913" t="s">
        <v>297</v>
      </c>
      <c r="AY913" t="s">
        <v>297</v>
      </c>
      <c r="AZ913" t="s">
        <v>297</v>
      </c>
      <c r="BA913" t="s">
        <v>297</v>
      </c>
      <c r="BB913" t="s">
        <v>297</v>
      </c>
      <c r="BC913" t="s">
        <v>297</v>
      </c>
      <c r="BD913" t="s">
        <v>297</v>
      </c>
      <c r="BE913" t="s">
        <v>297</v>
      </c>
      <c r="BF913" t="s">
        <v>297</v>
      </c>
      <c r="BG913" t="s">
        <v>297</v>
      </c>
      <c r="BH913" t="s">
        <v>297</v>
      </c>
      <c r="BI913" t="s">
        <v>297</v>
      </c>
      <c r="BJ913" t="s">
        <v>297</v>
      </c>
      <c r="BK913" t="s">
        <v>297</v>
      </c>
      <c r="BL913" t="s">
        <v>297</v>
      </c>
      <c r="BM913" t="s">
        <v>297</v>
      </c>
      <c r="BN913" t="s">
        <v>297</v>
      </c>
      <c r="BO913" t="s">
        <v>297</v>
      </c>
      <c r="BP913" t="s">
        <v>297</v>
      </c>
      <c r="BQ913" t="s">
        <v>297</v>
      </c>
      <c r="BR913" t="s">
        <v>297</v>
      </c>
      <c r="BS913" t="s">
        <v>297</v>
      </c>
      <c r="BT913" t="s">
        <v>297</v>
      </c>
      <c r="BU913" t="s">
        <v>297</v>
      </c>
      <c r="BV913" t="s">
        <v>297</v>
      </c>
      <c r="BW913" t="s">
        <v>297</v>
      </c>
      <c r="BX913" t="s">
        <v>297</v>
      </c>
      <c r="BY913" t="s">
        <v>297</v>
      </c>
      <c r="BZ913" t="s">
        <v>297</v>
      </c>
      <c r="CA913" t="s">
        <v>297</v>
      </c>
      <c r="CB913" t="s">
        <v>297</v>
      </c>
      <c r="CC913" t="s">
        <v>297</v>
      </c>
      <c r="CD913" t="s">
        <v>297</v>
      </c>
      <c r="CE913" t="s">
        <v>297</v>
      </c>
      <c r="CF913" t="s">
        <v>347</v>
      </c>
      <c r="CG913" t="s">
        <v>314</v>
      </c>
      <c r="CH913" t="s">
        <v>314</v>
      </c>
      <c r="CI913" t="s">
        <v>297</v>
      </c>
      <c r="CJ913" t="s">
        <v>297</v>
      </c>
      <c r="CK913" t="s">
        <v>5231</v>
      </c>
      <c r="CL913" t="s">
        <v>5232</v>
      </c>
      <c r="CM913" t="s">
        <v>5233</v>
      </c>
      <c r="CN913" t="s">
        <v>297</v>
      </c>
      <c r="CO913" t="s">
        <v>297</v>
      </c>
      <c r="CP913" t="s">
        <v>297</v>
      </c>
      <c r="CQ913" t="s">
        <v>297</v>
      </c>
      <c r="CR913" t="s">
        <v>297</v>
      </c>
      <c r="CS913" t="s">
        <v>297</v>
      </c>
      <c r="CT913" t="s">
        <v>297</v>
      </c>
      <c r="CU913" t="s">
        <v>297</v>
      </c>
      <c r="CV913" t="s">
        <v>297</v>
      </c>
      <c r="CW913" t="s">
        <v>297</v>
      </c>
      <c r="CX913" t="s">
        <v>297</v>
      </c>
      <c r="CY913" t="s">
        <v>297</v>
      </c>
      <c r="CZ913" t="s">
        <v>297</v>
      </c>
      <c r="DA913" s="11" t="s">
        <v>297</v>
      </c>
      <c r="DB913" s="11" t="s">
        <v>297</v>
      </c>
      <c r="DC913" s="11" t="s">
        <v>297</v>
      </c>
    </row>
    <row r="914" spans="1:107" ht="17" hidden="1" customHeight="1" x14ac:dyDescent="0.2">
      <c r="A914" t="s">
        <v>5234</v>
      </c>
      <c r="B914" s="196" t="s">
        <v>5235</v>
      </c>
      <c r="C914" t="s">
        <v>6285</v>
      </c>
      <c r="D914" t="s">
        <v>297</v>
      </c>
      <c r="E914" t="s">
        <v>5229</v>
      </c>
      <c r="F914" t="s">
        <v>5237</v>
      </c>
      <c r="G914" t="s">
        <v>339</v>
      </c>
      <c r="H914" t="s">
        <v>340</v>
      </c>
      <c r="I914" t="s">
        <v>341</v>
      </c>
      <c r="J914" t="s">
        <v>479</v>
      </c>
      <c r="K914" t="s">
        <v>343</v>
      </c>
      <c r="L914" t="s">
        <v>303</v>
      </c>
      <c r="M914" t="s">
        <v>297</v>
      </c>
      <c r="N914" t="s">
        <v>297</v>
      </c>
      <c r="O914" t="s">
        <v>297</v>
      </c>
      <c r="Q914" t="s">
        <v>344</v>
      </c>
      <c r="R914" t="s">
        <v>297</v>
      </c>
      <c r="S914" t="s">
        <v>306</v>
      </c>
      <c r="T914" t="s">
        <v>297</v>
      </c>
      <c r="U914" t="s">
        <v>297</v>
      </c>
      <c r="V914" t="s">
        <v>309</v>
      </c>
      <c r="W914" s="70" t="s">
        <v>345</v>
      </c>
      <c r="X914" s="70" t="s">
        <v>310</v>
      </c>
      <c r="Y914" t="s">
        <v>346</v>
      </c>
      <c r="Z914" t="s">
        <v>297</v>
      </c>
      <c r="AA914" t="s">
        <v>297</v>
      </c>
      <c r="AB914" t="s">
        <v>297</v>
      </c>
      <c r="AC914" t="s">
        <v>297</v>
      </c>
      <c r="AD914" t="s">
        <v>297</v>
      </c>
      <c r="AE914" t="s">
        <v>297</v>
      </c>
      <c r="AF914" t="s">
        <v>312</v>
      </c>
      <c r="AG914" t="s">
        <v>297</v>
      </c>
      <c r="AH914" t="s">
        <v>297</v>
      </c>
      <c r="AI914" t="s">
        <v>297</v>
      </c>
      <c r="AJ914" t="s">
        <v>297</v>
      </c>
      <c r="AK914" t="s">
        <v>297</v>
      </c>
      <c r="AL914" t="s">
        <v>297</v>
      </c>
      <c r="AM914" t="s">
        <v>297</v>
      </c>
      <c r="AN914" t="s">
        <v>297</v>
      </c>
      <c r="AO914" t="s">
        <v>312</v>
      </c>
      <c r="AP914" t="s">
        <v>297</v>
      </c>
      <c r="AQ914" t="s">
        <v>297</v>
      </c>
      <c r="AR914" t="s">
        <v>297</v>
      </c>
      <c r="AS914" t="s">
        <v>297</v>
      </c>
      <c r="AT914" t="s">
        <v>297</v>
      </c>
      <c r="AU914" t="s">
        <v>297</v>
      </c>
      <c r="AV914" t="s">
        <v>297</v>
      </c>
      <c r="AW914" t="s">
        <v>297</v>
      </c>
      <c r="AX914" t="s">
        <v>297</v>
      </c>
      <c r="AY914" t="s">
        <v>297</v>
      </c>
      <c r="AZ914" t="s">
        <v>297</v>
      </c>
      <c r="BA914" t="s">
        <v>297</v>
      </c>
      <c r="BB914" t="s">
        <v>297</v>
      </c>
      <c r="BC914" t="s">
        <v>297</v>
      </c>
      <c r="BD914" t="s">
        <v>297</v>
      </c>
      <c r="BE914" t="s">
        <v>297</v>
      </c>
      <c r="BF914" t="s">
        <v>297</v>
      </c>
      <c r="BG914" t="s">
        <v>297</v>
      </c>
      <c r="BH914" t="s">
        <v>297</v>
      </c>
      <c r="BI914" t="s">
        <v>297</v>
      </c>
      <c r="BJ914" t="s">
        <v>297</v>
      </c>
      <c r="BK914" t="s">
        <v>297</v>
      </c>
      <c r="BL914" t="s">
        <v>297</v>
      </c>
      <c r="BM914" t="s">
        <v>297</v>
      </c>
      <c r="BN914" t="s">
        <v>297</v>
      </c>
      <c r="BO914" t="s">
        <v>297</v>
      </c>
      <c r="BP914" t="s">
        <v>297</v>
      </c>
      <c r="BQ914" t="s">
        <v>297</v>
      </c>
      <c r="BR914" t="s">
        <v>297</v>
      </c>
      <c r="BS914" t="s">
        <v>297</v>
      </c>
      <c r="BT914" t="s">
        <v>297</v>
      </c>
      <c r="BU914" t="s">
        <v>297</v>
      </c>
      <c r="BV914" t="s">
        <v>297</v>
      </c>
      <c r="BW914" t="s">
        <v>297</v>
      </c>
      <c r="BX914" t="s">
        <v>297</v>
      </c>
      <c r="BY914" t="s">
        <v>297</v>
      </c>
      <c r="BZ914" t="s">
        <v>297</v>
      </c>
      <c r="CA914" t="s">
        <v>297</v>
      </c>
      <c r="CB914" t="s">
        <v>297</v>
      </c>
      <c r="CC914" t="s">
        <v>297</v>
      </c>
      <c r="CD914" t="s">
        <v>297</v>
      </c>
      <c r="CE914" t="s">
        <v>297</v>
      </c>
      <c r="CF914" t="s">
        <v>347</v>
      </c>
      <c r="CG914" t="s">
        <v>297</v>
      </c>
      <c r="CH914" t="s">
        <v>297</v>
      </c>
      <c r="CI914">
        <v>0</v>
      </c>
      <c r="CJ914">
        <v>30</v>
      </c>
      <c r="CK914" t="s">
        <v>5238</v>
      </c>
      <c r="CL914" t="s">
        <v>5239</v>
      </c>
      <c r="CM914" t="s">
        <v>5240</v>
      </c>
      <c r="CN914" t="s">
        <v>297</v>
      </c>
      <c r="CO914" t="s">
        <v>297</v>
      </c>
      <c r="CP914" t="s">
        <v>297</v>
      </c>
      <c r="CQ914" t="s">
        <v>297</v>
      </c>
      <c r="CR914" t="s">
        <v>297</v>
      </c>
      <c r="CS914" t="s">
        <v>297</v>
      </c>
      <c r="CT914" t="s">
        <v>297</v>
      </c>
      <c r="CU914" t="s">
        <v>297</v>
      </c>
      <c r="CV914" t="s">
        <v>297</v>
      </c>
      <c r="CW914" t="s">
        <v>297</v>
      </c>
      <c r="CX914" t="s">
        <v>297</v>
      </c>
      <c r="CY914" t="s">
        <v>297</v>
      </c>
      <c r="CZ914" t="s">
        <v>297</v>
      </c>
      <c r="DA914" s="11" t="s">
        <v>297</v>
      </c>
      <c r="DB914" s="11" t="s">
        <v>297</v>
      </c>
      <c r="DC914" s="11" t="s">
        <v>297</v>
      </c>
    </row>
    <row r="915" spans="1:107" ht="17" hidden="1" customHeight="1" x14ac:dyDescent="0.2">
      <c r="A915" s="182" t="s">
        <v>5241</v>
      </c>
      <c r="B915" s="14" t="s">
        <v>5242</v>
      </c>
      <c r="C915" t="s">
        <v>6293</v>
      </c>
      <c r="D915" t="s">
        <v>297</v>
      </c>
      <c r="E915" t="s">
        <v>5236</v>
      </c>
      <c r="F915" t="s">
        <v>297</v>
      </c>
      <c r="G915" t="s">
        <v>357</v>
      </c>
      <c r="H915" t="s">
        <v>665</v>
      </c>
      <c r="I915" t="s">
        <v>300</v>
      </c>
      <c r="J915" t="s">
        <v>342</v>
      </c>
      <c r="K915" t="s">
        <v>343</v>
      </c>
      <c r="L915" t="s">
        <v>303</v>
      </c>
      <c r="M915" t="s">
        <v>297</v>
      </c>
      <c r="N915" t="s">
        <v>5244</v>
      </c>
      <c r="O915" t="s">
        <v>297</v>
      </c>
      <c r="Q915" t="s">
        <v>344</v>
      </c>
      <c r="R915" t="s">
        <v>368</v>
      </c>
      <c r="S915" t="s">
        <v>384</v>
      </c>
      <c r="T915" t="s">
        <v>362</v>
      </c>
      <c r="U915" t="s">
        <v>297</v>
      </c>
      <c r="V915" t="s">
        <v>309</v>
      </c>
      <c r="W915" s="70" t="s">
        <v>777</v>
      </c>
      <c r="X915" s="70" t="s">
        <v>310</v>
      </c>
      <c r="Y915" t="s">
        <v>881</v>
      </c>
      <c r="Z915" t="s">
        <v>312</v>
      </c>
      <c r="AA915" t="s">
        <v>297</v>
      </c>
      <c r="AB915" t="s">
        <v>297</v>
      </c>
      <c r="AC915" t="s">
        <v>297</v>
      </c>
      <c r="AD915" t="s">
        <v>297</v>
      </c>
      <c r="AE915" t="s">
        <v>297</v>
      </c>
      <c r="AF915" t="s">
        <v>312</v>
      </c>
      <c r="AG915" t="s">
        <v>297</v>
      </c>
      <c r="AH915" t="s">
        <v>297</v>
      </c>
      <c r="AI915" t="s">
        <v>297</v>
      </c>
      <c r="AJ915" t="s">
        <v>297</v>
      </c>
      <c r="AK915" t="s">
        <v>297</v>
      </c>
      <c r="AL915" t="s">
        <v>297</v>
      </c>
      <c r="AM915" t="s">
        <v>297</v>
      </c>
      <c r="AN915" t="s">
        <v>297</v>
      </c>
      <c r="AO915" t="s">
        <v>297</v>
      </c>
      <c r="AP915" t="s">
        <v>297</v>
      </c>
      <c r="AQ915" t="s">
        <v>297</v>
      </c>
      <c r="AR915" t="s">
        <v>297</v>
      </c>
      <c r="AS915" t="s">
        <v>297</v>
      </c>
      <c r="AT915" t="s">
        <v>297</v>
      </c>
      <c r="AU915" t="s">
        <v>297</v>
      </c>
      <c r="AV915" t="s">
        <v>297</v>
      </c>
      <c r="AW915" t="s">
        <v>297</v>
      </c>
      <c r="AX915" t="s">
        <v>297</v>
      </c>
      <c r="AY915" t="s">
        <v>297</v>
      </c>
      <c r="AZ915" t="s">
        <v>297</v>
      </c>
      <c r="BA915" t="s">
        <v>297</v>
      </c>
      <c r="BB915" t="s">
        <v>297</v>
      </c>
      <c r="BC915" t="s">
        <v>297</v>
      </c>
      <c r="BD915" t="s">
        <v>297</v>
      </c>
      <c r="BE915" t="s">
        <v>297</v>
      </c>
      <c r="BF915" t="s">
        <v>297</v>
      </c>
      <c r="BG915" t="s">
        <v>297</v>
      </c>
      <c r="BH915" t="s">
        <v>297</v>
      </c>
      <c r="BI915" t="s">
        <v>297</v>
      </c>
      <c r="BJ915" t="s">
        <v>297</v>
      </c>
      <c r="BK915" t="s">
        <v>297</v>
      </c>
      <c r="BL915" t="s">
        <v>297</v>
      </c>
      <c r="BM915" t="s">
        <v>297</v>
      </c>
      <c r="BN915" t="s">
        <v>297</v>
      </c>
      <c r="BO915" t="s">
        <v>297</v>
      </c>
      <c r="BP915" t="s">
        <v>297</v>
      </c>
      <c r="BQ915" t="s">
        <v>297</v>
      </c>
      <c r="BR915" t="s">
        <v>297</v>
      </c>
      <c r="BS915" t="s">
        <v>297</v>
      </c>
      <c r="BT915" t="s">
        <v>297</v>
      </c>
      <c r="BU915" t="s">
        <v>297</v>
      </c>
      <c r="BV915" t="s">
        <v>297</v>
      </c>
      <c r="BW915" t="s">
        <v>297</v>
      </c>
      <c r="BX915" t="s">
        <v>297</v>
      </c>
      <c r="BY915" t="s">
        <v>297</v>
      </c>
      <c r="BZ915" t="s">
        <v>297</v>
      </c>
      <c r="CA915" t="s">
        <v>297</v>
      </c>
      <c r="CB915" t="s">
        <v>297</v>
      </c>
      <c r="CC915" t="s">
        <v>297</v>
      </c>
      <c r="CD915" t="s">
        <v>297</v>
      </c>
      <c r="CE915" t="s">
        <v>297</v>
      </c>
      <c r="CF915" t="s">
        <v>553</v>
      </c>
      <c r="CG915">
        <v>0</v>
      </c>
      <c r="CH915" t="s">
        <v>297</v>
      </c>
      <c r="CI915" t="s">
        <v>297</v>
      </c>
      <c r="CJ915" t="s">
        <v>297</v>
      </c>
      <c r="CK915" t="s">
        <v>5245</v>
      </c>
      <c r="CL915" t="s">
        <v>5246</v>
      </c>
      <c r="CM915" t="s">
        <v>297</v>
      </c>
      <c r="CN915" t="s">
        <v>297</v>
      </c>
      <c r="CO915" t="s">
        <v>297</v>
      </c>
      <c r="CP915" t="s">
        <v>297</v>
      </c>
      <c r="CQ915" t="s">
        <v>297</v>
      </c>
      <c r="CR915" t="s">
        <v>297</v>
      </c>
      <c r="CS915" t="s">
        <v>297</v>
      </c>
      <c r="CT915" t="s">
        <v>297</v>
      </c>
      <c r="CU915" t="s">
        <v>297</v>
      </c>
      <c r="CV915" t="s">
        <v>297</v>
      </c>
      <c r="CW915" t="s">
        <v>297</v>
      </c>
      <c r="CX915" t="s">
        <v>297</v>
      </c>
      <c r="CY915" t="s">
        <v>297</v>
      </c>
      <c r="CZ915" t="s">
        <v>297</v>
      </c>
      <c r="DA915" s="11" t="s">
        <v>380</v>
      </c>
      <c r="DB915" s="11" t="s">
        <v>297</v>
      </c>
      <c r="DC915" s="11" t="s">
        <v>297</v>
      </c>
    </row>
    <row r="916" spans="1:107" ht="17" hidden="1" customHeight="1" x14ac:dyDescent="0.2">
      <c r="A916" t="s">
        <v>5247</v>
      </c>
      <c r="B916" s="196" t="s">
        <v>5248</v>
      </c>
      <c r="C916" t="s">
        <v>6204</v>
      </c>
      <c r="D916" t="s">
        <v>297</v>
      </c>
      <c r="E916" t="s">
        <v>5243</v>
      </c>
      <c r="F916" t="s">
        <v>5250</v>
      </c>
      <c r="G916" t="s">
        <v>339</v>
      </c>
      <c r="H916" t="s">
        <v>340</v>
      </c>
      <c r="I916" t="s">
        <v>341</v>
      </c>
      <c r="J916" t="s">
        <v>342</v>
      </c>
      <c r="K916" t="s">
        <v>343</v>
      </c>
      <c r="L916" t="s">
        <v>303</v>
      </c>
      <c r="M916" t="s">
        <v>297</v>
      </c>
      <c r="N916" t="s">
        <v>297</v>
      </c>
      <c r="O916" t="s">
        <v>297</v>
      </c>
      <c r="Q916" t="s">
        <v>344</v>
      </c>
      <c r="R916" t="s">
        <v>297</v>
      </c>
      <c r="S916" t="s">
        <v>306</v>
      </c>
      <c r="T916" t="s">
        <v>297</v>
      </c>
      <c r="U916" t="s">
        <v>308</v>
      </c>
      <c r="V916" t="s">
        <v>568</v>
      </c>
      <c r="W916" s="70" t="s">
        <v>345</v>
      </c>
      <c r="X916" s="70" t="s">
        <v>310</v>
      </c>
      <c r="Y916" t="s">
        <v>568</v>
      </c>
      <c r="Z916" t="s">
        <v>297</v>
      </c>
      <c r="AA916" t="s">
        <v>297</v>
      </c>
      <c r="AB916" t="s">
        <v>297</v>
      </c>
      <c r="AC916" t="s">
        <v>297</v>
      </c>
      <c r="AD916" t="s">
        <v>297</v>
      </c>
      <c r="AE916" t="s">
        <v>297</v>
      </c>
      <c r="AF916" t="s">
        <v>297</v>
      </c>
      <c r="AG916" t="s">
        <v>297</v>
      </c>
      <c r="AH916" t="s">
        <v>297</v>
      </c>
      <c r="AI916" t="s">
        <v>297</v>
      </c>
      <c r="AJ916" t="s">
        <v>297</v>
      </c>
      <c r="AK916" t="s">
        <v>297</v>
      </c>
      <c r="AL916" t="s">
        <v>297</v>
      </c>
      <c r="AM916" t="s">
        <v>297</v>
      </c>
      <c r="AN916" t="s">
        <v>297</v>
      </c>
      <c r="AO916" t="s">
        <v>297</v>
      </c>
      <c r="AP916" t="s">
        <v>297</v>
      </c>
      <c r="AQ916" t="s">
        <v>297</v>
      </c>
      <c r="AR916" t="s">
        <v>297</v>
      </c>
      <c r="AS916" t="s">
        <v>297</v>
      </c>
      <c r="AT916" t="s">
        <v>297</v>
      </c>
      <c r="AU916" t="s">
        <v>297</v>
      </c>
      <c r="AV916" t="s">
        <v>297</v>
      </c>
      <c r="AW916" t="s">
        <v>297</v>
      </c>
      <c r="AX916" t="s">
        <v>297</v>
      </c>
      <c r="AY916" t="s">
        <v>297</v>
      </c>
      <c r="AZ916" t="s">
        <v>297</v>
      </c>
      <c r="BA916" t="s">
        <v>297</v>
      </c>
      <c r="BB916" t="s">
        <v>297</v>
      </c>
      <c r="BC916" t="s">
        <v>297</v>
      </c>
      <c r="BD916" t="s">
        <v>297</v>
      </c>
      <c r="BE916" t="s">
        <v>297</v>
      </c>
      <c r="BF916" t="s">
        <v>297</v>
      </c>
      <c r="BG916" t="s">
        <v>297</v>
      </c>
      <c r="BH916" t="s">
        <v>297</v>
      </c>
      <c r="BI916" t="s">
        <v>297</v>
      </c>
      <c r="BJ916" t="s">
        <v>297</v>
      </c>
      <c r="BK916" t="s">
        <v>297</v>
      </c>
      <c r="BL916" t="s">
        <v>297</v>
      </c>
      <c r="BM916" t="s">
        <v>297</v>
      </c>
      <c r="BN916" t="s">
        <v>297</v>
      </c>
      <c r="BO916" t="s">
        <v>297</v>
      </c>
      <c r="BP916" t="s">
        <v>297</v>
      </c>
      <c r="BQ916" t="s">
        <v>297</v>
      </c>
      <c r="BR916" t="s">
        <v>297</v>
      </c>
      <c r="BS916" t="s">
        <v>297</v>
      </c>
      <c r="BT916" t="s">
        <v>297</v>
      </c>
      <c r="BU916" t="s">
        <v>297</v>
      </c>
      <c r="BV916" t="s">
        <v>297</v>
      </c>
      <c r="BW916" t="s">
        <v>297</v>
      </c>
      <c r="BX916" t="s">
        <v>297</v>
      </c>
      <c r="BY916" t="s">
        <v>297</v>
      </c>
      <c r="BZ916" t="s">
        <v>297</v>
      </c>
      <c r="CA916" t="s">
        <v>297</v>
      </c>
      <c r="CB916" t="s">
        <v>297</v>
      </c>
      <c r="CC916" t="s">
        <v>297</v>
      </c>
      <c r="CD916" t="s">
        <v>297</v>
      </c>
      <c r="CE916" t="s">
        <v>297</v>
      </c>
      <c r="CF916" t="s">
        <v>347</v>
      </c>
      <c r="CG916" t="s">
        <v>297</v>
      </c>
      <c r="CH916" t="s">
        <v>297</v>
      </c>
      <c r="CI916">
        <v>0</v>
      </c>
      <c r="CJ916">
        <v>12</v>
      </c>
      <c r="CK916" t="s">
        <v>5251</v>
      </c>
      <c r="CL916" t="s">
        <v>5252</v>
      </c>
      <c r="CM916" t="s">
        <v>297</v>
      </c>
      <c r="CN916" t="s">
        <v>297</v>
      </c>
      <c r="CO916" t="s">
        <v>297</v>
      </c>
      <c r="CP916" t="s">
        <v>297</v>
      </c>
      <c r="CQ916" t="s">
        <v>297</v>
      </c>
      <c r="CR916" t="s">
        <v>297</v>
      </c>
      <c r="CS916" t="s">
        <v>297</v>
      </c>
      <c r="CT916" t="s">
        <v>297</v>
      </c>
      <c r="CU916" t="s">
        <v>297</v>
      </c>
      <c r="CV916" t="s">
        <v>297</v>
      </c>
      <c r="CW916" t="s">
        <v>297</v>
      </c>
      <c r="CX916" t="s">
        <v>297</v>
      </c>
      <c r="CY916" t="s">
        <v>430</v>
      </c>
      <c r="CZ916" t="s">
        <v>404</v>
      </c>
      <c r="DA916" s="11" t="s">
        <v>5247</v>
      </c>
      <c r="DB916" s="11" t="s">
        <v>297</v>
      </c>
      <c r="DC916" s="11" t="s">
        <v>432</v>
      </c>
    </row>
    <row r="917" spans="1:107" ht="17" hidden="1" customHeight="1" x14ac:dyDescent="0.2">
      <c r="A917" t="s">
        <v>5253</v>
      </c>
      <c r="B917" s="14" t="s">
        <v>5254</v>
      </c>
      <c r="C917" t="s">
        <v>6289</v>
      </c>
      <c r="D917" t="s">
        <v>297</v>
      </c>
      <c r="E917" t="s">
        <v>5249</v>
      </c>
      <c r="F917" t="s">
        <v>297</v>
      </c>
      <c r="G917" t="s">
        <v>298</v>
      </c>
      <c r="H917" t="s">
        <v>299</v>
      </c>
      <c r="I917" t="s">
        <v>300</v>
      </c>
      <c r="J917" t="s">
        <v>301</v>
      </c>
      <c r="K917" t="s">
        <v>302</v>
      </c>
      <c r="L917" t="s">
        <v>303</v>
      </c>
      <c r="M917" t="s">
        <v>297</v>
      </c>
      <c r="N917" t="s">
        <v>297</v>
      </c>
      <c r="O917" t="s">
        <v>297</v>
      </c>
      <c r="Q917" t="s">
        <v>304</v>
      </c>
      <c r="R917" t="s">
        <v>319</v>
      </c>
      <c r="S917" t="s">
        <v>306</v>
      </c>
      <c r="T917" t="s">
        <v>307</v>
      </c>
      <c r="U917" t="s">
        <v>308</v>
      </c>
      <c r="V917" t="s">
        <v>309</v>
      </c>
      <c r="W917" s="70" t="s">
        <v>310</v>
      </c>
      <c r="X917" s="70" t="s">
        <v>310</v>
      </c>
      <c r="Y917" t="s">
        <v>311</v>
      </c>
      <c r="Z917" t="s">
        <v>297</v>
      </c>
      <c r="AA917" t="s">
        <v>297</v>
      </c>
      <c r="AB917" t="s">
        <v>297</v>
      </c>
      <c r="AC917" t="s">
        <v>297</v>
      </c>
      <c r="AD917" t="s">
        <v>297</v>
      </c>
      <c r="AE917" t="s">
        <v>297</v>
      </c>
      <c r="AF917" t="s">
        <v>312</v>
      </c>
      <c r="AG917" t="s">
        <v>297</v>
      </c>
      <c r="AH917" t="s">
        <v>297</v>
      </c>
      <c r="AI917" t="s">
        <v>297</v>
      </c>
      <c r="AJ917" t="s">
        <v>297</v>
      </c>
      <c r="AK917" t="s">
        <v>297</v>
      </c>
      <c r="AL917" t="s">
        <v>297</v>
      </c>
      <c r="AM917" t="s">
        <v>297</v>
      </c>
      <c r="AN917" t="s">
        <v>297</v>
      </c>
      <c r="AO917" t="s">
        <v>297</v>
      </c>
      <c r="AP917" t="s">
        <v>297</v>
      </c>
      <c r="AQ917" t="s">
        <v>297</v>
      </c>
      <c r="AR917" t="s">
        <v>297</v>
      </c>
      <c r="AS917" t="s">
        <v>297</v>
      </c>
      <c r="AT917" t="s">
        <v>297</v>
      </c>
      <c r="AU917" t="s">
        <v>297</v>
      </c>
      <c r="AV917" t="s">
        <v>297</v>
      </c>
      <c r="AW917" t="s">
        <v>297</v>
      </c>
      <c r="AX917" t="s">
        <v>297</v>
      </c>
      <c r="AY917" t="s">
        <v>297</v>
      </c>
      <c r="AZ917" t="s">
        <v>297</v>
      </c>
      <c r="BA917" t="s">
        <v>297</v>
      </c>
      <c r="BB917" t="s">
        <v>297</v>
      </c>
      <c r="BC917" t="s">
        <v>297</v>
      </c>
      <c r="BD917" t="s">
        <v>297</v>
      </c>
      <c r="BE917" t="s">
        <v>297</v>
      </c>
      <c r="BF917" t="s">
        <v>297</v>
      </c>
      <c r="BG917" t="s">
        <v>297</v>
      </c>
      <c r="BH917" t="s">
        <v>297</v>
      </c>
      <c r="BI917" t="s">
        <v>297</v>
      </c>
      <c r="BJ917" t="s">
        <v>297</v>
      </c>
      <c r="BK917" t="s">
        <v>297</v>
      </c>
      <c r="BL917" t="s">
        <v>297</v>
      </c>
      <c r="BM917" t="s">
        <v>297</v>
      </c>
      <c r="BN917" t="s">
        <v>297</v>
      </c>
      <c r="BO917" t="s">
        <v>297</v>
      </c>
      <c r="BP917" t="s">
        <v>297</v>
      </c>
      <c r="BQ917" t="s">
        <v>297</v>
      </c>
      <c r="BR917" t="s">
        <v>297</v>
      </c>
      <c r="BS917" t="s">
        <v>297</v>
      </c>
      <c r="BT917" t="s">
        <v>297</v>
      </c>
      <c r="BU917" t="s">
        <v>297</v>
      </c>
      <c r="BV917" t="s">
        <v>297</v>
      </c>
      <c r="BW917" t="s">
        <v>297</v>
      </c>
      <c r="BX917" t="s">
        <v>297</v>
      </c>
      <c r="BY917" t="s">
        <v>297</v>
      </c>
      <c r="BZ917" t="s">
        <v>297</v>
      </c>
      <c r="CA917" t="s">
        <v>297</v>
      </c>
      <c r="CB917" t="s">
        <v>297</v>
      </c>
      <c r="CC917" t="s">
        <v>297</v>
      </c>
      <c r="CD917" t="s">
        <v>297</v>
      </c>
      <c r="CE917" t="s">
        <v>297</v>
      </c>
      <c r="CF917" t="s">
        <v>313</v>
      </c>
      <c r="CG917" t="s">
        <v>314</v>
      </c>
      <c r="CH917" t="s">
        <v>314</v>
      </c>
      <c r="CI917" t="s">
        <v>297</v>
      </c>
      <c r="CJ917" t="s">
        <v>297</v>
      </c>
      <c r="CK917" t="s">
        <v>5255</v>
      </c>
      <c r="CL917" t="s">
        <v>5256</v>
      </c>
      <c r="CM917" t="s">
        <v>297</v>
      </c>
      <c r="CN917" t="s">
        <v>297</v>
      </c>
      <c r="CO917" t="s">
        <v>297</v>
      </c>
      <c r="CP917" t="s">
        <v>297</v>
      </c>
      <c r="CQ917" t="s">
        <v>297</v>
      </c>
      <c r="CR917" t="s">
        <v>297</v>
      </c>
      <c r="CS917" t="s">
        <v>297</v>
      </c>
      <c r="CT917" t="s">
        <v>297</v>
      </c>
      <c r="CU917" t="s">
        <v>297</v>
      </c>
      <c r="CV917" t="s">
        <v>297</v>
      </c>
      <c r="CW917" t="s">
        <v>297</v>
      </c>
      <c r="CX917" t="s">
        <v>297</v>
      </c>
      <c r="CY917" t="s">
        <v>297</v>
      </c>
      <c r="CZ917" t="s">
        <v>297</v>
      </c>
      <c r="DA917" s="11" t="s">
        <v>297</v>
      </c>
      <c r="DB917" s="11" t="s">
        <v>297</v>
      </c>
      <c r="DC917" s="11" t="s">
        <v>297</v>
      </c>
    </row>
    <row r="918" spans="1:107" ht="17" hidden="1" customHeight="1" x14ac:dyDescent="0.2">
      <c r="A918" t="s">
        <v>5257</v>
      </c>
      <c r="B918" s="196" t="s">
        <v>5258</v>
      </c>
      <c r="C918" t="s">
        <v>6285</v>
      </c>
      <c r="D918" t="s">
        <v>297</v>
      </c>
      <c r="E918" t="s">
        <v>5254</v>
      </c>
      <c r="F918" t="s">
        <v>297</v>
      </c>
      <c r="G918" t="s">
        <v>339</v>
      </c>
      <c r="H918" t="s">
        <v>340</v>
      </c>
      <c r="I918" t="s">
        <v>375</v>
      </c>
      <c r="J918" t="s">
        <v>342</v>
      </c>
      <c r="K918" t="s">
        <v>343</v>
      </c>
      <c r="L918" t="s">
        <v>303</v>
      </c>
      <c r="M918" t="s">
        <v>297</v>
      </c>
      <c r="N918" t="s">
        <v>297</v>
      </c>
      <c r="O918" t="s">
        <v>297</v>
      </c>
      <c r="Q918" t="s">
        <v>344</v>
      </c>
      <c r="R918" t="s">
        <v>297</v>
      </c>
      <c r="S918" t="s">
        <v>306</v>
      </c>
      <c r="T918" t="s">
        <v>297</v>
      </c>
      <c r="U918" t="s">
        <v>297</v>
      </c>
      <c r="V918" t="s">
        <v>309</v>
      </c>
      <c r="W918" s="70" t="s">
        <v>310</v>
      </c>
      <c r="X918" s="70" t="s">
        <v>310</v>
      </c>
      <c r="Y918" t="s">
        <v>311</v>
      </c>
      <c r="Z918" t="s">
        <v>297</v>
      </c>
      <c r="AA918" t="s">
        <v>297</v>
      </c>
      <c r="AB918" t="s">
        <v>297</v>
      </c>
      <c r="AC918" t="s">
        <v>297</v>
      </c>
      <c r="AD918" t="s">
        <v>297</v>
      </c>
      <c r="AE918" t="s">
        <v>297</v>
      </c>
      <c r="AF918" t="s">
        <v>312</v>
      </c>
      <c r="AG918" t="s">
        <v>297</v>
      </c>
      <c r="AH918" t="s">
        <v>297</v>
      </c>
      <c r="AI918" t="s">
        <v>297</v>
      </c>
      <c r="AJ918" t="s">
        <v>297</v>
      </c>
      <c r="AK918" t="s">
        <v>297</v>
      </c>
      <c r="AL918" t="s">
        <v>297</v>
      </c>
      <c r="AM918" t="s">
        <v>297</v>
      </c>
      <c r="AN918" t="s">
        <v>297</v>
      </c>
      <c r="AO918" t="s">
        <v>297</v>
      </c>
      <c r="AP918" t="s">
        <v>297</v>
      </c>
      <c r="AQ918" t="s">
        <v>297</v>
      </c>
      <c r="AR918" t="s">
        <v>1581</v>
      </c>
      <c r="AS918" t="s">
        <v>297</v>
      </c>
      <c r="AT918" t="s">
        <v>297</v>
      </c>
      <c r="AU918" t="s">
        <v>297</v>
      </c>
      <c r="AV918" t="s">
        <v>297</v>
      </c>
      <c r="AW918" t="s">
        <v>297</v>
      </c>
      <c r="AX918" t="s">
        <v>297</v>
      </c>
      <c r="AY918" t="s">
        <v>297</v>
      </c>
      <c r="AZ918" t="s">
        <v>297</v>
      </c>
      <c r="BA918" t="s">
        <v>297</v>
      </c>
      <c r="BB918" t="s">
        <v>297</v>
      </c>
      <c r="BC918" t="s">
        <v>297</v>
      </c>
      <c r="BD918" t="s">
        <v>297</v>
      </c>
      <c r="BE918" t="s">
        <v>297</v>
      </c>
      <c r="BF918" t="s">
        <v>297</v>
      </c>
      <c r="BG918" t="s">
        <v>297</v>
      </c>
      <c r="BH918" t="s">
        <v>297</v>
      </c>
      <c r="BI918" t="s">
        <v>297</v>
      </c>
      <c r="BJ918" t="s">
        <v>297</v>
      </c>
      <c r="BK918" t="s">
        <v>297</v>
      </c>
      <c r="BL918" t="s">
        <v>297</v>
      </c>
      <c r="BM918" t="s">
        <v>297</v>
      </c>
      <c r="BN918" t="s">
        <v>297</v>
      </c>
      <c r="BO918" t="s">
        <v>297</v>
      </c>
      <c r="BP918" t="s">
        <v>297</v>
      </c>
      <c r="BQ918" t="s">
        <v>297</v>
      </c>
      <c r="BR918" t="s">
        <v>297</v>
      </c>
      <c r="BS918" t="s">
        <v>297</v>
      </c>
      <c r="BT918" t="s">
        <v>297</v>
      </c>
      <c r="BU918" t="s">
        <v>297</v>
      </c>
      <c r="BV918" t="s">
        <v>297</v>
      </c>
      <c r="BW918" t="s">
        <v>297</v>
      </c>
      <c r="BX918" t="s">
        <v>297</v>
      </c>
      <c r="BY918" t="s">
        <v>297</v>
      </c>
      <c r="BZ918" t="s">
        <v>297</v>
      </c>
      <c r="CA918" t="s">
        <v>297</v>
      </c>
      <c r="CB918" t="s">
        <v>297</v>
      </c>
      <c r="CC918" t="s">
        <v>297</v>
      </c>
      <c r="CD918" t="s">
        <v>297</v>
      </c>
      <c r="CE918" t="s">
        <v>297</v>
      </c>
      <c r="CF918" t="s">
        <v>347</v>
      </c>
      <c r="CG918" t="s">
        <v>297</v>
      </c>
      <c r="CH918" t="s">
        <v>297</v>
      </c>
      <c r="CI918">
        <v>0</v>
      </c>
      <c r="CJ918">
        <v>30</v>
      </c>
      <c r="CK918" t="s">
        <v>5260</v>
      </c>
      <c r="CL918" t="s">
        <v>5261</v>
      </c>
      <c r="CM918" t="s">
        <v>297</v>
      </c>
      <c r="CN918" t="s">
        <v>297</v>
      </c>
      <c r="CO918" t="s">
        <v>297</v>
      </c>
      <c r="CP918" t="s">
        <v>297</v>
      </c>
      <c r="CQ918" t="s">
        <v>297</v>
      </c>
      <c r="CR918" t="s">
        <v>297</v>
      </c>
      <c r="CS918" t="s">
        <v>297</v>
      </c>
      <c r="CT918" t="s">
        <v>297</v>
      </c>
      <c r="CU918" t="s">
        <v>297</v>
      </c>
      <c r="CV918" t="s">
        <v>297</v>
      </c>
      <c r="CW918" t="s">
        <v>297</v>
      </c>
      <c r="CX918" t="s">
        <v>297</v>
      </c>
      <c r="CY918" t="s">
        <v>297</v>
      </c>
      <c r="CZ918" t="s">
        <v>297</v>
      </c>
      <c r="DA918" s="11" t="s">
        <v>297</v>
      </c>
      <c r="DB918" s="11" t="s">
        <v>297</v>
      </c>
      <c r="DC918" s="11" t="s">
        <v>1125</v>
      </c>
    </row>
    <row r="919" spans="1:107" ht="17" hidden="1" customHeight="1" x14ac:dyDescent="0.2">
      <c r="A919" t="s">
        <v>5262</v>
      </c>
      <c r="B919" s="14" t="s">
        <v>5263</v>
      </c>
      <c r="C919" t="s">
        <v>6204</v>
      </c>
      <c r="D919" t="s">
        <v>297</v>
      </c>
      <c r="E919" t="s">
        <v>5259</v>
      </c>
      <c r="F919" t="s">
        <v>297</v>
      </c>
      <c r="G919" t="s">
        <v>339</v>
      </c>
      <c r="H919" t="s">
        <v>340</v>
      </c>
      <c r="I919" t="s">
        <v>375</v>
      </c>
      <c r="J919" t="s">
        <v>342</v>
      </c>
      <c r="K919" t="s">
        <v>343</v>
      </c>
      <c r="L919" t="s">
        <v>303</v>
      </c>
      <c r="M919" t="s">
        <v>297</v>
      </c>
      <c r="N919" t="s">
        <v>297</v>
      </c>
      <c r="O919" t="s">
        <v>297</v>
      </c>
      <c r="Q919" t="s">
        <v>344</v>
      </c>
      <c r="R919" t="s">
        <v>297</v>
      </c>
      <c r="S919" t="s">
        <v>306</v>
      </c>
      <c r="T919" t="s">
        <v>297</v>
      </c>
      <c r="U919" t="s">
        <v>308</v>
      </c>
      <c r="V919" t="s">
        <v>309</v>
      </c>
      <c r="W919" s="70" t="s">
        <v>310</v>
      </c>
      <c r="X919" s="70" t="s">
        <v>310</v>
      </c>
      <c r="Y919" t="s">
        <v>311</v>
      </c>
      <c r="Z919" t="s">
        <v>411</v>
      </c>
      <c r="AA919" t="s">
        <v>488</v>
      </c>
      <c r="AB919">
        <v>11</v>
      </c>
      <c r="AC919" t="s">
        <v>297</v>
      </c>
      <c r="AD919" t="s">
        <v>297</v>
      </c>
      <c r="AE919" t="s">
        <v>297</v>
      </c>
      <c r="AF919" t="s">
        <v>411</v>
      </c>
      <c r="AG919" t="s">
        <v>412</v>
      </c>
      <c r="AH919">
        <v>17</v>
      </c>
      <c r="AI919" t="s">
        <v>297</v>
      </c>
      <c r="AJ919" t="s">
        <v>297</v>
      </c>
      <c r="AK919" t="s">
        <v>297</v>
      </c>
      <c r="AL919" t="s">
        <v>297</v>
      </c>
      <c r="AM919" t="s">
        <v>297</v>
      </c>
      <c r="AN919" t="s">
        <v>297</v>
      </c>
      <c r="AO919" t="s">
        <v>297</v>
      </c>
      <c r="AP919" t="s">
        <v>297</v>
      </c>
      <c r="AQ919" t="s">
        <v>297</v>
      </c>
      <c r="AR919" t="s">
        <v>297</v>
      </c>
      <c r="AS919" t="s">
        <v>297</v>
      </c>
      <c r="AT919" t="s">
        <v>297</v>
      </c>
      <c r="AU919" t="s">
        <v>297</v>
      </c>
      <c r="AV919" t="s">
        <v>297</v>
      </c>
      <c r="AW919" t="s">
        <v>297</v>
      </c>
      <c r="AX919" t="s">
        <v>297</v>
      </c>
      <c r="AY919" t="s">
        <v>297</v>
      </c>
      <c r="AZ919" t="s">
        <v>297</v>
      </c>
      <c r="BA919" t="s">
        <v>297</v>
      </c>
      <c r="BB919" t="s">
        <v>297</v>
      </c>
      <c r="BC919" t="s">
        <v>297</v>
      </c>
      <c r="BD919" t="s">
        <v>297</v>
      </c>
      <c r="BE919" t="s">
        <v>297</v>
      </c>
      <c r="BF919" t="s">
        <v>297</v>
      </c>
      <c r="BG919" t="s">
        <v>297</v>
      </c>
      <c r="BH919" t="s">
        <v>297</v>
      </c>
      <c r="BI919" t="s">
        <v>297</v>
      </c>
      <c r="BJ919" t="s">
        <v>297</v>
      </c>
      <c r="BK919" t="s">
        <v>297</v>
      </c>
      <c r="BL919" t="s">
        <v>297</v>
      </c>
      <c r="BM919" t="s">
        <v>297</v>
      </c>
      <c r="BN919" t="s">
        <v>297</v>
      </c>
      <c r="BO919" t="s">
        <v>297</v>
      </c>
      <c r="BP919" t="s">
        <v>297</v>
      </c>
      <c r="BQ919" t="s">
        <v>297</v>
      </c>
      <c r="BR919" t="s">
        <v>297</v>
      </c>
      <c r="BS919" t="s">
        <v>297</v>
      </c>
      <c r="BT919" t="s">
        <v>297</v>
      </c>
      <c r="BU919" t="s">
        <v>297</v>
      </c>
      <c r="BV919" t="s">
        <v>297</v>
      </c>
      <c r="BW919" t="s">
        <v>297</v>
      </c>
      <c r="BX919" t="s">
        <v>297</v>
      </c>
      <c r="BY919" t="s">
        <v>297</v>
      </c>
      <c r="BZ919" t="s">
        <v>297</v>
      </c>
      <c r="CA919" t="s">
        <v>297</v>
      </c>
      <c r="CB919" t="s">
        <v>297</v>
      </c>
      <c r="CC919" t="s">
        <v>297</v>
      </c>
      <c r="CD919" t="s">
        <v>297</v>
      </c>
      <c r="CE919" t="s">
        <v>297</v>
      </c>
      <c r="CF919" t="s">
        <v>297</v>
      </c>
      <c r="CG919" t="s">
        <v>297</v>
      </c>
      <c r="CH919" t="s">
        <v>297</v>
      </c>
      <c r="CI919">
        <v>0</v>
      </c>
      <c r="CJ919">
        <v>28</v>
      </c>
      <c r="CK919" t="s">
        <v>5265</v>
      </c>
      <c r="CL919" t="s">
        <v>5266</v>
      </c>
      <c r="CM919" t="s">
        <v>297</v>
      </c>
      <c r="CN919" t="s">
        <v>297</v>
      </c>
      <c r="CO919" t="s">
        <v>297</v>
      </c>
      <c r="CP919" t="s">
        <v>297</v>
      </c>
      <c r="CQ919" t="s">
        <v>297</v>
      </c>
      <c r="CR919" t="s">
        <v>297</v>
      </c>
      <c r="CS919" t="s">
        <v>297</v>
      </c>
      <c r="CT919" t="s">
        <v>297</v>
      </c>
      <c r="CU919" t="s">
        <v>297</v>
      </c>
      <c r="CV919" t="s">
        <v>297</v>
      </c>
      <c r="CW919" t="s">
        <v>5267</v>
      </c>
      <c r="CX919" t="s">
        <v>297</v>
      </c>
      <c r="CY919" t="s">
        <v>297</v>
      </c>
      <c r="CZ919" t="s">
        <v>297</v>
      </c>
      <c r="DA919" s="11" t="s">
        <v>297</v>
      </c>
      <c r="DB919" s="11" t="s">
        <v>297</v>
      </c>
      <c r="DC919" s="11" t="s">
        <v>297</v>
      </c>
    </row>
    <row r="920" spans="1:107" ht="17" hidden="1" customHeight="1" x14ac:dyDescent="0.2">
      <c r="A920" t="s">
        <v>347</v>
      </c>
      <c r="B920" s="196" t="s">
        <v>5268</v>
      </c>
      <c r="C920" t="s">
        <v>6277</v>
      </c>
      <c r="D920" t="s">
        <v>297</v>
      </c>
      <c r="E920" t="s">
        <v>5264</v>
      </c>
      <c r="F920" t="s">
        <v>761</v>
      </c>
      <c r="G920" t="s">
        <v>339</v>
      </c>
      <c r="H920" t="s">
        <v>340</v>
      </c>
      <c r="I920" t="s">
        <v>300</v>
      </c>
      <c r="J920" t="s">
        <v>342</v>
      </c>
      <c r="K920" t="s">
        <v>343</v>
      </c>
      <c r="L920" t="s">
        <v>303</v>
      </c>
      <c r="M920" t="s">
        <v>297</v>
      </c>
      <c r="N920" t="s">
        <v>297</v>
      </c>
      <c r="O920" t="s">
        <v>297</v>
      </c>
      <c r="Q920" t="s">
        <v>344</v>
      </c>
      <c r="R920" t="s">
        <v>297</v>
      </c>
      <c r="S920" t="s">
        <v>306</v>
      </c>
      <c r="T920" t="s">
        <v>297</v>
      </c>
      <c r="U920" t="s">
        <v>297</v>
      </c>
      <c r="V920" t="s">
        <v>309</v>
      </c>
      <c r="W920" s="70" t="s">
        <v>310</v>
      </c>
      <c r="X920" s="70" t="s">
        <v>310</v>
      </c>
      <c r="Y920" t="s">
        <v>311</v>
      </c>
      <c r="Z920" t="s">
        <v>297</v>
      </c>
      <c r="AA920" t="s">
        <v>297</v>
      </c>
      <c r="AB920" t="s">
        <v>297</v>
      </c>
      <c r="AC920" t="s">
        <v>297</v>
      </c>
      <c r="AD920" t="s">
        <v>297</v>
      </c>
      <c r="AE920" t="s">
        <v>297</v>
      </c>
      <c r="AF920" t="s">
        <v>297</v>
      </c>
      <c r="AG920" t="s">
        <v>297</v>
      </c>
      <c r="AH920" t="s">
        <v>297</v>
      </c>
      <c r="AI920" t="s">
        <v>297</v>
      </c>
      <c r="AJ920" t="s">
        <v>297</v>
      </c>
      <c r="AK920" t="s">
        <v>297</v>
      </c>
      <c r="AL920" t="s">
        <v>297</v>
      </c>
      <c r="AM920" t="s">
        <v>297</v>
      </c>
      <c r="AN920" t="s">
        <v>297</v>
      </c>
      <c r="AO920" t="s">
        <v>297</v>
      </c>
      <c r="AP920" t="s">
        <v>297</v>
      </c>
      <c r="AQ920" t="s">
        <v>297</v>
      </c>
      <c r="AR920" t="s">
        <v>297</v>
      </c>
      <c r="AS920" t="s">
        <v>297</v>
      </c>
      <c r="AT920" t="s">
        <v>297</v>
      </c>
      <c r="AU920" t="s">
        <v>297</v>
      </c>
      <c r="AV920" t="s">
        <v>297</v>
      </c>
      <c r="AW920" t="s">
        <v>297</v>
      </c>
      <c r="AX920" t="s">
        <v>297</v>
      </c>
      <c r="AY920" t="s">
        <v>297</v>
      </c>
      <c r="AZ920" t="s">
        <v>297</v>
      </c>
      <c r="BA920" t="s">
        <v>297</v>
      </c>
      <c r="BB920" t="s">
        <v>297</v>
      </c>
      <c r="BC920" t="s">
        <v>297</v>
      </c>
      <c r="BD920" t="s">
        <v>297</v>
      </c>
      <c r="BE920" t="s">
        <v>297</v>
      </c>
      <c r="BF920" t="s">
        <v>297</v>
      </c>
      <c r="BG920" t="s">
        <v>297</v>
      </c>
      <c r="BH920" t="s">
        <v>297</v>
      </c>
      <c r="BI920" t="s">
        <v>297</v>
      </c>
      <c r="BJ920" t="s">
        <v>297</v>
      </c>
      <c r="BK920" t="s">
        <v>297</v>
      </c>
      <c r="BL920" t="s">
        <v>297</v>
      </c>
      <c r="BM920" t="s">
        <v>297</v>
      </c>
      <c r="BN920" t="s">
        <v>297</v>
      </c>
      <c r="BO920" t="s">
        <v>297</v>
      </c>
      <c r="BP920" t="s">
        <v>312</v>
      </c>
      <c r="BQ920" t="s">
        <v>297</v>
      </c>
      <c r="BR920" t="s">
        <v>297</v>
      </c>
      <c r="BS920" t="s">
        <v>297</v>
      </c>
      <c r="BT920" t="s">
        <v>297</v>
      </c>
      <c r="BU920" t="s">
        <v>297</v>
      </c>
      <c r="BV920" t="s">
        <v>297</v>
      </c>
      <c r="BW920" t="s">
        <v>297</v>
      </c>
      <c r="BX920" t="s">
        <v>297</v>
      </c>
      <c r="BY920" t="s">
        <v>297</v>
      </c>
      <c r="BZ920" t="s">
        <v>297</v>
      </c>
      <c r="CA920" t="s">
        <v>297</v>
      </c>
      <c r="CB920" t="s">
        <v>297</v>
      </c>
      <c r="CC920" t="s">
        <v>297</v>
      </c>
      <c r="CD920" t="s">
        <v>297</v>
      </c>
      <c r="CE920" t="s">
        <v>297</v>
      </c>
      <c r="CF920" t="s">
        <v>347</v>
      </c>
      <c r="CG920" t="s">
        <v>297</v>
      </c>
      <c r="CH920" t="s">
        <v>297</v>
      </c>
      <c r="CI920">
        <v>0</v>
      </c>
      <c r="CJ920">
        <v>15</v>
      </c>
      <c r="CK920" t="s">
        <v>5270</v>
      </c>
      <c r="CL920" t="s">
        <v>5271</v>
      </c>
      <c r="CM920" t="s">
        <v>764</v>
      </c>
      <c r="CN920" t="s">
        <v>297</v>
      </c>
      <c r="CO920" t="s">
        <v>297</v>
      </c>
      <c r="CP920" t="s">
        <v>297</v>
      </c>
      <c r="CQ920" t="s">
        <v>297</v>
      </c>
      <c r="CR920" t="s">
        <v>297</v>
      </c>
      <c r="CS920" t="s">
        <v>297</v>
      </c>
      <c r="CT920" t="s">
        <v>297</v>
      </c>
      <c r="CU920" t="s">
        <v>297</v>
      </c>
      <c r="CV920" t="s">
        <v>297</v>
      </c>
      <c r="CW920" t="s">
        <v>297</v>
      </c>
      <c r="CX920" t="s">
        <v>297</v>
      </c>
      <c r="CY920" t="s">
        <v>297</v>
      </c>
      <c r="CZ920" t="s">
        <v>297</v>
      </c>
      <c r="DA920" s="11" t="s">
        <v>297</v>
      </c>
      <c r="DB920" s="11" t="s">
        <v>297</v>
      </c>
      <c r="DC920" s="11" t="s">
        <v>297</v>
      </c>
    </row>
    <row r="921" spans="1:107" ht="17" hidden="1" customHeight="1" x14ac:dyDescent="0.2">
      <c r="A921" t="s">
        <v>5272</v>
      </c>
      <c r="B921" s="14" t="s">
        <v>5273</v>
      </c>
      <c r="C921" t="s">
        <v>6293</v>
      </c>
      <c r="D921" t="s">
        <v>297</v>
      </c>
      <c r="E921" t="s">
        <v>5269</v>
      </c>
      <c r="F921" t="s">
        <v>5275</v>
      </c>
      <c r="G921" t="s">
        <v>298</v>
      </c>
      <c r="H921" t="s">
        <v>299</v>
      </c>
      <c r="I921" t="s">
        <v>300</v>
      </c>
      <c r="J921" t="s">
        <v>342</v>
      </c>
      <c r="K921" t="s">
        <v>343</v>
      </c>
      <c r="L921" t="s">
        <v>303</v>
      </c>
      <c r="M921" t="s">
        <v>297</v>
      </c>
      <c r="N921" t="s">
        <v>297</v>
      </c>
      <c r="O921" t="s">
        <v>297</v>
      </c>
      <c r="Q921" t="s">
        <v>344</v>
      </c>
      <c r="R921" t="s">
        <v>368</v>
      </c>
      <c r="S921" t="s">
        <v>384</v>
      </c>
      <c r="T921" t="s">
        <v>307</v>
      </c>
      <c r="U921" t="s">
        <v>297</v>
      </c>
      <c r="V921" t="s">
        <v>309</v>
      </c>
      <c r="W921" s="70" t="s">
        <v>310</v>
      </c>
      <c r="X921" s="70" t="s">
        <v>310</v>
      </c>
      <c r="Y921" t="s">
        <v>311</v>
      </c>
      <c r="Z921" t="s">
        <v>312</v>
      </c>
      <c r="AA921" t="s">
        <v>297</v>
      </c>
      <c r="AB921" t="s">
        <v>297</v>
      </c>
      <c r="AC921" t="s">
        <v>297</v>
      </c>
      <c r="AD921" t="s">
        <v>297</v>
      </c>
      <c r="AE921" t="s">
        <v>297</v>
      </c>
      <c r="AF921" t="s">
        <v>312</v>
      </c>
      <c r="AG921" t="s">
        <v>297</v>
      </c>
      <c r="AH921" t="s">
        <v>297</v>
      </c>
      <c r="AI921" t="s">
        <v>297</v>
      </c>
      <c r="AJ921" t="s">
        <v>297</v>
      </c>
      <c r="AK921" t="s">
        <v>297</v>
      </c>
      <c r="AL921" t="s">
        <v>297</v>
      </c>
      <c r="AM921" t="s">
        <v>297</v>
      </c>
      <c r="AN921" t="s">
        <v>297</v>
      </c>
      <c r="AO921" t="s">
        <v>297</v>
      </c>
      <c r="AP921" t="s">
        <v>297</v>
      </c>
      <c r="AQ921" t="s">
        <v>297</v>
      </c>
      <c r="AR921" t="s">
        <v>297</v>
      </c>
      <c r="AS921" t="s">
        <v>297</v>
      </c>
      <c r="AT921" t="s">
        <v>297</v>
      </c>
      <c r="AU921" t="s">
        <v>297</v>
      </c>
      <c r="AV921" t="s">
        <v>297</v>
      </c>
      <c r="AW921" t="s">
        <v>297</v>
      </c>
      <c r="AX921" t="s">
        <v>297</v>
      </c>
      <c r="AY921" t="s">
        <v>297</v>
      </c>
      <c r="AZ921" t="s">
        <v>297</v>
      </c>
      <c r="BA921" t="s">
        <v>297</v>
      </c>
      <c r="BB921" t="s">
        <v>297</v>
      </c>
      <c r="BC921" t="s">
        <v>297</v>
      </c>
      <c r="BD921" t="s">
        <v>297</v>
      </c>
      <c r="BE921" t="s">
        <v>297</v>
      </c>
      <c r="BF921" t="s">
        <v>297</v>
      </c>
      <c r="BG921" t="s">
        <v>297</v>
      </c>
      <c r="BH921" t="s">
        <v>297</v>
      </c>
      <c r="BI921" t="s">
        <v>297</v>
      </c>
      <c r="BJ921" t="s">
        <v>297</v>
      </c>
      <c r="BK921" t="s">
        <v>297</v>
      </c>
      <c r="BL921" t="s">
        <v>297</v>
      </c>
      <c r="BM921" t="s">
        <v>297</v>
      </c>
      <c r="BN921" t="s">
        <v>297</v>
      </c>
      <c r="BO921" t="s">
        <v>297</v>
      </c>
      <c r="BP921" t="s">
        <v>297</v>
      </c>
      <c r="BQ921" t="s">
        <v>297</v>
      </c>
      <c r="BR921" t="s">
        <v>297</v>
      </c>
      <c r="BS921" t="s">
        <v>297</v>
      </c>
      <c r="BT921" t="s">
        <v>297</v>
      </c>
      <c r="BU921" t="s">
        <v>297</v>
      </c>
      <c r="BV921" t="s">
        <v>297</v>
      </c>
      <c r="BW921" t="s">
        <v>297</v>
      </c>
      <c r="BX921" t="s">
        <v>297</v>
      </c>
      <c r="BY921" t="s">
        <v>297</v>
      </c>
      <c r="BZ921" t="s">
        <v>297</v>
      </c>
      <c r="CA921" t="s">
        <v>297</v>
      </c>
      <c r="CB921" t="s">
        <v>297</v>
      </c>
      <c r="CC921" t="s">
        <v>297</v>
      </c>
      <c r="CD921" t="s">
        <v>297</v>
      </c>
      <c r="CE921" t="s">
        <v>297</v>
      </c>
      <c r="CF921" t="s">
        <v>386</v>
      </c>
      <c r="CG921">
        <v>0</v>
      </c>
      <c r="CH921">
        <v>100</v>
      </c>
      <c r="CI921" t="s">
        <v>297</v>
      </c>
      <c r="CJ921" t="s">
        <v>297</v>
      </c>
      <c r="CK921" t="s">
        <v>5276</v>
      </c>
      <c r="CL921" t="s">
        <v>5277</v>
      </c>
      <c r="CM921" t="s">
        <v>5278</v>
      </c>
      <c r="CN921" t="s">
        <v>297</v>
      </c>
      <c r="CO921" t="s">
        <v>297</v>
      </c>
      <c r="CP921" t="s">
        <v>297</v>
      </c>
      <c r="CQ921" t="s">
        <v>297</v>
      </c>
      <c r="CR921" t="s">
        <v>297</v>
      </c>
      <c r="CS921" t="s">
        <v>297</v>
      </c>
      <c r="CT921" t="s">
        <v>297</v>
      </c>
      <c r="CU921" t="s">
        <v>297</v>
      </c>
      <c r="CV921" t="s">
        <v>297</v>
      </c>
      <c r="CW921" t="s">
        <v>297</v>
      </c>
      <c r="CX921" t="s">
        <v>297</v>
      </c>
      <c r="CY921" t="s">
        <v>297</v>
      </c>
      <c r="CZ921" t="s">
        <v>297</v>
      </c>
      <c r="DA921" s="11" t="s">
        <v>297</v>
      </c>
      <c r="DB921" s="11" t="s">
        <v>297</v>
      </c>
      <c r="DC921" s="11" t="s">
        <v>297</v>
      </c>
    </row>
    <row r="922" spans="1:107" ht="17" hidden="1" customHeight="1" x14ac:dyDescent="0.2">
      <c r="A922" t="s">
        <v>745</v>
      </c>
      <c r="B922" s="196" t="s">
        <v>5279</v>
      </c>
      <c r="C922" t="s">
        <v>941</v>
      </c>
      <c r="D922" t="s">
        <v>297</v>
      </c>
      <c r="E922" t="s">
        <v>5274</v>
      </c>
      <c r="F922" t="s">
        <v>297</v>
      </c>
      <c r="G922" t="s">
        <v>298</v>
      </c>
      <c r="H922" t="s">
        <v>299</v>
      </c>
      <c r="I922" t="s">
        <v>300</v>
      </c>
      <c r="J922" t="s">
        <v>342</v>
      </c>
      <c r="K922" t="s">
        <v>745</v>
      </c>
      <c r="L922" t="s">
        <v>303</v>
      </c>
      <c r="M922" t="s">
        <v>297</v>
      </c>
      <c r="N922" t="s">
        <v>297</v>
      </c>
      <c r="O922" t="s">
        <v>297</v>
      </c>
      <c r="Q922" t="s">
        <v>304</v>
      </c>
      <c r="R922" t="s">
        <v>319</v>
      </c>
      <c r="S922" t="s">
        <v>306</v>
      </c>
      <c r="T922" t="s">
        <v>747</v>
      </c>
      <c r="U922" t="s">
        <v>297</v>
      </c>
      <c r="V922" t="s">
        <v>309</v>
      </c>
      <c r="W922" s="70" t="s">
        <v>310</v>
      </c>
      <c r="X922" s="70" t="s">
        <v>310</v>
      </c>
      <c r="Y922" t="s">
        <v>311</v>
      </c>
      <c r="Z922" t="s">
        <v>312</v>
      </c>
      <c r="AA922" t="s">
        <v>297</v>
      </c>
      <c r="AB922" t="s">
        <v>297</v>
      </c>
      <c r="AC922" t="s">
        <v>297</v>
      </c>
      <c r="AD922" t="s">
        <v>297</v>
      </c>
      <c r="AE922" t="s">
        <v>297</v>
      </c>
      <c r="AF922" t="s">
        <v>312</v>
      </c>
      <c r="AG922" t="s">
        <v>297</v>
      </c>
      <c r="AH922" t="s">
        <v>297</v>
      </c>
      <c r="AI922" t="s">
        <v>297</v>
      </c>
      <c r="AJ922" t="s">
        <v>297</v>
      </c>
      <c r="AK922" t="s">
        <v>297</v>
      </c>
      <c r="AL922" t="s">
        <v>297</v>
      </c>
      <c r="AM922" t="s">
        <v>297</v>
      </c>
      <c r="AN922" t="s">
        <v>297</v>
      </c>
      <c r="AO922" t="s">
        <v>297</v>
      </c>
      <c r="AP922" t="s">
        <v>297</v>
      </c>
      <c r="AQ922" t="s">
        <v>297</v>
      </c>
      <c r="AR922" t="s">
        <v>297</v>
      </c>
      <c r="AS922" t="s">
        <v>297</v>
      </c>
      <c r="AT922" t="s">
        <v>297</v>
      </c>
      <c r="AU922" t="s">
        <v>297</v>
      </c>
      <c r="AV922" t="s">
        <v>297</v>
      </c>
      <c r="AW922" t="s">
        <v>297</v>
      </c>
      <c r="AX922" t="s">
        <v>297</v>
      </c>
      <c r="AY922" t="s">
        <v>297</v>
      </c>
      <c r="AZ922" t="s">
        <v>297</v>
      </c>
      <c r="BA922" t="s">
        <v>297</v>
      </c>
      <c r="BB922" t="s">
        <v>297</v>
      </c>
      <c r="BC922" t="s">
        <v>297</v>
      </c>
      <c r="BD922" t="s">
        <v>297</v>
      </c>
      <c r="BE922" t="s">
        <v>297</v>
      </c>
      <c r="BF922" t="s">
        <v>297</v>
      </c>
      <c r="BG922" t="s">
        <v>297</v>
      </c>
      <c r="BH922" t="s">
        <v>297</v>
      </c>
      <c r="BI922" t="s">
        <v>297</v>
      </c>
      <c r="BJ922" t="s">
        <v>297</v>
      </c>
      <c r="BK922" t="s">
        <v>297</v>
      </c>
      <c r="BL922" t="s">
        <v>297</v>
      </c>
      <c r="BM922" t="s">
        <v>297</v>
      </c>
      <c r="BN922" t="s">
        <v>297</v>
      </c>
      <c r="BO922" t="s">
        <v>297</v>
      </c>
      <c r="BP922" t="s">
        <v>312</v>
      </c>
      <c r="BQ922" t="s">
        <v>297</v>
      </c>
      <c r="BR922" t="s">
        <v>297</v>
      </c>
      <c r="BS922" t="s">
        <v>297</v>
      </c>
      <c r="BT922" t="s">
        <v>297</v>
      </c>
      <c r="BU922" t="s">
        <v>297</v>
      </c>
      <c r="BV922" t="s">
        <v>297</v>
      </c>
      <c r="BW922" t="s">
        <v>297</v>
      </c>
      <c r="BX922" t="s">
        <v>297</v>
      </c>
      <c r="BY922" t="s">
        <v>297</v>
      </c>
      <c r="BZ922" t="s">
        <v>297</v>
      </c>
      <c r="CA922" t="s">
        <v>297</v>
      </c>
      <c r="CB922" t="s">
        <v>297</v>
      </c>
      <c r="CC922" t="s">
        <v>297</v>
      </c>
      <c r="CD922" t="s">
        <v>297</v>
      </c>
      <c r="CE922" t="s">
        <v>297</v>
      </c>
      <c r="CF922" t="s">
        <v>347</v>
      </c>
      <c r="CG922" t="s">
        <v>297</v>
      </c>
      <c r="CH922" t="s">
        <v>297</v>
      </c>
      <c r="CI922">
        <v>0</v>
      </c>
      <c r="CJ922">
        <v>30</v>
      </c>
      <c r="CK922" t="s">
        <v>5281</v>
      </c>
      <c r="CL922" t="s">
        <v>5282</v>
      </c>
      <c r="CM922" t="s">
        <v>297</v>
      </c>
      <c r="CN922" t="s">
        <v>297</v>
      </c>
      <c r="CO922" t="s">
        <v>297</v>
      </c>
      <c r="CP922" t="s">
        <v>297</v>
      </c>
      <c r="CQ922" t="s">
        <v>297</v>
      </c>
      <c r="CR922" t="s">
        <v>297</v>
      </c>
      <c r="CS922" t="s">
        <v>297</v>
      </c>
      <c r="CT922" t="s">
        <v>297</v>
      </c>
      <c r="CU922" t="s">
        <v>297</v>
      </c>
      <c r="CV922" t="s">
        <v>297</v>
      </c>
      <c r="CW922" t="s">
        <v>297</v>
      </c>
      <c r="CX922" t="s">
        <v>297</v>
      </c>
      <c r="CY922" t="s">
        <v>297</v>
      </c>
      <c r="CZ922" t="s">
        <v>297</v>
      </c>
      <c r="DA922" s="11" t="s">
        <v>297</v>
      </c>
      <c r="DB922" s="11" t="s">
        <v>297</v>
      </c>
      <c r="DC922" s="11" t="s">
        <v>297</v>
      </c>
    </row>
    <row r="923" spans="1:107" ht="17" hidden="1" customHeight="1" x14ac:dyDescent="0.2">
      <c r="A923" t="s">
        <v>5283</v>
      </c>
      <c r="B923" s="14" t="s">
        <v>5284</v>
      </c>
      <c r="C923" t="s">
        <v>6293</v>
      </c>
      <c r="D923" t="s">
        <v>297</v>
      </c>
      <c r="E923" t="s">
        <v>5280</v>
      </c>
      <c r="F923" t="s">
        <v>297</v>
      </c>
      <c r="G923" t="s">
        <v>298</v>
      </c>
      <c r="H923" t="s">
        <v>382</v>
      </c>
      <c r="I923" t="s">
        <v>375</v>
      </c>
      <c r="J923" t="s">
        <v>342</v>
      </c>
      <c r="K923" t="s">
        <v>343</v>
      </c>
      <c r="L923" t="s">
        <v>303</v>
      </c>
      <c r="M923" t="s">
        <v>297</v>
      </c>
      <c r="N923" t="s">
        <v>297</v>
      </c>
      <c r="O923" t="s">
        <v>297</v>
      </c>
      <c r="Q923" t="s">
        <v>344</v>
      </c>
      <c r="R923" t="s">
        <v>368</v>
      </c>
      <c r="S923" t="s">
        <v>384</v>
      </c>
      <c r="T923" t="s">
        <v>362</v>
      </c>
      <c r="U923" t="s">
        <v>297</v>
      </c>
      <c r="V923" t="s">
        <v>309</v>
      </c>
      <c r="W923" s="70" t="s">
        <v>310</v>
      </c>
      <c r="X923" s="70" t="s">
        <v>310</v>
      </c>
      <c r="Y923" t="s">
        <v>5286</v>
      </c>
      <c r="Z923" t="s">
        <v>312</v>
      </c>
      <c r="AA923" t="s">
        <v>297</v>
      </c>
      <c r="AB923" t="s">
        <v>297</v>
      </c>
      <c r="AC923" t="s">
        <v>297</v>
      </c>
      <c r="AD923" t="s">
        <v>297</v>
      </c>
      <c r="AE923" t="s">
        <v>297</v>
      </c>
      <c r="AF923" t="s">
        <v>312</v>
      </c>
      <c r="AG923" t="s">
        <v>297</v>
      </c>
      <c r="AH923" t="s">
        <v>297</v>
      </c>
      <c r="AI923" t="s">
        <v>297</v>
      </c>
      <c r="AJ923" t="s">
        <v>297</v>
      </c>
      <c r="AK923" t="s">
        <v>297</v>
      </c>
      <c r="AL923" t="s">
        <v>297</v>
      </c>
      <c r="AM923" t="s">
        <v>297</v>
      </c>
      <c r="AN923" t="s">
        <v>297</v>
      </c>
      <c r="AO923" t="s">
        <v>297</v>
      </c>
      <c r="AP923" t="s">
        <v>297</v>
      </c>
      <c r="AQ923" t="s">
        <v>297</v>
      </c>
      <c r="AR923" t="s">
        <v>297</v>
      </c>
      <c r="AS923" t="s">
        <v>297</v>
      </c>
      <c r="AT923" t="s">
        <v>297</v>
      </c>
      <c r="AU923" t="s">
        <v>297</v>
      </c>
      <c r="AV923" t="s">
        <v>297</v>
      </c>
      <c r="AW923" t="s">
        <v>297</v>
      </c>
      <c r="AX923" t="s">
        <v>297</v>
      </c>
      <c r="AY923" t="s">
        <v>297</v>
      </c>
      <c r="AZ923" t="s">
        <v>297</v>
      </c>
      <c r="BA923" t="s">
        <v>297</v>
      </c>
      <c r="BB923" t="s">
        <v>297</v>
      </c>
      <c r="BC923" t="s">
        <v>297</v>
      </c>
      <c r="BD923" t="s">
        <v>297</v>
      </c>
      <c r="BE923" t="s">
        <v>297</v>
      </c>
      <c r="BF923" t="s">
        <v>297</v>
      </c>
      <c r="BG923" t="s">
        <v>297</v>
      </c>
      <c r="BH923" t="s">
        <v>297</v>
      </c>
      <c r="BI923" t="s">
        <v>297</v>
      </c>
      <c r="BJ923" t="s">
        <v>297</v>
      </c>
      <c r="BK923" t="s">
        <v>297</v>
      </c>
      <c r="BL923" t="s">
        <v>297</v>
      </c>
      <c r="BM923" t="s">
        <v>297</v>
      </c>
      <c r="BN923" t="s">
        <v>297</v>
      </c>
      <c r="BO923" t="s">
        <v>297</v>
      </c>
      <c r="BP923" t="s">
        <v>297</v>
      </c>
      <c r="BQ923" t="s">
        <v>297</v>
      </c>
      <c r="BR923" t="s">
        <v>297</v>
      </c>
      <c r="BS923" t="s">
        <v>297</v>
      </c>
      <c r="BT923" t="s">
        <v>297</v>
      </c>
      <c r="BU923" t="s">
        <v>297</v>
      </c>
      <c r="BV923" t="s">
        <v>297</v>
      </c>
      <c r="BW923" t="s">
        <v>297</v>
      </c>
      <c r="BX923" t="s">
        <v>297</v>
      </c>
      <c r="BY923" t="s">
        <v>297</v>
      </c>
      <c r="BZ923" t="s">
        <v>297</v>
      </c>
      <c r="CA923" t="s">
        <v>297</v>
      </c>
      <c r="CB923" t="s">
        <v>297</v>
      </c>
      <c r="CC923" t="s">
        <v>297</v>
      </c>
      <c r="CD923" t="s">
        <v>297</v>
      </c>
      <c r="CE923" t="s">
        <v>297</v>
      </c>
      <c r="CF923" t="s">
        <v>386</v>
      </c>
      <c r="CG923">
        <v>0</v>
      </c>
      <c r="CH923" t="s">
        <v>297</v>
      </c>
      <c r="CI923" t="s">
        <v>297</v>
      </c>
      <c r="CJ923" t="s">
        <v>297</v>
      </c>
      <c r="CK923" t="s">
        <v>5287</v>
      </c>
      <c r="CL923" t="s">
        <v>5288</v>
      </c>
      <c r="CM923" t="s">
        <v>297</v>
      </c>
      <c r="CN923" t="s">
        <v>297</v>
      </c>
      <c r="CO923" t="s">
        <v>297</v>
      </c>
      <c r="CP923" t="s">
        <v>297</v>
      </c>
      <c r="CQ923" t="s">
        <v>297</v>
      </c>
      <c r="CR923" t="s">
        <v>297</v>
      </c>
      <c r="CS923" t="s">
        <v>297</v>
      </c>
      <c r="CT923" t="s">
        <v>297</v>
      </c>
      <c r="CU923" t="s">
        <v>297</v>
      </c>
      <c r="CV923" t="s">
        <v>297</v>
      </c>
      <c r="CW923" t="s">
        <v>297</v>
      </c>
      <c r="CX923" t="s">
        <v>297</v>
      </c>
      <c r="CY923" t="s">
        <v>297</v>
      </c>
      <c r="CZ923" t="s">
        <v>297</v>
      </c>
      <c r="DA923" s="11" t="s">
        <v>297</v>
      </c>
      <c r="DB923" s="11" t="s">
        <v>297</v>
      </c>
      <c r="DC923" s="11" t="s">
        <v>297</v>
      </c>
    </row>
    <row r="924" spans="1:107" ht="17" hidden="1" customHeight="1" x14ac:dyDescent="0.2">
      <c r="A924" t="s">
        <v>5289</v>
      </c>
      <c r="B924" s="196" t="s">
        <v>5290</v>
      </c>
      <c r="C924" t="s">
        <v>6293</v>
      </c>
      <c r="D924" t="s">
        <v>297</v>
      </c>
      <c r="E924" t="s">
        <v>5285</v>
      </c>
      <c r="F924" t="s">
        <v>297</v>
      </c>
      <c r="G924" t="s">
        <v>298</v>
      </c>
      <c r="H924" t="s">
        <v>382</v>
      </c>
      <c r="I924" t="s">
        <v>375</v>
      </c>
      <c r="J924" t="s">
        <v>342</v>
      </c>
      <c r="K924" t="s">
        <v>343</v>
      </c>
      <c r="L924" t="s">
        <v>303</v>
      </c>
      <c r="M924" t="s">
        <v>297</v>
      </c>
      <c r="N924" t="s">
        <v>383</v>
      </c>
      <c r="O924" t="s">
        <v>297</v>
      </c>
      <c r="Q924" t="s">
        <v>344</v>
      </c>
      <c r="R924" t="s">
        <v>297</v>
      </c>
      <c r="S924" t="s">
        <v>384</v>
      </c>
      <c r="T924" t="s">
        <v>362</v>
      </c>
      <c r="U924" t="s">
        <v>297</v>
      </c>
      <c r="V924" t="s">
        <v>309</v>
      </c>
      <c r="W924" s="70" t="s">
        <v>310</v>
      </c>
      <c r="X924" s="70" t="s">
        <v>310</v>
      </c>
      <c r="Y924" t="s">
        <v>385</v>
      </c>
      <c r="Z924" t="s">
        <v>312</v>
      </c>
      <c r="AA924" t="s">
        <v>297</v>
      </c>
      <c r="AB924" t="s">
        <v>297</v>
      </c>
      <c r="AC924" t="s">
        <v>297</v>
      </c>
      <c r="AD924" t="s">
        <v>297</v>
      </c>
      <c r="AE924" t="s">
        <v>297</v>
      </c>
      <c r="AF924" t="s">
        <v>312</v>
      </c>
      <c r="AG924" t="s">
        <v>297</v>
      </c>
      <c r="AH924" t="s">
        <v>297</v>
      </c>
      <c r="AI924" t="s">
        <v>297</v>
      </c>
      <c r="AJ924" t="s">
        <v>297</v>
      </c>
      <c r="AK924" t="s">
        <v>297</v>
      </c>
      <c r="AL924" t="s">
        <v>297</v>
      </c>
      <c r="AM924" t="s">
        <v>297</v>
      </c>
      <c r="AN924" t="s">
        <v>297</v>
      </c>
      <c r="AO924" t="s">
        <v>297</v>
      </c>
      <c r="AP924" t="s">
        <v>297</v>
      </c>
      <c r="AQ924" t="s">
        <v>297</v>
      </c>
      <c r="AR924" t="s">
        <v>297</v>
      </c>
      <c r="AS924" t="s">
        <v>297</v>
      </c>
      <c r="AT924" t="s">
        <v>297</v>
      </c>
      <c r="AU924" t="s">
        <v>297</v>
      </c>
      <c r="AV924" t="s">
        <v>297</v>
      </c>
      <c r="AW924" t="s">
        <v>297</v>
      </c>
      <c r="AX924" t="s">
        <v>297</v>
      </c>
      <c r="AY924" t="s">
        <v>297</v>
      </c>
      <c r="AZ924" t="s">
        <v>297</v>
      </c>
      <c r="BA924" t="s">
        <v>297</v>
      </c>
      <c r="BB924" t="s">
        <v>297</v>
      </c>
      <c r="BC924" t="s">
        <v>297</v>
      </c>
      <c r="BD924" t="s">
        <v>297</v>
      </c>
      <c r="BE924" t="s">
        <v>297</v>
      </c>
      <c r="BF924" t="s">
        <v>297</v>
      </c>
      <c r="BG924" t="s">
        <v>297</v>
      </c>
      <c r="BH924" t="s">
        <v>297</v>
      </c>
      <c r="BI924" t="s">
        <v>297</v>
      </c>
      <c r="BJ924" t="s">
        <v>297</v>
      </c>
      <c r="BK924" t="s">
        <v>297</v>
      </c>
      <c r="BL924" t="s">
        <v>297</v>
      </c>
      <c r="BM924" t="s">
        <v>297</v>
      </c>
      <c r="BN924" t="s">
        <v>297</v>
      </c>
      <c r="BO924" t="s">
        <v>297</v>
      </c>
      <c r="BP924" t="s">
        <v>297</v>
      </c>
      <c r="BQ924" t="s">
        <v>297</v>
      </c>
      <c r="BR924" t="s">
        <v>297</v>
      </c>
      <c r="BS924" t="s">
        <v>297</v>
      </c>
      <c r="BT924" t="s">
        <v>297</v>
      </c>
      <c r="BU924" t="s">
        <v>297</v>
      </c>
      <c r="BV924" t="s">
        <v>297</v>
      </c>
      <c r="BW924" t="s">
        <v>297</v>
      </c>
      <c r="BX924" t="s">
        <v>297</v>
      </c>
      <c r="BY924" t="s">
        <v>297</v>
      </c>
      <c r="BZ924" t="s">
        <v>297</v>
      </c>
      <c r="CA924" t="s">
        <v>297</v>
      </c>
      <c r="CB924" t="s">
        <v>297</v>
      </c>
      <c r="CC924" t="s">
        <v>297</v>
      </c>
      <c r="CD924" t="s">
        <v>297</v>
      </c>
      <c r="CE924" t="s">
        <v>297</v>
      </c>
      <c r="CF924" t="s">
        <v>386</v>
      </c>
      <c r="CG924">
        <v>0</v>
      </c>
      <c r="CH924" t="s">
        <v>297</v>
      </c>
      <c r="CI924" t="s">
        <v>297</v>
      </c>
      <c r="CJ924" t="s">
        <v>297</v>
      </c>
      <c r="CK924" t="s">
        <v>5291</v>
      </c>
      <c r="CL924" t="s">
        <v>5291</v>
      </c>
      <c r="CM924" t="s">
        <v>297</v>
      </c>
      <c r="CN924" t="s">
        <v>297</v>
      </c>
      <c r="CO924" t="s">
        <v>297</v>
      </c>
      <c r="CP924" t="s">
        <v>297</v>
      </c>
      <c r="CQ924" t="s">
        <v>297</v>
      </c>
      <c r="CR924" t="s">
        <v>297</v>
      </c>
      <c r="CS924" t="s">
        <v>297</v>
      </c>
      <c r="CT924" t="s">
        <v>297</v>
      </c>
      <c r="CU924" t="s">
        <v>297</v>
      </c>
      <c r="CV924" t="s">
        <v>297</v>
      </c>
      <c r="CW924" t="s">
        <v>297</v>
      </c>
      <c r="CX924" t="s">
        <v>297</v>
      </c>
      <c r="CY924" t="s">
        <v>297</v>
      </c>
      <c r="CZ924" t="s">
        <v>297</v>
      </c>
      <c r="DA924" s="11" t="s">
        <v>297</v>
      </c>
      <c r="DB924" s="11" t="s">
        <v>297</v>
      </c>
      <c r="DC924" s="11" t="s">
        <v>297</v>
      </c>
    </row>
    <row r="925" spans="1:107" ht="17" hidden="1" customHeight="1" x14ac:dyDescent="0.2">
      <c r="A925" t="s">
        <v>5292</v>
      </c>
      <c r="B925" s="14" t="s">
        <v>5293</v>
      </c>
      <c r="C925" t="s">
        <v>6293</v>
      </c>
      <c r="D925" t="s">
        <v>297</v>
      </c>
      <c r="E925" t="s">
        <v>5290</v>
      </c>
      <c r="F925" t="s">
        <v>297</v>
      </c>
      <c r="G925" t="s">
        <v>298</v>
      </c>
      <c r="H925" t="s">
        <v>382</v>
      </c>
      <c r="I925" t="s">
        <v>375</v>
      </c>
      <c r="J925" t="s">
        <v>342</v>
      </c>
      <c r="K925" t="s">
        <v>343</v>
      </c>
      <c r="L925" t="s">
        <v>303</v>
      </c>
      <c r="M925" t="s">
        <v>297</v>
      </c>
      <c r="N925" t="s">
        <v>383</v>
      </c>
      <c r="O925" t="s">
        <v>297</v>
      </c>
      <c r="Q925" t="s">
        <v>344</v>
      </c>
      <c r="R925" t="s">
        <v>297</v>
      </c>
      <c r="S925" t="s">
        <v>384</v>
      </c>
      <c r="T925" t="s">
        <v>362</v>
      </c>
      <c r="U925" t="s">
        <v>297</v>
      </c>
      <c r="V925" t="s">
        <v>309</v>
      </c>
      <c r="W925" s="70" t="s">
        <v>310</v>
      </c>
      <c r="X925" s="70" t="s">
        <v>310</v>
      </c>
      <c r="Y925" t="s">
        <v>385</v>
      </c>
      <c r="Z925" t="s">
        <v>312</v>
      </c>
      <c r="AA925" t="s">
        <v>297</v>
      </c>
      <c r="AB925" t="s">
        <v>297</v>
      </c>
      <c r="AC925" t="s">
        <v>297</v>
      </c>
      <c r="AD925" t="s">
        <v>297</v>
      </c>
      <c r="AE925" t="s">
        <v>297</v>
      </c>
      <c r="AF925" t="s">
        <v>312</v>
      </c>
      <c r="AG925" t="s">
        <v>297</v>
      </c>
      <c r="AH925" t="s">
        <v>297</v>
      </c>
      <c r="AI925" t="s">
        <v>297</v>
      </c>
      <c r="AJ925" t="s">
        <v>297</v>
      </c>
      <c r="AK925" t="s">
        <v>297</v>
      </c>
      <c r="AL925" t="s">
        <v>297</v>
      </c>
      <c r="AM925" t="s">
        <v>297</v>
      </c>
      <c r="AN925" t="s">
        <v>297</v>
      </c>
      <c r="AO925" t="s">
        <v>297</v>
      </c>
      <c r="AP925" t="s">
        <v>297</v>
      </c>
      <c r="AQ925" t="s">
        <v>297</v>
      </c>
      <c r="AR925" t="s">
        <v>297</v>
      </c>
      <c r="AS925" t="s">
        <v>297</v>
      </c>
      <c r="AT925" t="s">
        <v>297</v>
      </c>
      <c r="AU925" t="s">
        <v>297</v>
      </c>
      <c r="AV925" t="s">
        <v>297</v>
      </c>
      <c r="AW925" t="s">
        <v>297</v>
      </c>
      <c r="AX925" t="s">
        <v>297</v>
      </c>
      <c r="AY925" t="s">
        <v>297</v>
      </c>
      <c r="AZ925" t="s">
        <v>297</v>
      </c>
      <c r="BA925" t="s">
        <v>297</v>
      </c>
      <c r="BB925" t="s">
        <v>297</v>
      </c>
      <c r="BC925" t="s">
        <v>297</v>
      </c>
      <c r="BD925" t="s">
        <v>297</v>
      </c>
      <c r="BE925" t="s">
        <v>297</v>
      </c>
      <c r="BF925" t="s">
        <v>297</v>
      </c>
      <c r="BG925" t="s">
        <v>297</v>
      </c>
      <c r="BH925" t="s">
        <v>297</v>
      </c>
      <c r="BI925" t="s">
        <v>297</v>
      </c>
      <c r="BJ925" t="s">
        <v>297</v>
      </c>
      <c r="BK925" t="s">
        <v>297</v>
      </c>
      <c r="BL925" t="s">
        <v>297</v>
      </c>
      <c r="BM925" t="s">
        <v>297</v>
      </c>
      <c r="BN925" t="s">
        <v>297</v>
      </c>
      <c r="BO925" t="s">
        <v>297</v>
      </c>
      <c r="BP925" t="s">
        <v>297</v>
      </c>
      <c r="BQ925" t="s">
        <v>297</v>
      </c>
      <c r="BR925" t="s">
        <v>297</v>
      </c>
      <c r="BS925" t="s">
        <v>297</v>
      </c>
      <c r="BT925" t="s">
        <v>297</v>
      </c>
      <c r="BU925" t="s">
        <v>297</v>
      </c>
      <c r="BV925" t="s">
        <v>297</v>
      </c>
      <c r="BW925" t="s">
        <v>297</v>
      </c>
      <c r="BX925" t="s">
        <v>297</v>
      </c>
      <c r="BY925" t="s">
        <v>297</v>
      </c>
      <c r="BZ925" t="s">
        <v>297</v>
      </c>
      <c r="CA925" t="s">
        <v>297</v>
      </c>
      <c r="CB925" t="s">
        <v>297</v>
      </c>
      <c r="CC925" t="s">
        <v>297</v>
      </c>
      <c r="CD925" t="s">
        <v>297</v>
      </c>
      <c r="CE925" t="s">
        <v>297</v>
      </c>
      <c r="CF925" t="s">
        <v>386</v>
      </c>
      <c r="CG925">
        <v>0</v>
      </c>
      <c r="CH925" t="s">
        <v>297</v>
      </c>
      <c r="CI925" t="s">
        <v>297</v>
      </c>
      <c r="CJ925" t="s">
        <v>297</v>
      </c>
      <c r="CK925" t="s">
        <v>5294</v>
      </c>
      <c r="CL925" t="s">
        <v>5294</v>
      </c>
      <c r="CM925" t="s">
        <v>297</v>
      </c>
      <c r="CN925" t="s">
        <v>297</v>
      </c>
      <c r="CO925" t="s">
        <v>297</v>
      </c>
      <c r="CP925" t="s">
        <v>297</v>
      </c>
      <c r="CQ925" t="s">
        <v>297</v>
      </c>
      <c r="CR925" t="s">
        <v>297</v>
      </c>
      <c r="CS925" t="s">
        <v>297</v>
      </c>
      <c r="CT925" t="s">
        <v>297</v>
      </c>
      <c r="CU925" t="s">
        <v>297</v>
      </c>
      <c r="CV925" t="s">
        <v>297</v>
      </c>
      <c r="CW925" t="s">
        <v>297</v>
      </c>
      <c r="CX925" t="s">
        <v>297</v>
      </c>
      <c r="CY925" t="s">
        <v>297</v>
      </c>
      <c r="CZ925" t="s">
        <v>297</v>
      </c>
      <c r="DA925" s="11" t="s">
        <v>297</v>
      </c>
      <c r="DB925" s="11" t="s">
        <v>297</v>
      </c>
      <c r="DC925" s="11" t="s">
        <v>297</v>
      </c>
    </row>
    <row r="926" spans="1:107" ht="17" hidden="1" customHeight="1" x14ac:dyDescent="0.2">
      <c r="A926" s="169" t="s">
        <v>292</v>
      </c>
      <c r="B926" s="199" t="s">
        <v>5295</v>
      </c>
      <c r="C926" t="s">
        <v>1311</v>
      </c>
      <c r="D926" t="s">
        <v>297</v>
      </c>
      <c r="E926" t="s">
        <v>5293</v>
      </c>
      <c r="F926" s="160" t="s">
        <v>297</v>
      </c>
      <c r="G926" t="s">
        <v>339</v>
      </c>
      <c r="H926" t="s">
        <v>340</v>
      </c>
      <c r="I926" t="s">
        <v>375</v>
      </c>
      <c r="J926" t="s">
        <v>342</v>
      </c>
      <c r="K926" t="s">
        <v>343</v>
      </c>
      <c r="L926" t="s">
        <v>303</v>
      </c>
      <c r="M926" t="s">
        <v>297</v>
      </c>
      <c r="N926" t="s">
        <v>297</v>
      </c>
      <c r="O926" t="s">
        <v>297</v>
      </c>
      <c r="Q926" t="s">
        <v>344</v>
      </c>
      <c r="R926" t="s">
        <v>297</v>
      </c>
      <c r="S926" t="s">
        <v>306</v>
      </c>
      <c r="T926" t="s">
        <v>297</v>
      </c>
      <c r="U926" t="s">
        <v>297</v>
      </c>
      <c r="V926" s="70" t="s">
        <v>309</v>
      </c>
      <c r="W926" s="70" t="s">
        <v>310</v>
      </c>
      <c r="X926" s="70" t="s">
        <v>310</v>
      </c>
      <c r="Y926" t="s">
        <v>311</v>
      </c>
      <c r="Z926" t="s">
        <v>297</v>
      </c>
      <c r="AA926" t="s">
        <v>297</v>
      </c>
      <c r="AB926" t="s">
        <v>297</v>
      </c>
      <c r="AC926" t="s">
        <v>297</v>
      </c>
      <c r="AD926" t="s">
        <v>297</v>
      </c>
      <c r="AE926" t="s">
        <v>297</v>
      </c>
      <c r="AF926" t="s">
        <v>297</v>
      </c>
      <c r="AG926" t="s">
        <v>297</v>
      </c>
      <c r="AH926" t="s">
        <v>297</v>
      </c>
      <c r="AI926" t="s">
        <v>297</v>
      </c>
      <c r="AJ926" t="s">
        <v>297</v>
      </c>
      <c r="AK926" t="s">
        <v>297</v>
      </c>
      <c r="AL926" t="s">
        <v>297</v>
      </c>
      <c r="AM926" t="s">
        <v>297</v>
      </c>
      <c r="AN926" t="s">
        <v>297</v>
      </c>
      <c r="AO926" t="s">
        <v>297</v>
      </c>
      <c r="AP926" t="s">
        <v>297</v>
      </c>
      <c r="AQ926" t="s">
        <v>297</v>
      </c>
      <c r="AR926" t="s">
        <v>297</v>
      </c>
      <c r="AS926" t="s">
        <v>297</v>
      </c>
      <c r="AT926" t="s">
        <v>297</v>
      </c>
      <c r="AU926" t="s">
        <v>297</v>
      </c>
      <c r="AV926" t="s">
        <v>297</v>
      </c>
      <c r="AW926" t="s">
        <v>297</v>
      </c>
      <c r="AX926" t="s">
        <v>297</v>
      </c>
      <c r="AY926" t="s">
        <v>297</v>
      </c>
      <c r="AZ926" t="s">
        <v>297</v>
      </c>
      <c r="BA926" t="s">
        <v>297</v>
      </c>
      <c r="BB926" t="s">
        <v>297</v>
      </c>
      <c r="BC926" t="s">
        <v>297</v>
      </c>
      <c r="BD926" t="s">
        <v>297</v>
      </c>
      <c r="BE926" t="s">
        <v>297</v>
      </c>
      <c r="BF926" t="s">
        <v>297</v>
      </c>
      <c r="BG926" t="s">
        <v>297</v>
      </c>
      <c r="BH926" t="s">
        <v>297</v>
      </c>
      <c r="BI926" t="s">
        <v>297</v>
      </c>
      <c r="BJ926" t="s">
        <v>297</v>
      </c>
      <c r="BK926" t="s">
        <v>297</v>
      </c>
      <c r="BL926" t="s">
        <v>297</v>
      </c>
      <c r="BM926" t="s">
        <v>297</v>
      </c>
      <c r="BN926" t="s">
        <v>297</v>
      </c>
      <c r="BO926" t="s">
        <v>297</v>
      </c>
      <c r="BP926" t="s">
        <v>312</v>
      </c>
      <c r="BQ926" t="s">
        <v>297</v>
      </c>
      <c r="BR926" t="s">
        <v>297</v>
      </c>
      <c r="BS926" t="s">
        <v>297</v>
      </c>
      <c r="BT926" t="s">
        <v>297</v>
      </c>
      <c r="BU926" t="s">
        <v>297</v>
      </c>
      <c r="BV926" t="s">
        <v>297</v>
      </c>
      <c r="BW926" t="s">
        <v>297</v>
      </c>
      <c r="BX926" t="s">
        <v>297</v>
      </c>
      <c r="BY926" t="s">
        <v>297</v>
      </c>
      <c r="BZ926" t="s">
        <v>297</v>
      </c>
      <c r="CA926" t="s">
        <v>297</v>
      </c>
      <c r="CB926" t="s">
        <v>297</v>
      </c>
      <c r="CC926" t="s">
        <v>297</v>
      </c>
      <c r="CD926" t="s">
        <v>297</v>
      </c>
      <c r="CE926" t="s">
        <v>297</v>
      </c>
      <c r="CF926" t="s">
        <v>347</v>
      </c>
      <c r="CG926" t="s">
        <v>297</v>
      </c>
      <c r="CH926" t="s">
        <v>297</v>
      </c>
      <c r="CI926">
        <v>0</v>
      </c>
      <c r="CJ926">
        <v>30</v>
      </c>
      <c r="CM926" t="s">
        <v>297</v>
      </c>
      <c r="CN926" t="s">
        <v>297</v>
      </c>
      <c r="CO926" t="s">
        <v>297</v>
      </c>
      <c r="CP926" t="s">
        <v>297</v>
      </c>
      <c r="CQ926" t="s">
        <v>297</v>
      </c>
      <c r="CR926" t="s">
        <v>297</v>
      </c>
      <c r="CS926" t="s">
        <v>297</v>
      </c>
      <c r="CT926" t="s">
        <v>297</v>
      </c>
      <c r="CU926" t="s">
        <v>297</v>
      </c>
      <c r="CV926" t="s">
        <v>297</v>
      </c>
      <c r="CW926" t="s">
        <v>297</v>
      </c>
      <c r="CX926" t="s">
        <v>297</v>
      </c>
      <c r="CY926" t="s">
        <v>297</v>
      </c>
      <c r="CZ926" t="s">
        <v>297</v>
      </c>
      <c r="DA926" s="11" t="s">
        <v>297</v>
      </c>
      <c r="DB926" s="11" t="s">
        <v>297</v>
      </c>
      <c r="DC926" s="11" t="s">
        <v>297</v>
      </c>
    </row>
    <row r="927" spans="1:107" ht="17" hidden="1" customHeight="1" x14ac:dyDescent="0.2">
      <c r="A927" s="169" t="s">
        <v>290</v>
      </c>
      <c r="B927" s="198" t="s">
        <v>5296</v>
      </c>
      <c r="C927" t="s">
        <v>1311</v>
      </c>
      <c r="D927" s="70" t="s">
        <v>297</v>
      </c>
      <c r="E927" s="70" t="s">
        <v>5295</v>
      </c>
      <c r="F927" s="160" t="s">
        <v>297</v>
      </c>
      <c r="G927" t="s">
        <v>339</v>
      </c>
      <c r="H927" t="s">
        <v>340</v>
      </c>
      <c r="I927" t="s">
        <v>375</v>
      </c>
      <c r="J927" t="s">
        <v>342</v>
      </c>
      <c r="K927" t="s">
        <v>343</v>
      </c>
      <c r="L927" t="s">
        <v>303</v>
      </c>
      <c r="M927" t="s">
        <v>297</v>
      </c>
      <c r="N927" t="s">
        <v>297</v>
      </c>
      <c r="O927" t="s">
        <v>297</v>
      </c>
      <c r="Q927" t="s">
        <v>344</v>
      </c>
      <c r="R927" t="s">
        <v>297</v>
      </c>
      <c r="S927" t="s">
        <v>306</v>
      </c>
      <c r="T927" t="s">
        <v>297</v>
      </c>
      <c r="U927" t="s">
        <v>297</v>
      </c>
      <c r="V927" s="70" t="s">
        <v>309</v>
      </c>
      <c r="W927" s="70" t="s">
        <v>310</v>
      </c>
      <c r="X927" s="70" t="s">
        <v>310</v>
      </c>
      <c r="Y927" t="s">
        <v>311</v>
      </c>
      <c r="Z927" t="s">
        <v>297</v>
      </c>
      <c r="AA927" t="s">
        <v>297</v>
      </c>
      <c r="AB927" t="s">
        <v>297</v>
      </c>
      <c r="AC927" t="s">
        <v>297</v>
      </c>
      <c r="AD927" t="s">
        <v>297</v>
      </c>
      <c r="AE927" t="s">
        <v>297</v>
      </c>
      <c r="AF927" t="s">
        <v>297</v>
      </c>
      <c r="AG927" t="s">
        <v>297</v>
      </c>
      <c r="AH927" t="s">
        <v>297</v>
      </c>
      <c r="AI927" t="s">
        <v>297</v>
      </c>
      <c r="AJ927" t="s">
        <v>297</v>
      </c>
      <c r="AK927" t="s">
        <v>297</v>
      </c>
      <c r="AL927" t="s">
        <v>297</v>
      </c>
      <c r="AM927" t="s">
        <v>297</v>
      </c>
      <c r="AN927" t="s">
        <v>297</v>
      </c>
      <c r="AO927" t="s">
        <v>297</v>
      </c>
      <c r="AP927" t="s">
        <v>297</v>
      </c>
      <c r="AQ927" t="s">
        <v>297</v>
      </c>
      <c r="AR927" t="s">
        <v>297</v>
      </c>
      <c r="AS927" t="s">
        <v>297</v>
      </c>
      <c r="AT927" t="s">
        <v>297</v>
      </c>
      <c r="AU927" t="s">
        <v>297</v>
      </c>
      <c r="AV927" t="s">
        <v>297</v>
      </c>
      <c r="AW927" t="s">
        <v>297</v>
      </c>
      <c r="AX927" t="s">
        <v>297</v>
      </c>
      <c r="AY927" t="s">
        <v>297</v>
      </c>
      <c r="AZ927" t="s">
        <v>297</v>
      </c>
      <c r="BA927" t="s">
        <v>297</v>
      </c>
      <c r="BB927" t="s">
        <v>297</v>
      </c>
      <c r="BC927" t="s">
        <v>297</v>
      </c>
      <c r="BD927" t="s">
        <v>297</v>
      </c>
      <c r="BE927" t="s">
        <v>297</v>
      </c>
      <c r="BF927" t="s">
        <v>297</v>
      </c>
      <c r="BG927" t="s">
        <v>297</v>
      </c>
      <c r="BH927" t="s">
        <v>297</v>
      </c>
      <c r="BI927" t="s">
        <v>297</v>
      </c>
      <c r="BJ927" t="s">
        <v>297</v>
      </c>
      <c r="BK927" t="s">
        <v>297</v>
      </c>
      <c r="BL927" t="s">
        <v>297</v>
      </c>
      <c r="BM927" t="s">
        <v>297</v>
      </c>
      <c r="BN927" t="s">
        <v>297</v>
      </c>
      <c r="BO927" t="s">
        <v>297</v>
      </c>
      <c r="BP927" t="s">
        <v>312</v>
      </c>
      <c r="BQ927" t="s">
        <v>297</v>
      </c>
      <c r="BR927" t="s">
        <v>297</v>
      </c>
      <c r="BS927" t="s">
        <v>297</v>
      </c>
      <c r="BT927" t="s">
        <v>297</v>
      </c>
      <c r="BU927" t="s">
        <v>297</v>
      </c>
      <c r="BV927" t="s">
        <v>297</v>
      </c>
      <c r="BW927" t="s">
        <v>297</v>
      </c>
      <c r="BX927" t="s">
        <v>297</v>
      </c>
      <c r="BY927" t="s">
        <v>297</v>
      </c>
      <c r="BZ927" t="s">
        <v>297</v>
      </c>
      <c r="CA927" t="s">
        <v>297</v>
      </c>
      <c r="CB927" t="s">
        <v>297</v>
      </c>
      <c r="CC927" t="s">
        <v>297</v>
      </c>
      <c r="CD927" t="s">
        <v>297</v>
      </c>
      <c r="CE927" t="s">
        <v>297</v>
      </c>
      <c r="CF927" t="s">
        <v>347</v>
      </c>
      <c r="CG927" t="s">
        <v>297</v>
      </c>
      <c r="CH927" t="s">
        <v>297</v>
      </c>
      <c r="CI927">
        <v>0</v>
      </c>
      <c r="CJ927">
        <v>30</v>
      </c>
      <c r="CM927" t="s">
        <v>297</v>
      </c>
      <c r="CN927" t="s">
        <v>297</v>
      </c>
      <c r="CO927" t="s">
        <v>297</v>
      </c>
      <c r="CP927" t="s">
        <v>297</v>
      </c>
      <c r="CQ927" t="s">
        <v>297</v>
      </c>
      <c r="CR927" t="s">
        <v>297</v>
      </c>
      <c r="CS927" t="s">
        <v>297</v>
      </c>
      <c r="CT927" t="s">
        <v>297</v>
      </c>
      <c r="CU927" t="s">
        <v>297</v>
      </c>
      <c r="CV927" t="s">
        <v>297</v>
      </c>
      <c r="CW927" t="s">
        <v>297</v>
      </c>
      <c r="CX927" t="s">
        <v>297</v>
      </c>
      <c r="CY927" t="s">
        <v>297</v>
      </c>
      <c r="CZ927" t="s">
        <v>297</v>
      </c>
      <c r="DA927" s="11" t="s">
        <v>297</v>
      </c>
      <c r="DB927" s="11" t="s">
        <v>297</v>
      </c>
      <c r="DC927" s="11" t="s">
        <v>297</v>
      </c>
    </row>
    <row r="928" spans="1:107" ht="17" hidden="1" customHeight="1" x14ac:dyDescent="0.2">
      <c r="A928" s="169" t="s">
        <v>289</v>
      </c>
      <c r="B928" s="199" t="s">
        <v>5297</v>
      </c>
      <c r="C928" t="s">
        <v>1311</v>
      </c>
      <c r="D928" s="70" t="s">
        <v>297</v>
      </c>
      <c r="E928" s="70" t="s">
        <v>5296</v>
      </c>
      <c r="F928" s="160" t="s">
        <v>297</v>
      </c>
      <c r="G928" t="s">
        <v>339</v>
      </c>
      <c r="H928" t="s">
        <v>340</v>
      </c>
      <c r="I928" t="s">
        <v>375</v>
      </c>
      <c r="J928" t="s">
        <v>342</v>
      </c>
      <c r="K928" t="s">
        <v>343</v>
      </c>
      <c r="L928" t="s">
        <v>303</v>
      </c>
      <c r="M928" t="s">
        <v>297</v>
      </c>
      <c r="N928" t="s">
        <v>297</v>
      </c>
      <c r="O928" t="s">
        <v>297</v>
      </c>
      <c r="Q928" t="s">
        <v>344</v>
      </c>
      <c r="R928" t="s">
        <v>297</v>
      </c>
      <c r="S928" t="s">
        <v>306</v>
      </c>
      <c r="T928" t="s">
        <v>297</v>
      </c>
      <c r="U928" t="s">
        <v>297</v>
      </c>
      <c r="V928" s="70" t="s">
        <v>309</v>
      </c>
      <c r="W928" s="70" t="s">
        <v>310</v>
      </c>
      <c r="X928" s="70" t="s">
        <v>310</v>
      </c>
      <c r="Y928" t="s">
        <v>311</v>
      </c>
      <c r="Z928" t="s">
        <v>297</v>
      </c>
      <c r="AA928" t="s">
        <v>297</v>
      </c>
      <c r="AB928" t="s">
        <v>297</v>
      </c>
      <c r="AC928" t="s">
        <v>297</v>
      </c>
      <c r="AD928" t="s">
        <v>297</v>
      </c>
      <c r="AE928" t="s">
        <v>297</v>
      </c>
      <c r="AF928" t="s">
        <v>297</v>
      </c>
      <c r="AG928" t="s">
        <v>297</v>
      </c>
      <c r="AH928" t="s">
        <v>297</v>
      </c>
      <c r="AI928" t="s">
        <v>297</v>
      </c>
      <c r="AJ928" t="s">
        <v>297</v>
      </c>
      <c r="AK928" t="s">
        <v>297</v>
      </c>
      <c r="AL928" t="s">
        <v>297</v>
      </c>
      <c r="AM928" t="s">
        <v>297</v>
      </c>
      <c r="AN928" t="s">
        <v>297</v>
      </c>
      <c r="AO928" t="s">
        <v>297</v>
      </c>
      <c r="AP928" t="s">
        <v>297</v>
      </c>
      <c r="AQ928" t="s">
        <v>297</v>
      </c>
      <c r="AR928" t="s">
        <v>297</v>
      </c>
      <c r="AS928" t="s">
        <v>297</v>
      </c>
      <c r="AT928" t="s">
        <v>297</v>
      </c>
      <c r="AU928" t="s">
        <v>297</v>
      </c>
      <c r="AV928" t="s">
        <v>297</v>
      </c>
      <c r="AW928" t="s">
        <v>297</v>
      </c>
      <c r="AX928" t="s">
        <v>297</v>
      </c>
      <c r="AY928" t="s">
        <v>297</v>
      </c>
      <c r="AZ928" t="s">
        <v>297</v>
      </c>
      <c r="BA928" t="s">
        <v>297</v>
      </c>
      <c r="BB928" t="s">
        <v>297</v>
      </c>
      <c r="BC928" t="s">
        <v>297</v>
      </c>
      <c r="BD928" t="s">
        <v>297</v>
      </c>
      <c r="BE928" t="s">
        <v>297</v>
      </c>
      <c r="BF928" t="s">
        <v>297</v>
      </c>
      <c r="BG928" t="s">
        <v>297</v>
      </c>
      <c r="BH928" t="s">
        <v>297</v>
      </c>
      <c r="BI928" t="s">
        <v>297</v>
      </c>
      <c r="BJ928" t="s">
        <v>297</v>
      </c>
      <c r="BK928" t="s">
        <v>297</v>
      </c>
      <c r="BL928" t="s">
        <v>297</v>
      </c>
      <c r="BM928" t="s">
        <v>297</v>
      </c>
      <c r="BN928" t="s">
        <v>297</v>
      </c>
      <c r="BO928" t="s">
        <v>297</v>
      </c>
      <c r="BP928" t="s">
        <v>312</v>
      </c>
      <c r="BQ928" t="s">
        <v>297</v>
      </c>
      <c r="BR928" t="s">
        <v>297</v>
      </c>
      <c r="BS928" t="s">
        <v>297</v>
      </c>
      <c r="BT928" t="s">
        <v>297</v>
      </c>
      <c r="BU928" t="s">
        <v>297</v>
      </c>
      <c r="BV928" t="s">
        <v>297</v>
      </c>
      <c r="BW928" t="s">
        <v>297</v>
      </c>
      <c r="BX928" t="s">
        <v>297</v>
      </c>
      <c r="BY928" t="s">
        <v>297</v>
      </c>
      <c r="BZ928" t="s">
        <v>297</v>
      </c>
      <c r="CA928" t="s">
        <v>297</v>
      </c>
      <c r="CB928" t="s">
        <v>297</v>
      </c>
      <c r="CC928" t="s">
        <v>297</v>
      </c>
      <c r="CD928" t="s">
        <v>297</v>
      </c>
      <c r="CE928" t="s">
        <v>297</v>
      </c>
      <c r="CF928" t="s">
        <v>347</v>
      </c>
      <c r="CG928" t="s">
        <v>297</v>
      </c>
      <c r="CH928" t="s">
        <v>297</v>
      </c>
      <c r="CI928">
        <v>0</v>
      </c>
      <c r="CJ928">
        <v>30</v>
      </c>
      <c r="CM928" t="s">
        <v>297</v>
      </c>
      <c r="CN928" t="s">
        <v>297</v>
      </c>
      <c r="CO928" t="s">
        <v>297</v>
      </c>
      <c r="CP928" t="s">
        <v>297</v>
      </c>
      <c r="CQ928" t="s">
        <v>297</v>
      </c>
      <c r="CR928" t="s">
        <v>297</v>
      </c>
      <c r="CS928" t="s">
        <v>297</v>
      </c>
      <c r="CT928" t="s">
        <v>297</v>
      </c>
      <c r="CU928" t="s">
        <v>297</v>
      </c>
      <c r="CV928" t="s">
        <v>297</v>
      </c>
      <c r="CW928" t="s">
        <v>297</v>
      </c>
      <c r="CX928" t="s">
        <v>297</v>
      </c>
      <c r="CY928" t="s">
        <v>297</v>
      </c>
      <c r="CZ928" t="s">
        <v>297</v>
      </c>
      <c r="DA928" s="11" t="s">
        <v>297</v>
      </c>
      <c r="DB928" s="11" t="s">
        <v>297</v>
      </c>
      <c r="DC928" s="11" t="s">
        <v>297</v>
      </c>
    </row>
    <row r="929" spans="1:107" ht="17" hidden="1" customHeight="1" x14ac:dyDescent="0.2">
      <c r="A929" s="169" t="s">
        <v>293</v>
      </c>
      <c r="B929" s="198" t="s">
        <v>5298</v>
      </c>
      <c r="C929" t="s">
        <v>1311</v>
      </c>
      <c r="D929" s="70" t="s">
        <v>297</v>
      </c>
      <c r="E929" s="70" t="s">
        <v>5297</v>
      </c>
      <c r="F929" s="160" t="s">
        <v>297</v>
      </c>
      <c r="G929" t="s">
        <v>339</v>
      </c>
      <c r="H929" t="s">
        <v>340</v>
      </c>
      <c r="I929" t="s">
        <v>375</v>
      </c>
      <c r="J929" t="s">
        <v>342</v>
      </c>
      <c r="K929" t="s">
        <v>343</v>
      </c>
      <c r="L929" t="s">
        <v>303</v>
      </c>
      <c r="M929" t="s">
        <v>297</v>
      </c>
      <c r="N929" t="s">
        <v>297</v>
      </c>
      <c r="O929" t="s">
        <v>297</v>
      </c>
      <c r="Q929" t="s">
        <v>344</v>
      </c>
      <c r="R929" t="s">
        <v>297</v>
      </c>
      <c r="S929" t="s">
        <v>306</v>
      </c>
      <c r="T929" t="s">
        <v>297</v>
      </c>
      <c r="U929" t="s">
        <v>297</v>
      </c>
      <c r="V929" s="70" t="s">
        <v>309</v>
      </c>
      <c r="W929" s="70" t="s">
        <v>310</v>
      </c>
      <c r="X929" s="70" t="s">
        <v>310</v>
      </c>
      <c r="Y929" t="s">
        <v>311</v>
      </c>
      <c r="Z929" t="s">
        <v>297</v>
      </c>
      <c r="AA929" t="s">
        <v>297</v>
      </c>
      <c r="AB929" t="s">
        <v>297</v>
      </c>
      <c r="AC929" t="s">
        <v>297</v>
      </c>
      <c r="AD929" t="s">
        <v>297</v>
      </c>
      <c r="AE929" t="s">
        <v>297</v>
      </c>
      <c r="AF929" t="s">
        <v>297</v>
      </c>
      <c r="AG929" t="s">
        <v>297</v>
      </c>
      <c r="AH929" t="s">
        <v>297</v>
      </c>
      <c r="AI929" t="s">
        <v>297</v>
      </c>
      <c r="AJ929" t="s">
        <v>297</v>
      </c>
      <c r="AK929" t="s">
        <v>297</v>
      </c>
      <c r="AL929" t="s">
        <v>297</v>
      </c>
      <c r="AM929" t="s">
        <v>297</v>
      </c>
      <c r="AN929" t="s">
        <v>297</v>
      </c>
      <c r="AO929" t="s">
        <v>297</v>
      </c>
      <c r="AP929" t="s">
        <v>297</v>
      </c>
      <c r="AQ929" t="s">
        <v>297</v>
      </c>
      <c r="AR929" t="s">
        <v>297</v>
      </c>
      <c r="AS929" t="s">
        <v>297</v>
      </c>
      <c r="AT929" t="s">
        <v>297</v>
      </c>
      <c r="AU929" t="s">
        <v>297</v>
      </c>
      <c r="AV929" t="s">
        <v>297</v>
      </c>
      <c r="AW929" t="s">
        <v>297</v>
      </c>
      <c r="AX929" t="s">
        <v>297</v>
      </c>
      <c r="AY929" t="s">
        <v>297</v>
      </c>
      <c r="AZ929" t="s">
        <v>297</v>
      </c>
      <c r="BA929" t="s">
        <v>297</v>
      </c>
      <c r="BB929" t="s">
        <v>297</v>
      </c>
      <c r="BC929" t="s">
        <v>297</v>
      </c>
      <c r="BD929" t="s">
        <v>297</v>
      </c>
      <c r="BE929" t="s">
        <v>297</v>
      </c>
      <c r="BF929" t="s">
        <v>297</v>
      </c>
      <c r="BG929" t="s">
        <v>297</v>
      </c>
      <c r="BH929" t="s">
        <v>297</v>
      </c>
      <c r="BI929" t="s">
        <v>297</v>
      </c>
      <c r="BJ929" t="s">
        <v>297</v>
      </c>
      <c r="BK929" t="s">
        <v>297</v>
      </c>
      <c r="BL929" t="s">
        <v>297</v>
      </c>
      <c r="BM929" t="s">
        <v>297</v>
      </c>
      <c r="BN929" t="s">
        <v>297</v>
      </c>
      <c r="BO929" t="s">
        <v>297</v>
      </c>
      <c r="BP929" t="s">
        <v>312</v>
      </c>
      <c r="BQ929" t="s">
        <v>297</v>
      </c>
      <c r="BR929" t="s">
        <v>297</v>
      </c>
      <c r="BS929" t="s">
        <v>297</v>
      </c>
      <c r="BT929" t="s">
        <v>297</v>
      </c>
      <c r="BU929" t="s">
        <v>297</v>
      </c>
      <c r="BV929" t="s">
        <v>297</v>
      </c>
      <c r="BW929" t="s">
        <v>297</v>
      </c>
      <c r="BX929" t="s">
        <v>297</v>
      </c>
      <c r="BY929" t="s">
        <v>297</v>
      </c>
      <c r="BZ929" t="s">
        <v>297</v>
      </c>
      <c r="CA929" t="s">
        <v>297</v>
      </c>
      <c r="CB929" t="s">
        <v>297</v>
      </c>
      <c r="CC929" t="s">
        <v>297</v>
      </c>
      <c r="CD929" t="s">
        <v>297</v>
      </c>
      <c r="CE929" t="s">
        <v>297</v>
      </c>
      <c r="CF929" t="s">
        <v>347</v>
      </c>
      <c r="CG929" t="s">
        <v>297</v>
      </c>
      <c r="CH929" t="s">
        <v>297</v>
      </c>
      <c r="CI929">
        <v>0</v>
      </c>
      <c r="CJ929">
        <v>30</v>
      </c>
      <c r="CM929" t="s">
        <v>297</v>
      </c>
      <c r="CN929" t="s">
        <v>297</v>
      </c>
      <c r="CO929" t="s">
        <v>297</v>
      </c>
      <c r="CP929" t="s">
        <v>297</v>
      </c>
      <c r="CQ929" t="s">
        <v>297</v>
      </c>
      <c r="CR929" t="s">
        <v>297</v>
      </c>
      <c r="CS929" t="s">
        <v>297</v>
      </c>
      <c r="CT929" t="s">
        <v>297</v>
      </c>
      <c r="CU929" t="s">
        <v>297</v>
      </c>
      <c r="CV929" t="s">
        <v>297</v>
      </c>
      <c r="CW929" t="s">
        <v>297</v>
      </c>
      <c r="CX929" t="s">
        <v>297</v>
      </c>
      <c r="CY929" t="s">
        <v>297</v>
      </c>
      <c r="CZ929" t="s">
        <v>297</v>
      </c>
      <c r="DA929" s="11" t="s">
        <v>297</v>
      </c>
      <c r="DB929" s="11" t="s">
        <v>297</v>
      </c>
      <c r="DC929" s="11" t="s">
        <v>297</v>
      </c>
    </row>
    <row r="930" spans="1:107" ht="17" hidden="1" customHeight="1" x14ac:dyDescent="0.2">
      <c r="A930" s="168" t="s">
        <v>291</v>
      </c>
      <c r="B930" s="199" t="s">
        <v>5300</v>
      </c>
      <c r="C930" t="s">
        <v>1311</v>
      </c>
      <c r="D930" s="70" t="s">
        <v>297</v>
      </c>
      <c r="E930" s="70" t="s">
        <v>5299</v>
      </c>
      <c r="F930" s="160" t="s">
        <v>297</v>
      </c>
      <c r="G930" t="s">
        <v>339</v>
      </c>
      <c r="H930" t="s">
        <v>340</v>
      </c>
      <c r="I930" t="s">
        <v>375</v>
      </c>
      <c r="J930" t="s">
        <v>342</v>
      </c>
      <c r="K930" t="s">
        <v>343</v>
      </c>
      <c r="L930" t="s">
        <v>303</v>
      </c>
      <c r="M930" t="s">
        <v>297</v>
      </c>
      <c r="N930" t="s">
        <v>297</v>
      </c>
      <c r="O930" t="s">
        <v>297</v>
      </c>
      <c r="Q930" t="s">
        <v>344</v>
      </c>
      <c r="R930" t="s">
        <v>297</v>
      </c>
      <c r="S930" t="s">
        <v>306</v>
      </c>
      <c r="T930" t="s">
        <v>297</v>
      </c>
      <c r="U930" t="s">
        <v>297</v>
      </c>
      <c r="V930" s="70" t="s">
        <v>309</v>
      </c>
      <c r="W930" s="70" t="s">
        <v>310</v>
      </c>
      <c r="X930" s="70" t="s">
        <v>310</v>
      </c>
      <c r="Y930" t="s">
        <v>311</v>
      </c>
      <c r="Z930" t="s">
        <v>297</v>
      </c>
      <c r="AA930" t="s">
        <v>297</v>
      </c>
      <c r="AB930" t="s">
        <v>297</v>
      </c>
      <c r="AC930" t="s">
        <v>297</v>
      </c>
      <c r="AD930" t="s">
        <v>297</v>
      </c>
      <c r="AE930" t="s">
        <v>297</v>
      </c>
      <c r="AF930" t="s">
        <v>297</v>
      </c>
      <c r="AG930" t="s">
        <v>297</v>
      </c>
      <c r="AH930" t="s">
        <v>297</v>
      </c>
      <c r="AI930" t="s">
        <v>297</v>
      </c>
      <c r="AJ930" t="s">
        <v>297</v>
      </c>
      <c r="AK930" t="s">
        <v>297</v>
      </c>
      <c r="AL930" t="s">
        <v>297</v>
      </c>
      <c r="AM930" t="s">
        <v>297</v>
      </c>
      <c r="AN930" t="s">
        <v>297</v>
      </c>
      <c r="AO930" t="s">
        <v>297</v>
      </c>
      <c r="AP930" t="s">
        <v>297</v>
      </c>
      <c r="AQ930" t="s">
        <v>297</v>
      </c>
      <c r="AR930" t="s">
        <v>297</v>
      </c>
      <c r="AS930" t="s">
        <v>297</v>
      </c>
      <c r="AT930" t="s">
        <v>297</v>
      </c>
      <c r="AU930" t="s">
        <v>297</v>
      </c>
      <c r="AV930" t="s">
        <v>297</v>
      </c>
      <c r="AW930" t="s">
        <v>297</v>
      </c>
      <c r="AX930" t="s">
        <v>297</v>
      </c>
      <c r="AY930" t="s">
        <v>297</v>
      </c>
      <c r="AZ930" t="s">
        <v>297</v>
      </c>
      <c r="BA930" t="s">
        <v>297</v>
      </c>
      <c r="BB930" t="s">
        <v>297</v>
      </c>
      <c r="BC930" t="s">
        <v>297</v>
      </c>
      <c r="BD930" t="s">
        <v>297</v>
      </c>
      <c r="BE930" t="s">
        <v>297</v>
      </c>
      <c r="BF930" t="s">
        <v>297</v>
      </c>
      <c r="BG930" t="s">
        <v>297</v>
      </c>
      <c r="BH930" t="s">
        <v>297</v>
      </c>
      <c r="BI930" t="s">
        <v>297</v>
      </c>
      <c r="BJ930" t="s">
        <v>297</v>
      </c>
      <c r="BK930" t="s">
        <v>297</v>
      </c>
      <c r="BL930" t="s">
        <v>297</v>
      </c>
      <c r="BM930" t="s">
        <v>297</v>
      </c>
      <c r="BN930" t="s">
        <v>297</v>
      </c>
      <c r="BO930" t="s">
        <v>297</v>
      </c>
      <c r="BP930" t="s">
        <v>312</v>
      </c>
      <c r="BQ930" t="s">
        <v>297</v>
      </c>
      <c r="BR930" t="s">
        <v>297</v>
      </c>
      <c r="BS930" t="s">
        <v>297</v>
      </c>
      <c r="BT930" t="s">
        <v>297</v>
      </c>
      <c r="BU930" t="s">
        <v>297</v>
      </c>
      <c r="BV930" t="s">
        <v>297</v>
      </c>
      <c r="BW930" t="s">
        <v>297</v>
      </c>
      <c r="BX930" t="s">
        <v>297</v>
      </c>
      <c r="BY930" t="s">
        <v>297</v>
      </c>
      <c r="BZ930" t="s">
        <v>297</v>
      </c>
      <c r="CA930" t="s">
        <v>297</v>
      </c>
      <c r="CB930" t="s">
        <v>297</v>
      </c>
      <c r="CC930" t="s">
        <v>297</v>
      </c>
      <c r="CD930" t="s">
        <v>297</v>
      </c>
      <c r="CE930" t="s">
        <v>297</v>
      </c>
      <c r="CF930" t="s">
        <v>347</v>
      </c>
      <c r="CG930" t="s">
        <v>297</v>
      </c>
      <c r="CH930" t="s">
        <v>297</v>
      </c>
      <c r="CI930">
        <v>0</v>
      </c>
      <c r="CJ930">
        <v>30</v>
      </c>
      <c r="CM930" t="s">
        <v>297</v>
      </c>
      <c r="CN930" t="s">
        <v>297</v>
      </c>
      <c r="CO930" t="s">
        <v>297</v>
      </c>
      <c r="CP930" t="s">
        <v>297</v>
      </c>
      <c r="CQ930" t="s">
        <v>297</v>
      </c>
      <c r="CR930" t="s">
        <v>297</v>
      </c>
      <c r="CS930" t="s">
        <v>297</v>
      </c>
      <c r="CT930" t="s">
        <v>297</v>
      </c>
      <c r="CU930" t="s">
        <v>297</v>
      </c>
      <c r="CV930" t="s">
        <v>297</v>
      </c>
      <c r="CW930" t="s">
        <v>297</v>
      </c>
      <c r="CX930" t="s">
        <v>297</v>
      </c>
      <c r="CY930" t="s">
        <v>297</v>
      </c>
      <c r="CZ930" t="s">
        <v>297</v>
      </c>
      <c r="DA930" s="11" t="s">
        <v>297</v>
      </c>
      <c r="DB930" s="11" t="s">
        <v>297</v>
      </c>
      <c r="DC930" s="11" t="s">
        <v>297</v>
      </c>
    </row>
    <row r="931" spans="1:107" ht="17" hidden="1" customHeight="1" x14ac:dyDescent="0.2">
      <c r="A931" s="180" t="s">
        <v>809</v>
      </c>
      <c r="B931" s="14" t="s">
        <v>5301</v>
      </c>
      <c r="C931" t="s">
        <v>701</v>
      </c>
      <c r="D931" s="70" t="s">
        <v>297</v>
      </c>
      <c r="E931" s="70" t="s">
        <v>5300</v>
      </c>
      <c r="F931" t="s">
        <v>5303</v>
      </c>
      <c r="G931" t="s">
        <v>298</v>
      </c>
      <c r="H931" t="s">
        <v>340</v>
      </c>
      <c r="I931" t="s">
        <v>300</v>
      </c>
      <c r="J931" t="s">
        <v>809</v>
      </c>
      <c r="K931" t="s">
        <v>343</v>
      </c>
      <c r="L931" t="s">
        <v>303</v>
      </c>
      <c r="M931" t="s">
        <v>297</v>
      </c>
      <c r="N931" t="s">
        <v>297</v>
      </c>
      <c r="O931" t="s">
        <v>297</v>
      </c>
      <c r="Q931" t="s">
        <v>344</v>
      </c>
      <c r="R931" t="s">
        <v>319</v>
      </c>
      <c r="S931" t="s">
        <v>306</v>
      </c>
      <c r="T931" t="s">
        <v>297</v>
      </c>
      <c r="U931" t="s">
        <v>297</v>
      </c>
      <c r="V931" t="s">
        <v>309</v>
      </c>
      <c r="W931" s="70" t="s">
        <v>310</v>
      </c>
      <c r="X931" s="70" t="s">
        <v>310</v>
      </c>
      <c r="Y931" t="s">
        <v>311</v>
      </c>
      <c r="Z931" t="s">
        <v>297</v>
      </c>
      <c r="AA931" t="s">
        <v>297</v>
      </c>
      <c r="AB931" t="s">
        <v>297</v>
      </c>
      <c r="AC931" t="s">
        <v>297</v>
      </c>
      <c r="AD931" t="s">
        <v>297</v>
      </c>
      <c r="AE931" t="s">
        <v>297</v>
      </c>
      <c r="AF931" t="s">
        <v>312</v>
      </c>
      <c r="AG931" t="s">
        <v>297</v>
      </c>
      <c r="AH931" t="s">
        <v>297</v>
      </c>
      <c r="AI931" t="s">
        <v>297</v>
      </c>
      <c r="AJ931" t="s">
        <v>297</v>
      </c>
      <c r="AK931" t="s">
        <v>297</v>
      </c>
      <c r="AL931" t="s">
        <v>297</v>
      </c>
      <c r="AM931" t="s">
        <v>297</v>
      </c>
      <c r="AN931" t="s">
        <v>297</v>
      </c>
      <c r="AO931" t="s">
        <v>297</v>
      </c>
      <c r="AP931" t="s">
        <v>297</v>
      </c>
      <c r="AQ931" t="s">
        <v>297</v>
      </c>
      <c r="AR931" t="s">
        <v>297</v>
      </c>
      <c r="AS931" t="s">
        <v>297</v>
      </c>
      <c r="AT931" t="s">
        <v>297</v>
      </c>
      <c r="AU931" t="s">
        <v>297</v>
      </c>
      <c r="AV931" t="s">
        <v>297</v>
      </c>
      <c r="AW931" t="s">
        <v>297</v>
      </c>
      <c r="AX931" t="s">
        <v>297</v>
      </c>
      <c r="AY931" t="s">
        <v>297</v>
      </c>
      <c r="AZ931" t="s">
        <v>297</v>
      </c>
      <c r="BA931" t="s">
        <v>297</v>
      </c>
      <c r="BB931" t="s">
        <v>297</v>
      </c>
      <c r="BC931" t="s">
        <v>297</v>
      </c>
      <c r="BD931" t="s">
        <v>297</v>
      </c>
      <c r="BE931" t="s">
        <v>297</v>
      </c>
      <c r="BF931" t="s">
        <v>297</v>
      </c>
      <c r="BG931" t="s">
        <v>297</v>
      </c>
      <c r="BH931" t="s">
        <v>297</v>
      </c>
      <c r="BI931" t="s">
        <v>297</v>
      </c>
      <c r="BJ931" t="s">
        <v>297</v>
      </c>
      <c r="BK931" t="s">
        <v>297</v>
      </c>
      <c r="BL931" t="s">
        <v>297</v>
      </c>
      <c r="BM931" t="s">
        <v>297</v>
      </c>
      <c r="BN931" t="s">
        <v>297</v>
      </c>
      <c r="BO931" t="s">
        <v>297</v>
      </c>
      <c r="BP931" t="s">
        <v>312</v>
      </c>
      <c r="BQ931" t="s">
        <v>297</v>
      </c>
      <c r="BR931" t="s">
        <v>297</v>
      </c>
      <c r="BS931" t="s">
        <v>297</v>
      </c>
      <c r="BT931" t="s">
        <v>297</v>
      </c>
      <c r="BU931" t="s">
        <v>297</v>
      </c>
      <c r="BV931" t="s">
        <v>297</v>
      </c>
      <c r="BW931" t="s">
        <v>297</v>
      </c>
      <c r="BX931" t="s">
        <v>297</v>
      </c>
      <c r="BY931" t="s">
        <v>297</v>
      </c>
      <c r="BZ931" t="s">
        <v>297</v>
      </c>
      <c r="CA931" t="s">
        <v>297</v>
      </c>
      <c r="CB931" t="s">
        <v>297</v>
      </c>
      <c r="CC931" t="s">
        <v>297</v>
      </c>
      <c r="CD931" t="s">
        <v>297</v>
      </c>
      <c r="CE931" t="s">
        <v>297</v>
      </c>
      <c r="CF931" t="s">
        <v>347</v>
      </c>
      <c r="CG931" t="s">
        <v>297</v>
      </c>
      <c r="CH931" t="s">
        <v>297</v>
      </c>
      <c r="CI931">
        <v>0</v>
      </c>
      <c r="CJ931">
        <v>30</v>
      </c>
      <c r="CK931" t="s">
        <v>5304</v>
      </c>
      <c r="CL931" t="s">
        <v>5305</v>
      </c>
      <c r="CM931" t="s">
        <v>5306</v>
      </c>
      <c r="CN931" t="s">
        <v>297</v>
      </c>
      <c r="CO931" t="s">
        <v>297</v>
      </c>
      <c r="CP931" t="s">
        <v>297</v>
      </c>
      <c r="CQ931" t="s">
        <v>297</v>
      </c>
      <c r="CR931" t="s">
        <v>297</v>
      </c>
      <c r="CS931" t="s">
        <v>297</v>
      </c>
      <c r="CT931" t="s">
        <v>297</v>
      </c>
      <c r="CU931" t="s">
        <v>297</v>
      </c>
      <c r="CV931" t="s">
        <v>297</v>
      </c>
      <c r="CW931" t="s">
        <v>297</v>
      </c>
      <c r="CX931" t="s">
        <v>297</v>
      </c>
      <c r="CY931" t="s">
        <v>297</v>
      </c>
      <c r="CZ931" t="s">
        <v>297</v>
      </c>
      <c r="DA931" s="11" t="s">
        <v>297</v>
      </c>
      <c r="DB931" s="11" t="s">
        <v>297</v>
      </c>
      <c r="DC931" s="11" t="s">
        <v>297</v>
      </c>
    </row>
    <row r="932" spans="1:107" ht="17" hidden="1" customHeight="1" x14ac:dyDescent="0.2">
      <c r="A932" s="180" t="s">
        <v>5307</v>
      </c>
      <c r="B932" s="196" t="s">
        <v>5308</v>
      </c>
      <c r="C932" t="s">
        <v>6289</v>
      </c>
      <c r="D932" t="s">
        <v>297</v>
      </c>
      <c r="E932" t="s">
        <v>5302</v>
      </c>
      <c r="F932" t="s">
        <v>297</v>
      </c>
      <c r="G932" t="s">
        <v>357</v>
      </c>
      <c r="H932" t="s">
        <v>299</v>
      </c>
      <c r="I932" t="s">
        <v>300</v>
      </c>
      <c r="J932" t="s">
        <v>2234</v>
      </c>
      <c r="K932" t="s">
        <v>1684</v>
      </c>
      <c r="L932" t="s">
        <v>303</v>
      </c>
      <c r="M932" t="s">
        <v>297</v>
      </c>
      <c r="N932" t="s">
        <v>297</v>
      </c>
      <c r="O932" t="s">
        <v>297</v>
      </c>
      <c r="Q932" t="s">
        <v>1685</v>
      </c>
      <c r="R932" t="s">
        <v>319</v>
      </c>
      <c r="S932" t="s">
        <v>306</v>
      </c>
      <c r="T932" t="s">
        <v>362</v>
      </c>
      <c r="U932" t="s">
        <v>308</v>
      </c>
      <c r="V932" t="s">
        <v>309</v>
      </c>
      <c r="W932" s="70" t="s">
        <v>345</v>
      </c>
      <c r="X932" s="70" t="s">
        <v>310</v>
      </c>
      <c r="Y932" t="s">
        <v>297</v>
      </c>
      <c r="Z932" t="s">
        <v>312</v>
      </c>
      <c r="AA932" t="s">
        <v>297</v>
      </c>
      <c r="AB932" t="s">
        <v>297</v>
      </c>
      <c r="AC932" t="s">
        <v>297</v>
      </c>
      <c r="AD932" t="s">
        <v>297</v>
      </c>
      <c r="AE932" t="s">
        <v>297</v>
      </c>
      <c r="AF932" t="s">
        <v>312</v>
      </c>
      <c r="AG932" t="s">
        <v>297</v>
      </c>
      <c r="AH932" t="s">
        <v>297</v>
      </c>
      <c r="AI932" t="s">
        <v>297</v>
      </c>
      <c r="AJ932" t="s">
        <v>297</v>
      </c>
      <c r="AK932" t="s">
        <v>297</v>
      </c>
      <c r="AL932" t="s">
        <v>297</v>
      </c>
      <c r="AM932" t="s">
        <v>297</v>
      </c>
      <c r="AN932" t="s">
        <v>297</v>
      </c>
      <c r="AO932" t="s">
        <v>297</v>
      </c>
      <c r="AP932" t="s">
        <v>297</v>
      </c>
      <c r="AQ932" t="s">
        <v>297</v>
      </c>
      <c r="AR932" t="s">
        <v>297</v>
      </c>
      <c r="AS932" t="s">
        <v>297</v>
      </c>
      <c r="AT932" t="s">
        <v>297</v>
      </c>
      <c r="AU932" t="s">
        <v>297</v>
      </c>
      <c r="AV932" t="s">
        <v>297</v>
      </c>
      <c r="AW932" t="s">
        <v>297</v>
      </c>
      <c r="AX932" t="s">
        <v>297</v>
      </c>
      <c r="AY932" t="s">
        <v>297</v>
      </c>
      <c r="AZ932" t="s">
        <v>297</v>
      </c>
      <c r="BA932" t="s">
        <v>297</v>
      </c>
      <c r="BB932" t="s">
        <v>297</v>
      </c>
      <c r="BC932" t="s">
        <v>297</v>
      </c>
      <c r="BD932" t="s">
        <v>297</v>
      </c>
      <c r="BE932" t="s">
        <v>297</v>
      </c>
      <c r="BF932" t="s">
        <v>297</v>
      </c>
      <c r="BG932" t="s">
        <v>297</v>
      </c>
      <c r="BH932" t="s">
        <v>297</v>
      </c>
      <c r="BI932" t="s">
        <v>297</v>
      </c>
      <c r="BJ932" t="s">
        <v>297</v>
      </c>
      <c r="BK932" t="s">
        <v>297</v>
      </c>
      <c r="BL932" t="s">
        <v>297</v>
      </c>
      <c r="BM932" t="s">
        <v>297</v>
      </c>
      <c r="BN932" t="s">
        <v>297</v>
      </c>
      <c r="BO932" t="s">
        <v>297</v>
      </c>
      <c r="BP932" t="s">
        <v>297</v>
      </c>
      <c r="BQ932" t="s">
        <v>297</v>
      </c>
      <c r="BR932" t="s">
        <v>297</v>
      </c>
      <c r="BS932" t="s">
        <v>297</v>
      </c>
      <c r="BT932" t="s">
        <v>297</v>
      </c>
      <c r="BU932" t="s">
        <v>297</v>
      </c>
      <c r="BV932" t="s">
        <v>297</v>
      </c>
      <c r="BW932" t="s">
        <v>297</v>
      </c>
      <c r="BX932" t="s">
        <v>297</v>
      </c>
      <c r="BY932" t="s">
        <v>297</v>
      </c>
      <c r="BZ932" t="s">
        <v>297</v>
      </c>
      <c r="CA932" t="s">
        <v>297</v>
      </c>
      <c r="CB932" t="s">
        <v>297</v>
      </c>
      <c r="CC932" t="s">
        <v>297</v>
      </c>
      <c r="CD932" t="s">
        <v>297</v>
      </c>
      <c r="CE932" t="s">
        <v>297</v>
      </c>
      <c r="CF932" t="s">
        <v>553</v>
      </c>
      <c r="CG932" t="s">
        <v>314</v>
      </c>
      <c r="CH932" t="s">
        <v>314</v>
      </c>
      <c r="CI932" t="s">
        <v>297</v>
      </c>
      <c r="CJ932" t="s">
        <v>297</v>
      </c>
      <c r="CK932" t="s">
        <v>5310</v>
      </c>
      <c r="CL932" t="s">
        <v>5311</v>
      </c>
      <c r="CM932" t="s">
        <v>297</v>
      </c>
      <c r="CN932" t="s">
        <v>297</v>
      </c>
      <c r="CO932" t="s">
        <v>297</v>
      </c>
      <c r="CP932" t="s">
        <v>297</v>
      </c>
      <c r="CQ932" t="s">
        <v>5312</v>
      </c>
      <c r="CR932" t="s">
        <v>297</v>
      </c>
      <c r="CS932" t="s">
        <v>297</v>
      </c>
      <c r="CT932" t="s">
        <v>297</v>
      </c>
      <c r="CU932" t="s">
        <v>297</v>
      </c>
      <c r="CV932" t="s">
        <v>297</v>
      </c>
      <c r="CW932" t="s">
        <v>297</v>
      </c>
      <c r="CX932" t="s">
        <v>297</v>
      </c>
      <c r="CY932" t="s">
        <v>926</v>
      </c>
      <c r="CZ932" t="s">
        <v>404</v>
      </c>
      <c r="DA932" s="11" t="s">
        <v>5313</v>
      </c>
      <c r="DB932" s="11" t="s">
        <v>297</v>
      </c>
      <c r="DC932" s="11" t="s">
        <v>5314</v>
      </c>
    </row>
    <row r="933" spans="1:107" ht="17" hidden="1" customHeight="1" x14ac:dyDescent="0.2">
      <c r="A933" s="180" t="s">
        <v>5315</v>
      </c>
      <c r="B933" s="14" t="s">
        <v>5316</v>
      </c>
      <c r="C933" t="s">
        <v>6285</v>
      </c>
      <c r="D933" t="s">
        <v>297</v>
      </c>
      <c r="E933" t="s">
        <v>5309</v>
      </c>
      <c r="F933" t="s">
        <v>5318</v>
      </c>
      <c r="G933" t="s">
        <v>339</v>
      </c>
      <c r="H933" t="s">
        <v>340</v>
      </c>
      <c r="I933" t="s">
        <v>559</v>
      </c>
      <c r="J933" t="s">
        <v>479</v>
      </c>
      <c r="K933" t="s">
        <v>343</v>
      </c>
      <c r="L933" t="s">
        <v>303</v>
      </c>
      <c r="M933" t="s">
        <v>297</v>
      </c>
      <c r="N933" t="s">
        <v>297</v>
      </c>
      <c r="O933" t="s">
        <v>297</v>
      </c>
      <c r="Q933" t="s">
        <v>344</v>
      </c>
      <c r="R933" t="s">
        <v>297</v>
      </c>
      <c r="S933" t="s">
        <v>306</v>
      </c>
      <c r="T933" t="s">
        <v>938</v>
      </c>
      <c r="U933" t="s">
        <v>297</v>
      </c>
      <c r="V933" t="s">
        <v>309</v>
      </c>
      <c r="W933" s="70" t="s">
        <v>310</v>
      </c>
      <c r="X933" s="70" t="s">
        <v>310</v>
      </c>
      <c r="Y933" t="s">
        <v>311</v>
      </c>
      <c r="Z933" t="s">
        <v>297</v>
      </c>
      <c r="AA933" t="s">
        <v>297</v>
      </c>
      <c r="AB933" t="s">
        <v>297</v>
      </c>
      <c r="AC933" t="s">
        <v>297</v>
      </c>
      <c r="AD933" t="s">
        <v>297</v>
      </c>
      <c r="AE933" t="s">
        <v>297</v>
      </c>
      <c r="AF933" t="s">
        <v>312</v>
      </c>
      <c r="AG933" t="s">
        <v>297</v>
      </c>
      <c r="AH933" t="s">
        <v>297</v>
      </c>
      <c r="AI933" t="s">
        <v>297</v>
      </c>
      <c r="AJ933" t="s">
        <v>297</v>
      </c>
      <c r="AK933" t="s">
        <v>297</v>
      </c>
      <c r="AL933" t="s">
        <v>297</v>
      </c>
      <c r="AM933" t="s">
        <v>297</v>
      </c>
      <c r="AN933" t="s">
        <v>297</v>
      </c>
      <c r="AO933" t="s">
        <v>297</v>
      </c>
      <c r="AP933" t="s">
        <v>297</v>
      </c>
      <c r="AQ933" t="s">
        <v>297</v>
      </c>
      <c r="AR933" t="s">
        <v>312</v>
      </c>
      <c r="AS933" t="s">
        <v>297</v>
      </c>
      <c r="AT933" t="s">
        <v>297</v>
      </c>
      <c r="AU933" t="s">
        <v>297</v>
      </c>
      <c r="AV933" t="s">
        <v>297</v>
      </c>
      <c r="AW933" t="s">
        <v>297</v>
      </c>
      <c r="AX933" t="s">
        <v>297</v>
      </c>
      <c r="AY933" t="s">
        <v>297</v>
      </c>
      <c r="AZ933" t="s">
        <v>297</v>
      </c>
      <c r="BA933" t="s">
        <v>297</v>
      </c>
      <c r="BB933" t="s">
        <v>297</v>
      </c>
      <c r="BC933" t="s">
        <v>297</v>
      </c>
      <c r="BD933" t="s">
        <v>297</v>
      </c>
      <c r="BE933" t="s">
        <v>297</v>
      </c>
      <c r="BF933" t="s">
        <v>297</v>
      </c>
      <c r="BG933" t="s">
        <v>297</v>
      </c>
      <c r="BH933" t="s">
        <v>297</v>
      </c>
      <c r="BI933" t="s">
        <v>297</v>
      </c>
      <c r="BJ933" t="s">
        <v>297</v>
      </c>
      <c r="BK933" t="s">
        <v>297</v>
      </c>
      <c r="BL933" t="s">
        <v>297</v>
      </c>
      <c r="BM933" t="s">
        <v>297</v>
      </c>
      <c r="BN933" t="s">
        <v>297</v>
      </c>
      <c r="BO933" t="s">
        <v>297</v>
      </c>
      <c r="BP933" t="s">
        <v>297</v>
      </c>
      <c r="BQ933" t="s">
        <v>297</v>
      </c>
      <c r="BR933" t="s">
        <v>297</v>
      </c>
      <c r="BS933" t="s">
        <v>297</v>
      </c>
      <c r="BT933" t="s">
        <v>297</v>
      </c>
      <c r="BU933" t="s">
        <v>297</v>
      </c>
      <c r="BV933" t="s">
        <v>297</v>
      </c>
      <c r="BW933" t="s">
        <v>297</v>
      </c>
      <c r="BX933" t="s">
        <v>297</v>
      </c>
      <c r="BY933" t="s">
        <v>297</v>
      </c>
      <c r="BZ933" t="s">
        <v>297</v>
      </c>
      <c r="CA933" t="s">
        <v>297</v>
      </c>
      <c r="CB933" t="s">
        <v>297</v>
      </c>
      <c r="CC933" t="s">
        <v>297</v>
      </c>
      <c r="CD933" t="s">
        <v>297</v>
      </c>
      <c r="CE933" t="s">
        <v>297</v>
      </c>
      <c r="CF933" t="s">
        <v>347</v>
      </c>
      <c r="CG933" t="s">
        <v>297</v>
      </c>
      <c r="CH933" t="s">
        <v>297</v>
      </c>
      <c r="CI933">
        <v>0</v>
      </c>
      <c r="CJ933">
        <v>30</v>
      </c>
      <c r="CK933" t="s">
        <v>5319</v>
      </c>
      <c r="CL933" t="s">
        <v>5320</v>
      </c>
      <c r="CM933" t="s">
        <v>5321</v>
      </c>
      <c r="CN933" t="s">
        <v>297</v>
      </c>
      <c r="CO933" t="s">
        <v>297</v>
      </c>
      <c r="CP933" t="s">
        <v>297</v>
      </c>
      <c r="CQ933" t="s">
        <v>297</v>
      </c>
      <c r="CR933" t="s">
        <v>297</v>
      </c>
      <c r="CS933" t="s">
        <v>297</v>
      </c>
      <c r="CT933" t="s">
        <v>297</v>
      </c>
      <c r="CU933" t="s">
        <v>297</v>
      </c>
      <c r="CV933" t="s">
        <v>297</v>
      </c>
      <c r="CW933" t="s">
        <v>297</v>
      </c>
      <c r="CX933" t="s">
        <v>297</v>
      </c>
      <c r="CY933" t="s">
        <v>297</v>
      </c>
      <c r="CZ933" t="s">
        <v>297</v>
      </c>
      <c r="DA933" s="11" t="s">
        <v>297</v>
      </c>
      <c r="DB933" s="11" t="s">
        <v>297</v>
      </c>
      <c r="DC933" s="11" t="s">
        <v>297</v>
      </c>
    </row>
    <row r="934" spans="1:107" ht="17" hidden="1" customHeight="1" x14ac:dyDescent="0.2">
      <c r="A934" s="180" t="s">
        <v>1685</v>
      </c>
      <c r="B934" s="196" t="s">
        <v>5322</v>
      </c>
      <c r="C934" t="s">
        <v>366</v>
      </c>
      <c r="D934" t="s">
        <v>297</v>
      </c>
      <c r="E934" t="s">
        <v>5317</v>
      </c>
      <c r="F934" t="s">
        <v>297</v>
      </c>
      <c r="G934" t="s">
        <v>339</v>
      </c>
      <c r="H934" t="s">
        <v>340</v>
      </c>
      <c r="I934" t="s">
        <v>300</v>
      </c>
      <c r="J934" t="s">
        <v>342</v>
      </c>
      <c r="K934" t="s">
        <v>343</v>
      </c>
      <c r="L934" t="s">
        <v>303</v>
      </c>
      <c r="M934" t="s">
        <v>297</v>
      </c>
      <c r="N934" t="s">
        <v>297</v>
      </c>
      <c r="O934" t="s">
        <v>297</v>
      </c>
      <c r="Q934" t="s">
        <v>1685</v>
      </c>
      <c r="R934" t="s">
        <v>368</v>
      </c>
      <c r="S934" t="s">
        <v>306</v>
      </c>
      <c r="T934" t="s">
        <v>297</v>
      </c>
      <c r="U934" t="s">
        <v>297</v>
      </c>
      <c r="V934" t="s">
        <v>309</v>
      </c>
      <c r="W934" s="70" t="s">
        <v>310</v>
      </c>
      <c r="X934" s="70" t="s">
        <v>310</v>
      </c>
      <c r="Y934" t="s">
        <v>311</v>
      </c>
      <c r="Z934" t="s">
        <v>297</v>
      </c>
      <c r="AA934" t="s">
        <v>297</v>
      </c>
      <c r="AB934" t="s">
        <v>297</v>
      </c>
      <c r="AC934" t="s">
        <v>297</v>
      </c>
      <c r="AD934" t="s">
        <v>297</v>
      </c>
      <c r="AE934" t="s">
        <v>297</v>
      </c>
      <c r="AF934" t="s">
        <v>297</v>
      </c>
      <c r="AG934" t="s">
        <v>297</v>
      </c>
      <c r="AH934" t="s">
        <v>297</v>
      </c>
      <c r="AI934" t="s">
        <v>297</v>
      </c>
      <c r="AJ934" t="s">
        <v>297</v>
      </c>
      <c r="AK934" t="s">
        <v>297</v>
      </c>
      <c r="AL934" t="s">
        <v>297</v>
      </c>
      <c r="AM934" t="s">
        <v>297</v>
      </c>
      <c r="AN934" t="s">
        <v>297</v>
      </c>
      <c r="AO934" t="s">
        <v>297</v>
      </c>
      <c r="AP934" t="s">
        <v>297</v>
      </c>
      <c r="AQ934" t="s">
        <v>297</v>
      </c>
      <c r="AR934" t="s">
        <v>297</v>
      </c>
      <c r="AS934" t="s">
        <v>297</v>
      </c>
      <c r="AT934" t="s">
        <v>297</v>
      </c>
      <c r="AU934" t="s">
        <v>297</v>
      </c>
      <c r="AV934" t="s">
        <v>297</v>
      </c>
      <c r="AW934" t="s">
        <v>297</v>
      </c>
      <c r="AX934" t="s">
        <v>297</v>
      </c>
      <c r="AY934" t="s">
        <v>297</v>
      </c>
      <c r="AZ934" t="s">
        <v>297</v>
      </c>
      <c r="BA934" t="s">
        <v>297</v>
      </c>
      <c r="BB934" t="s">
        <v>297</v>
      </c>
      <c r="BC934" t="s">
        <v>297</v>
      </c>
      <c r="BD934" t="s">
        <v>297</v>
      </c>
      <c r="BE934" t="s">
        <v>297</v>
      </c>
      <c r="BF934" t="s">
        <v>297</v>
      </c>
      <c r="BG934" t="s">
        <v>297</v>
      </c>
      <c r="BH934" t="s">
        <v>297</v>
      </c>
      <c r="BI934" t="s">
        <v>297</v>
      </c>
      <c r="BJ934" t="s">
        <v>297</v>
      </c>
      <c r="BK934" t="s">
        <v>297</v>
      </c>
      <c r="BL934" t="s">
        <v>297</v>
      </c>
      <c r="BM934" t="s">
        <v>297</v>
      </c>
      <c r="BN934" t="s">
        <v>297</v>
      </c>
      <c r="BO934" t="s">
        <v>297</v>
      </c>
      <c r="BP934" t="s">
        <v>312</v>
      </c>
      <c r="BQ934" t="s">
        <v>297</v>
      </c>
      <c r="BR934" t="s">
        <v>297</v>
      </c>
      <c r="BS934" t="s">
        <v>297</v>
      </c>
      <c r="BT934" t="s">
        <v>297</v>
      </c>
      <c r="BU934" t="s">
        <v>297</v>
      </c>
      <c r="BV934" t="s">
        <v>297</v>
      </c>
      <c r="BW934" t="s">
        <v>297</v>
      </c>
      <c r="BX934" t="s">
        <v>297</v>
      </c>
      <c r="BY934" t="s">
        <v>297</v>
      </c>
      <c r="BZ934" t="s">
        <v>297</v>
      </c>
      <c r="CA934" t="s">
        <v>297</v>
      </c>
      <c r="CB934" t="s">
        <v>297</v>
      </c>
      <c r="CC934" t="s">
        <v>297</v>
      </c>
      <c r="CD934" t="s">
        <v>297</v>
      </c>
      <c r="CE934" t="s">
        <v>297</v>
      </c>
      <c r="CF934" t="s">
        <v>369</v>
      </c>
      <c r="CG934" t="s">
        <v>297</v>
      </c>
      <c r="CH934" t="s">
        <v>297</v>
      </c>
      <c r="CI934">
        <v>0</v>
      </c>
      <c r="CJ934">
        <v>30</v>
      </c>
      <c r="CK934" t="s">
        <v>5324</v>
      </c>
      <c r="CL934" t="s">
        <v>5325</v>
      </c>
      <c r="CM934" t="s">
        <v>297</v>
      </c>
      <c r="CN934" t="s">
        <v>297</v>
      </c>
      <c r="CO934" t="s">
        <v>297</v>
      </c>
      <c r="CP934" t="s">
        <v>297</v>
      </c>
      <c r="CQ934" t="s">
        <v>297</v>
      </c>
      <c r="CR934" t="s">
        <v>297</v>
      </c>
      <c r="CS934" t="s">
        <v>297</v>
      </c>
      <c r="CT934" t="s">
        <v>297</v>
      </c>
      <c r="CU934" t="s">
        <v>297</v>
      </c>
      <c r="CV934" t="s">
        <v>297</v>
      </c>
      <c r="CW934" t="s">
        <v>297</v>
      </c>
      <c r="CX934" t="s">
        <v>297</v>
      </c>
      <c r="CY934" t="s">
        <v>297</v>
      </c>
      <c r="CZ934" t="s">
        <v>297</v>
      </c>
      <c r="DA934" s="11" t="s">
        <v>297</v>
      </c>
      <c r="DB934" s="11" t="s">
        <v>297</v>
      </c>
      <c r="DC934" s="11" t="s">
        <v>297</v>
      </c>
    </row>
    <row r="935" spans="1:107" ht="17" hidden="1" customHeight="1" x14ac:dyDescent="0.2">
      <c r="A935" t="s">
        <v>5326</v>
      </c>
      <c r="B935" s="14" t="s">
        <v>5327</v>
      </c>
      <c r="C935" t="s">
        <v>6289</v>
      </c>
      <c r="D935" t="s">
        <v>297</v>
      </c>
      <c r="E935" t="s">
        <v>5323</v>
      </c>
      <c r="F935" t="s">
        <v>297</v>
      </c>
      <c r="G935" t="s">
        <v>610</v>
      </c>
      <c r="H935" t="s">
        <v>665</v>
      </c>
      <c r="I935" t="s">
        <v>341</v>
      </c>
      <c r="J935" t="s">
        <v>666</v>
      </c>
      <c r="K935" t="s">
        <v>715</v>
      </c>
      <c r="L935" t="s">
        <v>303</v>
      </c>
      <c r="M935" t="s">
        <v>297</v>
      </c>
      <c r="N935" t="s">
        <v>297</v>
      </c>
      <c r="O935" t="s">
        <v>297</v>
      </c>
      <c r="Q935" t="s">
        <v>716</v>
      </c>
      <c r="R935" t="s">
        <v>319</v>
      </c>
      <c r="S935" t="s">
        <v>306</v>
      </c>
      <c r="T935" t="s">
        <v>362</v>
      </c>
      <c r="U935" t="s">
        <v>308</v>
      </c>
      <c r="V935" t="s">
        <v>309</v>
      </c>
      <c r="W935" s="70" t="s">
        <v>345</v>
      </c>
      <c r="X935" s="70" t="s">
        <v>310</v>
      </c>
      <c r="Y935" t="s">
        <v>346</v>
      </c>
      <c r="Z935" t="s">
        <v>312</v>
      </c>
      <c r="AA935" t="s">
        <v>297</v>
      </c>
      <c r="AB935" t="s">
        <v>297</v>
      </c>
      <c r="AC935" t="s">
        <v>297</v>
      </c>
      <c r="AD935" t="s">
        <v>297</v>
      </c>
      <c r="AE935" t="s">
        <v>297</v>
      </c>
      <c r="AF935" t="s">
        <v>312</v>
      </c>
      <c r="AG935" t="s">
        <v>297</v>
      </c>
      <c r="AH935" t="s">
        <v>297</v>
      </c>
      <c r="AI935" t="s">
        <v>297</v>
      </c>
      <c r="AJ935" t="s">
        <v>297</v>
      </c>
      <c r="AK935" t="s">
        <v>297</v>
      </c>
      <c r="AL935" t="s">
        <v>297</v>
      </c>
      <c r="AM935" t="s">
        <v>297</v>
      </c>
      <c r="AN935" t="s">
        <v>297</v>
      </c>
      <c r="AO935" t="s">
        <v>297</v>
      </c>
      <c r="AP935" t="s">
        <v>297</v>
      </c>
      <c r="AQ935" t="s">
        <v>297</v>
      </c>
      <c r="AR935" t="s">
        <v>297</v>
      </c>
      <c r="AS935" t="s">
        <v>297</v>
      </c>
      <c r="AT935" t="s">
        <v>297</v>
      </c>
      <c r="AU935" t="s">
        <v>297</v>
      </c>
      <c r="AV935" t="s">
        <v>297</v>
      </c>
      <c r="AW935" t="s">
        <v>297</v>
      </c>
      <c r="AX935" t="s">
        <v>297</v>
      </c>
      <c r="AY935" t="s">
        <v>297</v>
      </c>
      <c r="AZ935" t="s">
        <v>297</v>
      </c>
      <c r="BA935" t="s">
        <v>297</v>
      </c>
      <c r="BB935" t="s">
        <v>297</v>
      </c>
      <c r="BC935" t="s">
        <v>297</v>
      </c>
      <c r="BD935" t="s">
        <v>297</v>
      </c>
      <c r="BE935" t="s">
        <v>297</v>
      </c>
      <c r="BF935" t="s">
        <v>297</v>
      </c>
      <c r="BG935" t="s">
        <v>297</v>
      </c>
      <c r="BH935" t="s">
        <v>297</v>
      </c>
      <c r="BI935" t="s">
        <v>297</v>
      </c>
      <c r="BJ935" t="s">
        <v>297</v>
      </c>
      <c r="BK935" t="s">
        <v>297</v>
      </c>
      <c r="BL935" t="s">
        <v>297</v>
      </c>
      <c r="BM935" t="s">
        <v>297</v>
      </c>
      <c r="BN935" t="s">
        <v>297</v>
      </c>
      <c r="BO935" t="s">
        <v>297</v>
      </c>
      <c r="BP935" t="s">
        <v>297</v>
      </c>
      <c r="BQ935" t="s">
        <v>297</v>
      </c>
      <c r="BR935" t="s">
        <v>297</v>
      </c>
      <c r="BS935" t="s">
        <v>297</v>
      </c>
      <c r="BT935" t="s">
        <v>297</v>
      </c>
      <c r="BU935" t="s">
        <v>297</v>
      </c>
      <c r="BV935" t="s">
        <v>297</v>
      </c>
      <c r="BW935" t="s">
        <v>297</v>
      </c>
      <c r="BX935" t="s">
        <v>297</v>
      </c>
      <c r="BY935" t="s">
        <v>297</v>
      </c>
      <c r="BZ935" t="s">
        <v>297</v>
      </c>
      <c r="CA935" t="s">
        <v>297</v>
      </c>
      <c r="CB935" t="s">
        <v>297</v>
      </c>
      <c r="CC935" t="s">
        <v>297</v>
      </c>
      <c r="CD935" t="s">
        <v>297</v>
      </c>
      <c r="CE935" t="s">
        <v>297</v>
      </c>
      <c r="CF935" t="s">
        <v>313</v>
      </c>
      <c r="CG935" t="s">
        <v>314</v>
      </c>
      <c r="CH935" t="s">
        <v>314</v>
      </c>
      <c r="CI935" t="s">
        <v>297</v>
      </c>
      <c r="CJ935" t="s">
        <v>297</v>
      </c>
      <c r="CK935" t="s">
        <v>5328</v>
      </c>
      <c r="CL935" t="s">
        <v>5329</v>
      </c>
      <c r="CM935" t="s">
        <v>297</v>
      </c>
      <c r="CN935" t="s">
        <v>297</v>
      </c>
      <c r="CO935" t="s">
        <v>297</v>
      </c>
      <c r="CP935" t="s">
        <v>297</v>
      </c>
      <c r="CQ935" t="s">
        <v>5135</v>
      </c>
      <c r="CR935" t="s">
        <v>297</v>
      </c>
      <c r="CS935" t="s">
        <v>297</v>
      </c>
      <c r="CT935" t="s">
        <v>297</v>
      </c>
      <c r="CU935" t="s">
        <v>297</v>
      </c>
      <c r="CV935" t="s">
        <v>297</v>
      </c>
      <c r="CW935" t="s">
        <v>297</v>
      </c>
      <c r="CX935" t="s">
        <v>297</v>
      </c>
      <c r="CY935" t="s">
        <v>403</v>
      </c>
      <c r="CZ935" t="s">
        <v>351</v>
      </c>
      <c r="DA935" s="11" t="s">
        <v>352</v>
      </c>
      <c r="DB935" s="11" t="s">
        <v>5330</v>
      </c>
      <c r="DC935" s="11" t="s">
        <v>297</v>
      </c>
    </row>
    <row r="936" spans="1:107" ht="17" hidden="1" customHeight="1" x14ac:dyDescent="0.2">
      <c r="A936" t="s">
        <v>5331</v>
      </c>
      <c r="B936" s="196" t="s">
        <v>5332</v>
      </c>
      <c r="C936" t="s">
        <v>6289</v>
      </c>
      <c r="D936" t="s">
        <v>297</v>
      </c>
      <c r="E936" t="s">
        <v>5327</v>
      </c>
      <c r="F936" t="s">
        <v>297</v>
      </c>
      <c r="G936" t="s">
        <v>357</v>
      </c>
      <c r="H936" t="s">
        <v>299</v>
      </c>
      <c r="I936" t="s">
        <v>341</v>
      </c>
      <c r="J936" t="s">
        <v>2234</v>
      </c>
      <c r="K936" t="s">
        <v>715</v>
      </c>
      <c r="L936" t="s">
        <v>303</v>
      </c>
      <c r="M936" t="s">
        <v>297</v>
      </c>
      <c r="N936" t="s">
        <v>297</v>
      </c>
      <c r="O936" t="s">
        <v>297</v>
      </c>
      <c r="Q936" t="s">
        <v>716</v>
      </c>
      <c r="R936" t="s">
        <v>319</v>
      </c>
      <c r="S936" t="s">
        <v>306</v>
      </c>
      <c r="T936" t="s">
        <v>362</v>
      </c>
      <c r="U936" t="s">
        <v>308</v>
      </c>
      <c r="V936" t="s">
        <v>309</v>
      </c>
      <c r="W936" s="70" t="s">
        <v>310</v>
      </c>
      <c r="X936" s="70" t="s">
        <v>310</v>
      </c>
      <c r="Y936" t="s">
        <v>311</v>
      </c>
      <c r="Z936" t="s">
        <v>312</v>
      </c>
      <c r="AA936" t="s">
        <v>297</v>
      </c>
      <c r="AB936" t="s">
        <v>297</v>
      </c>
      <c r="AC936" t="s">
        <v>297</v>
      </c>
      <c r="AD936" t="s">
        <v>297</v>
      </c>
      <c r="AE936" t="s">
        <v>297</v>
      </c>
      <c r="AF936" t="s">
        <v>312</v>
      </c>
      <c r="AG936" t="s">
        <v>297</v>
      </c>
      <c r="AH936" t="s">
        <v>297</v>
      </c>
      <c r="AI936" t="s">
        <v>297</v>
      </c>
      <c r="AJ936" t="s">
        <v>297</v>
      </c>
      <c r="AK936" t="s">
        <v>297</v>
      </c>
      <c r="AL936" t="s">
        <v>297</v>
      </c>
      <c r="AM936" t="s">
        <v>297</v>
      </c>
      <c r="AN936" t="s">
        <v>297</v>
      </c>
      <c r="AO936" t="s">
        <v>297</v>
      </c>
      <c r="AP936" t="s">
        <v>297</v>
      </c>
      <c r="AQ936" t="s">
        <v>297</v>
      </c>
      <c r="AR936" t="s">
        <v>297</v>
      </c>
      <c r="AS936" t="s">
        <v>297</v>
      </c>
      <c r="AT936" t="s">
        <v>297</v>
      </c>
      <c r="AU936" t="s">
        <v>297</v>
      </c>
      <c r="AV936" t="s">
        <v>297</v>
      </c>
      <c r="AW936" t="s">
        <v>297</v>
      </c>
      <c r="AX936" t="s">
        <v>297</v>
      </c>
      <c r="AY936" t="s">
        <v>297</v>
      </c>
      <c r="AZ936" t="s">
        <v>297</v>
      </c>
      <c r="BA936" t="s">
        <v>297</v>
      </c>
      <c r="BB936" t="s">
        <v>297</v>
      </c>
      <c r="BC936" t="s">
        <v>297</v>
      </c>
      <c r="BD936" t="s">
        <v>297</v>
      </c>
      <c r="BE936" t="s">
        <v>297</v>
      </c>
      <c r="BF936" t="s">
        <v>297</v>
      </c>
      <c r="BG936" t="s">
        <v>297</v>
      </c>
      <c r="BH936" t="s">
        <v>297</v>
      </c>
      <c r="BI936" t="s">
        <v>297</v>
      </c>
      <c r="BJ936" t="s">
        <v>297</v>
      </c>
      <c r="BK936" t="s">
        <v>297</v>
      </c>
      <c r="BL936" t="s">
        <v>297</v>
      </c>
      <c r="BM936" t="s">
        <v>297</v>
      </c>
      <c r="BN936" t="s">
        <v>297</v>
      </c>
      <c r="BO936" t="s">
        <v>297</v>
      </c>
      <c r="BP936" t="s">
        <v>297</v>
      </c>
      <c r="BQ936" t="s">
        <v>297</v>
      </c>
      <c r="BR936" t="s">
        <v>297</v>
      </c>
      <c r="BS936" t="s">
        <v>297</v>
      </c>
      <c r="BT936" t="s">
        <v>297</v>
      </c>
      <c r="BU936" t="s">
        <v>297</v>
      </c>
      <c r="BV936" t="s">
        <v>297</v>
      </c>
      <c r="BW936" t="s">
        <v>297</v>
      </c>
      <c r="BX936" t="s">
        <v>297</v>
      </c>
      <c r="BY936" t="s">
        <v>297</v>
      </c>
      <c r="BZ936" t="s">
        <v>297</v>
      </c>
      <c r="CA936" t="s">
        <v>297</v>
      </c>
      <c r="CB936" t="s">
        <v>297</v>
      </c>
      <c r="CC936" t="s">
        <v>297</v>
      </c>
      <c r="CD936" t="s">
        <v>297</v>
      </c>
      <c r="CE936" t="s">
        <v>297</v>
      </c>
      <c r="CF936" t="s">
        <v>313</v>
      </c>
      <c r="CG936" t="s">
        <v>314</v>
      </c>
      <c r="CH936" t="s">
        <v>314</v>
      </c>
      <c r="CI936" t="s">
        <v>297</v>
      </c>
      <c r="CJ936" t="s">
        <v>297</v>
      </c>
      <c r="CK936" t="s">
        <v>5334</v>
      </c>
      <c r="CL936" t="s">
        <v>5335</v>
      </c>
      <c r="CM936" t="s">
        <v>297</v>
      </c>
      <c r="CN936" t="s">
        <v>297</v>
      </c>
      <c r="CO936" t="s">
        <v>297</v>
      </c>
      <c r="CP936" t="s">
        <v>297</v>
      </c>
      <c r="CQ936" t="s">
        <v>297</v>
      </c>
      <c r="CR936" t="s">
        <v>297</v>
      </c>
      <c r="CS936" t="s">
        <v>297</v>
      </c>
      <c r="CT936" t="s">
        <v>297</v>
      </c>
      <c r="CU936" t="s">
        <v>297</v>
      </c>
      <c r="CV936" t="s">
        <v>297</v>
      </c>
      <c r="CW936" t="s">
        <v>297</v>
      </c>
      <c r="CX936" t="s">
        <v>297</v>
      </c>
      <c r="CY936" t="s">
        <v>297</v>
      </c>
      <c r="CZ936" t="s">
        <v>297</v>
      </c>
      <c r="DA936" s="11" t="s">
        <v>297</v>
      </c>
      <c r="DB936" s="11" t="s">
        <v>297</v>
      </c>
      <c r="DC936" s="11" t="s">
        <v>297</v>
      </c>
    </row>
    <row r="937" spans="1:107" ht="17" hidden="1" customHeight="1" x14ac:dyDescent="0.2">
      <c r="A937" s="180" t="s">
        <v>5336</v>
      </c>
      <c r="B937" s="14" t="s">
        <v>5337</v>
      </c>
      <c r="C937" t="s">
        <v>6187</v>
      </c>
      <c r="D937" t="s">
        <v>297</v>
      </c>
      <c r="E937" t="s">
        <v>5333</v>
      </c>
      <c r="F937" t="s">
        <v>297</v>
      </c>
      <c r="G937" t="s">
        <v>519</v>
      </c>
      <c r="H937" t="s">
        <v>520</v>
      </c>
      <c r="I937" t="s">
        <v>341</v>
      </c>
      <c r="J937" t="s">
        <v>342</v>
      </c>
      <c r="K937" t="s">
        <v>343</v>
      </c>
      <c r="L937" t="s">
        <v>303</v>
      </c>
      <c r="M937" t="s">
        <v>297</v>
      </c>
      <c r="N937" t="s">
        <v>297</v>
      </c>
      <c r="O937" t="s">
        <v>297</v>
      </c>
      <c r="Q937" t="s">
        <v>344</v>
      </c>
      <c r="R937" t="s">
        <v>297</v>
      </c>
      <c r="S937" t="s">
        <v>306</v>
      </c>
      <c r="T937" t="s">
        <v>297</v>
      </c>
      <c r="U937" t="s">
        <v>297</v>
      </c>
      <c r="V937" t="s">
        <v>309</v>
      </c>
      <c r="W937" s="70" t="s">
        <v>310</v>
      </c>
      <c r="X937" s="70" t="s">
        <v>310</v>
      </c>
      <c r="Y937" t="s">
        <v>311</v>
      </c>
      <c r="Z937" t="s">
        <v>297</v>
      </c>
      <c r="AA937" t="s">
        <v>297</v>
      </c>
      <c r="AB937" t="s">
        <v>297</v>
      </c>
      <c r="AC937" t="s">
        <v>297</v>
      </c>
      <c r="AD937" t="s">
        <v>297</v>
      </c>
      <c r="AE937" t="s">
        <v>297</v>
      </c>
      <c r="AF937" t="s">
        <v>297</v>
      </c>
      <c r="AG937" t="s">
        <v>297</v>
      </c>
      <c r="AH937" t="s">
        <v>297</v>
      </c>
      <c r="AI937" t="s">
        <v>297</v>
      </c>
      <c r="AJ937" t="s">
        <v>297</v>
      </c>
      <c r="AK937" t="s">
        <v>297</v>
      </c>
      <c r="AL937" t="s">
        <v>297</v>
      </c>
      <c r="AM937" t="s">
        <v>297</v>
      </c>
      <c r="AN937" t="s">
        <v>297</v>
      </c>
      <c r="AO937" t="s">
        <v>297</v>
      </c>
      <c r="AP937" t="s">
        <v>297</v>
      </c>
      <c r="AQ937" t="s">
        <v>297</v>
      </c>
      <c r="AR937" t="s">
        <v>297</v>
      </c>
      <c r="AS937" t="s">
        <v>297</v>
      </c>
      <c r="AT937" t="s">
        <v>297</v>
      </c>
      <c r="AU937" t="s">
        <v>297</v>
      </c>
      <c r="AV937" t="s">
        <v>297</v>
      </c>
      <c r="AW937" t="s">
        <v>297</v>
      </c>
      <c r="AX937" t="s">
        <v>297</v>
      </c>
      <c r="AY937" t="s">
        <v>297</v>
      </c>
      <c r="AZ937" t="s">
        <v>297</v>
      </c>
      <c r="BA937" t="s">
        <v>297</v>
      </c>
      <c r="BB937" t="s">
        <v>297</v>
      </c>
      <c r="BC937" t="s">
        <v>297</v>
      </c>
      <c r="BD937" t="s">
        <v>297</v>
      </c>
      <c r="BE937" t="s">
        <v>297</v>
      </c>
      <c r="BF937" t="s">
        <v>297</v>
      </c>
      <c r="BG937" t="s">
        <v>297</v>
      </c>
      <c r="BH937" t="s">
        <v>297</v>
      </c>
      <c r="BI937" t="s">
        <v>297</v>
      </c>
      <c r="BJ937" t="s">
        <v>297</v>
      </c>
      <c r="BK937" t="s">
        <v>297</v>
      </c>
      <c r="BL937" t="s">
        <v>297</v>
      </c>
      <c r="BM937" t="s">
        <v>297</v>
      </c>
      <c r="BN937" t="s">
        <v>297</v>
      </c>
      <c r="BO937" t="s">
        <v>297</v>
      </c>
      <c r="BP937" t="s">
        <v>297</v>
      </c>
      <c r="BQ937" t="s">
        <v>297</v>
      </c>
      <c r="BR937" t="s">
        <v>297</v>
      </c>
      <c r="BS937" t="s">
        <v>297</v>
      </c>
      <c r="BT937" t="s">
        <v>297</v>
      </c>
      <c r="BU937" t="s">
        <v>297</v>
      </c>
      <c r="BV937" t="s">
        <v>297</v>
      </c>
      <c r="BW937" t="s">
        <v>297</v>
      </c>
      <c r="BX937" t="s">
        <v>297</v>
      </c>
      <c r="BY937" t="s">
        <v>297</v>
      </c>
      <c r="BZ937" t="s">
        <v>297</v>
      </c>
      <c r="CA937" t="s">
        <v>297</v>
      </c>
      <c r="CB937" t="s">
        <v>297</v>
      </c>
      <c r="CC937" t="s">
        <v>297</v>
      </c>
      <c r="CD937" t="s">
        <v>297</v>
      </c>
      <c r="CE937" t="s">
        <v>297</v>
      </c>
      <c r="CF937" t="s">
        <v>347</v>
      </c>
      <c r="CG937" t="s">
        <v>297</v>
      </c>
      <c r="CH937" t="s">
        <v>297</v>
      </c>
      <c r="CI937">
        <v>0</v>
      </c>
      <c r="CJ937">
        <v>1</v>
      </c>
      <c r="CK937" t="s">
        <v>5339</v>
      </c>
      <c r="CL937" t="s">
        <v>5340</v>
      </c>
      <c r="CM937" t="s">
        <v>297</v>
      </c>
      <c r="CN937" t="s">
        <v>297</v>
      </c>
      <c r="CO937" t="s">
        <v>297</v>
      </c>
      <c r="CP937" t="s">
        <v>297</v>
      </c>
      <c r="CQ937" t="s">
        <v>297</v>
      </c>
      <c r="CR937" t="s">
        <v>297</v>
      </c>
      <c r="CS937" t="s">
        <v>297</v>
      </c>
      <c r="CT937" t="s">
        <v>297</v>
      </c>
      <c r="CU937" t="s">
        <v>297</v>
      </c>
      <c r="CV937" t="s">
        <v>297</v>
      </c>
      <c r="CW937" t="s">
        <v>297</v>
      </c>
      <c r="CX937" t="s">
        <v>297</v>
      </c>
      <c r="CY937" t="s">
        <v>297</v>
      </c>
      <c r="CZ937" t="s">
        <v>297</v>
      </c>
      <c r="DA937" s="11" t="s">
        <v>297</v>
      </c>
      <c r="DB937" s="11" t="s">
        <v>297</v>
      </c>
      <c r="DC937" s="11" t="s">
        <v>297</v>
      </c>
    </row>
    <row r="938" spans="1:107" ht="17" hidden="1" customHeight="1" x14ac:dyDescent="0.2">
      <c r="A938" s="180" t="s">
        <v>3179</v>
      </c>
      <c r="B938" s="196" t="s">
        <v>5341</v>
      </c>
      <c r="C938" t="s">
        <v>6285</v>
      </c>
      <c r="D938" t="s">
        <v>297</v>
      </c>
      <c r="E938" t="s">
        <v>5338</v>
      </c>
      <c r="F938" t="s">
        <v>297</v>
      </c>
      <c r="G938" t="s">
        <v>339</v>
      </c>
      <c r="H938" t="s">
        <v>340</v>
      </c>
      <c r="I938" t="s">
        <v>341</v>
      </c>
      <c r="J938" t="s">
        <v>479</v>
      </c>
      <c r="K938" t="s">
        <v>343</v>
      </c>
      <c r="L938" t="s">
        <v>303</v>
      </c>
      <c r="M938" t="s">
        <v>297</v>
      </c>
      <c r="N938" t="s">
        <v>297</v>
      </c>
      <c r="O938" t="s">
        <v>297</v>
      </c>
      <c r="Q938" t="s">
        <v>344</v>
      </c>
      <c r="R938" t="s">
        <v>297</v>
      </c>
      <c r="S938" t="s">
        <v>306</v>
      </c>
      <c r="T938" t="s">
        <v>297</v>
      </c>
      <c r="U938" t="s">
        <v>297</v>
      </c>
      <c r="V938" t="s">
        <v>568</v>
      </c>
      <c r="W938" s="70" t="s">
        <v>345</v>
      </c>
      <c r="X938" s="70" t="s">
        <v>310</v>
      </c>
      <c r="Y938" t="s">
        <v>568</v>
      </c>
      <c r="Z938" t="s">
        <v>297</v>
      </c>
      <c r="AA938" t="s">
        <v>297</v>
      </c>
      <c r="AB938" t="s">
        <v>297</v>
      </c>
      <c r="AC938" t="s">
        <v>297</v>
      </c>
      <c r="AD938" t="s">
        <v>297</v>
      </c>
      <c r="AE938" t="s">
        <v>297</v>
      </c>
      <c r="AF938" t="s">
        <v>297</v>
      </c>
      <c r="AG938" t="s">
        <v>297</v>
      </c>
      <c r="AH938" t="s">
        <v>297</v>
      </c>
      <c r="AI938" t="s">
        <v>297</v>
      </c>
      <c r="AJ938" t="s">
        <v>297</v>
      </c>
      <c r="AK938" t="s">
        <v>297</v>
      </c>
      <c r="AL938" t="s">
        <v>297</v>
      </c>
      <c r="AM938" t="s">
        <v>297</v>
      </c>
      <c r="AN938" t="s">
        <v>297</v>
      </c>
      <c r="AO938" t="s">
        <v>297</v>
      </c>
      <c r="AP938" t="s">
        <v>297</v>
      </c>
      <c r="AQ938" t="s">
        <v>297</v>
      </c>
      <c r="AR938" t="s">
        <v>297</v>
      </c>
      <c r="AS938" t="s">
        <v>297</v>
      </c>
      <c r="AT938" t="s">
        <v>297</v>
      </c>
      <c r="AU938" t="s">
        <v>297</v>
      </c>
      <c r="AV938" t="s">
        <v>297</v>
      </c>
      <c r="AW938" t="s">
        <v>297</v>
      </c>
      <c r="AX938" t="s">
        <v>297</v>
      </c>
      <c r="AY938" t="s">
        <v>297</v>
      </c>
      <c r="AZ938" t="s">
        <v>297</v>
      </c>
      <c r="BA938" t="s">
        <v>297</v>
      </c>
      <c r="BB938" t="s">
        <v>297</v>
      </c>
      <c r="BC938" t="s">
        <v>297</v>
      </c>
      <c r="BD938" t="s">
        <v>297</v>
      </c>
      <c r="BE938" t="s">
        <v>297</v>
      </c>
      <c r="BF938" t="s">
        <v>297</v>
      </c>
      <c r="BG938" t="s">
        <v>297</v>
      </c>
      <c r="BH938" t="s">
        <v>297</v>
      </c>
      <c r="BI938" t="s">
        <v>297</v>
      </c>
      <c r="BJ938" t="s">
        <v>297</v>
      </c>
      <c r="BK938" t="s">
        <v>297</v>
      </c>
      <c r="BL938" t="s">
        <v>297</v>
      </c>
      <c r="BM938" t="s">
        <v>297</v>
      </c>
      <c r="BN938" t="s">
        <v>297</v>
      </c>
      <c r="BO938" t="s">
        <v>297</v>
      </c>
      <c r="BP938" t="s">
        <v>297</v>
      </c>
      <c r="BQ938" t="s">
        <v>297</v>
      </c>
      <c r="BR938" t="s">
        <v>297</v>
      </c>
      <c r="BS938" t="s">
        <v>297</v>
      </c>
      <c r="BT938" t="s">
        <v>297</v>
      </c>
      <c r="BU938" t="s">
        <v>297</v>
      </c>
      <c r="BV938" t="s">
        <v>297</v>
      </c>
      <c r="BW938" t="s">
        <v>297</v>
      </c>
      <c r="BX938" t="s">
        <v>297</v>
      </c>
      <c r="BY938" t="s">
        <v>297</v>
      </c>
      <c r="BZ938" t="s">
        <v>297</v>
      </c>
      <c r="CA938" t="s">
        <v>297</v>
      </c>
      <c r="CB938" t="s">
        <v>297</v>
      </c>
      <c r="CC938" t="s">
        <v>297</v>
      </c>
      <c r="CD938" t="s">
        <v>297</v>
      </c>
      <c r="CE938" t="s">
        <v>297</v>
      </c>
      <c r="CF938" t="s">
        <v>297</v>
      </c>
      <c r="CG938" t="s">
        <v>297</v>
      </c>
      <c r="CH938" t="s">
        <v>297</v>
      </c>
      <c r="CI938">
        <v>0</v>
      </c>
      <c r="CJ938">
        <v>30</v>
      </c>
      <c r="CK938" t="s">
        <v>5343</v>
      </c>
      <c r="CL938" t="s">
        <v>3178</v>
      </c>
      <c r="CM938" t="s">
        <v>297</v>
      </c>
      <c r="CN938" t="s">
        <v>297</v>
      </c>
      <c r="CO938" t="s">
        <v>297</v>
      </c>
      <c r="CP938" t="s">
        <v>1701</v>
      </c>
      <c r="CQ938" t="s">
        <v>5344</v>
      </c>
      <c r="CR938" t="s">
        <v>297</v>
      </c>
      <c r="CS938" t="s">
        <v>3497</v>
      </c>
      <c r="CT938" t="s">
        <v>297</v>
      </c>
      <c r="CU938" t="s">
        <v>297</v>
      </c>
      <c r="CV938" t="s">
        <v>297</v>
      </c>
      <c r="CW938" t="s">
        <v>297</v>
      </c>
      <c r="CX938" t="s">
        <v>297</v>
      </c>
      <c r="CY938" t="s">
        <v>534</v>
      </c>
      <c r="CZ938" t="s">
        <v>351</v>
      </c>
      <c r="DA938" s="11" t="s">
        <v>3367</v>
      </c>
      <c r="DB938" s="11" t="s">
        <v>3179</v>
      </c>
      <c r="DC938" s="11" t="s">
        <v>297</v>
      </c>
    </row>
    <row r="939" spans="1:107" ht="17" hidden="1" customHeight="1" x14ac:dyDescent="0.2">
      <c r="A939" s="180" t="s">
        <v>341</v>
      </c>
      <c r="B939" s="14" t="s">
        <v>5345</v>
      </c>
      <c r="C939" t="s">
        <v>6188</v>
      </c>
      <c r="D939" t="s">
        <v>297</v>
      </c>
      <c r="E939" t="s">
        <v>5342</v>
      </c>
      <c r="F939" t="s">
        <v>297</v>
      </c>
      <c r="G939" t="s">
        <v>519</v>
      </c>
      <c r="H939" t="s">
        <v>520</v>
      </c>
      <c r="I939" t="s">
        <v>341</v>
      </c>
      <c r="J939" t="s">
        <v>342</v>
      </c>
      <c r="K939" t="s">
        <v>343</v>
      </c>
      <c r="L939" t="s">
        <v>303</v>
      </c>
      <c r="M939" t="s">
        <v>297</v>
      </c>
      <c r="N939" t="s">
        <v>297</v>
      </c>
      <c r="O939" t="s">
        <v>297</v>
      </c>
      <c r="Q939" t="s">
        <v>344</v>
      </c>
      <c r="R939" t="s">
        <v>297</v>
      </c>
      <c r="S939" t="s">
        <v>306</v>
      </c>
      <c r="T939" t="s">
        <v>297</v>
      </c>
      <c r="U939" t="s">
        <v>297</v>
      </c>
      <c r="V939" t="s">
        <v>309</v>
      </c>
      <c r="W939" s="70" t="s">
        <v>310</v>
      </c>
      <c r="X939" s="70" t="s">
        <v>310</v>
      </c>
      <c r="Y939" t="s">
        <v>311</v>
      </c>
      <c r="Z939" t="s">
        <v>297</v>
      </c>
      <c r="AA939" t="s">
        <v>297</v>
      </c>
      <c r="AB939" t="s">
        <v>297</v>
      </c>
      <c r="AC939" t="s">
        <v>297</v>
      </c>
      <c r="AD939" t="s">
        <v>297</v>
      </c>
      <c r="AE939" t="s">
        <v>297</v>
      </c>
      <c r="AF939" t="s">
        <v>297</v>
      </c>
      <c r="AG939" t="s">
        <v>297</v>
      </c>
      <c r="AH939" t="s">
        <v>297</v>
      </c>
      <c r="AI939" t="s">
        <v>297</v>
      </c>
      <c r="AJ939" t="s">
        <v>297</v>
      </c>
      <c r="AK939" t="s">
        <v>297</v>
      </c>
      <c r="AL939" t="s">
        <v>297</v>
      </c>
      <c r="AM939" t="s">
        <v>297</v>
      </c>
      <c r="AN939" t="s">
        <v>297</v>
      </c>
      <c r="AO939" t="s">
        <v>297</v>
      </c>
      <c r="AP939" t="s">
        <v>297</v>
      </c>
      <c r="AQ939" t="s">
        <v>297</v>
      </c>
      <c r="AR939" t="s">
        <v>297</v>
      </c>
      <c r="AS939" t="s">
        <v>297</v>
      </c>
      <c r="AT939" t="s">
        <v>297</v>
      </c>
      <c r="AU939" t="s">
        <v>297</v>
      </c>
      <c r="AV939" t="s">
        <v>297</v>
      </c>
      <c r="AW939" t="s">
        <v>297</v>
      </c>
      <c r="AX939" t="s">
        <v>297</v>
      </c>
      <c r="AY939" t="s">
        <v>297</v>
      </c>
      <c r="AZ939" t="s">
        <v>297</v>
      </c>
      <c r="BA939" t="s">
        <v>297</v>
      </c>
      <c r="BB939" t="s">
        <v>297</v>
      </c>
      <c r="BC939" t="s">
        <v>297</v>
      </c>
      <c r="BD939" t="s">
        <v>297</v>
      </c>
      <c r="BE939" t="s">
        <v>297</v>
      </c>
      <c r="BF939" t="s">
        <v>297</v>
      </c>
      <c r="BG939" t="s">
        <v>297</v>
      </c>
      <c r="BH939" t="s">
        <v>297</v>
      </c>
      <c r="BI939" t="s">
        <v>297</v>
      </c>
      <c r="BJ939" t="s">
        <v>297</v>
      </c>
      <c r="BK939" t="s">
        <v>297</v>
      </c>
      <c r="BL939" t="s">
        <v>297</v>
      </c>
      <c r="BM939" t="s">
        <v>297</v>
      </c>
      <c r="BN939" t="s">
        <v>297</v>
      </c>
      <c r="BO939" t="s">
        <v>297</v>
      </c>
      <c r="BP939" t="s">
        <v>312</v>
      </c>
      <c r="BQ939" t="s">
        <v>297</v>
      </c>
      <c r="BR939" t="s">
        <v>297</v>
      </c>
      <c r="BS939" t="s">
        <v>297</v>
      </c>
      <c r="BT939" t="s">
        <v>297</v>
      </c>
      <c r="BU939" t="s">
        <v>297</v>
      </c>
      <c r="BV939" t="s">
        <v>297</v>
      </c>
      <c r="BW939" t="s">
        <v>297</v>
      </c>
      <c r="BX939" t="s">
        <v>297</v>
      </c>
      <c r="BY939" t="s">
        <v>297</v>
      </c>
      <c r="BZ939" t="s">
        <v>297</v>
      </c>
      <c r="CA939" t="s">
        <v>297</v>
      </c>
      <c r="CB939" t="s">
        <v>297</v>
      </c>
      <c r="CC939" t="s">
        <v>297</v>
      </c>
      <c r="CD939" t="s">
        <v>297</v>
      </c>
      <c r="CE939" t="s">
        <v>297</v>
      </c>
      <c r="CF939" t="s">
        <v>347</v>
      </c>
      <c r="CG939" t="s">
        <v>297</v>
      </c>
      <c r="CH939" t="s">
        <v>297</v>
      </c>
      <c r="CI939">
        <v>0</v>
      </c>
      <c r="CJ939">
        <v>15</v>
      </c>
      <c r="CK939" t="s">
        <v>5347</v>
      </c>
      <c r="CL939" t="s">
        <v>5348</v>
      </c>
      <c r="CM939" t="s">
        <v>297</v>
      </c>
      <c r="CN939" t="s">
        <v>297</v>
      </c>
      <c r="CO939" t="s">
        <v>297</v>
      </c>
      <c r="CP939" t="s">
        <v>297</v>
      </c>
      <c r="CQ939" t="s">
        <v>297</v>
      </c>
      <c r="CR939" t="s">
        <v>297</v>
      </c>
      <c r="CS939" t="s">
        <v>297</v>
      </c>
      <c r="CT939" t="s">
        <v>297</v>
      </c>
      <c r="CU939" t="s">
        <v>297</v>
      </c>
      <c r="CV939" t="s">
        <v>297</v>
      </c>
      <c r="CW939" t="s">
        <v>297</v>
      </c>
      <c r="CX939" t="s">
        <v>297</v>
      </c>
      <c r="CY939" t="s">
        <v>297</v>
      </c>
      <c r="CZ939" t="s">
        <v>297</v>
      </c>
      <c r="DA939" s="11" t="s">
        <v>297</v>
      </c>
      <c r="DB939" s="11" t="s">
        <v>297</v>
      </c>
      <c r="DC939" s="11" t="s">
        <v>297</v>
      </c>
    </row>
    <row r="940" spans="1:107" ht="17" hidden="1" customHeight="1" x14ac:dyDescent="0.2">
      <c r="A940" s="180" t="s">
        <v>5349</v>
      </c>
      <c r="B940" s="196" t="s">
        <v>5350</v>
      </c>
      <c r="C940" t="s">
        <v>6289</v>
      </c>
      <c r="D940" t="s">
        <v>297</v>
      </c>
      <c r="E940" t="s">
        <v>5346</v>
      </c>
      <c r="F940" t="s">
        <v>297</v>
      </c>
      <c r="G940" t="s">
        <v>357</v>
      </c>
      <c r="H940" t="s">
        <v>665</v>
      </c>
      <c r="I940" t="s">
        <v>341</v>
      </c>
      <c r="J940" t="s">
        <v>666</v>
      </c>
      <c r="K940" t="s">
        <v>551</v>
      </c>
      <c r="L940" t="s">
        <v>303</v>
      </c>
      <c r="M940" t="s">
        <v>297</v>
      </c>
      <c r="N940" t="s">
        <v>297</v>
      </c>
      <c r="O940" t="s">
        <v>297</v>
      </c>
      <c r="Q940" t="s">
        <v>552</v>
      </c>
      <c r="R940" t="s">
        <v>319</v>
      </c>
      <c r="S940" t="s">
        <v>306</v>
      </c>
      <c r="T940" t="s">
        <v>362</v>
      </c>
      <c r="U940" t="s">
        <v>308</v>
      </c>
      <c r="V940" t="s">
        <v>309</v>
      </c>
      <c r="W940" s="70" t="s">
        <v>345</v>
      </c>
      <c r="X940" s="70" t="s">
        <v>310</v>
      </c>
      <c r="Y940" t="s">
        <v>346</v>
      </c>
      <c r="Z940" t="s">
        <v>312</v>
      </c>
      <c r="AA940" t="s">
        <v>297</v>
      </c>
      <c r="AB940" t="s">
        <v>297</v>
      </c>
      <c r="AC940" t="s">
        <v>297</v>
      </c>
      <c r="AD940" t="s">
        <v>297</v>
      </c>
      <c r="AE940" t="s">
        <v>297</v>
      </c>
      <c r="AF940" t="s">
        <v>312</v>
      </c>
      <c r="AG940" t="s">
        <v>297</v>
      </c>
      <c r="AH940" t="s">
        <v>297</v>
      </c>
      <c r="AI940" t="s">
        <v>297</v>
      </c>
      <c r="AJ940" t="s">
        <v>297</v>
      </c>
      <c r="AK940" t="s">
        <v>297</v>
      </c>
      <c r="AL940" t="s">
        <v>297</v>
      </c>
      <c r="AM940" t="s">
        <v>297</v>
      </c>
      <c r="AN940" t="s">
        <v>297</v>
      </c>
      <c r="AO940" t="s">
        <v>297</v>
      </c>
      <c r="AP940" t="s">
        <v>297</v>
      </c>
      <c r="AQ940" t="s">
        <v>297</v>
      </c>
      <c r="AR940" t="s">
        <v>297</v>
      </c>
      <c r="AS940" t="s">
        <v>297</v>
      </c>
      <c r="AT940" t="s">
        <v>297</v>
      </c>
      <c r="AU940" t="s">
        <v>297</v>
      </c>
      <c r="AV940" t="s">
        <v>297</v>
      </c>
      <c r="AW940" t="s">
        <v>297</v>
      </c>
      <c r="AX940" t="s">
        <v>297</v>
      </c>
      <c r="AY940" t="s">
        <v>297</v>
      </c>
      <c r="AZ940" t="s">
        <v>297</v>
      </c>
      <c r="BA940" t="s">
        <v>297</v>
      </c>
      <c r="BB940" t="s">
        <v>297</v>
      </c>
      <c r="BC940" t="s">
        <v>297</v>
      </c>
      <c r="BD940" t="s">
        <v>297</v>
      </c>
      <c r="BE940" t="s">
        <v>297</v>
      </c>
      <c r="BF940" t="s">
        <v>297</v>
      </c>
      <c r="BG940" t="s">
        <v>297</v>
      </c>
      <c r="BH940" t="s">
        <v>297</v>
      </c>
      <c r="BI940" t="s">
        <v>297</v>
      </c>
      <c r="BJ940" t="s">
        <v>297</v>
      </c>
      <c r="BK940" t="s">
        <v>297</v>
      </c>
      <c r="BL940" t="s">
        <v>297</v>
      </c>
      <c r="BM940" t="s">
        <v>297</v>
      </c>
      <c r="BN940" t="s">
        <v>297</v>
      </c>
      <c r="BO940" t="s">
        <v>297</v>
      </c>
      <c r="BP940" t="s">
        <v>297</v>
      </c>
      <c r="BQ940" t="s">
        <v>297</v>
      </c>
      <c r="BR940" t="s">
        <v>297</v>
      </c>
      <c r="BS940" t="s">
        <v>297</v>
      </c>
      <c r="BT940" t="s">
        <v>297</v>
      </c>
      <c r="BU940" t="s">
        <v>297</v>
      </c>
      <c r="BV940" t="s">
        <v>297</v>
      </c>
      <c r="BW940" t="s">
        <v>297</v>
      </c>
      <c r="BX940" t="s">
        <v>297</v>
      </c>
      <c r="BY940" t="s">
        <v>297</v>
      </c>
      <c r="BZ940" t="s">
        <v>297</v>
      </c>
      <c r="CA940" t="s">
        <v>297</v>
      </c>
      <c r="CB940" t="s">
        <v>297</v>
      </c>
      <c r="CC940" t="s">
        <v>297</v>
      </c>
      <c r="CD940" t="s">
        <v>297</v>
      </c>
      <c r="CE940" t="s">
        <v>297</v>
      </c>
      <c r="CF940" t="s">
        <v>313</v>
      </c>
      <c r="CG940" t="s">
        <v>314</v>
      </c>
      <c r="CH940" t="s">
        <v>314</v>
      </c>
      <c r="CI940" t="s">
        <v>297</v>
      </c>
      <c r="CJ940" t="s">
        <v>297</v>
      </c>
      <c r="CK940" t="s">
        <v>5352</v>
      </c>
      <c r="CL940" t="s">
        <v>5353</v>
      </c>
      <c r="CM940" t="s">
        <v>297</v>
      </c>
      <c r="CN940" t="s">
        <v>297</v>
      </c>
      <c r="CO940" t="s">
        <v>297</v>
      </c>
      <c r="CP940" t="s">
        <v>297</v>
      </c>
      <c r="CQ940" t="s">
        <v>556</v>
      </c>
      <c r="CR940" t="s">
        <v>297</v>
      </c>
      <c r="CS940" t="s">
        <v>5354</v>
      </c>
      <c r="CT940" t="s">
        <v>976</v>
      </c>
      <c r="CU940" t="s">
        <v>1920</v>
      </c>
      <c r="CV940" t="s">
        <v>419</v>
      </c>
      <c r="CW940" t="s">
        <v>5355</v>
      </c>
      <c r="CX940" t="s">
        <v>297</v>
      </c>
      <c r="CY940" t="s">
        <v>430</v>
      </c>
      <c r="CZ940" t="s">
        <v>351</v>
      </c>
      <c r="DA940" s="11" t="s">
        <v>352</v>
      </c>
      <c r="DB940" s="11" t="s">
        <v>5356</v>
      </c>
      <c r="DC940" s="11" t="s">
        <v>558</v>
      </c>
    </row>
    <row r="941" spans="1:107" ht="17" hidden="1" customHeight="1" x14ac:dyDescent="0.2">
      <c r="A941" s="180" t="s">
        <v>5433</v>
      </c>
      <c r="B941" s="14" t="s">
        <v>5434</v>
      </c>
      <c r="C941" t="s">
        <v>6289</v>
      </c>
      <c r="D941" t="s">
        <v>297</v>
      </c>
      <c r="E941" t="s">
        <v>5351</v>
      </c>
      <c r="F941" t="s">
        <v>297</v>
      </c>
      <c r="G941" t="s">
        <v>357</v>
      </c>
      <c r="H941" t="s">
        <v>358</v>
      </c>
      <c r="I941" t="s">
        <v>300</v>
      </c>
      <c r="J941" t="s">
        <v>359</v>
      </c>
      <c r="K941" t="s">
        <v>5436</v>
      </c>
      <c r="L941" t="s">
        <v>303</v>
      </c>
      <c r="M941" t="s">
        <v>297</v>
      </c>
      <c r="N941" t="s">
        <v>297</v>
      </c>
      <c r="O941" t="s">
        <v>5365</v>
      </c>
      <c r="Q941" t="s">
        <v>1849</v>
      </c>
      <c r="R941" t="s">
        <v>319</v>
      </c>
      <c r="S941" t="s">
        <v>306</v>
      </c>
      <c r="T941" t="s">
        <v>362</v>
      </c>
      <c r="U941" t="s">
        <v>308</v>
      </c>
      <c r="V941" t="s">
        <v>309</v>
      </c>
      <c r="W941" s="70" t="s">
        <v>310</v>
      </c>
      <c r="X941" s="70" t="s">
        <v>310</v>
      </c>
      <c r="Y941" t="s">
        <v>4138</v>
      </c>
      <c r="Z941" t="s">
        <v>297</v>
      </c>
      <c r="AA941" t="s">
        <v>297</v>
      </c>
      <c r="AB941" t="s">
        <v>297</v>
      </c>
      <c r="AC941" t="s">
        <v>297</v>
      </c>
      <c r="AD941" t="s">
        <v>297</v>
      </c>
      <c r="AE941" t="s">
        <v>297</v>
      </c>
      <c r="AF941" t="s">
        <v>312</v>
      </c>
      <c r="AG941" t="s">
        <v>297</v>
      </c>
      <c r="AH941" t="s">
        <v>297</v>
      </c>
      <c r="AI941" t="s">
        <v>297</v>
      </c>
      <c r="AJ941" t="s">
        <v>297</v>
      </c>
      <c r="AK941" t="s">
        <v>297</v>
      </c>
      <c r="AL941" t="s">
        <v>297</v>
      </c>
      <c r="AM941" t="s">
        <v>297</v>
      </c>
      <c r="AN941" t="s">
        <v>297</v>
      </c>
      <c r="AO941" t="s">
        <v>297</v>
      </c>
      <c r="AP941" t="s">
        <v>297</v>
      </c>
      <c r="AQ941" t="s">
        <v>297</v>
      </c>
      <c r="AR941" t="s">
        <v>297</v>
      </c>
      <c r="AS941" t="s">
        <v>297</v>
      </c>
      <c r="AT941" t="s">
        <v>297</v>
      </c>
      <c r="AU941" t="s">
        <v>297</v>
      </c>
      <c r="AV941" t="s">
        <v>297</v>
      </c>
      <c r="AW941" t="s">
        <v>297</v>
      </c>
      <c r="AX941" t="s">
        <v>297</v>
      </c>
      <c r="AY941" t="s">
        <v>297</v>
      </c>
      <c r="AZ941" t="s">
        <v>297</v>
      </c>
      <c r="BA941" t="s">
        <v>297</v>
      </c>
      <c r="BB941" t="s">
        <v>297</v>
      </c>
      <c r="BC941" t="s">
        <v>297</v>
      </c>
      <c r="BD941" t="s">
        <v>297</v>
      </c>
      <c r="BE941" t="s">
        <v>297</v>
      </c>
      <c r="BF941" t="s">
        <v>297</v>
      </c>
      <c r="BG941" t="s">
        <v>297</v>
      </c>
      <c r="BH941" t="s">
        <v>297</v>
      </c>
      <c r="BI941" t="s">
        <v>297</v>
      </c>
      <c r="BJ941" t="s">
        <v>297</v>
      </c>
      <c r="BK941" t="s">
        <v>297</v>
      </c>
      <c r="BL941" t="s">
        <v>297</v>
      </c>
      <c r="BM941" t="s">
        <v>297</v>
      </c>
      <c r="BN941" t="s">
        <v>297</v>
      </c>
      <c r="BO941" t="s">
        <v>297</v>
      </c>
      <c r="BP941" t="s">
        <v>297</v>
      </c>
      <c r="BQ941" t="s">
        <v>297</v>
      </c>
      <c r="BR941" t="s">
        <v>297</v>
      </c>
      <c r="BS941" t="s">
        <v>297</v>
      </c>
      <c r="BT941" t="s">
        <v>297</v>
      </c>
      <c r="BU941" t="s">
        <v>297</v>
      </c>
      <c r="BV941" t="s">
        <v>297</v>
      </c>
      <c r="BW941" t="s">
        <v>297</v>
      </c>
      <c r="BX941" t="s">
        <v>297</v>
      </c>
      <c r="BY941" t="s">
        <v>297</v>
      </c>
      <c r="BZ941" t="s">
        <v>297</v>
      </c>
      <c r="CA941" t="s">
        <v>297</v>
      </c>
      <c r="CB941" t="s">
        <v>297</v>
      </c>
      <c r="CC941" t="s">
        <v>297</v>
      </c>
      <c r="CD941" t="s">
        <v>297</v>
      </c>
      <c r="CE941" t="s">
        <v>297</v>
      </c>
      <c r="CF941" t="s">
        <v>369</v>
      </c>
      <c r="CG941" t="s">
        <v>297</v>
      </c>
      <c r="CH941" t="s">
        <v>297</v>
      </c>
      <c r="CI941">
        <v>0</v>
      </c>
      <c r="CJ941">
        <v>30</v>
      </c>
      <c r="CK941" t="s">
        <v>5437</v>
      </c>
      <c r="CL941" t="s">
        <v>5438</v>
      </c>
      <c r="CM941" t="s">
        <v>297</v>
      </c>
      <c r="CN941" t="s">
        <v>297</v>
      </c>
      <c r="CO941" t="s">
        <v>297</v>
      </c>
      <c r="CP941" t="s">
        <v>297</v>
      </c>
      <c r="CQ941" t="s">
        <v>297</v>
      </c>
      <c r="CR941" t="s">
        <v>297</v>
      </c>
      <c r="CS941" t="s">
        <v>297</v>
      </c>
      <c r="CT941" t="s">
        <v>297</v>
      </c>
      <c r="CU941" t="s">
        <v>297</v>
      </c>
      <c r="CV941" t="s">
        <v>297</v>
      </c>
      <c r="CW941" t="s">
        <v>297</v>
      </c>
      <c r="CX941" t="s">
        <v>297</v>
      </c>
      <c r="CY941" t="s">
        <v>297</v>
      </c>
      <c r="CZ941" t="s">
        <v>297</v>
      </c>
      <c r="DA941" s="11" t="s">
        <v>297</v>
      </c>
      <c r="DB941" s="11" t="s">
        <v>297</v>
      </c>
      <c r="DC941" s="11" t="s">
        <v>297</v>
      </c>
    </row>
    <row r="942" spans="1:107" ht="17" hidden="1" customHeight="1" x14ac:dyDescent="0.2">
      <c r="A942" s="180" t="s">
        <v>6272</v>
      </c>
      <c r="B942" s="196" t="s">
        <v>5366</v>
      </c>
      <c r="C942" t="s">
        <v>6286</v>
      </c>
      <c r="D942" t="s">
        <v>297</v>
      </c>
      <c r="E942" t="s">
        <v>5435</v>
      </c>
      <c r="F942" t="s">
        <v>297</v>
      </c>
      <c r="G942" t="s">
        <v>339</v>
      </c>
      <c r="H942" t="s">
        <v>358</v>
      </c>
      <c r="I942" t="s">
        <v>300</v>
      </c>
      <c r="J942" t="s">
        <v>342</v>
      </c>
      <c r="K942" t="s">
        <v>343</v>
      </c>
      <c r="L942" t="s">
        <v>303</v>
      </c>
      <c r="M942" t="s">
        <v>297</v>
      </c>
      <c r="N942" t="s">
        <v>297</v>
      </c>
      <c r="O942" t="s">
        <v>5365</v>
      </c>
      <c r="Q942" t="s">
        <v>344</v>
      </c>
      <c r="R942" t="s">
        <v>297</v>
      </c>
      <c r="S942" t="s">
        <v>306</v>
      </c>
      <c r="T942" t="s">
        <v>297</v>
      </c>
      <c r="U942" t="s">
        <v>297</v>
      </c>
      <c r="V942" t="s">
        <v>309</v>
      </c>
      <c r="W942" s="70" t="s">
        <v>310</v>
      </c>
      <c r="X942" s="70" t="s">
        <v>310</v>
      </c>
      <c r="Y942" t="s">
        <v>4138</v>
      </c>
      <c r="Z942" t="s">
        <v>297</v>
      </c>
      <c r="AA942" t="s">
        <v>297</v>
      </c>
      <c r="AB942" t="s">
        <v>297</v>
      </c>
      <c r="AC942" t="s">
        <v>297</v>
      </c>
      <c r="AD942" t="s">
        <v>297</v>
      </c>
      <c r="AE942" t="s">
        <v>297</v>
      </c>
      <c r="AF942" t="s">
        <v>297</v>
      </c>
      <c r="AG942" t="s">
        <v>297</v>
      </c>
      <c r="AH942" t="s">
        <v>297</v>
      </c>
      <c r="AI942" t="s">
        <v>297</v>
      </c>
      <c r="AJ942" t="s">
        <v>297</v>
      </c>
      <c r="AK942" t="s">
        <v>297</v>
      </c>
      <c r="AL942" t="s">
        <v>297</v>
      </c>
      <c r="AM942" t="s">
        <v>297</v>
      </c>
      <c r="AN942" t="s">
        <v>297</v>
      </c>
      <c r="AO942" t="s">
        <v>297</v>
      </c>
      <c r="AP942" t="s">
        <v>297</v>
      </c>
      <c r="AQ942" t="s">
        <v>297</v>
      </c>
      <c r="AR942" t="s">
        <v>297</v>
      </c>
      <c r="AS942" t="s">
        <v>297</v>
      </c>
      <c r="AT942" t="s">
        <v>297</v>
      </c>
      <c r="AU942" t="s">
        <v>297</v>
      </c>
      <c r="AV942" t="s">
        <v>297</v>
      </c>
      <c r="AW942" t="s">
        <v>297</v>
      </c>
      <c r="AX942" t="s">
        <v>297</v>
      </c>
      <c r="AY942" t="s">
        <v>297</v>
      </c>
      <c r="AZ942" t="s">
        <v>297</v>
      </c>
      <c r="BA942" t="s">
        <v>297</v>
      </c>
      <c r="BB942" t="s">
        <v>297</v>
      </c>
      <c r="BC942" t="s">
        <v>297</v>
      </c>
      <c r="BD942" t="s">
        <v>297</v>
      </c>
      <c r="BE942" t="s">
        <v>297</v>
      </c>
      <c r="BF942" t="s">
        <v>297</v>
      </c>
      <c r="BG942" t="s">
        <v>297</v>
      </c>
      <c r="BH942" t="s">
        <v>297</v>
      </c>
      <c r="BI942" t="s">
        <v>297</v>
      </c>
      <c r="BJ942" t="s">
        <v>297</v>
      </c>
      <c r="BK942" t="s">
        <v>297</v>
      </c>
      <c r="BL942" t="s">
        <v>297</v>
      </c>
      <c r="BM942" t="s">
        <v>297</v>
      </c>
      <c r="BN942" t="s">
        <v>297</v>
      </c>
      <c r="BO942" t="s">
        <v>297</v>
      </c>
      <c r="BP942" t="s">
        <v>312</v>
      </c>
      <c r="BQ942" t="s">
        <v>297</v>
      </c>
      <c r="BR942" t="s">
        <v>297</v>
      </c>
      <c r="BS942" t="s">
        <v>297</v>
      </c>
      <c r="BT942" t="s">
        <v>297</v>
      </c>
      <c r="BU942" t="s">
        <v>297</v>
      </c>
      <c r="BV942" t="s">
        <v>297</v>
      </c>
      <c r="BW942" t="s">
        <v>297</v>
      </c>
      <c r="BX942" t="s">
        <v>297</v>
      </c>
      <c r="BY942" t="s">
        <v>297</v>
      </c>
      <c r="BZ942" t="s">
        <v>297</v>
      </c>
      <c r="CA942" t="s">
        <v>297</v>
      </c>
      <c r="CB942" t="s">
        <v>297</v>
      </c>
      <c r="CC942" t="s">
        <v>297</v>
      </c>
      <c r="CD942" t="s">
        <v>297</v>
      </c>
      <c r="CE942" t="s">
        <v>297</v>
      </c>
      <c r="CF942" t="s">
        <v>369</v>
      </c>
      <c r="CG942" t="s">
        <v>297</v>
      </c>
      <c r="CH942" t="s">
        <v>297</v>
      </c>
      <c r="CI942">
        <v>0</v>
      </c>
      <c r="CJ942">
        <v>30</v>
      </c>
      <c r="CK942" t="s">
        <v>5368</v>
      </c>
      <c r="CL942" t="s">
        <v>5369</v>
      </c>
      <c r="CM942" t="s">
        <v>297</v>
      </c>
      <c r="CN942" t="s">
        <v>297</v>
      </c>
      <c r="CO942" t="s">
        <v>297</v>
      </c>
      <c r="CP942" t="s">
        <v>297</v>
      </c>
      <c r="CQ942" t="s">
        <v>297</v>
      </c>
      <c r="CR942" t="s">
        <v>297</v>
      </c>
      <c r="CS942" t="s">
        <v>297</v>
      </c>
      <c r="CT942" t="s">
        <v>297</v>
      </c>
      <c r="CU942" t="s">
        <v>297</v>
      </c>
      <c r="CV942" t="s">
        <v>297</v>
      </c>
      <c r="CW942" t="s">
        <v>297</v>
      </c>
      <c r="CX942" t="s">
        <v>297</v>
      </c>
      <c r="CY942" t="s">
        <v>297</v>
      </c>
      <c r="CZ942" t="s">
        <v>297</v>
      </c>
      <c r="DA942" s="11" t="s">
        <v>297</v>
      </c>
      <c r="DB942" s="11" t="s">
        <v>297</v>
      </c>
      <c r="DC942" s="11" t="s">
        <v>297</v>
      </c>
    </row>
    <row r="943" spans="1:107" ht="17" hidden="1" customHeight="1" x14ac:dyDescent="0.2">
      <c r="A943" s="181" t="s">
        <v>5370</v>
      </c>
      <c r="B943" s="198" t="s">
        <v>5371</v>
      </c>
      <c r="C943" t="s">
        <v>6285</v>
      </c>
      <c r="D943" t="s">
        <v>297</v>
      </c>
      <c r="E943" t="s">
        <v>5367</v>
      </c>
      <c r="F943" t="s">
        <v>297</v>
      </c>
      <c r="G943" t="s">
        <v>298</v>
      </c>
      <c r="H943" t="s">
        <v>299</v>
      </c>
      <c r="I943" t="s">
        <v>300</v>
      </c>
      <c r="J943" t="s">
        <v>342</v>
      </c>
      <c r="K943" t="s">
        <v>343</v>
      </c>
      <c r="L943" t="s">
        <v>303</v>
      </c>
      <c r="M943" t="s">
        <v>297</v>
      </c>
      <c r="N943" t="s">
        <v>297</v>
      </c>
      <c r="O943" t="s">
        <v>297</v>
      </c>
      <c r="Q943" t="s">
        <v>344</v>
      </c>
      <c r="R943" t="s">
        <v>297</v>
      </c>
      <c r="S943" t="s">
        <v>306</v>
      </c>
      <c r="T943" t="s">
        <v>297</v>
      </c>
      <c r="U943" t="s">
        <v>297</v>
      </c>
      <c r="V943" t="s">
        <v>309</v>
      </c>
      <c r="W943" s="70" t="s">
        <v>310</v>
      </c>
      <c r="X943" s="70" t="s">
        <v>310</v>
      </c>
      <c r="Y943" t="s">
        <v>311</v>
      </c>
      <c r="Z943" t="s">
        <v>312</v>
      </c>
      <c r="AA943" t="s">
        <v>297</v>
      </c>
      <c r="AB943" t="s">
        <v>297</v>
      </c>
      <c r="AC943" t="s">
        <v>297</v>
      </c>
      <c r="AD943" t="s">
        <v>297</v>
      </c>
      <c r="AE943" t="s">
        <v>297</v>
      </c>
      <c r="AF943" t="s">
        <v>312</v>
      </c>
      <c r="AG943" t="s">
        <v>297</v>
      </c>
      <c r="AH943" t="s">
        <v>297</v>
      </c>
      <c r="AI943" t="s">
        <v>297</v>
      </c>
      <c r="AJ943" t="s">
        <v>297</v>
      </c>
      <c r="AK943" t="s">
        <v>297</v>
      </c>
      <c r="AL943" t="s">
        <v>297</v>
      </c>
      <c r="AM943" t="s">
        <v>297</v>
      </c>
      <c r="AN943" t="s">
        <v>297</v>
      </c>
      <c r="AO943" t="s">
        <v>297</v>
      </c>
      <c r="AP943" t="s">
        <v>297</v>
      </c>
      <c r="AQ943" t="s">
        <v>297</v>
      </c>
      <c r="AR943" t="s">
        <v>297</v>
      </c>
      <c r="AS943" t="s">
        <v>297</v>
      </c>
      <c r="AT943" t="s">
        <v>297</v>
      </c>
      <c r="AU943" t="s">
        <v>297</v>
      </c>
      <c r="AV943" t="s">
        <v>297</v>
      </c>
      <c r="AW943" t="s">
        <v>297</v>
      </c>
      <c r="AX943" t="s">
        <v>297</v>
      </c>
      <c r="AY943" t="s">
        <v>297</v>
      </c>
      <c r="AZ943" t="s">
        <v>297</v>
      </c>
      <c r="BA943" t="s">
        <v>297</v>
      </c>
      <c r="BB943" t="s">
        <v>297</v>
      </c>
      <c r="BC943" t="s">
        <v>297</v>
      </c>
      <c r="BD943" t="s">
        <v>297</v>
      </c>
      <c r="BE943" t="s">
        <v>297</v>
      </c>
      <c r="BF943" t="s">
        <v>297</v>
      </c>
      <c r="BG943" t="s">
        <v>297</v>
      </c>
      <c r="BH943" t="s">
        <v>297</v>
      </c>
      <c r="BI943" t="s">
        <v>297</v>
      </c>
      <c r="BJ943" t="s">
        <v>297</v>
      </c>
      <c r="BK943" t="s">
        <v>297</v>
      </c>
      <c r="BL943" t="s">
        <v>297</v>
      </c>
      <c r="BM943" t="s">
        <v>297</v>
      </c>
      <c r="BN943" t="s">
        <v>297</v>
      </c>
      <c r="BO943" t="s">
        <v>297</v>
      </c>
      <c r="BP943" t="s">
        <v>297</v>
      </c>
      <c r="BQ943" t="s">
        <v>297</v>
      </c>
      <c r="BR943" t="s">
        <v>297</v>
      </c>
      <c r="BS943" t="s">
        <v>297</v>
      </c>
      <c r="BT943" t="s">
        <v>297</v>
      </c>
      <c r="BU943" t="s">
        <v>297</v>
      </c>
      <c r="BV943" t="s">
        <v>297</v>
      </c>
      <c r="BW943" t="s">
        <v>297</v>
      </c>
      <c r="BX943" t="s">
        <v>297</v>
      </c>
      <c r="BY943" t="s">
        <v>297</v>
      </c>
      <c r="BZ943" t="s">
        <v>297</v>
      </c>
      <c r="CA943" t="s">
        <v>297</v>
      </c>
      <c r="CB943" t="s">
        <v>297</v>
      </c>
      <c r="CC943" t="s">
        <v>297</v>
      </c>
      <c r="CD943" t="s">
        <v>297</v>
      </c>
      <c r="CE943" t="s">
        <v>297</v>
      </c>
      <c r="CF943" t="s">
        <v>313</v>
      </c>
      <c r="CG943" t="s">
        <v>314</v>
      </c>
      <c r="CH943" t="s">
        <v>314</v>
      </c>
      <c r="CI943" t="s">
        <v>297</v>
      </c>
      <c r="CJ943" t="s">
        <v>297</v>
      </c>
      <c r="CK943" s="70" t="s">
        <v>5373</v>
      </c>
      <c r="CL943" s="70" t="s">
        <v>5374</v>
      </c>
      <c r="CM943" t="s">
        <v>297</v>
      </c>
      <c r="CN943" t="s">
        <v>297</v>
      </c>
      <c r="CO943" t="s">
        <v>297</v>
      </c>
      <c r="CP943" t="s">
        <v>297</v>
      </c>
      <c r="CQ943" t="s">
        <v>297</v>
      </c>
      <c r="CR943" t="s">
        <v>297</v>
      </c>
      <c r="CS943" t="s">
        <v>297</v>
      </c>
      <c r="CT943" t="s">
        <v>297</v>
      </c>
      <c r="CU943" t="s">
        <v>297</v>
      </c>
      <c r="CV943" t="s">
        <v>297</v>
      </c>
      <c r="CW943" t="s">
        <v>297</v>
      </c>
      <c r="CX943" t="s">
        <v>297</v>
      </c>
      <c r="CY943" t="s">
        <v>297</v>
      </c>
      <c r="CZ943" t="s">
        <v>297</v>
      </c>
      <c r="DA943" s="11" t="s">
        <v>297</v>
      </c>
      <c r="DB943" s="11" t="s">
        <v>297</v>
      </c>
      <c r="DC943" s="11" t="s">
        <v>297</v>
      </c>
    </row>
    <row r="944" spans="1:107" ht="17" hidden="1" customHeight="1" x14ac:dyDescent="0.2">
      <c r="A944" s="180" t="s">
        <v>746</v>
      </c>
      <c r="B944" s="196" t="s">
        <v>5375</v>
      </c>
      <c r="C944" t="s">
        <v>6290</v>
      </c>
      <c r="D944" t="s">
        <v>297</v>
      </c>
      <c r="E944" s="70" t="s">
        <v>5372</v>
      </c>
      <c r="F944" t="s">
        <v>297</v>
      </c>
      <c r="G944" t="s">
        <v>298</v>
      </c>
      <c r="H944" t="s">
        <v>340</v>
      </c>
      <c r="I944" t="s">
        <v>300</v>
      </c>
      <c r="J944" t="s">
        <v>342</v>
      </c>
      <c r="K944" t="s">
        <v>343</v>
      </c>
      <c r="L944" t="s">
        <v>303</v>
      </c>
      <c r="M944" t="s">
        <v>297</v>
      </c>
      <c r="N944" t="s">
        <v>297</v>
      </c>
      <c r="O944" t="s">
        <v>297</v>
      </c>
      <c r="Q944" t="s">
        <v>344</v>
      </c>
      <c r="R944" t="s">
        <v>297</v>
      </c>
      <c r="S944" t="s">
        <v>306</v>
      </c>
      <c r="T944" t="s">
        <v>297</v>
      </c>
      <c r="U944" t="s">
        <v>297</v>
      </c>
      <c r="V944" t="s">
        <v>309</v>
      </c>
      <c r="W944" s="70" t="s">
        <v>310</v>
      </c>
      <c r="X944" s="70" t="s">
        <v>310</v>
      </c>
      <c r="Y944" t="s">
        <v>311</v>
      </c>
      <c r="Z944" t="s">
        <v>297</v>
      </c>
      <c r="AA944" t="s">
        <v>297</v>
      </c>
      <c r="AB944" t="s">
        <v>297</v>
      </c>
      <c r="AC944" t="s">
        <v>297</v>
      </c>
      <c r="AD944" t="s">
        <v>297</v>
      </c>
      <c r="AE944" t="s">
        <v>297</v>
      </c>
      <c r="AF944" t="s">
        <v>312</v>
      </c>
      <c r="AG944" t="s">
        <v>297</v>
      </c>
      <c r="AH944" t="s">
        <v>297</v>
      </c>
      <c r="AI944" t="s">
        <v>297</v>
      </c>
      <c r="AJ944" t="s">
        <v>297</v>
      </c>
      <c r="AK944" t="s">
        <v>297</v>
      </c>
      <c r="AL944" t="s">
        <v>297</v>
      </c>
      <c r="AM944" t="s">
        <v>297</v>
      </c>
      <c r="AN944" t="s">
        <v>297</v>
      </c>
      <c r="AO944" t="s">
        <v>297</v>
      </c>
      <c r="AP944" t="s">
        <v>297</v>
      </c>
      <c r="AQ944" t="s">
        <v>297</v>
      </c>
      <c r="AR944" t="s">
        <v>297</v>
      </c>
      <c r="AS944" t="s">
        <v>297</v>
      </c>
      <c r="AT944" t="s">
        <v>297</v>
      </c>
      <c r="AU944" t="s">
        <v>297</v>
      </c>
      <c r="AV944" t="s">
        <v>297</v>
      </c>
      <c r="AW944" t="s">
        <v>297</v>
      </c>
      <c r="AX944" t="s">
        <v>297</v>
      </c>
      <c r="AY944" t="s">
        <v>297</v>
      </c>
      <c r="AZ944" t="s">
        <v>297</v>
      </c>
      <c r="BA944" t="s">
        <v>297</v>
      </c>
      <c r="BB944" t="s">
        <v>297</v>
      </c>
      <c r="BC944" t="s">
        <v>297</v>
      </c>
      <c r="BD944" t="s">
        <v>297</v>
      </c>
      <c r="BE944" t="s">
        <v>297</v>
      </c>
      <c r="BF944" t="s">
        <v>297</v>
      </c>
      <c r="BG944" t="s">
        <v>297</v>
      </c>
      <c r="BH944" t="s">
        <v>297</v>
      </c>
      <c r="BI944" t="s">
        <v>297</v>
      </c>
      <c r="BJ944" t="s">
        <v>297</v>
      </c>
      <c r="BK944" t="s">
        <v>297</v>
      </c>
      <c r="BL944" t="s">
        <v>297</v>
      </c>
      <c r="BM944" t="s">
        <v>297</v>
      </c>
      <c r="BN944" t="s">
        <v>297</v>
      </c>
      <c r="BO944" t="s">
        <v>297</v>
      </c>
      <c r="BP944" t="s">
        <v>312</v>
      </c>
      <c r="BQ944" t="s">
        <v>297</v>
      </c>
      <c r="BR944" t="s">
        <v>297</v>
      </c>
      <c r="BS944" t="s">
        <v>297</v>
      </c>
      <c r="BT944" t="s">
        <v>297</v>
      </c>
      <c r="BU944" t="s">
        <v>297</v>
      </c>
      <c r="BV944" t="s">
        <v>297</v>
      </c>
      <c r="BW944" t="s">
        <v>297</v>
      </c>
      <c r="BX944" t="s">
        <v>297</v>
      </c>
      <c r="BY944" t="s">
        <v>297</v>
      </c>
      <c r="BZ944" t="s">
        <v>297</v>
      </c>
      <c r="CA944" t="s">
        <v>297</v>
      </c>
      <c r="CB944" t="s">
        <v>297</v>
      </c>
      <c r="CC944" t="s">
        <v>297</v>
      </c>
      <c r="CD944" t="s">
        <v>297</v>
      </c>
      <c r="CE944" t="s">
        <v>297</v>
      </c>
      <c r="CF944" t="s">
        <v>347</v>
      </c>
      <c r="CG944" t="s">
        <v>297</v>
      </c>
      <c r="CH944" t="s">
        <v>297</v>
      </c>
      <c r="CI944">
        <v>0</v>
      </c>
      <c r="CJ944">
        <v>30</v>
      </c>
      <c r="CK944" t="s">
        <v>5377</v>
      </c>
      <c r="CL944" t="s">
        <v>5378</v>
      </c>
      <c r="CM944" t="s">
        <v>297</v>
      </c>
      <c r="CN944" t="s">
        <v>297</v>
      </c>
      <c r="CO944" t="s">
        <v>297</v>
      </c>
      <c r="CP944" t="s">
        <v>297</v>
      </c>
      <c r="CQ944" t="s">
        <v>297</v>
      </c>
      <c r="CR944" t="s">
        <v>297</v>
      </c>
      <c r="CS944" t="s">
        <v>297</v>
      </c>
      <c r="CT944" t="s">
        <v>297</v>
      </c>
      <c r="CU944" t="s">
        <v>297</v>
      </c>
      <c r="CV944" t="s">
        <v>297</v>
      </c>
      <c r="CW944" t="s">
        <v>297</v>
      </c>
      <c r="CX944" t="s">
        <v>297</v>
      </c>
      <c r="CY944" t="s">
        <v>297</v>
      </c>
      <c r="CZ944" t="s">
        <v>297</v>
      </c>
      <c r="DA944" s="11" t="s">
        <v>297</v>
      </c>
      <c r="DB944" s="11" t="s">
        <v>297</v>
      </c>
      <c r="DC944" s="11" t="s">
        <v>297</v>
      </c>
    </row>
    <row r="945" spans="1:107" ht="17" hidden="1" customHeight="1" x14ac:dyDescent="0.2">
      <c r="A945" s="180" t="s">
        <v>5379</v>
      </c>
      <c r="B945" s="14" t="s">
        <v>5380</v>
      </c>
      <c r="C945" t="s">
        <v>6279</v>
      </c>
      <c r="D945" t="s">
        <v>297</v>
      </c>
      <c r="E945" t="s">
        <v>5376</v>
      </c>
      <c r="F945" t="s">
        <v>4458</v>
      </c>
      <c r="G945" t="s">
        <v>339</v>
      </c>
      <c r="H945" t="s">
        <v>299</v>
      </c>
      <c r="I945" t="s">
        <v>300</v>
      </c>
      <c r="J945" t="s">
        <v>342</v>
      </c>
      <c r="K945" t="s">
        <v>343</v>
      </c>
      <c r="L945" t="s">
        <v>303</v>
      </c>
      <c r="M945" t="s">
        <v>297</v>
      </c>
      <c r="N945" t="s">
        <v>297</v>
      </c>
      <c r="O945" t="s">
        <v>297</v>
      </c>
      <c r="Q945" t="s">
        <v>344</v>
      </c>
      <c r="R945" t="s">
        <v>297</v>
      </c>
      <c r="S945" t="s">
        <v>306</v>
      </c>
      <c r="T945" t="s">
        <v>747</v>
      </c>
      <c r="U945" t="s">
        <v>297</v>
      </c>
      <c r="V945" t="s">
        <v>309</v>
      </c>
      <c r="W945" s="70" t="s">
        <v>310</v>
      </c>
      <c r="X945" s="70" t="s">
        <v>310</v>
      </c>
      <c r="Y945" t="s">
        <v>311</v>
      </c>
      <c r="Z945" t="s">
        <v>297</v>
      </c>
      <c r="AA945" t="s">
        <v>297</v>
      </c>
      <c r="AB945" t="s">
        <v>297</v>
      </c>
      <c r="AC945" t="s">
        <v>297</v>
      </c>
      <c r="AD945" t="s">
        <v>297</v>
      </c>
      <c r="AE945" t="s">
        <v>297</v>
      </c>
      <c r="AF945" t="s">
        <v>312</v>
      </c>
      <c r="AG945" t="s">
        <v>297</v>
      </c>
      <c r="AH945" t="s">
        <v>297</v>
      </c>
      <c r="AI945" t="s">
        <v>297</v>
      </c>
      <c r="AJ945" t="s">
        <v>297</v>
      </c>
      <c r="AK945" t="s">
        <v>297</v>
      </c>
      <c r="AL945" t="s">
        <v>297</v>
      </c>
      <c r="AM945" t="s">
        <v>297</v>
      </c>
      <c r="AN945" t="s">
        <v>297</v>
      </c>
      <c r="AO945" t="s">
        <v>297</v>
      </c>
      <c r="AP945" t="s">
        <v>297</v>
      </c>
      <c r="AQ945" t="s">
        <v>297</v>
      </c>
      <c r="AR945" t="s">
        <v>312</v>
      </c>
      <c r="AS945" t="s">
        <v>297</v>
      </c>
      <c r="AT945" t="s">
        <v>297</v>
      </c>
      <c r="AU945" t="s">
        <v>297</v>
      </c>
      <c r="AV945" t="s">
        <v>297</v>
      </c>
      <c r="AW945" t="s">
        <v>297</v>
      </c>
      <c r="AX945" t="s">
        <v>297</v>
      </c>
      <c r="AY945" t="s">
        <v>297</v>
      </c>
      <c r="AZ945" t="s">
        <v>297</v>
      </c>
      <c r="BA945" t="s">
        <v>297</v>
      </c>
      <c r="BB945" t="s">
        <v>297</v>
      </c>
      <c r="BC945" t="s">
        <v>297</v>
      </c>
      <c r="BD945" t="s">
        <v>297</v>
      </c>
      <c r="BE945" t="s">
        <v>297</v>
      </c>
      <c r="BF945" t="s">
        <v>297</v>
      </c>
      <c r="BG945" t="s">
        <v>297</v>
      </c>
      <c r="BH945" t="s">
        <v>297</v>
      </c>
      <c r="BI945" t="s">
        <v>297</v>
      </c>
      <c r="BJ945" t="s">
        <v>297</v>
      </c>
      <c r="BK945" t="s">
        <v>297</v>
      </c>
      <c r="BL945" t="s">
        <v>297</v>
      </c>
      <c r="BM945" t="s">
        <v>297</v>
      </c>
      <c r="BN945" t="s">
        <v>297</v>
      </c>
      <c r="BO945" t="s">
        <v>297</v>
      </c>
      <c r="BP945" t="s">
        <v>297</v>
      </c>
      <c r="BQ945" t="s">
        <v>297</v>
      </c>
      <c r="BR945" t="s">
        <v>297</v>
      </c>
      <c r="BS945" t="s">
        <v>297</v>
      </c>
      <c r="BT945" t="s">
        <v>297</v>
      </c>
      <c r="BU945" t="s">
        <v>297</v>
      </c>
      <c r="BV945" t="s">
        <v>312</v>
      </c>
      <c r="BW945" t="s">
        <v>297</v>
      </c>
      <c r="BX945" t="s">
        <v>297</v>
      </c>
      <c r="BY945" t="s">
        <v>297</v>
      </c>
      <c r="BZ945" t="s">
        <v>297</v>
      </c>
      <c r="CA945" t="s">
        <v>297</v>
      </c>
      <c r="CB945" t="s">
        <v>297</v>
      </c>
      <c r="CC945" t="s">
        <v>297</v>
      </c>
      <c r="CD945" t="s">
        <v>297</v>
      </c>
      <c r="CE945" t="s">
        <v>297</v>
      </c>
      <c r="CF945" t="s">
        <v>347</v>
      </c>
      <c r="CG945" t="s">
        <v>297</v>
      </c>
      <c r="CH945" t="s">
        <v>297</v>
      </c>
      <c r="CI945">
        <v>0</v>
      </c>
      <c r="CJ945">
        <v>30</v>
      </c>
      <c r="CK945" t="s">
        <v>5382</v>
      </c>
      <c r="CL945" t="s">
        <v>5383</v>
      </c>
      <c r="CM945" t="s">
        <v>4461</v>
      </c>
      <c r="CN945" t="s">
        <v>297</v>
      </c>
      <c r="CO945" t="s">
        <v>297</v>
      </c>
      <c r="CP945" t="s">
        <v>297</v>
      </c>
      <c r="CQ945" t="s">
        <v>297</v>
      </c>
      <c r="CR945" t="s">
        <v>297</v>
      </c>
      <c r="CS945" t="s">
        <v>297</v>
      </c>
      <c r="CT945" t="s">
        <v>297</v>
      </c>
      <c r="CU945" t="s">
        <v>297</v>
      </c>
      <c r="CV945" t="s">
        <v>297</v>
      </c>
      <c r="CW945" t="s">
        <v>297</v>
      </c>
      <c r="CX945" t="s">
        <v>297</v>
      </c>
      <c r="CY945" t="s">
        <v>297</v>
      </c>
      <c r="CZ945" t="s">
        <v>297</v>
      </c>
      <c r="DA945" s="11" t="s">
        <v>297</v>
      </c>
      <c r="DB945" s="11" t="s">
        <v>297</v>
      </c>
      <c r="DC945" s="11" t="s">
        <v>297</v>
      </c>
    </row>
    <row r="946" spans="1:107" ht="17" hidden="1" customHeight="1" x14ac:dyDescent="0.2">
      <c r="A946" s="180" t="s">
        <v>5384</v>
      </c>
      <c r="B946" s="199" t="s">
        <v>5385</v>
      </c>
      <c r="C946" t="s">
        <v>6292</v>
      </c>
      <c r="D946" t="s">
        <v>297</v>
      </c>
      <c r="E946" t="s">
        <v>5381</v>
      </c>
      <c r="F946" s="160" t="s">
        <v>297</v>
      </c>
      <c r="G946" t="s">
        <v>339</v>
      </c>
      <c r="H946" t="s">
        <v>299</v>
      </c>
      <c r="I946" t="s">
        <v>375</v>
      </c>
      <c r="J946" t="s">
        <v>342</v>
      </c>
      <c r="K946" t="s">
        <v>343</v>
      </c>
      <c r="L946" t="s">
        <v>303</v>
      </c>
      <c r="M946" t="s">
        <v>297</v>
      </c>
      <c r="N946" t="s">
        <v>297</v>
      </c>
      <c r="O946" t="s">
        <v>297</v>
      </c>
      <c r="Q946" t="s">
        <v>344</v>
      </c>
      <c r="R946" t="s">
        <v>297</v>
      </c>
      <c r="S946" t="s">
        <v>306</v>
      </c>
      <c r="T946" t="s">
        <v>297</v>
      </c>
      <c r="U946" t="s">
        <v>297</v>
      </c>
      <c r="V946" t="s">
        <v>309</v>
      </c>
      <c r="W946" s="70" t="s">
        <v>310</v>
      </c>
      <c r="X946" s="70" t="s">
        <v>310</v>
      </c>
      <c r="Y946" t="s">
        <v>311</v>
      </c>
      <c r="Z946" t="s">
        <v>297</v>
      </c>
      <c r="AA946" t="s">
        <v>297</v>
      </c>
      <c r="AB946" t="s">
        <v>297</v>
      </c>
      <c r="AC946" t="s">
        <v>297</v>
      </c>
      <c r="AD946" t="s">
        <v>297</v>
      </c>
      <c r="AE946" t="s">
        <v>297</v>
      </c>
      <c r="AF946" t="s">
        <v>297</v>
      </c>
      <c r="AG946" t="s">
        <v>297</v>
      </c>
      <c r="AH946" t="s">
        <v>297</v>
      </c>
      <c r="AI946" t="s">
        <v>297</v>
      </c>
      <c r="AJ946" t="s">
        <v>297</v>
      </c>
      <c r="AK946" t="s">
        <v>297</v>
      </c>
      <c r="AL946" t="s">
        <v>297</v>
      </c>
      <c r="AM946" t="s">
        <v>297</v>
      </c>
      <c r="AN946" t="s">
        <v>297</v>
      </c>
      <c r="AO946" t="s">
        <v>297</v>
      </c>
      <c r="AP946" t="s">
        <v>297</v>
      </c>
      <c r="AQ946" t="s">
        <v>297</v>
      </c>
      <c r="AR946" t="s">
        <v>297</v>
      </c>
      <c r="AS946" t="s">
        <v>297</v>
      </c>
      <c r="AT946" t="s">
        <v>297</v>
      </c>
      <c r="AU946" t="s">
        <v>297</v>
      </c>
      <c r="AV946" t="s">
        <v>297</v>
      </c>
      <c r="AW946" t="s">
        <v>297</v>
      </c>
      <c r="AX946" t="s">
        <v>297</v>
      </c>
      <c r="AY946" t="s">
        <v>297</v>
      </c>
      <c r="AZ946" t="s">
        <v>297</v>
      </c>
      <c r="BA946" t="s">
        <v>297</v>
      </c>
      <c r="BB946" t="s">
        <v>297</v>
      </c>
      <c r="BC946" t="s">
        <v>297</v>
      </c>
      <c r="BD946" t="s">
        <v>297</v>
      </c>
      <c r="BE946" t="s">
        <v>297</v>
      </c>
      <c r="BF946" t="s">
        <v>297</v>
      </c>
      <c r="BG946" t="s">
        <v>297</v>
      </c>
      <c r="BH946" t="s">
        <v>297</v>
      </c>
      <c r="BI946" t="s">
        <v>297</v>
      </c>
      <c r="BJ946" t="s">
        <v>297</v>
      </c>
      <c r="BK946" t="s">
        <v>297</v>
      </c>
      <c r="BL946" t="s">
        <v>297</v>
      </c>
      <c r="BM946" t="s">
        <v>297</v>
      </c>
      <c r="BN946" t="s">
        <v>297</v>
      </c>
      <c r="BO946" t="s">
        <v>297</v>
      </c>
      <c r="BP946" t="s">
        <v>297</v>
      </c>
      <c r="BQ946" t="s">
        <v>297</v>
      </c>
      <c r="BR946" t="s">
        <v>297</v>
      </c>
      <c r="BS946" t="s">
        <v>297</v>
      </c>
      <c r="BT946" t="s">
        <v>297</v>
      </c>
      <c r="BU946" t="s">
        <v>297</v>
      </c>
      <c r="BV946" t="s">
        <v>297</v>
      </c>
      <c r="BW946" t="s">
        <v>297</v>
      </c>
      <c r="BX946" t="s">
        <v>297</v>
      </c>
      <c r="BY946" t="s">
        <v>297</v>
      </c>
      <c r="BZ946" t="s">
        <v>297</v>
      </c>
      <c r="CA946" t="s">
        <v>297</v>
      </c>
      <c r="CB946" t="s">
        <v>297</v>
      </c>
      <c r="CC946" t="s">
        <v>297</v>
      </c>
      <c r="CD946" t="s">
        <v>297</v>
      </c>
      <c r="CE946" t="s">
        <v>297</v>
      </c>
      <c r="CF946" t="s">
        <v>347</v>
      </c>
      <c r="CG946" t="s">
        <v>297</v>
      </c>
      <c r="CH946" t="s">
        <v>297</v>
      </c>
      <c r="CI946" t="s">
        <v>297</v>
      </c>
      <c r="CJ946" t="s">
        <v>297</v>
      </c>
      <c r="CM946" t="s">
        <v>297</v>
      </c>
      <c r="CN946" t="s">
        <v>297</v>
      </c>
      <c r="CO946" t="s">
        <v>297</v>
      </c>
      <c r="CP946" t="s">
        <v>297</v>
      </c>
      <c r="CQ946" t="s">
        <v>297</v>
      </c>
      <c r="CR946" t="s">
        <v>297</v>
      </c>
      <c r="CS946" t="s">
        <v>297</v>
      </c>
      <c r="CT946" t="s">
        <v>297</v>
      </c>
      <c r="CU946" t="s">
        <v>297</v>
      </c>
      <c r="CV946" t="s">
        <v>297</v>
      </c>
      <c r="CW946" t="s">
        <v>297</v>
      </c>
      <c r="CX946" t="s">
        <v>297</v>
      </c>
      <c r="CY946" t="s">
        <v>297</v>
      </c>
      <c r="CZ946" t="s">
        <v>297</v>
      </c>
      <c r="DA946" s="11" t="s">
        <v>297</v>
      </c>
      <c r="DB946" s="11" t="s">
        <v>297</v>
      </c>
      <c r="DC946" s="11" t="s">
        <v>297</v>
      </c>
    </row>
    <row r="947" spans="1:107" ht="17" hidden="1" customHeight="1" x14ac:dyDescent="0.2">
      <c r="A947" t="s">
        <v>5479</v>
      </c>
      <c r="B947" s="14" t="s">
        <v>5480</v>
      </c>
      <c r="C947" t="s">
        <v>6289</v>
      </c>
      <c r="D947" s="70" t="s">
        <v>5386</v>
      </c>
      <c r="E947" s="70" t="s">
        <v>5387</v>
      </c>
      <c r="F947" t="s">
        <v>297</v>
      </c>
      <c r="G947" t="s">
        <v>357</v>
      </c>
      <c r="H947" t="s">
        <v>358</v>
      </c>
      <c r="I947" t="s">
        <v>300</v>
      </c>
      <c r="J947" t="s">
        <v>359</v>
      </c>
      <c r="K947" t="s">
        <v>5482</v>
      </c>
      <c r="L947" t="s">
        <v>303</v>
      </c>
      <c r="M947" t="s">
        <v>297</v>
      </c>
      <c r="N947" t="s">
        <v>297</v>
      </c>
      <c r="O947" t="s">
        <v>297</v>
      </c>
      <c r="Q947" t="s">
        <v>2495</v>
      </c>
      <c r="R947" t="s">
        <v>319</v>
      </c>
      <c r="S947" t="s">
        <v>306</v>
      </c>
      <c r="T947" t="s">
        <v>362</v>
      </c>
      <c r="U947" t="s">
        <v>308</v>
      </c>
      <c r="V947" t="s">
        <v>309</v>
      </c>
      <c r="W947" s="70" t="s">
        <v>310</v>
      </c>
      <c r="X947" s="70" t="s">
        <v>310</v>
      </c>
      <c r="Y947" t="s">
        <v>4138</v>
      </c>
      <c r="Z947" t="s">
        <v>297</v>
      </c>
      <c r="AA947" t="s">
        <v>297</v>
      </c>
      <c r="AB947" t="s">
        <v>297</v>
      </c>
      <c r="AC947" t="s">
        <v>297</v>
      </c>
      <c r="AD947" t="s">
        <v>297</v>
      </c>
      <c r="AE947" t="s">
        <v>297</v>
      </c>
      <c r="AF947" t="s">
        <v>312</v>
      </c>
      <c r="AG947" t="s">
        <v>297</v>
      </c>
      <c r="AH947" t="s">
        <v>297</v>
      </c>
      <c r="AI947" t="s">
        <v>297</v>
      </c>
      <c r="AJ947" t="s">
        <v>297</v>
      </c>
      <c r="AK947" t="s">
        <v>297</v>
      </c>
      <c r="AL947" t="s">
        <v>297</v>
      </c>
      <c r="AM947" t="s">
        <v>297</v>
      </c>
      <c r="AN947" t="s">
        <v>297</v>
      </c>
      <c r="AO947" t="s">
        <v>297</v>
      </c>
      <c r="AP947" t="s">
        <v>297</v>
      </c>
      <c r="AQ947" t="s">
        <v>297</v>
      </c>
      <c r="AR947" t="s">
        <v>297</v>
      </c>
      <c r="AS947" t="s">
        <v>297</v>
      </c>
      <c r="AT947" t="s">
        <v>297</v>
      </c>
      <c r="AU947" t="s">
        <v>297</v>
      </c>
      <c r="AV947" t="s">
        <v>297</v>
      </c>
      <c r="AW947" t="s">
        <v>297</v>
      </c>
      <c r="AX947" t="s">
        <v>297</v>
      </c>
      <c r="AY947" t="s">
        <v>297</v>
      </c>
      <c r="AZ947" t="s">
        <v>297</v>
      </c>
      <c r="BA947" t="s">
        <v>297</v>
      </c>
      <c r="BB947" t="s">
        <v>297</v>
      </c>
      <c r="BC947" t="s">
        <v>297</v>
      </c>
      <c r="BD947" t="s">
        <v>297</v>
      </c>
      <c r="BE947" t="s">
        <v>297</v>
      </c>
      <c r="BF947" t="s">
        <v>297</v>
      </c>
      <c r="BG947" t="s">
        <v>297</v>
      </c>
      <c r="BH947" t="s">
        <v>297</v>
      </c>
      <c r="BI947" t="s">
        <v>297</v>
      </c>
      <c r="BJ947" t="s">
        <v>297</v>
      </c>
      <c r="BK947" t="s">
        <v>297</v>
      </c>
      <c r="BL947" t="s">
        <v>297</v>
      </c>
      <c r="BM947" t="s">
        <v>297</v>
      </c>
      <c r="BN947" t="s">
        <v>297</v>
      </c>
      <c r="BO947" t="s">
        <v>297</v>
      </c>
      <c r="BP947" t="s">
        <v>297</v>
      </c>
      <c r="BQ947" t="s">
        <v>297</v>
      </c>
      <c r="BR947" t="s">
        <v>297</v>
      </c>
      <c r="BS947" t="s">
        <v>297</v>
      </c>
      <c r="BT947" t="s">
        <v>297</v>
      </c>
      <c r="BU947" t="s">
        <v>297</v>
      </c>
      <c r="BV947" t="s">
        <v>297</v>
      </c>
      <c r="BW947" t="s">
        <v>297</v>
      </c>
      <c r="BX947" t="s">
        <v>297</v>
      </c>
      <c r="BY947" t="s">
        <v>297</v>
      </c>
      <c r="BZ947" t="s">
        <v>297</v>
      </c>
      <c r="CA947" t="s">
        <v>297</v>
      </c>
      <c r="CB947" t="s">
        <v>297</v>
      </c>
      <c r="CC947" t="s">
        <v>297</v>
      </c>
      <c r="CD947" t="s">
        <v>297</v>
      </c>
      <c r="CE947" t="s">
        <v>297</v>
      </c>
      <c r="CF947" t="s">
        <v>313</v>
      </c>
      <c r="CG947" t="s">
        <v>314</v>
      </c>
      <c r="CH947" t="s">
        <v>314</v>
      </c>
      <c r="CI947" t="s">
        <v>297</v>
      </c>
      <c r="CJ947" t="s">
        <v>297</v>
      </c>
      <c r="CK947" t="s">
        <v>5483</v>
      </c>
      <c r="CL947" t="s">
        <v>5484</v>
      </c>
      <c r="CM947" t="s">
        <v>297</v>
      </c>
      <c r="CN947" t="s">
        <v>297</v>
      </c>
      <c r="CO947" t="s">
        <v>297</v>
      </c>
      <c r="CP947" t="s">
        <v>297</v>
      </c>
      <c r="CQ947" t="s">
        <v>297</v>
      </c>
      <c r="CR947" t="s">
        <v>297</v>
      </c>
      <c r="CS947" t="s">
        <v>297</v>
      </c>
      <c r="CT947" t="s">
        <v>297</v>
      </c>
      <c r="CU947" t="s">
        <v>297</v>
      </c>
      <c r="CV947" t="s">
        <v>297</v>
      </c>
      <c r="CW947" t="s">
        <v>297</v>
      </c>
      <c r="CX947" t="s">
        <v>297</v>
      </c>
      <c r="CY947" t="s">
        <v>297</v>
      </c>
      <c r="CZ947" t="s">
        <v>297</v>
      </c>
      <c r="DA947" s="11" t="s">
        <v>297</v>
      </c>
      <c r="DB947" s="11" t="s">
        <v>297</v>
      </c>
      <c r="DC947" s="11" t="s">
        <v>297</v>
      </c>
    </row>
    <row r="948" spans="1:107" ht="17" hidden="1" customHeight="1" x14ac:dyDescent="0.2">
      <c r="A948" t="s">
        <v>2495</v>
      </c>
      <c r="B948" s="196" t="s">
        <v>5397</v>
      </c>
      <c r="C948" t="s">
        <v>366</v>
      </c>
      <c r="D948" t="s">
        <v>297</v>
      </c>
      <c r="E948" t="s">
        <v>5481</v>
      </c>
      <c r="F948" t="s">
        <v>297</v>
      </c>
      <c r="G948" t="s">
        <v>339</v>
      </c>
      <c r="H948" t="s">
        <v>340</v>
      </c>
      <c r="I948" t="s">
        <v>478</v>
      </c>
      <c r="J948" t="s">
        <v>342</v>
      </c>
      <c r="K948" t="s">
        <v>343</v>
      </c>
      <c r="L948" t="s">
        <v>303</v>
      </c>
      <c r="M948" t="s">
        <v>297</v>
      </c>
      <c r="N948" t="s">
        <v>297</v>
      </c>
      <c r="O948" t="s">
        <v>297</v>
      </c>
      <c r="Q948" t="s">
        <v>2495</v>
      </c>
      <c r="R948" t="s">
        <v>368</v>
      </c>
      <c r="S948" t="s">
        <v>306</v>
      </c>
      <c r="T948" t="s">
        <v>297</v>
      </c>
      <c r="U948" t="s">
        <v>297</v>
      </c>
      <c r="V948" t="s">
        <v>309</v>
      </c>
      <c r="W948" s="70" t="s">
        <v>310</v>
      </c>
      <c r="X948" s="70" t="s">
        <v>310</v>
      </c>
      <c r="Y948" t="s">
        <v>311</v>
      </c>
      <c r="Z948" t="s">
        <v>297</v>
      </c>
      <c r="AA948" t="s">
        <v>297</v>
      </c>
      <c r="AB948" t="s">
        <v>297</v>
      </c>
      <c r="AC948" t="s">
        <v>297</v>
      </c>
      <c r="AD948" t="s">
        <v>297</v>
      </c>
      <c r="AE948" t="s">
        <v>297</v>
      </c>
      <c r="AF948" t="s">
        <v>297</v>
      </c>
      <c r="AG948" t="s">
        <v>297</v>
      </c>
      <c r="AH948" t="s">
        <v>297</v>
      </c>
      <c r="AI948" t="s">
        <v>297</v>
      </c>
      <c r="AJ948" t="s">
        <v>297</v>
      </c>
      <c r="AK948" t="s">
        <v>297</v>
      </c>
      <c r="AL948" t="s">
        <v>297</v>
      </c>
      <c r="AM948" t="s">
        <v>297</v>
      </c>
      <c r="AN948" t="s">
        <v>297</v>
      </c>
      <c r="AO948" t="s">
        <v>297</v>
      </c>
      <c r="AP948" t="s">
        <v>297</v>
      </c>
      <c r="AQ948" t="s">
        <v>297</v>
      </c>
      <c r="AR948" t="s">
        <v>297</v>
      </c>
      <c r="AS948" t="s">
        <v>297</v>
      </c>
      <c r="AT948" t="s">
        <v>297</v>
      </c>
      <c r="AU948" t="s">
        <v>297</v>
      </c>
      <c r="AV948" t="s">
        <v>297</v>
      </c>
      <c r="AW948" t="s">
        <v>297</v>
      </c>
      <c r="AX948" t="s">
        <v>297</v>
      </c>
      <c r="AY948" t="s">
        <v>297</v>
      </c>
      <c r="AZ948" t="s">
        <v>297</v>
      </c>
      <c r="BA948" t="s">
        <v>297</v>
      </c>
      <c r="BB948" t="s">
        <v>297</v>
      </c>
      <c r="BC948" t="s">
        <v>297</v>
      </c>
      <c r="BD948" t="s">
        <v>297</v>
      </c>
      <c r="BE948" t="s">
        <v>297</v>
      </c>
      <c r="BF948" t="s">
        <v>297</v>
      </c>
      <c r="BG948" t="s">
        <v>297</v>
      </c>
      <c r="BH948" t="s">
        <v>297</v>
      </c>
      <c r="BI948" t="s">
        <v>297</v>
      </c>
      <c r="BJ948" t="s">
        <v>297</v>
      </c>
      <c r="BK948" t="s">
        <v>297</v>
      </c>
      <c r="BL948" t="s">
        <v>297</v>
      </c>
      <c r="BM948" t="s">
        <v>297</v>
      </c>
      <c r="BN948" t="s">
        <v>297</v>
      </c>
      <c r="BO948" t="s">
        <v>297</v>
      </c>
      <c r="BP948" t="s">
        <v>312</v>
      </c>
      <c r="BQ948" t="s">
        <v>297</v>
      </c>
      <c r="BR948" t="s">
        <v>297</v>
      </c>
      <c r="BS948" t="s">
        <v>297</v>
      </c>
      <c r="BT948" t="s">
        <v>297</v>
      </c>
      <c r="BU948" t="s">
        <v>297</v>
      </c>
      <c r="BV948" t="s">
        <v>297</v>
      </c>
      <c r="BW948" t="s">
        <v>297</v>
      </c>
      <c r="BX948" t="s">
        <v>297</v>
      </c>
      <c r="BY948" t="s">
        <v>297</v>
      </c>
      <c r="BZ948" t="s">
        <v>297</v>
      </c>
      <c r="CA948" t="s">
        <v>297</v>
      </c>
      <c r="CB948" t="s">
        <v>297</v>
      </c>
      <c r="CC948" t="s">
        <v>297</v>
      </c>
      <c r="CD948" t="s">
        <v>297</v>
      </c>
      <c r="CE948" t="s">
        <v>297</v>
      </c>
      <c r="CF948" t="s">
        <v>347</v>
      </c>
      <c r="CG948" t="s">
        <v>297</v>
      </c>
      <c r="CH948" t="s">
        <v>297</v>
      </c>
      <c r="CI948">
        <v>0</v>
      </c>
      <c r="CJ948">
        <v>30</v>
      </c>
      <c r="CM948" t="s">
        <v>297</v>
      </c>
      <c r="CN948" t="s">
        <v>297</v>
      </c>
      <c r="CO948" t="s">
        <v>297</v>
      </c>
      <c r="CP948" t="s">
        <v>297</v>
      </c>
      <c r="CQ948" t="s">
        <v>297</v>
      </c>
      <c r="CR948" t="s">
        <v>297</v>
      </c>
      <c r="CS948" t="s">
        <v>297</v>
      </c>
      <c r="CT948" t="s">
        <v>297</v>
      </c>
      <c r="CU948" t="s">
        <v>297</v>
      </c>
      <c r="CV948" t="s">
        <v>297</v>
      </c>
      <c r="CW948" t="s">
        <v>297</v>
      </c>
      <c r="CX948" t="s">
        <v>297</v>
      </c>
      <c r="CY948" t="s">
        <v>297</v>
      </c>
      <c r="CZ948" t="s">
        <v>297</v>
      </c>
      <c r="DA948" s="11" t="s">
        <v>297</v>
      </c>
      <c r="DB948" s="11" t="s">
        <v>297</v>
      </c>
      <c r="DC948" s="11" t="s">
        <v>297</v>
      </c>
    </row>
    <row r="949" spans="1:107" ht="17" hidden="1" customHeight="1" x14ac:dyDescent="0.2">
      <c r="A949" t="s">
        <v>5399</v>
      </c>
      <c r="B949" s="14" t="s">
        <v>5400</v>
      </c>
      <c r="C949" t="s">
        <v>6204</v>
      </c>
      <c r="D949" t="s">
        <v>297</v>
      </c>
      <c r="E949" t="s">
        <v>5398</v>
      </c>
      <c r="F949" t="s">
        <v>297</v>
      </c>
      <c r="G949" t="s">
        <v>339</v>
      </c>
      <c r="H949" t="s">
        <v>340</v>
      </c>
      <c r="I949" t="s">
        <v>375</v>
      </c>
      <c r="J949" t="s">
        <v>342</v>
      </c>
      <c r="K949" t="s">
        <v>343</v>
      </c>
      <c r="L949" t="s">
        <v>303</v>
      </c>
      <c r="M949" t="s">
        <v>297</v>
      </c>
      <c r="N949" t="s">
        <v>297</v>
      </c>
      <c r="O949" t="s">
        <v>297</v>
      </c>
      <c r="Q949" t="s">
        <v>344</v>
      </c>
      <c r="R949" t="s">
        <v>297</v>
      </c>
      <c r="S949" t="s">
        <v>306</v>
      </c>
      <c r="T949" t="s">
        <v>297</v>
      </c>
      <c r="U949" t="s">
        <v>308</v>
      </c>
      <c r="V949" t="s">
        <v>568</v>
      </c>
      <c r="W949" s="70" t="s">
        <v>345</v>
      </c>
      <c r="X949" s="70" t="s">
        <v>310</v>
      </c>
      <c r="Y949" t="s">
        <v>346</v>
      </c>
      <c r="Z949" t="s">
        <v>297</v>
      </c>
      <c r="AA949" t="s">
        <v>297</v>
      </c>
      <c r="AB949" t="s">
        <v>297</v>
      </c>
      <c r="AC949" t="s">
        <v>297</v>
      </c>
      <c r="AD949" t="s">
        <v>297</v>
      </c>
      <c r="AE949" t="s">
        <v>297</v>
      </c>
      <c r="AF949" t="s">
        <v>297</v>
      </c>
      <c r="AG949" t="s">
        <v>297</v>
      </c>
      <c r="AH949" t="s">
        <v>297</v>
      </c>
      <c r="AI949" t="s">
        <v>297</v>
      </c>
      <c r="AJ949" t="s">
        <v>297</v>
      </c>
      <c r="AK949" t="s">
        <v>297</v>
      </c>
      <c r="AL949" t="s">
        <v>297</v>
      </c>
      <c r="AM949" t="s">
        <v>297</v>
      </c>
      <c r="AN949" t="s">
        <v>297</v>
      </c>
      <c r="AO949" t="s">
        <v>297</v>
      </c>
      <c r="AP949" t="s">
        <v>297</v>
      </c>
      <c r="AQ949" t="s">
        <v>297</v>
      </c>
      <c r="AR949" t="s">
        <v>297</v>
      </c>
      <c r="AS949" t="s">
        <v>297</v>
      </c>
      <c r="AT949" t="s">
        <v>297</v>
      </c>
      <c r="AU949" t="s">
        <v>297</v>
      </c>
      <c r="AV949" t="s">
        <v>297</v>
      </c>
      <c r="AW949" t="s">
        <v>297</v>
      </c>
      <c r="AX949" t="s">
        <v>297</v>
      </c>
      <c r="AY949" t="s">
        <v>297</v>
      </c>
      <c r="AZ949" t="s">
        <v>297</v>
      </c>
      <c r="BA949" t="s">
        <v>297</v>
      </c>
      <c r="BB949" t="s">
        <v>297</v>
      </c>
      <c r="BC949" t="s">
        <v>297</v>
      </c>
      <c r="BD949" t="s">
        <v>297</v>
      </c>
      <c r="BE949" t="s">
        <v>297</v>
      </c>
      <c r="BF949" t="s">
        <v>297</v>
      </c>
      <c r="BG949" t="s">
        <v>297</v>
      </c>
      <c r="BH949" t="s">
        <v>297</v>
      </c>
      <c r="BI949" t="s">
        <v>297</v>
      </c>
      <c r="BJ949" t="s">
        <v>297</v>
      </c>
      <c r="BK949" t="s">
        <v>297</v>
      </c>
      <c r="BL949" t="s">
        <v>297</v>
      </c>
      <c r="BM949" t="s">
        <v>297</v>
      </c>
      <c r="BN949" t="s">
        <v>297</v>
      </c>
      <c r="BO949" t="s">
        <v>297</v>
      </c>
      <c r="BP949" t="s">
        <v>297</v>
      </c>
      <c r="BQ949" t="s">
        <v>297</v>
      </c>
      <c r="BR949" t="s">
        <v>297</v>
      </c>
      <c r="BS949" t="s">
        <v>297</v>
      </c>
      <c r="BT949" t="s">
        <v>297</v>
      </c>
      <c r="BU949" t="s">
        <v>297</v>
      </c>
      <c r="BV949" t="s">
        <v>297</v>
      </c>
      <c r="BW949" t="s">
        <v>297</v>
      </c>
      <c r="BX949" t="s">
        <v>297</v>
      </c>
      <c r="BY949" t="s">
        <v>297</v>
      </c>
      <c r="BZ949" t="s">
        <v>297</v>
      </c>
      <c r="CA949" t="s">
        <v>297</v>
      </c>
      <c r="CB949" t="s">
        <v>297</v>
      </c>
      <c r="CC949" t="s">
        <v>297</v>
      </c>
      <c r="CD949" t="s">
        <v>297</v>
      </c>
      <c r="CE949" t="s">
        <v>297</v>
      </c>
      <c r="CF949" t="s">
        <v>347</v>
      </c>
      <c r="CG949" t="s">
        <v>297</v>
      </c>
      <c r="CH949" t="s">
        <v>297</v>
      </c>
      <c r="CI949">
        <v>0</v>
      </c>
      <c r="CJ949">
        <v>30</v>
      </c>
      <c r="CK949" t="s">
        <v>5402</v>
      </c>
      <c r="CL949" t="s">
        <v>5403</v>
      </c>
      <c r="CM949" t="s">
        <v>297</v>
      </c>
      <c r="CN949" t="s">
        <v>297</v>
      </c>
      <c r="CO949" t="s">
        <v>297</v>
      </c>
      <c r="CP949" t="s">
        <v>297</v>
      </c>
      <c r="CQ949" t="s">
        <v>297</v>
      </c>
      <c r="CR949" t="s">
        <v>297</v>
      </c>
      <c r="CS949" t="s">
        <v>297</v>
      </c>
      <c r="CT949" t="s">
        <v>297</v>
      </c>
      <c r="CU949" t="s">
        <v>297</v>
      </c>
      <c r="CV949" t="s">
        <v>297</v>
      </c>
      <c r="CW949" t="s">
        <v>297</v>
      </c>
      <c r="CX949" t="s">
        <v>297</v>
      </c>
      <c r="CY949" t="s">
        <v>403</v>
      </c>
      <c r="CZ949" t="s">
        <v>404</v>
      </c>
      <c r="DA949" s="11" t="s">
        <v>5404</v>
      </c>
      <c r="DB949" s="11" t="s">
        <v>297</v>
      </c>
      <c r="DC949" s="11" t="s">
        <v>2656</v>
      </c>
    </row>
    <row r="950" spans="1:107" ht="17" hidden="1" customHeight="1" x14ac:dyDescent="0.2">
      <c r="A950" t="s">
        <v>5405</v>
      </c>
      <c r="B950" s="196" t="s">
        <v>5406</v>
      </c>
      <c r="C950" t="s">
        <v>6279</v>
      </c>
      <c r="D950" t="s">
        <v>297</v>
      </c>
      <c r="E950" t="s">
        <v>5401</v>
      </c>
      <c r="F950" t="s">
        <v>297</v>
      </c>
      <c r="G950" t="s">
        <v>339</v>
      </c>
      <c r="H950" t="s">
        <v>299</v>
      </c>
      <c r="I950" t="s">
        <v>300</v>
      </c>
      <c r="J950" t="s">
        <v>342</v>
      </c>
      <c r="K950" t="s">
        <v>343</v>
      </c>
      <c r="L950" t="s">
        <v>303</v>
      </c>
      <c r="M950" t="s">
        <v>297</v>
      </c>
      <c r="N950" t="s">
        <v>297</v>
      </c>
      <c r="O950" t="s">
        <v>297</v>
      </c>
      <c r="Q950" t="s">
        <v>344</v>
      </c>
      <c r="R950" t="s">
        <v>297</v>
      </c>
      <c r="S950" t="s">
        <v>306</v>
      </c>
      <c r="T950" t="s">
        <v>938</v>
      </c>
      <c r="U950" t="s">
        <v>297</v>
      </c>
      <c r="V950" t="s">
        <v>309</v>
      </c>
      <c r="W950" s="70" t="s">
        <v>310</v>
      </c>
      <c r="X950" s="70" t="s">
        <v>310</v>
      </c>
      <c r="Y950" t="s">
        <v>311</v>
      </c>
      <c r="Z950" t="s">
        <v>297</v>
      </c>
      <c r="AA950" t="s">
        <v>297</v>
      </c>
      <c r="AB950" t="s">
        <v>297</v>
      </c>
      <c r="AC950" t="s">
        <v>297</v>
      </c>
      <c r="AD950" t="s">
        <v>297</v>
      </c>
      <c r="AE950" t="s">
        <v>297</v>
      </c>
      <c r="AF950" t="s">
        <v>312</v>
      </c>
      <c r="AG950" t="s">
        <v>297</v>
      </c>
      <c r="AH950" t="s">
        <v>297</v>
      </c>
      <c r="AI950" t="s">
        <v>297</v>
      </c>
      <c r="AJ950" t="s">
        <v>297</v>
      </c>
      <c r="AK950" t="s">
        <v>297</v>
      </c>
      <c r="AL950" t="s">
        <v>297</v>
      </c>
      <c r="AM950" t="s">
        <v>297</v>
      </c>
      <c r="AN950" t="s">
        <v>297</v>
      </c>
      <c r="AO950" t="s">
        <v>297</v>
      </c>
      <c r="AP950" t="s">
        <v>297</v>
      </c>
      <c r="AQ950" t="s">
        <v>297</v>
      </c>
      <c r="AR950" t="s">
        <v>312</v>
      </c>
      <c r="AS950" t="s">
        <v>297</v>
      </c>
      <c r="AT950" t="s">
        <v>297</v>
      </c>
      <c r="AU950" t="s">
        <v>297</v>
      </c>
      <c r="AV950" t="s">
        <v>297</v>
      </c>
      <c r="AW950" t="s">
        <v>297</v>
      </c>
      <c r="AX950" t="s">
        <v>297</v>
      </c>
      <c r="AY950" t="s">
        <v>297</v>
      </c>
      <c r="AZ950" t="s">
        <v>297</v>
      </c>
      <c r="BA950" t="s">
        <v>297</v>
      </c>
      <c r="BB950" t="s">
        <v>297</v>
      </c>
      <c r="BC950" t="s">
        <v>297</v>
      </c>
      <c r="BD950" t="s">
        <v>297</v>
      </c>
      <c r="BE950" t="s">
        <v>297</v>
      </c>
      <c r="BF950" t="s">
        <v>297</v>
      </c>
      <c r="BG950" t="s">
        <v>297</v>
      </c>
      <c r="BH950" t="s">
        <v>297</v>
      </c>
      <c r="BI950" t="s">
        <v>297</v>
      </c>
      <c r="BJ950" t="s">
        <v>297</v>
      </c>
      <c r="BK950" t="s">
        <v>297</v>
      </c>
      <c r="BL950" t="s">
        <v>297</v>
      </c>
      <c r="BM950" t="s">
        <v>297</v>
      </c>
      <c r="BN950" t="s">
        <v>297</v>
      </c>
      <c r="BO950" t="s">
        <v>297</v>
      </c>
      <c r="BP950" t="s">
        <v>297</v>
      </c>
      <c r="BQ950" t="s">
        <v>297</v>
      </c>
      <c r="BR950" t="s">
        <v>297</v>
      </c>
      <c r="BS950" t="s">
        <v>297</v>
      </c>
      <c r="BT950" t="s">
        <v>297</v>
      </c>
      <c r="BU950" t="s">
        <v>297</v>
      </c>
      <c r="BV950" t="s">
        <v>312</v>
      </c>
      <c r="BW950" t="s">
        <v>297</v>
      </c>
      <c r="BX950" t="s">
        <v>297</v>
      </c>
      <c r="BY950" t="s">
        <v>297</v>
      </c>
      <c r="BZ950" t="s">
        <v>297</v>
      </c>
      <c r="CA950" t="s">
        <v>297</v>
      </c>
      <c r="CB950" t="s">
        <v>297</v>
      </c>
      <c r="CC950" t="s">
        <v>297</v>
      </c>
      <c r="CD950" t="s">
        <v>297</v>
      </c>
      <c r="CE950" t="s">
        <v>297</v>
      </c>
      <c r="CF950" t="s">
        <v>347</v>
      </c>
      <c r="CG950" t="s">
        <v>297</v>
      </c>
      <c r="CH950" t="s">
        <v>297</v>
      </c>
      <c r="CI950">
        <v>0</v>
      </c>
      <c r="CJ950">
        <v>30</v>
      </c>
      <c r="CK950" t="s">
        <v>5408</v>
      </c>
      <c r="CL950" t="s">
        <v>5409</v>
      </c>
      <c r="CM950" t="s">
        <v>297</v>
      </c>
      <c r="CN950" t="s">
        <v>297</v>
      </c>
      <c r="CO950" t="s">
        <v>297</v>
      </c>
      <c r="CP950" t="s">
        <v>297</v>
      </c>
      <c r="CQ950" t="s">
        <v>297</v>
      </c>
      <c r="CR950" t="s">
        <v>297</v>
      </c>
      <c r="CS950" t="s">
        <v>297</v>
      </c>
      <c r="CT950" t="s">
        <v>297</v>
      </c>
      <c r="CU950" t="s">
        <v>297</v>
      </c>
      <c r="CV950" t="s">
        <v>297</v>
      </c>
      <c r="CW950" t="s">
        <v>297</v>
      </c>
      <c r="CX950" t="s">
        <v>297</v>
      </c>
      <c r="CY950" t="s">
        <v>297</v>
      </c>
      <c r="CZ950" t="s">
        <v>297</v>
      </c>
      <c r="DA950" s="11" t="s">
        <v>297</v>
      </c>
      <c r="DB950" s="11" t="s">
        <v>297</v>
      </c>
      <c r="DC950" s="11" t="s">
        <v>297</v>
      </c>
    </row>
    <row r="951" spans="1:107" ht="17" hidden="1" customHeight="1" x14ac:dyDescent="0.2">
      <c r="A951" t="s">
        <v>5410</v>
      </c>
      <c r="B951" s="14" t="s">
        <v>5411</v>
      </c>
      <c r="C951" t="s">
        <v>6279</v>
      </c>
      <c r="D951" t="s">
        <v>297</v>
      </c>
      <c r="E951" t="s">
        <v>5407</v>
      </c>
      <c r="F951" t="s">
        <v>297</v>
      </c>
      <c r="G951" t="s">
        <v>339</v>
      </c>
      <c r="H951" t="s">
        <v>299</v>
      </c>
      <c r="I951" t="s">
        <v>300</v>
      </c>
      <c r="J951" t="s">
        <v>342</v>
      </c>
      <c r="K951" t="s">
        <v>343</v>
      </c>
      <c r="L951" t="s">
        <v>303</v>
      </c>
      <c r="M951" t="s">
        <v>297</v>
      </c>
      <c r="N951" t="s">
        <v>297</v>
      </c>
      <c r="O951" t="s">
        <v>297</v>
      </c>
      <c r="Q951" t="s">
        <v>344</v>
      </c>
      <c r="R951" t="s">
        <v>297</v>
      </c>
      <c r="S951" t="s">
        <v>306</v>
      </c>
      <c r="T951" t="s">
        <v>938</v>
      </c>
      <c r="U951" t="s">
        <v>297</v>
      </c>
      <c r="V951" t="s">
        <v>309</v>
      </c>
      <c r="W951" s="70" t="s">
        <v>310</v>
      </c>
      <c r="X951" s="70" t="s">
        <v>310</v>
      </c>
      <c r="Y951" t="s">
        <v>311</v>
      </c>
      <c r="Z951" t="s">
        <v>297</v>
      </c>
      <c r="AA951" t="s">
        <v>297</v>
      </c>
      <c r="AB951" t="s">
        <v>297</v>
      </c>
      <c r="AC951" t="s">
        <v>297</v>
      </c>
      <c r="AD951" t="s">
        <v>297</v>
      </c>
      <c r="AE951" t="s">
        <v>297</v>
      </c>
      <c r="AF951" t="s">
        <v>312</v>
      </c>
      <c r="AG951" t="s">
        <v>297</v>
      </c>
      <c r="AH951" t="s">
        <v>297</v>
      </c>
      <c r="AI951" t="s">
        <v>297</v>
      </c>
      <c r="AJ951" t="s">
        <v>297</v>
      </c>
      <c r="AK951" t="s">
        <v>297</v>
      </c>
      <c r="AL951" t="s">
        <v>297</v>
      </c>
      <c r="AM951" t="s">
        <v>297</v>
      </c>
      <c r="AN951" t="s">
        <v>297</v>
      </c>
      <c r="AO951" t="s">
        <v>297</v>
      </c>
      <c r="AP951" t="s">
        <v>297</v>
      </c>
      <c r="AQ951" t="s">
        <v>297</v>
      </c>
      <c r="AR951" t="s">
        <v>312</v>
      </c>
      <c r="AS951" t="s">
        <v>297</v>
      </c>
      <c r="AT951" t="s">
        <v>297</v>
      </c>
      <c r="AU951" t="s">
        <v>297</v>
      </c>
      <c r="AV951" t="s">
        <v>297</v>
      </c>
      <c r="AW951" t="s">
        <v>297</v>
      </c>
      <c r="AX951" t="s">
        <v>297</v>
      </c>
      <c r="AY951" t="s">
        <v>297</v>
      </c>
      <c r="AZ951" t="s">
        <v>297</v>
      </c>
      <c r="BA951" t="s">
        <v>297</v>
      </c>
      <c r="BB951" t="s">
        <v>297</v>
      </c>
      <c r="BC951" t="s">
        <v>297</v>
      </c>
      <c r="BD951" t="s">
        <v>297</v>
      </c>
      <c r="BE951" t="s">
        <v>297</v>
      </c>
      <c r="BF951" t="s">
        <v>297</v>
      </c>
      <c r="BG951" t="s">
        <v>297</v>
      </c>
      <c r="BH951" t="s">
        <v>297</v>
      </c>
      <c r="BI951" t="s">
        <v>297</v>
      </c>
      <c r="BJ951" t="s">
        <v>297</v>
      </c>
      <c r="BK951" t="s">
        <v>297</v>
      </c>
      <c r="BL951" t="s">
        <v>297</v>
      </c>
      <c r="BM951" t="s">
        <v>297</v>
      </c>
      <c r="BN951" t="s">
        <v>297</v>
      </c>
      <c r="BO951" t="s">
        <v>297</v>
      </c>
      <c r="BP951" t="s">
        <v>297</v>
      </c>
      <c r="BQ951" t="s">
        <v>297</v>
      </c>
      <c r="BR951" t="s">
        <v>297</v>
      </c>
      <c r="BS951" t="s">
        <v>297</v>
      </c>
      <c r="BT951" t="s">
        <v>297</v>
      </c>
      <c r="BU951" t="s">
        <v>297</v>
      </c>
      <c r="BV951" t="s">
        <v>312</v>
      </c>
      <c r="BW951" t="s">
        <v>297</v>
      </c>
      <c r="BX951" t="s">
        <v>297</v>
      </c>
      <c r="BY951" t="s">
        <v>297</v>
      </c>
      <c r="BZ951" t="s">
        <v>297</v>
      </c>
      <c r="CA951" t="s">
        <v>297</v>
      </c>
      <c r="CB951" t="s">
        <v>297</v>
      </c>
      <c r="CC951" t="s">
        <v>297</v>
      </c>
      <c r="CD951" t="s">
        <v>297</v>
      </c>
      <c r="CE951" t="s">
        <v>297</v>
      </c>
      <c r="CF951" t="s">
        <v>347</v>
      </c>
      <c r="CG951" t="s">
        <v>297</v>
      </c>
      <c r="CH951" t="s">
        <v>297</v>
      </c>
      <c r="CI951">
        <v>0</v>
      </c>
      <c r="CJ951">
        <v>30</v>
      </c>
      <c r="CK951" t="s">
        <v>5413</v>
      </c>
      <c r="CL951" t="s">
        <v>5414</v>
      </c>
      <c r="CM951" t="s">
        <v>297</v>
      </c>
      <c r="CN951" t="s">
        <v>297</v>
      </c>
      <c r="CO951" t="s">
        <v>297</v>
      </c>
      <c r="CP951" t="s">
        <v>297</v>
      </c>
      <c r="CQ951" t="s">
        <v>297</v>
      </c>
      <c r="CR951" t="s">
        <v>297</v>
      </c>
      <c r="CS951" t="s">
        <v>297</v>
      </c>
      <c r="CT951" t="s">
        <v>297</v>
      </c>
      <c r="CU951" t="s">
        <v>297</v>
      </c>
      <c r="CV951" t="s">
        <v>297</v>
      </c>
      <c r="CW951" t="s">
        <v>297</v>
      </c>
      <c r="CX951" t="s">
        <v>297</v>
      </c>
      <c r="CY951" t="s">
        <v>297</v>
      </c>
      <c r="CZ951" t="s">
        <v>297</v>
      </c>
      <c r="DA951" s="11" t="s">
        <v>297</v>
      </c>
      <c r="DB951" s="11" t="s">
        <v>297</v>
      </c>
      <c r="DC951" s="11" t="s">
        <v>297</v>
      </c>
    </row>
    <row r="952" spans="1:107" ht="17" hidden="1" customHeight="1" x14ac:dyDescent="0.2">
      <c r="A952" s="169" t="s">
        <v>285</v>
      </c>
      <c r="B952" s="199" t="s">
        <v>5415</v>
      </c>
      <c r="C952" t="s">
        <v>1311</v>
      </c>
      <c r="D952" t="s">
        <v>297</v>
      </c>
      <c r="E952" t="s">
        <v>5412</v>
      </c>
      <c r="F952" s="160" t="s">
        <v>297</v>
      </c>
      <c r="G952" t="s">
        <v>339</v>
      </c>
      <c r="H952" t="s">
        <v>340</v>
      </c>
      <c r="I952" t="s">
        <v>375</v>
      </c>
      <c r="J952" t="s">
        <v>342</v>
      </c>
      <c r="K952" t="s">
        <v>343</v>
      </c>
      <c r="L952" t="s">
        <v>303</v>
      </c>
      <c r="M952" t="s">
        <v>297</v>
      </c>
      <c r="N952" t="s">
        <v>297</v>
      </c>
      <c r="O952" t="s">
        <v>297</v>
      </c>
      <c r="Q952" t="s">
        <v>344</v>
      </c>
      <c r="R952" t="s">
        <v>297</v>
      </c>
      <c r="S952" t="s">
        <v>306</v>
      </c>
      <c r="T952" t="s">
        <v>297</v>
      </c>
      <c r="U952" t="s">
        <v>297</v>
      </c>
      <c r="V952" s="70" t="s">
        <v>309</v>
      </c>
      <c r="W952" s="70" t="s">
        <v>310</v>
      </c>
      <c r="X952" s="70" t="s">
        <v>310</v>
      </c>
      <c r="Y952" t="s">
        <v>311</v>
      </c>
      <c r="Z952" t="s">
        <v>297</v>
      </c>
      <c r="AA952" t="s">
        <v>297</v>
      </c>
      <c r="AB952" t="s">
        <v>297</v>
      </c>
      <c r="AC952" t="s">
        <v>297</v>
      </c>
      <c r="AD952" t="s">
        <v>297</v>
      </c>
      <c r="AE952" t="s">
        <v>297</v>
      </c>
      <c r="AF952" t="s">
        <v>297</v>
      </c>
      <c r="AG952" t="s">
        <v>297</v>
      </c>
      <c r="AH952" t="s">
        <v>297</v>
      </c>
      <c r="AI952" t="s">
        <v>297</v>
      </c>
      <c r="AJ952" t="s">
        <v>297</v>
      </c>
      <c r="AK952" t="s">
        <v>297</v>
      </c>
      <c r="AL952" t="s">
        <v>297</v>
      </c>
      <c r="AM952" t="s">
        <v>297</v>
      </c>
      <c r="AN952" t="s">
        <v>297</v>
      </c>
      <c r="AO952" t="s">
        <v>297</v>
      </c>
      <c r="AP952" t="s">
        <v>297</v>
      </c>
      <c r="AQ952" t="s">
        <v>297</v>
      </c>
      <c r="AR952" t="s">
        <v>297</v>
      </c>
      <c r="AS952" t="s">
        <v>297</v>
      </c>
      <c r="AT952" t="s">
        <v>297</v>
      </c>
      <c r="AU952" t="s">
        <v>297</v>
      </c>
      <c r="AV952" t="s">
        <v>297</v>
      </c>
      <c r="AW952" t="s">
        <v>297</v>
      </c>
      <c r="AX952" t="s">
        <v>297</v>
      </c>
      <c r="AY952" t="s">
        <v>297</v>
      </c>
      <c r="AZ952" t="s">
        <v>297</v>
      </c>
      <c r="BA952" t="s">
        <v>297</v>
      </c>
      <c r="BB952" t="s">
        <v>297</v>
      </c>
      <c r="BC952" t="s">
        <v>297</v>
      </c>
      <c r="BD952" t="s">
        <v>297</v>
      </c>
      <c r="BE952" t="s">
        <v>297</v>
      </c>
      <c r="BF952" t="s">
        <v>297</v>
      </c>
      <c r="BG952" t="s">
        <v>297</v>
      </c>
      <c r="BH952" t="s">
        <v>297</v>
      </c>
      <c r="BI952" t="s">
        <v>297</v>
      </c>
      <c r="BJ952" t="s">
        <v>297</v>
      </c>
      <c r="BK952" t="s">
        <v>297</v>
      </c>
      <c r="BL952" t="s">
        <v>297</v>
      </c>
      <c r="BM952" t="s">
        <v>297</v>
      </c>
      <c r="BN952" t="s">
        <v>297</v>
      </c>
      <c r="BO952" t="s">
        <v>297</v>
      </c>
      <c r="BP952" t="s">
        <v>312</v>
      </c>
      <c r="BQ952" t="s">
        <v>297</v>
      </c>
      <c r="BR952" t="s">
        <v>297</v>
      </c>
      <c r="BS952" t="s">
        <v>297</v>
      </c>
      <c r="BT952" t="s">
        <v>297</v>
      </c>
      <c r="BU952" t="s">
        <v>297</v>
      </c>
      <c r="BV952" t="s">
        <v>297</v>
      </c>
      <c r="BW952" t="s">
        <v>297</v>
      </c>
      <c r="BX952" t="s">
        <v>297</v>
      </c>
      <c r="BY952" t="s">
        <v>297</v>
      </c>
      <c r="BZ952" t="s">
        <v>297</v>
      </c>
      <c r="CA952" t="s">
        <v>297</v>
      </c>
      <c r="CB952" t="s">
        <v>297</v>
      </c>
      <c r="CC952" t="s">
        <v>297</v>
      </c>
      <c r="CD952" t="s">
        <v>297</v>
      </c>
      <c r="CE952" t="s">
        <v>297</v>
      </c>
      <c r="CF952" t="s">
        <v>347</v>
      </c>
      <c r="CG952" t="s">
        <v>297</v>
      </c>
      <c r="CH952" t="s">
        <v>297</v>
      </c>
      <c r="CI952">
        <v>0</v>
      </c>
      <c r="CJ952">
        <v>30</v>
      </c>
      <c r="CM952" t="s">
        <v>297</v>
      </c>
      <c r="CN952" t="s">
        <v>297</v>
      </c>
      <c r="CO952" t="s">
        <v>297</v>
      </c>
      <c r="CP952" t="s">
        <v>297</v>
      </c>
      <c r="CQ952" t="s">
        <v>297</v>
      </c>
      <c r="CR952" t="s">
        <v>297</v>
      </c>
      <c r="CS952" t="s">
        <v>297</v>
      </c>
      <c r="CT952" t="s">
        <v>297</v>
      </c>
      <c r="CU952" t="s">
        <v>297</v>
      </c>
      <c r="CV952" t="s">
        <v>297</v>
      </c>
      <c r="CW952" t="s">
        <v>297</v>
      </c>
      <c r="CX952" t="s">
        <v>297</v>
      </c>
      <c r="CY952" t="s">
        <v>297</v>
      </c>
      <c r="CZ952" t="s">
        <v>297</v>
      </c>
      <c r="DA952" s="11" t="s">
        <v>297</v>
      </c>
      <c r="DB952" s="11" t="s">
        <v>297</v>
      </c>
      <c r="DC952" s="11" t="s">
        <v>297</v>
      </c>
    </row>
    <row r="953" spans="1:107" ht="17" hidden="1" customHeight="1" x14ac:dyDescent="0.2">
      <c r="A953" s="169" t="s">
        <v>286</v>
      </c>
      <c r="B953" s="198" t="s">
        <v>5417</v>
      </c>
      <c r="C953" t="s">
        <v>1311</v>
      </c>
      <c r="D953" s="70" t="s">
        <v>297</v>
      </c>
      <c r="E953" s="70" t="s">
        <v>5416</v>
      </c>
      <c r="F953" s="160" t="s">
        <v>297</v>
      </c>
      <c r="G953" t="s">
        <v>339</v>
      </c>
      <c r="H953" t="s">
        <v>340</v>
      </c>
      <c r="I953" t="s">
        <v>375</v>
      </c>
      <c r="J953" t="s">
        <v>342</v>
      </c>
      <c r="K953" t="s">
        <v>343</v>
      </c>
      <c r="L953" t="s">
        <v>303</v>
      </c>
      <c r="M953" t="s">
        <v>297</v>
      </c>
      <c r="N953" t="s">
        <v>297</v>
      </c>
      <c r="O953" t="s">
        <v>297</v>
      </c>
      <c r="Q953" t="s">
        <v>344</v>
      </c>
      <c r="R953" t="s">
        <v>297</v>
      </c>
      <c r="S953" t="s">
        <v>306</v>
      </c>
      <c r="T953" t="s">
        <v>297</v>
      </c>
      <c r="U953" t="s">
        <v>297</v>
      </c>
      <c r="V953" s="70" t="s">
        <v>309</v>
      </c>
      <c r="W953" s="70" t="s">
        <v>310</v>
      </c>
      <c r="X953" s="70" t="s">
        <v>310</v>
      </c>
      <c r="Y953" t="s">
        <v>311</v>
      </c>
      <c r="Z953" t="s">
        <v>297</v>
      </c>
      <c r="AA953" t="s">
        <v>297</v>
      </c>
      <c r="AB953" t="s">
        <v>297</v>
      </c>
      <c r="AC953" t="s">
        <v>297</v>
      </c>
      <c r="AD953" t="s">
        <v>297</v>
      </c>
      <c r="AE953" t="s">
        <v>297</v>
      </c>
      <c r="AF953" t="s">
        <v>297</v>
      </c>
      <c r="AG953" t="s">
        <v>297</v>
      </c>
      <c r="AH953" t="s">
        <v>297</v>
      </c>
      <c r="AI953" t="s">
        <v>297</v>
      </c>
      <c r="AJ953" t="s">
        <v>297</v>
      </c>
      <c r="AK953" t="s">
        <v>297</v>
      </c>
      <c r="AL953" t="s">
        <v>297</v>
      </c>
      <c r="AM953" t="s">
        <v>297</v>
      </c>
      <c r="AN953" t="s">
        <v>297</v>
      </c>
      <c r="AO953" t="s">
        <v>297</v>
      </c>
      <c r="AP953" t="s">
        <v>297</v>
      </c>
      <c r="AQ953" t="s">
        <v>297</v>
      </c>
      <c r="AR953" t="s">
        <v>297</v>
      </c>
      <c r="AS953" t="s">
        <v>297</v>
      </c>
      <c r="AT953" t="s">
        <v>297</v>
      </c>
      <c r="AU953" t="s">
        <v>297</v>
      </c>
      <c r="AV953" t="s">
        <v>297</v>
      </c>
      <c r="AW953" t="s">
        <v>297</v>
      </c>
      <c r="AX953" t="s">
        <v>297</v>
      </c>
      <c r="AY953" t="s">
        <v>297</v>
      </c>
      <c r="AZ953" t="s">
        <v>297</v>
      </c>
      <c r="BA953" t="s">
        <v>297</v>
      </c>
      <c r="BB953" t="s">
        <v>297</v>
      </c>
      <c r="BC953" t="s">
        <v>297</v>
      </c>
      <c r="BD953" t="s">
        <v>297</v>
      </c>
      <c r="BE953" t="s">
        <v>297</v>
      </c>
      <c r="BF953" t="s">
        <v>297</v>
      </c>
      <c r="BG953" t="s">
        <v>297</v>
      </c>
      <c r="BH953" t="s">
        <v>297</v>
      </c>
      <c r="BI953" t="s">
        <v>297</v>
      </c>
      <c r="BJ953" t="s">
        <v>297</v>
      </c>
      <c r="BK953" t="s">
        <v>297</v>
      </c>
      <c r="BL953" t="s">
        <v>297</v>
      </c>
      <c r="BM953" t="s">
        <v>297</v>
      </c>
      <c r="BN953" t="s">
        <v>297</v>
      </c>
      <c r="BO953" t="s">
        <v>297</v>
      </c>
      <c r="BP953" t="s">
        <v>312</v>
      </c>
      <c r="BQ953" t="s">
        <v>297</v>
      </c>
      <c r="BR953" t="s">
        <v>297</v>
      </c>
      <c r="BS953" t="s">
        <v>297</v>
      </c>
      <c r="BT953" t="s">
        <v>297</v>
      </c>
      <c r="BU953" t="s">
        <v>297</v>
      </c>
      <c r="BV953" t="s">
        <v>297</v>
      </c>
      <c r="BW953" t="s">
        <v>297</v>
      </c>
      <c r="BX953" t="s">
        <v>297</v>
      </c>
      <c r="BY953" t="s">
        <v>297</v>
      </c>
      <c r="BZ953" t="s">
        <v>297</v>
      </c>
      <c r="CA953" t="s">
        <v>297</v>
      </c>
      <c r="CB953" t="s">
        <v>297</v>
      </c>
      <c r="CC953" t="s">
        <v>297</v>
      </c>
      <c r="CD953" t="s">
        <v>297</v>
      </c>
      <c r="CE953" t="s">
        <v>297</v>
      </c>
      <c r="CF953" t="s">
        <v>347</v>
      </c>
      <c r="CG953" t="s">
        <v>297</v>
      </c>
      <c r="CH953" t="s">
        <v>297</v>
      </c>
      <c r="CI953">
        <v>0</v>
      </c>
      <c r="CJ953">
        <v>30</v>
      </c>
      <c r="CM953" t="s">
        <v>297</v>
      </c>
      <c r="CN953" t="s">
        <v>297</v>
      </c>
      <c r="CO953" t="s">
        <v>297</v>
      </c>
      <c r="CP953" t="s">
        <v>297</v>
      </c>
      <c r="CQ953" t="s">
        <v>297</v>
      </c>
      <c r="CR953" t="s">
        <v>297</v>
      </c>
      <c r="CS953" t="s">
        <v>297</v>
      </c>
      <c r="CT953" t="s">
        <v>297</v>
      </c>
      <c r="CU953" t="s">
        <v>297</v>
      </c>
      <c r="CV953" t="s">
        <v>297</v>
      </c>
      <c r="CW953" t="s">
        <v>297</v>
      </c>
      <c r="CX953" t="s">
        <v>297</v>
      </c>
      <c r="CY953" t="s">
        <v>297</v>
      </c>
      <c r="CZ953" t="s">
        <v>297</v>
      </c>
      <c r="DA953" s="11" t="s">
        <v>297</v>
      </c>
      <c r="DB953" s="11" t="s">
        <v>297</v>
      </c>
      <c r="DC953" s="11" t="s">
        <v>297</v>
      </c>
    </row>
    <row r="954" spans="1:107" ht="17" hidden="1" customHeight="1" x14ac:dyDescent="0.2">
      <c r="A954" t="s">
        <v>5419</v>
      </c>
      <c r="B954" s="196" t="s">
        <v>5420</v>
      </c>
      <c r="C954" t="s">
        <v>6285</v>
      </c>
      <c r="D954" s="70" t="s">
        <v>297</v>
      </c>
      <c r="E954" s="70" t="s">
        <v>5418</v>
      </c>
      <c r="F954" t="s">
        <v>5422</v>
      </c>
      <c r="G954" t="s">
        <v>339</v>
      </c>
      <c r="H954" t="s">
        <v>340</v>
      </c>
      <c r="I954" t="s">
        <v>341</v>
      </c>
      <c r="J954" t="s">
        <v>479</v>
      </c>
      <c r="K954" t="s">
        <v>343</v>
      </c>
      <c r="L954" t="s">
        <v>303</v>
      </c>
      <c r="M954" t="s">
        <v>297</v>
      </c>
      <c r="N954" t="s">
        <v>297</v>
      </c>
      <c r="O954" t="s">
        <v>297</v>
      </c>
      <c r="Q954" t="s">
        <v>344</v>
      </c>
      <c r="R954" t="s">
        <v>297</v>
      </c>
      <c r="S954" t="s">
        <v>306</v>
      </c>
      <c r="T954" t="s">
        <v>297</v>
      </c>
      <c r="U954" t="s">
        <v>297</v>
      </c>
      <c r="V954" t="s">
        <v>309</v>
      </c>
      <c r="W954" s="70" t="s">
        <v>345</v>
      </c>
      <c r="X954" s="70" t="s">
        <v>310</v>
      </c>
      <c r="Y954" t="s">
        <v>346</v>
      </c>
      <c r="Z954" t="s">
        <v>297</v>
      </c>
      <c r="AA954" t="s">
        <v>297</v>
      </c>
      <c r="AB954" t="s">
        <v>297</v>
      </c>
      <c r="AC954" t="s">
        <v>297</v>
      </c>
      <c r="AD954" t="s">
        <v>297</v>
      </c>
      <c r="AE954" t="s">
        <v>297</v>
      </c>
      <c r="AF954" t="s">
        <v>312</v>
      </c>
      <c r="AG954" t="s">
        <v>297</v>
      </c>
      <c r="AH954" t="s">
        <v>297</v>
      </c>
      <c r="AI954" t="s">
        <v>297</v>
      </c>
      <c r="AJ954" t="s">
        <v>297</v>
      </c>
      <c r="AK954" t="s">
        <v>297</v>
      </c>
      <c r="AL954" t="s">
        <v>297</v>
      </c>
      <c r="AM954" t="s">
        <v>297</v>
      </c>
      <c r="AN954" t="s">
        <v>297</v>
      </c>
      <c r="AO954" t="s">
        <v>312</v>
      </c>
      <c r="AP954" t="s">
        <v>297</v>
      </c>
      <c r="AQ954" t="s">
        <v>297</v>
      </c>
      <c r="AR954" t="s">
        <v>297</v>
      </c>
      <c r="AS954" t="s">
        <v>297</v>
      </c>
      <c r="AT954" t="s">
        <v>297</v>
      </c>
      <c r="AU954" t="s">
        <v>297</v>
      </c>
      <c r="AV954" t="s">
        <v>297</v>
      </c>
      <c r="AW954" t="s">
        <v>297</v>
      </c>
      <c r="AX954" t="s">
        <v>297</v>
      </c>
      <c r="AY954" t="s">
        <v>297</v>
      </c>
      <c r="AZ954" t="s">
        <v>297</v>
      </c>
      <c r="BA954" t="s">
        <v>297</v>
      </c>
      <c r="BB954" t="s">
        <v>297</v>
      </c>
      <c r="BC954" t="s">
        <v>297</v>
      </c>
      <c r="BD954" t="s">
        <v>297</v>
      </c>
      <c r="BE954" t="s">
        <v>297</v>
      </c>
      <c r="BF954" t="s">
        <v>297</v>
      </c>
      <c r="BG954" t="s">
        <v>297</v>
      </c>
      <c r="BH954" t="s">
        <v>297</v>
      </c>
      <c r="BI954" t="s">
        <v>297</v>
      </c>
      <c r="BJ954" t="s">
        <v>297</v>
      </c>
      <c r="BK954" t="s">
        <v>297</v>
      </c>
      <c r="BL954" t="s">
        <v>297</v>
      </c>
      <c r="BM954" t="s">
        <v>297</v>
      </c>
      <c r="BN954" t="s">
        <v>297</v>
      </c>
      <c r="BO954" t="s">
        <v>297</v>
      </c>
      <c r="BP954" t="s">
        <v>297</v>
      </c>
      <c r="BQ954" t="s">
        <v>297</v>
      </c>
      <c r="BR954" t="s">
        <v>297</v>
      </c>
      <c r="BS954" t="s">
        <v>297</v>
      </c>
      <c r="BT954" t="s">
        <v>297</v>
      </c>
      <c r="BU954" t="s">
        <v>297</v>
      </c>
      <c r="BV954" t="s">
        <v>297</v>
      </c>
      <c r="BW954" t="s">
        <v>297</v>
      </c>
      <c r="BX954" t="s">
        <v>297</v>
      </c>
      <c r="BY954" t="s">
        <v>297</v>
      </c>
      <c r="BZ954" t="s">
        <v>297</v>
      </c>
      <c r="CA954" t="s">
        <v>297</v>
      </c>
      <c r="CB954" t="s">
        <v>297</v>
      </c>
      <c r="CC954" t="s">
        <v>297</v>
      </c>
      <c r="CD954" t="s">
        <v>297</v>
      </c>
      <c r="CE954" t="s">
        <v>297</v>
      </c>
      <c r="CF954" t="s">
        <v>347</v>
      </c>
      <c r="CG954" t="s">
        <v>297</v>
      </c>
      <c r="CH954" t="s">
        <v>297</v>
      </c>
      <c r="CI954">
        <v>0</v>
      </c>
      <c r="CJ954">
        <v>30</v>
      </c>
      <c r="CK954" t="s">
        <v>5423</v>
      </c>
      <c r="CL954" t="s">
        <v>5424</v>
      </c>
      <c r="CM954" t="s">
        <v>5425</v>
      </c>
      <c r="CN954" t="s">
        <v>297</v>
      </c>
      <c r="CO954" t="s">
        <v>297</v>
      </c>
      <c r="CP954" t="s">
        <v>297</v>
      </c>
      <c r="CQ954" t="s">
        <v>297</v>
      </c>
      <c r="CR954" t="s">
        <v>297</v>
      </c>
      <c r="CS954" t="s">
        <v>297</v>
      </c>
      <c r="CT954" t="s">
        <v>297</v>
      </c>
      <c r="CU954" t="s">
        <v>297</v>
      </c>
      <c r="CV954" t="s">
        <v>297</v>
      </c>
      <c r="CW954" t="s">
        <v>297</v>
      </c>
      <c r="CX954" t="s">
        <v>297</v>
      </c>
      <c r="CY954" t="s">
        <v>297</v>
      </c>
      <c r="CZ954" t="s">
        <v>297</v>
      </c>
      <c r="DA954" s="11" t="s">
        <v>297</v>
      </c>
      <c r="DB954" s="11" t="s">
        <v>297</v>
      </c>
      <c r="DC954" s="11" t="s">
        <v>297</v>
      </c>
    </row>
    <row r="955" spans="1:107" ht="17" hidden="1" customHeight="1" x14ac:dyDescent="0.2">
      <c r="A955" t="s">
        <v>5426</v>
      </c>
      <c r="B955" s="14" t="s">
        <v>5427</v>
      </c>
      <c r="C955" t="s">
        <v>6285</v>
      </c>
      <c r="D955" t="s">
        <v>297</v>
      </c>
      <c r="E955" t="s">
        <v>5421</v>
      </c>
      <c r="F955" t="s">
        <v>5429</v>
      </c>
      <c r="G955" t="s">
        <v>339</v>
      </c>
      <c r="H955" t="s">
        <v>340</v>
      </c>
      <c r="I955" t="s">
        <v>341</v>
      </c>
      <c r="J955" t="s">
        <v>479</v>
      </c>
      <c r="K955" t="s">
        <v>343</v>
      </c>
      <c r="L955" t="s">
        <v>303</v>
      </c>
      <c r="M955" t="s">
        <v>297</v>
      </c>
      <c r="N955" t="s">
        <v>297</v>
      </c>
      <c r="O955" t="s">
        <v>297</v>
      </c>
      <c r="Q955" t="s">
        <v>344</v>
      </c>
      <c r="R955" t="s">
        <v>297</v>
      </c>
      <c r="S955" t="s">
        <v>306</v>
      </c>
      <c r="T955" t="s">
        <v>297</v>
      </c>
      <c r="U955" t="s">
        <v>297</v>
      </c>
      <c r="V955" t="s">
        <v>309</v>
      </c>
      <c r="W955" s="70" t="s">
        <v>345</v>
      </c>
      <c r="X955" s="70" t="s">
        <v>310</v>
      </c>
      <c r="Y955" t="s">
        <v>346</v>
      </c>
      <c r="Z955" t="s">
        <v>297</v>
      </c>
      <c r="AA955" t="s">
        <v>297</v>
      </c>
      <c r="AB955" t="s">
        <v>297</v>
      </c>
      <c r="AC955" t="s">
        <v>297</v>
      </c>
      <c r="AD955" t="s">
        <v>297</v>
      </c>
      <c r="AE955" t="s">
        <v>297</v>
      </c>
      <c r="AF955" t="s">
        <v>312</v>
      </c>
      <c r="AG955" t="s">
        <v>297</v>
      </c>
      <c r="AH955" t="s">
        <v>297</v>
      </c>
      <c r="AI955" t="s">
        <v>297</v>
      </c>
      <c r="AJ955" t="s">
        <v>297</v>
      </c>
      <c r="AK955" t="s">
        <v>297</v>
      </c>
      <c r="AL955" t="s">
        <v>297</v>
      </c>
      <c r="AM955" t="s">
        <v>297</v>
      </c>
      <c r="AN955" t="s">
        <v>297</v>
      </c>
      <c r="AO955" t="s">
        <v>312</v>
      </c>
      <c r="AP955" t="s">
        <v>297</v>
      </c>
      <c r="AQ955" t="s">
        <v>297</v>
      </c>
      <c r="AR955" t="s">
        <v>297</v>
      </c>
      <c r="AS955" t="s">
        <v>297</v>
      </c>
      <c r="AT955" t="s">
        <v>297</v>
      </c>
      <c r="AU955" t="s">
        <v>297</v>
      </c>
      <c r="AV955" t="s">
        <v>297</v>
      </c>
      <c r="AW955" t="s">
        <v>297</v>
      </c>
      <c r="AX955" t="s">
        <v>297</v>
      </c>
      <c r="AY955" t="s">
        <v>297</v>
      </c>
      <c r="AZ955" t="s">
        <v>297</v>
      </c>
      <c r="BA955" t="s">
        <v>297</v>
      </c>
      <c r="BB955" t="s">
        <v>297</v>
      </c>
      <c r="BC955" t="s">
        <v>297</v>
      </c>
      <c r="BD955" t="s">
        <v>297</v>
      </c>
      <c r="BE955" t="s">
        <v>297</v>
      </c>
      <c r="BF955" t="s">
        <v>297</v>
      </c>
      <c r="BG955" t="s">
        <v>297</v>
      </c>
      <c r="BH955" t="s">
        <v>297</v>
      </c>
      <c r="BI955" t="s">
        <v>297</v>
      </c>
      <c r="BJ955" t="s">
        <v>297</v>
      </c>
      <c r="BK955" t="s">
        <v>297</v>
      </c>
      <c r="BL955" t="s">
        <v>297</v>
      </c>
      <c r="BM955" t="s">
        <v>297</v>
      </c>
      <c r="BN955" t="s">
        <v>297</v>
      </c>
      <c r="BO955" t="s">
        <v>297</v>
      </c>
      <c r="BP955" t="s">
        <v>297</v>
      </c>
      <c r="BQ955" t="s">
        <v>297</v>
      </c>
      <c r="BR955" t="s">
        <v>297</v>
      </c>
      <c r="BS955" t="s">
        <v>297</v>
      </c>
      <c r="BT955" t="s">
        <v>297</v>
      </c>
      <c r="BU955" t="s">
        <v>297</v>
      </c>
      <c r="BV955" t="s">
        <v>297</v>
      </c>
      <c r="BW955" t="s">
        <v>297</v>
      </c>
      <c r="BX955" t="s">
        <v>297</v>
      </c>
      <c r="BY955" t="s">
        <v>297</v>
      </c>
      <c r="BZ955" t="s">
        <v>297</v>
      </c>
      <c r="CA955" t="s">
        <v>297</v>
      </c>
      <c r="CB955" t="s">
        <v>297</v>
      </c>
      <c r="CC955" t="s">
        <v>297</v>
      </c>
      <c r="CD955" t="s">
        <v>297</v>
      </c>
      <c r="CE955" t="s">
        <v>297</v>
      </c>
      <c r="CF955" t="s">
        <v>347</v>
      </c>
      <c r="CG955" t="s">
        <v>297</v>
      </c>
      <c r="CH955" t="s">
        <v>297</v>
      </c>
      <c r="CI955">
        <v>0</v>
      </c>
      <c r="CJ955">
        <v>30</v>
      </c>
      <c r="CK955" t="s">
        <v>5430</v>
      </c>
      <c r="CL955" t="s">
        <v>5431</v>
      </c>
      <c r="CM955" t="s">
        <v>5432</v>
      </c>
      <c r="CN955" t="s">
        <v>297</v>
      </c>
      <c r="CO955" t="s">
        <v>297</v>
      </c>
      <c r="CP955" t="s">
        <v>297</v>
      </c>
      <c r="CQ955" t="s">
        <v>297</v>
      </c>
      <c r="CR955" t="s">
        <v>297</v>
      </c>
      <c r="CS955" t="s">
        <v>297</v>
      </c>
      <c r="CT955" t="s">
        <v>297</v>
      </c>
      <c r="CU955" t="s">
        <v>297</v>
      </c>
      <c r="CV955" t="s">
        <v>297</v>
      </c>
      <c r="CW955" t="s">
        <v>297</v>
      </c>
      <c r="CX955" t="s">
        <v>297</v>
      </c>
      <c r="CY955" t="s">
        <v>297</v>
      </c>
      <c r="CZ955" t="s">
        <v>297</v>
      </c>
      <c r="DA955" s="11" t="s">
        <v>297</v>
      </c>
      <c r="DB955" s="11" t="s">
        <v>297</v>
      </c>
      <c r="DC955" s="11" t="s">
        <v>297</v>
      </c>
    </row>
    <row r="956" spans="1:107" ht="17" hidden="1" customHeight="1" x14ac:dyDescent="0.2">
      <c r="A956" t="s">
        <v>5388</v>
      </c>
      <c r="B956" s="196" t="s">
        <v>5389</v>
      </c>
      <c r="C956" t="s">
        <v>6289</v>
      </c>
      <c r="D956" t="s">
        <v>297</v>
      </c>
      <c r="E956" t="s">
        <v>5428</v>
      </c>
      <c r="F956" t="s">
        <v>5391</v>
      </c>
      <c r="G956" t="s">
        <v>357</v>
      </c>
      <c r="H956" t="s">
        <v>358</v>
      </c>
      <c r="I956" t="s">
        <v>341</v>
      </c>
      <c r="J956" t="s">
        <v>359</v>
      </c>
      <c r="K956" t="s">
        <v>5392</v>
      </c>
      <c r="L956" t="s">
        <v>303</v>
      </c>
      <c r="M956" t="s">
        <v>297</v>
      </c>
      <c r="N956" t="s">
        <v>297</v>
      </c>
      <c r="O956" t="s">
        <v>297</v>
      </c>
      <c r="Q956" t="s">
        <v>836</v>
      </c>
      <c r="R956" t="s">
        <v>319</v>
      </c>
      <c r="S956" t="s">
        <v>306</v>
      </c>
      <c r="T956" t="s">
        <v>362</v>
      </c>
      <c r="U956" t="s">
        <v>308</v>
      </c>
      <c r="V956" t="s">
        <v>309</v>
      </c>
      <c r="W956" s="70" t="s">
        <v>310</v>
      </c>
      <c r="X956" s="70" t="s">
        <v>310</v>
      </c>
      <c r="Y956" t="s">
        <v>5393</v>
      </c>
      <c r="Z956" t="s">
        <v>312</v>
      </c>
      <c r="AA956" t="s">
        <v>297</v>
      </c>
      <c r="AB956" t="s">
        <v>297</v>
      </c>
      <c r="AC956" t="s">
        <v>297</v>
      </c>
      <c r="AD956" t="s">
        <v>297</v>
      </c>
      <c r="AE956" t="s">
        <v>297</v>
      </c>
      <c r="AF956" t="s">
        <v>312</v>
      </c>
      <c r="AG956" t="s">
        <v>297</v>
      </c>
      <c r="AH956" t="s">
        <v>297</v>
      </c>
      <c r="AI956" t="s">
        <v>297</v>
      </c>
      <c r="AJ956" t="s">
        <v>297</v>
      </c>
      <c r="AK956" t="s">
        <v>297</v>
      </c>
      <c r="AL956" t="s">
        <v>297</v>
      </c>
      <c r="AM956" t="s">
        <v>297</v>
      </c>
      <c r="AN956" t="s">
        <v>297</v>
      </c>
      <c r="AO956" t="s">
        <v>297</v>
      </c>
      <c r="AP956" t="s">
        <v>297</v>
      </c>
      <c r="AQ956" t="s">
        <v>297</v>
      </c>
      <c r="AR956" t="s">
        <v>297</v>
      </c>
      <c r="AS956" t="s">
        <v>297</v>
      </c>
      <c r="AT956" t="s">
        <v>297</v>
      </c>
      <c r="AU956" t="s">
        <v>297</v>
      </c>
      <c r="AV956" t="s">
        <v>297</v>
      </c>
      <c r="AW956" t="s">
        <v>297</v>
      </c>
      <c r="AX956" t="s">
        <v>297</v>
      </c>
      <c r="AY956" t="s">
        <v>297</v>
      </c>
      <c r="AZ956" t="s">
        <v>297</v>
      </c>
      <c r="BA956" t="s">
        <v>297</v>
      </c>
      <c r="BB956" t="s">
        <v>297</v>
      </c>
      <c r="BC956" t="s">
        <v>297</v>
      </c>
      <c r="BD956" t="s">
        <v>297</v>
      </c>
      <c r="BE956" t="s">
        <v>297</v>
      </c>
      <c r="BF956" t="s">
        <v>297</v>
      </c>
      <c r="BG956" t="s">
        <v>297</v>
      </c>
      <c r="BH956" t="s">
        <v>297</v>
      </c>
      <c r="BI956" t="s">
        <v>297</v>
      </c>
      <c r="BJ956" t="s">
        <v>297</v>
      </c>
      <c r="BK956" t="s">
        <v>297</v>
      </c>
      <c r="BL956" t="s">
        <v>297</v>
      </c>
      <c r="BM956" t="s">
        <v>297</v>
      </c>
      <c r="BN956" t="s">
        <v>297</v>
      </c>
      <c r="BO956" t="s">
        <v>297</v>
      </c>
      <c r="BP956" t="s">
        <v>297</v>
      </c>
      <c r="BQ956" t="s">
        <v>297</v>
      </c>
      <c r="BR956" t="s">
        <v>297</v>
      </c>
      <c r="BS956" t="s">
        <v>297</v>
      </c>
      <c r="BT956" t="s">
        <v>297</v>
      </c>
      <c r="BU956" t="s">
        <v>297</v>
      </c>
      <c r="BV956" t="s">
        <v>297</v>
      </c>
      <c r="BW956" t="s">
        <v>297</v>
      </c>
      <c r="BX956" t="s">
        <v>297</v>
      </c>
      <c r="BY956" t="s">
        <v>297</v>
      </c>
      <c r="BZ956" t="s">
        <v>297</v>
      </c>
      <c r="CA956" t="s">
        <v>297</v>
      </c>
      <c r="CB956" t="s">
        <v>297</v>
      </c>
      <c r="CC956" t="s">
        <v>297</v>
      </c>
      <c r="CD956" t="s">
        <v>297</v>
      </c>
      <c r="CE956" t="s">
        <v>297</v>
      </c>
      <c r="CF956" t="s">
        <v>313</v>
      </c>
      <c r="CG956" t="s">
        <v>314</v>
      </c>
      <c r="CH956" t="s">
        <v>314</v>
      </c>
      <c r="CI956" t="s">
        <v>297</v>
      </c>
      <c r="CJ956" t="s">
        <v>297</v>
      </c>
      <c r="CK956" t="s">
        <v>5394</v>
      </c>
      <c r="CL956" t="s">
        <v>5395</v>
      </c>
      <c r="CM956" t="s">
        <v>5396</v>
      </c>
      <c r="CN956" t="s">
        <v>297</v>
      </c>
      <c r="CO956" t="s">
        <v>297</v>
      </c>
      <c r="CP956" t="s">
        <v>297</v>
      </c>
      <c r="CQ956" t="s">
        <v>297</v>
      </c>
      <c r="CR956" t="s">
        <v>297</v>
      </c>
      <c r="CS956" t="s">
        <v>297</v>
      </c>
      <c r="CT956" t="s">
        <v>297</v>
      </c>
      <c r="CU956" t="s">
        <v>297</v>
      </c>
      <c r="CV956" t="s">
        <v>297</v>
      </c>
      <c r="CW956" t="s">
        <v>297</v>
      </c>
      <c r="CX956" t="s">
        <v>297</v>
      </c>
      <c r="CY956" t="s">
        <v>297</v>
      </c>
      <c r="CZ956" t="s">
        <v>297</v>
      </c>
      <c r="DA956" s="11" t="s">
        <v>297</v>
      </c>
      <c r="DB956" s="11" t="s">
        <v>297</v>
      </c>
      <c r="DC956" s="11" t="s">
        <v>297</v>
      </c>
    </row>
    <row r="957" spans="1:107" ht="17" hidden="1" customHeight="1" x14ac:dyDescent="0.2">
      <c r="A957" t="s">
        <v>5439</v>
      </c>
      <c r="B957" s="14" t="s">
        <v>5440</v>
      </c>
      <c r="C957" t="s">
        <v>6285</v>
      </c>
      <c r="D957" t="s">
        <v>297</v>
      </c>
      <c r="E957" t="s">
        <v>5390</v>
      </c>
      <c r="F957" t="s">
        <v>297</v>
      </c>
      <c r="G957" t="s">
        <v>339</v>
      </c>
      <c r="H957" t="s">
        <v>340</v>
      </c>
      <c r="I957" t="s">
        <v>341</v>
      </c>
      <c r="J957" t="s">
        <v>479</v>
      </c>
      <c r="K957" t="s">
        <v>343</v>
      </c>
      <c r="L957" t="s">
        <v>303</v>
      </c>
      <c r="M957" t="s">
        <v>297</v>
      </c>
      <c r="N957" t="s">
        <v>297</v>
      </c>
      <c r="O957" t="s">
        <v>297</v>
      </c>
      <c r="Q957" t="s">
        <v>344</v>
      </c>
      <c r="R957" t="s">
        <v>297</v>
      </c>
      <c r="S957" t="s">
        <v>306</v>
      </c>
      <c r="T957" t="s">
        <v>297</v>
      </c>
      <c r="U957" t="s">
        <v>297</v>
      </c>
      <c r="V957" t="s">
        <v>309</v>
      </c>
      <c r="W957" s="70" t="s">
        <v>345</v>
      </c>
      <c r="X957" s="70" t="s">
        <v>310</v>
      </c>
      <c r="Y957" t="s">
        <v>346</v>
      </c>
      <c r="Z957" t="s">
        <v>297</v>
      </c>
      <c r="AA957" t="s">
        <v>297</v>
      </c>
      <c r="AB957" t="s">
        <v>297</v>
      </c>
      <c r="AC957" t="s">
        <v>297</v>
      </c>
      <c r="AD957" t="s">
        <v>297</v>
      </c>
      <c r="AE957" t="s">
        <v>297</v>
      </c>
      <c r="AF957" t="s">
        <v>312</v>
      </c>
      <c r="AG957" t="s">
        <v>297</v>
      </c>
      <c r="AH957" t="s">
        <v>297</v>
      </c>
      <c r="AI957" t="s">
        <v>297</v>
      </c>
      <c r="AJ957" t="s">
        <v>297</v>
      </c>
      <c r="AK957" t="s">
        <v>297</v>
      </c>
      <c r="AL957" t="s">
        <v>297</v>
      </c>
      <c r="AM957" t="s">
        <v>297</v>
      </c>
      <c r="AN957" t="s">
        <v>297</v>
      </c>
      <c r="AO957" t="s">
        <v>312</v>
      </c>
      <c r="AP957" t="s">
        <v>297</v>
      </c>
      <c r="AQ957" t="s">
        <v>297</v>
      </c>
      <c r="AR957" t="s">
        <v>297</v>
      </c>
      <c r="AS957" t="s">
        <v>297</v>
      </c>
      <c r="AT957" t="s">
        <v>297</v>
      </c>
      <c r="AU957" t="s">
        <v>297</v>
      </c>
      <c r="AV957" t="s">
        <v>297</v>
      </c>
      <c r="AW957" t="s">
        <v>297</v>
      </c>
      <c r="AX957" t="s">
        <v>297</v>
      </c>
      <c r="AY957" t="s">
        <v>297</v>
      </c>
      <c r="AZ957" t="s">
        <v>297</v>
      </c>
      <c r="BA957" t="s">
        <v>297</v>
      </c>
      <c r="BB957" t="s">
        <v>297</v>
      </c>
      <c r="BC957" t="s">
        <v>297</v>
      </c>
      <c r="BD957" t="s">
        <v>297</v>
      </c>
      <c r="BE957" t="s">
        <v>297</v>
      </c>
      <c r="BF957" t="s">
        <v>297</v>
      </c>
      <c r="BG957" t="s">
        <v>297</v>
      </c>
      <c r="BH957" t="s">
        <v>297</v>
      </c>
      <c r="BI957" t="s">
        <v>297</v>
      </c>
      <c r="BJ957" t="s">
        <v>297</v>
      </c>
      <c r="BK957" t="s">
        <v>297</v>
      </c>
      <c r="BL957" t="s">
        <v>297</v>
      </c>
      <c r="BM957" t="s">
        <v>297</v>
      </c>
      <c r="BN957" t="s">
        <v>297</v>
      </c>
      <c r="BO957" t="s">
        <v>297</v>
      </c>
      <c r="BP957" t="s">
        <v>297</v>
      </c>
      <c r="BQ957" t="s">
        <v>297</v>
      </c>
      <c r="BR957" t="s">
        <v>297</v>
      </c>
      <c r="BS957" t="s">
        <v>297</v>
      </c>
      <c r="BT957" t="s">
        <v>297</v>
      </c>
      <c r="BU957" t="s">
        <v>297</v>
      </c>
      <c r="BV957" t="s">
        <v>297</v>
      </c>
      <c r="BW957" t="s">
        <v>297</v>
      </c>
      <c r="BX957" t="s">
        <v>297</v>
      </c>
      <c r="BY957" t="s">
        <v>297</v>
      </c>
      <c r="BZ957" t="s">
        <v>297</v>
      </c>
      <c r="CA957" t="s">
        <v>297</v>
      </c>
      <c r="CB957" t="s">
        <v>297</v>
      </c>
      <c r="CC957" t="s">
        <v>297</v>
      </c>
      <c r="CD957" t="s">
        <v>297</v>
      </c>
      <c r="CE957" t="s">
        <v>297</v>
      </c>
      <c r="CF957" t="s">
        <v>347</v>
      </c>
      <c r="CG957" t="s">
        <v>297</v>
      </c>
      <c r="CH957" t="s">
        <v>297</v>
      </c>
      <c r="CI957">
        <v>0</v>
      </c>
      <c r="CJ957">
        <v>30</v>
      </c>
      <c r="CK957" t="s">
        <v>5441</v>
      </c>
      <c r="CL957" t="s">
        <v>5442</v>
      </c>
      <c r="CM957" t="s">
        <v>297</v>
      </c>
      <c r="CN957" t="s">
        <v>5419</v>
      </c>
      <c r="CO957" t="s">
        <v>297</v>
      </c>
      <c r="CP957" t="s">
        <v>5443</v>
      </c>
      <c r="CQ957" t="s">
        <v>297</v>
      </c>
      <c r="CR957" t="s">
        <v>297</v>
      </c>
      <c r="CS957" t="s">
        <v>297</v>
      </c>
      <c r="CT957" t="s">
        <v>297</v>
      </c>
      <c r="CU957" t="s">
        <v>297</v>
      </c>
      <c r="CV957" t="s">
        <v>297</v>
      </c>
      <c r="CW957" t="s">
        <v>297</v>
      </c>
      <c r="CX957" t="s">
        <v>297</v>
      </c>
      <c r="CY957" t="s">
        <v>534</v>
      </c>
      <c r="CZ957" t="s">
        <v>351</v>
      </c>
      <c r="DA957" s="11" t="s">
        <v>352</v>
      </c>
      <c r="DB957" s="11" t="s">
        <v>5439</v>
      </c>
      <c r="DC957" s="11" t="s">
        <v>297</v>
      </c>
    </row>
    <row r="958" spans="1:107" ht="17" hidden="1" customHeight="1" x14ac:dyDescent="0.2">
      <c r="A958" t="s">
        <v>5444</v>
      </c>
      <c r="B958" s="196" t="s">
        <v>5445</v>
      </c>
      <c r="C958" t="s">
        <v>6285</v>
      </c>
      <c r="D958" t="s">
        <v>297</v>
      </c>
      <c r="E958" t="s">
        <v>5440</v>
      </c>
      <c r="F958" t="s">
        <v>297</v>
      </c>
      <c r="G958" t="s">
        <v>339</v>
      </c>
      <c r="H958" t="s">
        <v>340</v>
      </c>
      <c r="I958" t="s">
        <v>341</v>
      </c>
      <c r="J958" t="s">
        <v>479</v>
      </c>
      <c r="K958" t="s">
        <v>343</v>
      </c>
      <c r="L958" t="s">
        <v>303</v>
      </c>
      <c r="M958" t="s">
        <v>297</v>
      </c>
      <c r="N958" t="s">
        <v>297</v>
      </c>
      <c r="O958" t="s">
        <v>297</v>
      </c>
      <c r="Q958" t="s">
        <v>344</v>
      </c>
      <c r="R958" t="s">
        <v>297</v>
      </c>
      <c r="S958" t="s">
        <v>306</v>
      </c>
      <c r="T958" t="s">
        <v>297</v>
      </c>
      <c r="U958" t="s">
        <v>297</v>
      </c>
      <c r="V958" t="s">
        <v>309</v>
      </c>
      <c r="W958" s="70" t="s">
        <v>345</v>
      </c>
      <c r="X958" s="70" t="s">
        <v>310</v>
      </c>
      <c r="Y958" t="s">
        <v>346</v>
      </c>
      <c r="Z958" t="s">
        <v>297</v>
      </c>
      <c r="AA958" t="s">
        <v>297</v>
      </c>
      <c r="AB958" t="s">
        <v>297</v>
      </c>
      <c r="AC958" t="s">
        <v>297</v>
      </c>
      <c r="AD958" t="s">
        <v>297</v>
      </c>
      <c r="AE958" t="s">
        <v>297</v>
      </c>
      <c r="AF958" t="s">
        <v>312</v>
      </c>
      <c r="AG958" t="s">
        <v>297</v>
      </c>
      <c r="AH958" t="s">
        <v>297</v>
      </c>
      <c r="AI958" t="s">
        <v>297</v>
      </c>
      <c r="AJ958" t="s">
        <v>297</v>
      </c>
      <c r="AK958" t="s">
        <v>297</v>
      </c>
      <c r="AL958" t="s">
        <v>297</v>
      </c>
      <c r="AM958" t="s">
        <v>297</v>
      </c>
      <c r="AN958" t="s">
        <v>297</v>
      </c>
      <c r="AO958" t="s">
        <v>312</v>
      </c>
      <c r="AP958" t="s">
        <v>297</v>
      </c>
      <c r="AQ958" t="s">
        <v>297</v>
      </c>
      <c r="AR958" t="s">
        <v>297</v>
      </c>
      <c r="AS958" t="s">
        <v>297</v>
      </c>
      <c r="AT958" t="s">
        <v>297</v>
      </c>
      <c r="AU958" t="s">
        <v>297</v>
      </c>
      <c r="AV958" t="s">
        <v>297</v>
      </c>
      <c r="AW958" t="s">
        <v>297</v>
      </c>
      <c r="AX958" t="s">
        <v>297</v>
      </c>
      <c r="AY958" t="s">
        <v>297</v>
      </c>
      <c r="AZ958" t="s">
        <v>297</v>
      </c>
      <c r="BA958" t="s">
        <v>297</v>
      </c>
      <c r="BB958" t="s">
        <v>297</v>
      </c>
      <c r="BC958" t="s">
        <v>297</v>
      </c>
      <c r="BD958" t="s">
        <v>297</v>
      </c>
      <c r="BE958" t="s">
        <v>297</v>
      </c>
      <c r="BF958" t="s">
        <v>297</v>
      </c>
      <c r="BG958" t="s">
        <v>297</v>
      </c>
      <c r="BH958" t="s">
        <v>297</v>
      </c>
      <c r="BI958" t="s">
        <v>297</v>
      </c>
      <c r="BJ958" t="s">
        <v>297</v>
      </c>
      <c r="BK958" t="s">
        <v>297</v>
      </c>
      <c r="BL958" t="s">
        <v>297</v>
      </c>
      <c r="BM958" t="s">
        <v>297</v>
      </c>
      <c r="BN958" t="s">
        <v>297</v>
      </c>
      <c r="BO958" t="s">
        <v>297</v>
      </c>
      <c r="BP958" t="s">
        <v>297</v>
      </c>
      <c r="BQ958" t="s">
        <v>297</v>
      </c>
      <c r="BR958" t="s">
        <v>297</v>
      </c>
      <c r="BS958" t="s">
        <v>297</v>
      </c>
      <c r="BT958" t="s">
        <v>297</v>
      </c>
      <c r="BU958" t="s">
        <v>297</v>
      </c>
      <c r="BV958" t="s">
        <v>297</v>
      </c>
      <c r="BW958" t="s">
        <v>297</v>
      </c>
      <c r="BX958" t="s">
        <v>297</v>
      </c>
      <c r="BY958" t="s">
        <v>297</v>
      </c>
      <c r="BZ958" t="s">
        <v>297</v>
      </c>
      <c r="CA958" t="s">
        <v>297</v>
      </c>
      <c r="CB958" t="s">
        <v>297</v>
      </c>
      <c r="CC958" t="s">
        <v>297</v>
      </c>
      <c r="CD958" t="s">
        <v>297</v>
      </c>
      <c r="CE958" t="s">
        <v>297</v>
      </c>
      <c r="CF958" t="s">
        <v>347</v>
      </c>
      <c r="CG958" t="s">
        <v>297</v>
      </c>
      <c r="CH958" t="s">
        <v>297</v>
      </c>
      <c r="CI958">
        <v>0</v>
      </c>
      <c r="CJ958">
        <v>30</v>
      </c>
      <c r="CK958" t="s">
        <v>5446</v>
      </c>
      <c r="CL958" t="s">
        <v>5447</v>
      </c>
      <c r="CM958" t="s">
        <v>297</v>
      </c>
      <c r="CN958" t="s">
        <v>5419</v>
      </c>
      <c r="CO958" t="s">
        <v>297</v>
      </c>
      <c r="CP958" t="s">
        <v>5443</v>
      </c>
      <c r="CQ958" t="s">
        <v>297</v>
      </c>
      <c r="CR958" t="s">
        <v>297</v>
      </c>
      <c r="CS958" t="s">
        <v>297</v>
      </c>
      <c r="CT958" t="s">
        <v>297</v>
      </c>
      <c r="CU958" t="s">
        <v>297</v>
      </c>
      <c r="CV958" t="s">
        <v>297</v>
      </c>
      <c r="CW958" t="s">
        <v>297</v>
      </c>
      <c r="CX958" t="s">
        <v>297</v>
      </c>
      <c r="CY958" t="s">
        <v>534</v>
      </c>
      <c r="CZ958" t="s">
        <v>351</v>
      </c>
      <c r="DA958" s="11" t="s">
        <v>352</v>
      </c>
      <c r="DB958" s="11" t="s">
        <v>5444</v>
      </c>
      <c r="DC958" s="11" t="s">
        <v>297</v>
      </c>
    </row>
    <row r="959" spans="1:107" ht="17" hidden="1" customHeight="1" x14ac:dyDescent="0.2">
      <c r="A959" t="s">
        <v>5448</v>
      </c>
      <c r="B959" s="14" t="s">
        <v>5449</v>
      </c>
      <c r="C959" t="s">
        <v>6285</v>
      </c>
      <c r="D959" t="s">
        <v>297</v>
      </c>
      <c r="E959" t="s">
        <v>5445</v>
      </c>
      <c r="F959" t="s">
        <v>297</v>
      </c>
      <c r="G959" t="s">
        <v>339</v>
      </c>
      <c r="H959" t="s">
        <v>340</v>
      </c>
      <c r="I959" t="s">
        <v>341</v>
      </c>
      <c r="J959" t="s">
        <v>479</v>
      </c>
      <c r="K959" t="s">
        <v>343</v>
      </c>
      <c r="L959" t="s">
        <v>303</v>
      </c>
      <c r="M959" t="s">
        <v>297</v>
      </c>
      <c r="N959" t="s">
        <v>297</v>
      </c>
      <c r="O959" t="s">
        <v>297</v>
      </c>
      <c r="Q959" t="s">
        <v>344</v>
      </c>
      <c r="R959" t="s">
        <v>297</v>
      </c>
      <c r="S959" t="s">
        <v>306</v>
      </c>
      <c r="T959" t="s">
        <v>297</v>
      </c>
      <c r="U959" t="s">
        <v>297</v>
      </c>
      <c r="V959" t="s">
        <v>309</v>
      </c>
      <c r="W959" s="70" t="s">
        <v>345</v>
      </c>
      <c r="X959" s="70" t="s">
        <v>310</v>
      </c>
      <c r="Y959" t="s">
        <v>346</v>
      </c>
      <c r="Z959" t="s">
        <v>297</v>
      </c>
      <c r="AA959" t="s">
        <v>297</v>
      </c>
      <c r="AB959" t="s">
        <v>297</v>
      </c>
      <c r="AC959" t="s">
        <v>297</v>
      </c>
      <c r="AD959" t="s">
        <v>297</v>
      </c>
      <c r="AE959" t="s">
        <v>297</v>
      </c>
      <c r="AF959" t="s">
        <v>312</v>
      </c>
      <c r="AG959" t="s">
        <v>297</v>
      </c>
      <c r="AH959" t="s">
        <v>297</v>
      </c>
      <c r="AI959" t="s">
        <v>297</v>
      </c>
      <c r="AJ959" t="s">
        <v>297</v>
      </c>
      <c r="AK959" t="s">
        <v>297</v>
      </c>
      <c r="AL959" t="s">
        <v>297</v>
      </c>
      <c r="AM959" t="s">
        <v>297</v>
      </c>
      <c r="AN959" t="s">
        <v>297</v>
      </c>
      <c r="AO959" t="s">
        <v>312</v>
      </c>
      <c r="AP959" t="s">
        <v>297</v>
      </c>
      <c r="AQ959" t="s">
        <v>297</v>
      </c>
      <c r="AR959" t="s">
        <v>297</v>
      </c>
      <c r="AS959" t="s">
        <v>297</v>
      </c>
      <c r="AT959" t="s">
        <v>297</v>
      </c>
      <c r="AU959" t="s">
        <v>297</v>
      </c>
      <c r="AV959" t="s">
        <v>297</v>
      </c>
      <c r="AW959" t="s">
        <v>297</v>
      </c>
      <c r="AX959" t="s">
        <v>297</v>
      </c>
      <c r="AY959" t="s">
        <v>297</v>
      </c>
      <c r="AZ959" t="s">
        <v>297</v>
      </c>
      <c r="BA959" t="s">
        <v>297</v>
      </c>
      <c r="BB959" t="s">
        <v>297</v>
      </c>
      <c r="BC959" t="s">
        <v>297</v>
      </c>
      <c r="BD959" t="s">
        <v>297</v>
      </c>
      <c r="BE959" t="s">
        <v>297</v>
      </c>
      <c r="BF959" t="s">
        <v>297</v>
      </c>
      <c r="BG959" t="s">
        <v>297</v>
      </c>
      <c r="BH959" t="s">
        <v>297</v>
      </c>
      <c r="BI959" t="s">
        <v>297</v>
      </c>
      <c r="BJ959" t="s">
        <v>297</v>
      </c>
      <c r="BK959" t="s">
        <v>297</v>
      </c>
      <c r="BL959" t="s">
        <v>297</v>
      </c>
      <c r="BM959" t="s">
        <v>297</v>
      </c>
      <c r="BN959" t="s">
        <v>297</v>
      </c>
      <c r="BO959" t="s">
        <v>297</v>
      </c>
      <c r="BP959" t="s">
        <v>297</v>
      </c>
      <c r="BQ959" t="s">
        <v>297</v>
      </c>
      <c r="BR959" t="s">
        <v>297</v>
      </c>
      <c r="BS959" t="s">
        <v>297</v>
      </c>
      <c r="BT959" t="s">
        <v>297</v>
      </c>
      <c r="BU959" t="s">
        <v>297</v>
      </c>
      <c r="BV959" t="s">
        <v>297</v>
      </c>
      <c r="BW959" t="s">
        <v>297</v>
      </c>
      <c r="BX959" t="s">
        <v>297</v>
      </c>
      <c r="BY959" t="s">
        <v>297</v>
      </c>
      <c r="BZ959" t="s">
        <v>297</v>
      </c>
      <c r="CA959" t="s">
        <v>297</v>
      </c>
      <c r="CB959" t="s">
        <v>297</v>
      </c>
      <c r="CC959" t="s">
        <v>297</v>
      </c>
      <c r="CD959" t="s">
        <v>297</v>
      </c>
      <c r="CE959" t="s">
        <v>297</v>
      </c>
      <c r="CF959" t="s">
        <v>347</v>
      </c>
      <c r="CG959" t="s">
        <v>297</v>
      </c>
      <c r="CH959" t="s">
        <v>297</v>
      </c>
      <c r="CI959">
        <v>0</v>
      </c>
      <c r="CJ959">
        <v>30</v>
      </c>
      <c r="CK959" t="s">
        <v>5451</v>
      </c>
      <c r="CL959" t="s">
        <v>5452</v>
      </c>
      <c r="CM959" t="s">
        <v>297</v>
      </c>
      <c r="CN959" t="s">
        <v>5419</v>
      </c>
      <c r="CO959" t="s">
        <v>297</v>
      </c>
      <c r="CP959" t="s">
        <v>5443</v>
      </c>
      <c r="CQ959" t="s">
        <v>297</v>
      </c>
      <c r="CR959" t="s">
        <v>297</v>
      </c>
      <c r="CS959" t="s">
        <v>297</v>
      </c>
      <c r="CT959" t="s">
        <v>297</v>
      </c>
      <c r="CU959" t="s">
        <v>297</v>
      </c>
      <c r="CV959" t="s">
        <v>297</v>
      </c>
      <c r="CW959" t="s">
        <v>297</v>
      </c>
      <c r="CX959" t="s">
        <v>297</v>
      </c>
      <c r="CY959" t="s">
        <v>534</v>
      </c>
      <c r="CZ959" t="s">
        <v>351</v>
      </c>
      <c r="DA959" s="11" t="s">
        <v>352</v>
      </c>
      <c r="DB959" s="11" t="s">
        <v>5448</v>
      </c>
      <c r="DC959" s="11" t="s">
        <v>297</v>
      </c>
    </row>
    <row r="960" spans="1:107" ht="17" hidden="1" customHeight="1" x14ac:dyDescent="0.2">
      <c r="A960" t="s">
        <v>5453</v>
      </c>
      <c r="B960" s="196" t="s">
        <v>5454</v>
      </c>
      <c r="C960" t="s">
        <v>6289</v>
      </c>
      <c r="D960" t="s">
        <v>297</v>
      </c>
      <c r="E960" t="s">
        <v>5450</v>
      </c>
      <c r="F960" t="s">
        <v>297</v>
      </c>
      <c r="G960" t="s">
        <v>298</v>
      </c>
      <c r="H960" t="s">
        <v>299</v>
      </c>
      <c r="I960" t="s">
        <v>300</v>
      </c>
      <c r="J960" t="s">
        <v>301</v>
      </c>
      <c r="K960" t="s">
        <v>302</v>
      </c>
      <c r="L960" t="s">
        <v>303</v>
      </c>
      <c r="M960" t="s">
        <v>297</v>
      </c>
      <c r="N960" t="s">
        <v>297</v>
      </c>
      <c r="O960" t="s">
        <v>297</v>
      </c>
      <c r="Q960" t="s">
        <v>304</v>
      </c>
      <c r="R960" t="s">
        <v>319</v>
      </c>
      <c r="S960" t="s">
        <v>306</v>
      </c>
      <c r="T960" t="s">
        <v>307</v>
      </c>
      <c r="U960" t="s">
        <v>308</v>
      </c>
      <c r="V960" t="s">
        <v>309</v>
      </c>
      <c r="W960" s="70" t="s">
        <v>310</v>
      </c>
      <c r="X960" s="70" t="s">
        <v>310</v>
      </c>
      <c r="Y960" t="s">
        <v>311</v>
      </c>
      <c r="Z960" t="s">
        <v>297</v>
      </c>
      <c r="AA960" t="s">
        <v>297</v>
      </c>
      <c r="AB960" t="s">
        <v>297</v>
      </c>
      <c r="AC960" t="s">
        <v>297</v>
      </c>
      <c r="AD960" t="s">
        <v>297</v>
      </c>
      <c r="AE960" t="s">
        <v>297</v>
      </c>
      <c r="AF960" t="s">
        <v>312</v>
      </c>
      <c r="AG960" t="s">
        <v>297</v>
      </c>
      <c r="AH960" t="s">
        <v>297</v>
      </c>
      <c r="AI960" t="s">
        <v>297</v>
      </c>
      <c r="AJ960" t="s">
        <v>297</v>
      </c>
      <c r="AK960" t="s">
        <v>297</v>
      </c>
      <c r="AL960" t="s">
        <v>297</v>
      </c>
      <c r="AM960" t="s">
        <v>297</v>
      </c>
      <c r="AN960" t="s">
        <v>297</v>
      </c>
      <c r="AO960" t="s">
        <v>297</v>
      </c>
      <c r="AP960" t="s">
        <v>297</v>
      </c>
      <c r="AQ960" t="s">
        <v>297</v>
      </c>
      <c r="AR960" t="s">
        <v>297</v>
      </c>
      <c r="AS960" t="s">
        <v>297</v>
      </c>
      <c r="AT960" t="s">
        <v>297</v>
      </c>
      <c r="AU960" t="s">
        <v>297</v>
      </c>
      <c r="AV960" t="s">
        <v>297</v>
      </c>
      <c r="AW960" t="s">
        <v>297</v>
      </c>
      <c r="AX960" t="s">
        <v>297</v>
      </c>
      <c r="AY960" t="s">
        <v>297</v>
      </c>
      <c r="AZ960" t="s">
        <v>297</v>
      </c>
      <c r="BA960" t="s">
        <v>297</v>
      </c>
      <c r="BB960" t="s">
        <v>297</v>
      </c>
      <c r="BC960" t="s">
        <v>297</v>
      </c>
      <c r="BD960" t="s">
        <v>297</v>
      </c>
      <c r="BE960" t="s">
        <v>297</v>
      </c>
      <c r="BF960" t="s">
        <v>297</v>
      </c>
      <c r="BG960" t="s">
        <v>297</v>
      </c>
      <c r="BH960" t="s">
        <v>297</v>
      </c>
      <c r="BI960" t="s">
        <v>297</v>
      </c>
      <c r="BJ960" t="s">
        <v>297</v>
      </c>
      <c r="BK960" t="s">
        <v>297</v>
      </c>
      <c r="BL960" t="s">
        <v>297</v>
      </c>
      <c r="BM960" t="s">
        <v>297</v>
      </c>
      <c r="BN960" t="s">
        <v>297</v>
      </c>
      <c r="BO960" t="s">
        <v>297</v>
      </c>
      <c r="BP960" t="s">
        <v>297</v>
      </c>
      <c r="BQ960" t="s">
        <v>297</v>
      </c>
      <c r="BR960" t="s">
        <v>297</v>
      </c>
      <c r="BS960" t="s">
        <v>297</v>
      </c>
      <c r="BT960" t="s">
        <v>297</v>
      </c>
      <c r="BU960" t="s">
        <v>297</v>
      </c>
      <c r="BV960" t="s">
        <v>297</v>
      </c>
      <c r="BW960" t="s">
        <v>297</v>
      </c>
      <c r="BX960" t="s">
        <v>297</v>
      </c>
      <c r="BY960" t="s">
        <v>297</v>
      </c>
      <c r="BZ960" t="s">
        <v>297</v>
      </c>
      <c r="CA960" t="s">
        <v>297</v>
      </c>
      <c r="CB960" t="s">
        <v>297</v>
      </c>
      <c r="CC960" t="s">
        <v>297</v>
      </c>
      <c r="CD960" t="s">
        <v>297</v>
      </c>
      <c r="CE960" t="s">
        <v>297</v>
      </c>
      <c r="CF960" t="s">
        <v>313</v>
      </c>
      <c r="CG960" t="s">
        <v>314</v>
      </c>
      <c r="CH960" t="s">
        <v>314</v>
      </c>
      <c r="CI960" t="s">
        <v>297</v>
      </c>
      <c r="CJ960" t="s">
        <v>297</v>
      </c>
      <c r="CK960" t="s">
        <v>5455</v>
      </c>
      <c r="CL960" t="s">
        <v>5456</v>
      </c>
      <c r="CM960" t="s">
        <v>297</v>
      </c>
      <c r="CN960" t="s">
        <v>297</v>
      </c>
      <c r="CO960" t="s">
        <v>297</v>
      </c>
      <c r="CP960" t="s">
        <v>297</v>
      </c>
      <c r="CQ960" t="s">
        <v>297</v>
      </c>
      <c r="CR960" t="s">
        <v>297</v>
      </c>
      <c r="CS960" t="s">
        <v>297</v>
      </c>
      <c r="CT960" t="s">
        <v>297</v>
      </c>
      <c r="CU960" t="s">
        <v>297</v>
      </c>
      <c r="CV960" t="s">
        <v>297</v>
      </c>
      <c r="CW960" t="s">
        <v>297</v>
      </c>
      <c r="CX960" t="s">
        <v>297</v>
      </c>
      <c r="CY960" t="s">
        <v>297</v>
      </c>
      <c r="CZ960" t="s">
        <v>297</v>
      </c>
      <c r="DA960" s="11" t="s">
        <v>297</v>
      </c>
      <c r="DB960" s="11" t="s">
        <v>297</v>
      </c>
      <c r="DC960" s="11" t="s">
        <v>297</v>
      </c>
    </row>
    <row r="961" spans="1:107" ht="17" hidden="1" customHeight="1" x14ac:dyDescent="0.2">
      <c r="A961" t="s">
        <v>5457</v>
      </c>
      <c r="B961" s="14" t="s">
        <v>5458</v>
      </c>
      <c r="C961" t="s">
        <v>6285</v>
      </c>
      <c r="D961" t="s">
        <v>297</v>
      </c>
      <c r="E961" t="s">
        <v>5454</v>
      </c>
      <c r="F961" t="s">
        <v>297</v>
      </c>
      <c r="G961" t="s">
        <v>298</v>
      </c>
      <c r="H961" t="s">
        <v>299</v>
      </c>
      <c r="I961" t="s">
        <v>300</v>
      </c>
      <c r="J961" t="s">
        <v>611</v>
      </c>
      <c r="K961" t="s">
        <v>343</v>
      </c>
      <c r="L961" t="s">
        <v>303</v>
      </c>
      <c r="M961" t="s">
        <v>297</v>
      </c>
      <c r="N961" t="s">
        <v>297</v>
      </c>
      <c r="O961" t="s">
        <v>297</v>
      </c>
      <c r="Q961" t="s">
        <v>344</v>
      </c>
      <c r="R961" t="s">
        <v>297</v>
      </c>
      <c r="S961" t="s">
        <v>306</v>
      </c>
      <c r="T961" t="s">
        <v>297</v>
      </c>
      <c r="U961" t="s">
        <v>297</v>
      </c>
      <c r="V961" t="s">
        <v>309</v>
      </c>
      <c r="W961" s="70" t="s">
        <v>310</v>
      </c>
      <c r="X961" s="70" t="s">
        <v>310</v>
      </c>
      <c r="Y961" t="s">
        <v>311</v>
      </c>
      <c r="Z961" t="s">
        <v>297</v>
      </c>
      <c r="AA961" t="s">
        <v>297</v>
      </c>
      <c r="AB961" t="s">
        <v>297</v>
      </c>
      <c r="AC961" t="s">
        <v>297</v>
      </c>
      <c r="AD961" t="s">
        <v>297</v>
      </c>
      <c r="AE961" t="s">
        <v>297</v>
      </c>
      <c r="AF961" t="s">
        <v>312</v>
      </c>
      <c r="AG961" t="s">
        <v>297</v>
      </c>
      <c r="AH961" t="s">
        <v>297</v>
      </c>
      <c r="AI961" t="s">
        <v>297</v>
      </c>
      <c r="AJ961" t="s">
        <v>297</v>
      </c>
      <c r="AK961" t="s">
        <v>297</v>
      </c>
      <c r="AL961" t="s">
        <v>297</v>
      </c>
      <c r="AM961" t="s">
        <v>297</v>
      </c>
      <c r="AN961" t="s">
        <v>297</v>
      </c>
      <c r="AO961" t="s">
        <v>297</v>
      </c>
      <c r="AP961" t="s">
        <v>297</v>
      </c>
      <c r="AQ961" t="s">
        <v>297</v>
      </c>
      <c r="AR961" t="s">
        <v>297</v>
      </c>
      <c r="AS961" t="s">
        <v>297</v>
      </c>
      <c r="AT961" t="s">
        <v>297</v>
      </c>
      <c r="AU961" t="s">
        <v>297</v>
      </c>
      <c r="AV961" t="s">
        <v>297</v>
      </c>
      <c r="AW961" t="s">
        <v>297</v>
      </c>
      <c r="AX961" t="s">
        <v>297</v>
      </c>
      <c r="AY961" t="s">
        <v>297</v>
      </c>
      <c r="AZ961" t="s">
        <v>297</v>
      </c>
      <c r="BA961" t="s">
        <v>297</v>
      </c>
      <c r="BB961" t="s">
        <v>297</v>
      </c>
      <c r="BC961" t="s">
        <v>297</v>
      </c>
      <c r="BD961" t="s">
        <v>297</v>
      </c>
      <c r="BE961" t="s">
        <v>297</v>
      </c>
      <c r="BF961" t="s">
        <v>297</v>
      </c>
      <c r="BG961" t="s">
        <v>297</v>
      </c>
      <c r="BH961" t="s">
        <v>297</v>
      </c>
      <c r="BI961" t="s">
        <v>297</v>
      </c>
      <c r="BJ961" t="s">
        <v>297</v>
      </c>
      <c r="BK961" t="s">
        <v>297</v>
      </c>
      <c r="BL961" t="s">
        <v>297</v>
      </c>
      <c r="BM961" t="s">
        <v>297</v>
      </c>
      <c r="BN961" t="s">
        <v>297</v>
      </c>
      <c r="BO961" t="s">
        <v>297</v>
      </c>
      <c r="BP961" t="s">
        <v>297</v>
      </c>
      <c r="BQ961" t="s">
        <v>297</v>
      </c>
      <c r="BR961" t="s">
        <v>297</v>
      </c>
      <c r="BS961" t="s">
        <v>297</v>
      </c>
      <c r="BT961" t="s">
        <v>297</v>
      </c>
      <c r="BU961" t="s">
        <v>297</v>
      </c>
      <c r="BV961" t="s">
        <v>297</v>
      </c>
      <c r="BW961" t="s">
        <v>297</v>
      </c>
      <c r="BX961" t="s">
        <v>297</v>
      </c>
      <c r="BY961" t="s">
        <v>297</v>
      </c>
      <c r="BZ961" t="s">
        <v>297</v>
      </c>
      <c r="CA961" t="s">
        <v>297</v>
      </c>
      <c r="CB961" t="s">
        <v>297</v>
      </c>
      <c r="CC961" t="s">
        <v>297</v>
      </c>
      <c r="CD961" t="s">
        <v>297</v>
      </c>
      <c r="CE961" t="s">
        <v>297</v>
      </c>
      <c r="CF961" t="s">
        <v>347</v>
      </c>
      <c r="CG961" t="s">
        <v>297</v>
      </c>
      <c r="CH961" t="s">
        <v>297</v>
      </c>
      <c r="CI961">
        <v>0</v>
      </c>
      <c r="CJ961">
        <v>30</v>
      </c>
      <c r="CK961" t="s">
        <v>5460</v>
      </c>
      <c r="CL961" t="s">
        <v>5461</v>
      </c>
      <c r="CM961" t="s">
        <v>297</v>
      </c>
      <c r="CN961" t="s">
        <v>297</v>
      </c>
      <c r="CO961" t="s">
        <v>297</v>
      </c>
      <c r="CP961" t="s">
        <v>297</v>
      </c>
      <c r="CQ961" t="s">
        <v>297</v>
      </c>
      <c r="CR961" t="s">
        <v>297</v>
      </c>
      <c r="CS961" t="s">
        <v>297</v>
      </c>
      <c r="CT961" t="s">
        <v>297</v>
      </c>
      <c r="CU961" t="s">
        <v>297</v>
      </c>
      <c r="CV961" t="s">
        <v>297</v>
      </c>
      <c r="CW961" t="s">
        <v>297</v>
      </c>
      <c r="CX961" t="s">
        <v>297</v>
      </c>
      <c r="CY961" t="s">
        <v>297</v>
      </c>
      <c r="CZ961" t="s">
        <v>297</v>
      </c>
      <c r="DA961" s="11" t="s">
        <v>297</v>
      </c>
      <c r="DB961" s="11" t="s">
        <v>297</v>
      </c>
      <c r="DC961" s="11" t="s">
        <v>297</v>
      </c>
    </row>
    <row r="962" spans="1:107" ht="17" hidden="1" customHeight="1" x14ac:dyDescent="0.2">
      <c r="A962" t="s">
        <v>5462</v>
      </c>
      <c r="B962" s="196" t="s">
        <v>5463</v>
      </c>
      <c r="C962" t="s">
        <v>6285</v>
      </c>
      <c r="D962" t="s">
        <v>297</v>
      </c>
      <c r="E962" t="s">
        <v>5459</v>
      </c>
      <c r="F962" t="s">
        <v>297</v>
      </c>
      <c r="G962" t="s">
        <v>298</v>
      </c>
      <c r="H962" t="s">
        <v>299</v>
      </c>
      <c r="I962" t="s">
        <v>300</v>
      </c>
      <c r="J962" t="s">
        <v>611</v>
      </c>
      <c r="K962" t="s">
        <v>343</v>
      </c>
      <c r="L962" t="s">
        <v>303</v>
      </c>
      <c r="M962" t="s">
        <v>297</v>
      </c>
      <c r="N962" t="s">
        <v>297</v>
      </c>
      <c r="O962" t="s">
        <v>297</v>
      </c>
      <c r="Q962" t="s">
        <v>344</v>
      </c>
      <c r="R962" t="s">
        <v>297</v>
      </c>
      <c r="S962" t="s">
        <v>306</v>
      </c>
      <c r="T962" t="s">
        <v>297</v>
      </c>
      <c r="U962" t="s">
        <v>297</v>
      </c>
      <c r="V962" t="s">
        <v>309</v>
      </c>
      <c r="W962" s="70" t="s">
        <v>310</v>
      </c>
      <c r="X962" s="70" t="s">
        <v>310</v>
      </c>
      <c r="Y962" t="s">
        <v>311</v>
      </c>
      <c r="Z962" t="s">
        <v>297</v>
      </c>
      <c r="AA962" t="s">
        <v>297</v>
      </c>
      <c r="AB962" t="s">
        <v>297</v>
      </c>
      <c r="AC962" t="s">
        <v>297</v>
      </c>
      <c r="AD962" t="s">
        <v>297</v>
      </c>
      <c r="AE962" t="s">
        <v>297</v>
      </c>
      <c r="AF962" t="s">
        <v>312</v>
      </c>
      <c r="AG962" t="s">
        <v>297</v>
      </c>
      <c r="AH962" t="s">
        <v>297</v>
      </c>
      <c r="AI962" t="s">
        <v>297</v>
      </c>
      <c r="AJ962" t="s">
        <v>297</v>
      </c>
      <c r="AK962" t="s">
        <v>297</v>
      </c>
      <c r="AL962" t="s">
        <v>297</v>
      </c>
      <c r="AM962" t="s">
        <v>297</v>
      </c>
      <c r="AN962" t="s">
        <v>297</v>
      </c>
      <c r="AO962" t="s">
        <v>297</v>
      </c>
      <c r="AP962" t="s">
        <v>297</v>
      </c>
      <c r="AQ962" t="s">
        <v>297</v>
      </c>
      <c r="AR962" t="s">
        <v>297</v>
      </c>
      <c r="AS962" t="s">
        <v>297</v>
      </c>
      <c r="AT962" t="s">
        <v>297</v>
      </c>
      <c r="AU962" t="s">
        <v>297</v>
      </c>
      <c r="AV962" t="s">
        <v>297</v>
      </c>
      <c r="AW962" t="s">
        <v>297</v>
      </c>
      <c r="AX962" t="s">
        <v>297</v>
      </c>
      <c r="AY962" t="s">
        <v>297</v>
      </c>
      <c r="AZ962" t="s">
        <v>297</v>
      </c>
      <c r="BA962" t="s">
        <v>297</v>
      </c>
      <c r="BB962" t="s">
        <v>297</v>
      </c>
      <c r="BC962" t="s">
        <v>297</v>
      </c>
      <c r="BD962" t="s">
        <v>297</v>
      </c>
      <c r="BE962" t="s">
        <v>297</v>
      </c>
      <c r="BF962" t="s">
        <v>297</v>
      </c>
      <c r="BG962" t="s">
        <v>297</v>
      </c>
      <c r="BH962" t="s">
        <v>297</v>
      </c>
      <c r="BI962" t="s">
        <v>297</v>
      </c>
      <c r="BJ962" t="s">
        <v>297</v>
      </c>
      <c r="BK962" t="s">
        <v>297</v>
      </c>
      <c r="BL962" t="s">
        <v>297</v>
      </c>
      <c r="BM962" t="s">
        <v>297</v>
      </c>
      <c r="BN962" t="s">
        <v>297</v>
      </c>
      <c r="BO962" t="s">
        <v>297</v>
      </c>
      <c r="BP962" t="s">
        <v>297</v>
      </c>
      <c r="BQ962" t="s">
        <v>297</v>
      </c>
      <c r="BR962" t="s">
        <v>297</v>
      </c>
      <c r="BS962" t="s">
        <v>297</v>
      </c>
      <c r="BT962" t="s">
        <v>297</v>
      </c>
      <c r="BU962" t="s">
        <v>297</v>
      </c>
      <c r="BV962" t="s">
        <v>297</v>
      </c>
      <c r="BW962" t="s">
        <v>297</v>
      </c>
      <c r="BX962" t="s">
        <v>297</v>
      </c>
      <c r="BY962" t="s">
        <v>297</v>
      </c>
      <c r="BZ962" t="s">
        <v>297</v>
      </c>
      <c r="CA962" t="s">
        <v>297</v>
      </c>
      <c r="CB962" t="s">
        <v>297</v>
      </c>
      <c r="CC962" t="s">
        <v>297</v>
      </c>
      <c r="CD962" t="s">
        <v>297</v>
      </c>
      <c r="CE962" t="s">
        <v>297</v>
      </c>
      <c r="CF962" t="s">
        <v>347</v>
      </c>
      <c r="CG962" t="s">
        <v>297</v>
      </c>
      <c r="CH962" t="s">
        <v>297</v>
      </c>
      <c r="CI962">
        <v>0</v>
      </c>
      <c r="CJ962">
        <v>30</v>
      </c>
      <c r="CK962" t="s">
        <v>5465</v>
      </c>
      <c r="CL962" t="s">
        <v>5466</v>
      </c>
      <c r="CM962" t="s">
        <v>297</v>
      </c>
      <c r="CN962" t="s">
        <v>297</v>
      </c>
      <c r="CO962" t="s">
        <v>297</v>
      </c>
      <c r="CP962" t="s">
        <v>297</v>
      </c>
      <c r="CQ962" t="s">
        <v>297</v>
      </c>
      <c r="CR962" t="s">
        <v>297</v>
      </c>
      <c r="CS962" t="s">
        <v>297</v>
      </c>
      <c r="CT962" t="s">
        <v>297</v>
      </c>
      <c r="CU962" t="s">
        <v>297</v>
      </c>
      <c r="CV962" t="s">
        <v>297</v>
      </c>
      <c r="CW962" t="s">
        <v>297</v>
      </c>
      <c r="CX962" t="s">
        <v>297</v>
      </c>
      <c r="CY962" t="s">
        <v>297</v>
      </c>
      <c r="CZ962" t="s">
        <v>297</v>
      </c>
      <c r="DA962" s="11" t="s">
        <v>297</v>
      </c>
      <c r="DB962" s="11" t="s">
        <v>297</v>
      </c>
      <c r="DC962" s="11" t="s">
        <v>297</v>
      </c>
    </row>
    <row r="963" spans="1:107" ht="17" hidden="1" customHeight="1" x14ac:dyDescent="0.2">
      <c r="A963" t="s">
        <v>5462</v>
      </c>
      <c r="C963" t="s">
        <v>6285</v>
      </c>
      <c r="D963" t="s">
        <v>297</v>
      </c>
      <c r="E963" t="s">
        <v>5464</v>
      </c>
      <c r="U963" t="s">
        <v>297</v>
      </c>
      <c r="V963" s="70" t="s">
        <v>1510</v>
      </c>
      <c r="W963" s="70" t="s">
        <v>310</v>
      </c>
      <c r="X963" s="70" t="s">
        <v>310</v>
      </c>
      <c r="Y963" t="s">
        <v>311</v>
      </c>
      <c r="Z963" t="s">
        <v>297</v>
      </c>
      <c r="AA963" t="s">
        <v>297</v>
      </c>
      <c r="AB963" t="s">
        <v>297</v>
      </c>
      <c r="AC963" t="s">
        <v>297</v>
      </c>
      <c r="AD963" t="s">
        <v>297</v>
      </c>
      <c r="AE963" t="s">
        <v>297</v>
      </c>
      <c r="AF963" t="s">
        <v>297</v>
      </c>
      <c r="AG963" t="s">
        <v>297</v>
      </c>
      <c r="AH963" t="s">
        <v>297</v>
      </c>
      <c r="AI963" t="s">
        <v>297</v>
      </c>
      <c r="AJ963" t="s">
        <v>297</v>
      </c>
      <c r="AK963" t="s">
        <v>297</v>
      </c>
      <c r="AL963" t="s">
        <v>297</v>
      </c>
      <c r="AM963" t="s">
        <v>297</v>
      </c>
      <c r="AN963" t="s">
        <v>297</v>
      </c>
      <c r="AO963" t="s">
        <v>297</v>
      </c>
      <c r="AP963" t="s">
        <v>297</v>
      </c>
      <c r="AQ963" t="s">
        <v>297</v>
      </c>
      <c r="AR963" t="s">
        <v>297</v>
      </c>
      <c r="AS963" t="s">
        <v>297</v>
      </c>
      <c r="AT963" t="s">
        <v>297</v>
      </c>
      <c r="AU963" t="s">
        <v>297</v>
      </c>
      <c r="AV963" t="s">
        <v>297</v>
      </c>
      <c r="AW963" t="s">
        <v>297</v>
      </c>
      <c r="AX963" t="s">
        <v>297</v>
      </c>
      <c r="AY963" t="s">
        <v>297</v>
      </c>
      <c r="AZ963" t="s">
        <v>297</v>
      </c>
      <c r="BA963" t="s">
        <v>297</v>
      </c>
      <c r="BB963" t="s">
        <v>297</v>
      </c>
      <c r="BC963" t="s">
        <v>297</v>
      </c>
      <c r="BD963" t="s">
        <v>297</v>
      </c>
      <c r="BE963" t="s">
        <v>297</v>
      </c>
      <c r="BF963" t="s">
        <v>297</v>
      </c>
      <c r="BG963" t="s">
        <v>297</v>
      </c>
      <c r="BH963" t="s">
        <v>297</v>
      </c>
      <c r="BI963" t="s">
        <v>297</v>
      </c>
      <c r="BJ963" t="s">
        <v>297</v>
      </c>
      <c r="BK963" t="s">
        <v>297</v>
      </c>
      <c r="BL963" t="s">
        <v>297</v>
      </c>
      <c r="BM963" t="s">
        <v>297</v>
      </c>
      <c r="BN963" t="s">
        <v>297</v>
      </c>
      <c r="BO963" t="s">
        <v>297</v>
      </c>
      <c r="BP963" t="s">
        <v>312</v>
      </c>
      <c r="BQ963" t="s">
        <v>297</v>
      </c>
      <c r="BR963" t="s">
        <v>297</v>
      </c>
      <c r="BS963" t="s">
        <v>297</v>
      </c>
      <c r="BT963" t="s">
        <v>297</v>
      </c>
      <c r="BU963" t="s">
        <v>297</v>
      </c>
      <c r="BV963" t="s">
        <v>297</v>
      </c>
      <c r="BW963" t="s">
        <v>297</v>
      </c>
      <c r="BX963" t="s">
        <v>297</v>
      </c>
      <c r="BY963" t="s">
        <v>297</v>
      </c>
      <c r="BZ963" t="s">
        <v>297</v>
      </c>
      <c r="CA963" t="s">
        <v>297</v>
      </c>
      <c r="CB963" t="s">
        <v>297</v>
      </c>
      <c r="CC963" t="s">
        <v>297</v>
      </c>
      <c r="CD963" t="s">
        <v>297</v>
      </c>
      <c r="CE963" t="s">
        <v>297</v>
      </c>
      <c r="CF963" t="s">
        <v>347</v>
      </c>
      <c r="CG963" t="s">
        <v>297</v>
      </c>
      <c r="CH963" t="s">
        <v>297</v>
      </c>
      <c r="CI963">
        <v>0</v>
      </c>
      <c r="CJ963">
        <v>30</v>
      </c>
      <c r="CM963" t="s">
        <v>297</v>
      </c>
      <c r="CN963" t="s">
        <v>297</v>
      </c>
      <c r="CO963" t="s">
        <v>297</v>
      </c>
      <c r="CP963" t="s">
        <v>297</v>
      </c>
      <c r="CQ963" t="s">
        <v>297</v>
      </c>
      <c r="CR963" t="s">
        <v>297</v>
      </c>
      <c r="CS963" t="s">
        <v>297</v>
      </c>
      <c r="CT963" t="s">
        <v>297</v>
      </c>
      <c r="CU963" t="s">
        <v>297</v>
      </c>
      <c r="CV963" t="s">
        <v>297</v>
      </c>
      <c r="CW963" t="s">
        <v>297</v>
      </c>
      <c r="CX963" t="s">
        <v>297</v>
      </c>
      <c r="CY963" t="s">
        <v>297</v>
      </c>
      <c r="CZ963" t="s">
        <v>297</v>
      </c>
      <c r="DA963" s="11" t="s">
        <v>297</v>
      </c>
      <c r="DB963" s="11" t="s">
        <v>297</v>
      </c>
      <c r="DC963" s="11" t="s">
        <v>297</v>
      </c>
    </row>
    <row r="964" spans="1:107" ht="17" hidden="1" customHeight="1" x14ac:dyDescent="0.2">
      <c r="A964" s="70" t="s">
        <v>6327</v>
      </c>
      <c r="B964" s="70" t="s">
        <v>5467</v>
      </c>
      <c r="V964" s="70" t="s">
        <v>1510</v>
      </c>
    </row>
    <row r="965" spans="1:107" ht="17" hidden="1" customHeight="1" x14ac:dyDescent="0.2">
      <c r="A965" s="70" t="s">
        <v>5468</v>
      </c>
      <c r="C965" t="s">
        <v>6293</v>
      </c>
      <c r="D965" s="70" t="s">
        <v>297</v>
      </c>
      <c r="V965" s="70" t="s">
        <v>1510</v>
      </c>
      <c r="W965" t="s">
        <v>310</v>
      </c>
      <c r="X965" t="s">
        <v>310</v>
      </c>
      <c r="Y965" t="s">
        <v>5469</v>
      </c>
    </row>
    <row r="966" spans="1:107" ht="17" hidden="1" customHeight="1" x14ac:dyDescent="0.2">
      <c r="A966" s="70" t="s">
        <v>5470</v>
      </c>
      <c r="C966" t="s">
        <v>6293</v>
      </c>
      <c r="D966" s="70" t="s">
        <v>297</v>
      </c>
      <c r="V966" s="70" t="s">
        <v>1510</v>
      </c>
      <c r="W966" t="s">
        <v>310</v>
      </c>
      <c r="X966" t="s">
        <v>310</v>
      </c>
      <c r="Y966" t="s">
        <v>5471</v>
      </c>
    </row>
    <row r="967" spans="1:107" ht="17" hidden="1" customHeight="1" x14ac:dyDescent="0.2">
      <c r="A967" s="70" t="s">
        <v>5472</v>
      </c>
      <c r="C967" t="s">
        <v>6293</v>
      </c>
      <c r="D967" s="70" t="s">
        <v>297</v>
      </c>
      <c r="V967" s="70" t="s">
        <v>1510</v>
      </c>
      <c r="W967" t="s">
        <v>310</v>
      </c>
      <c r="X967" t="s">
        <v>310</v>
      </c>
      <c r="Y967" t="s">
        <v>5473</v>
      </c>
    </row>
    <row r="968" spans="1:107" ht="17" hidden="1" customHeight="1" x14ac:dyDescent="0.2">
      <c r="A968" s="70" t="s">
        <v>5474</v>
      </c>
      <c r="C968" t="s">
        <v>6293</v>
      </c>
      <c r="D968" s="70" t="s">
        <v>297</v>
      </c>
      <c r="V968" s="70" t="s">
        <v>1510</v>
      </c>
      <c r="W968" t="s">
        <v>310</v>
      </c>
      <c r="X968" t="s">
        <v>310</v>
      </c>
      <c r="Y968" t="s">
        <v>5475</v>
      </c>
    </row>
    <row r="969" spans="1:107" ht="17" hidden="1" customHeight="1" x14ac:dyDescent="0.2">
      <c r="A969" s="70" t="s">
        <v>5476</v>
      </c>
      <c r="C969" t="s">
        <v>6293</v>
      </c>
      <c r="D969" s="70" t="s">
        <v>297</v>
      </c>
      <c r="V969" s="70" t="s">
        <v>1510</v>
      </c>
      <c r="W969" t="s">
        <v>310</v>
      </c>
      <c r="X969" t="s">
        <v>310</v>
      </c>
      <c r="Y969" t="s">
        <v>5477</v>
      </c>
    </row>
    <row r="970" spans="1:107" ht="17" hidden="1" customHeight="1" x14ac:dyDescent="0.2">
      <c r="A970" s="70" t="s">
        <v>5056</v>
      </c>
      <c r="C970" t="s">
        <v>366</v>
      </c>
      <c r="D970" s="70" t="s">
        <v>297</v>
      </c>
      <c r="V970" s="70" t="s">
        <v>1510</v>
      </c>
      <c r="W970" t="s">
        <v>310</v>
      </c>
      <c r="X970" t="s">
        <v>310</v>
      </c>
      <c r="Y970" t="s">
        <v>5478</v>
      </c>
    </row>
    <row r="971" spans="1:107" ht="17" hidden="1" customHeight="1" x14ac:dyDescent="0.2">
      <c r="A971" s="70" t="s">
        <v>1244</v>
      </c>
      <c r="B971" s="70" t="s">
        <v>2502</v>
      </c>
      <c r="V971" s="70" t="s">
        <v>1510</v>
      </c>
    </row>
    <row r="972" spans="1:107" ht="17" hidden="1" customHeight="1" x14ac:dyDescent="0.2">
      <c r="A972" s="70" t="s">
        <v>5485</v>
      </c>
      <c r="B972" s="70" t="s">
        <v>5486</v>
      </c>
      <c r="V972" s="70" t="s">
        <v>1510</v>
      </c>
    </row>
    <row r="973" spans="1:107" ht="17" hidden="1" customHeight="1" x14ac:dyDescent="0.2">
      <c r="A973" s="70" t="s">
        <v>1901</v>
      </c>
      <c r="B973" s="70" t="s">
        <v>5487</v>
      </c>
      <c r="V973" s="70" t="s">
        <v>1510</v>
      </c>
    </row>
    <row r="974" spans="1:107" ht="17" hidden="1" customHeight="1" x14ac:dyDescent="0.2">
      <c r="A974" s="70" t="s">
        <v>2624</v>
      </c>
      <c r="B974" s="70" t="s">
        <v>5488</v>
      </c>
      <c r="V974" s="70" t="s">
        <v>1510</v>
      </c>
    </row>
  </sheetData>
  <sortState xmlns:xlrd2="http://schemas.microsoft.com/office/spreadsheetml/2017/richdata2" ref="A15:CX801">
    <sortCondition ref="AH2:AH814"/>
  </sortState>
  <phoneticPr fontId="2" type="noConversion"/>
  <conditionalFormatting sqref="K539">
    <cfRule type="duplicateValues" dxfId="84" priority="45"/>
  </conditionalFormatting>
  <conditionalFormatting sqref="K897">
    <cfRule type="duplicateValues" dxfId="83" priority="44"/>
  </conditionalFormatting>
  <conditionalFormatting sqref="O863:P864">
    <cfRule type="duplicateValues" dxfId="82" priority="53"/>
  </conditionalFormatting>
  <conditionalFormatting sqref="O870:P870">
    <cfRule type="duplicateValues" dxfId="81" priority="46"/>
  </conditionalFormatting>
  <conditionalFormatting sqref="O877:P879">
    <cfRule type="duplicateValues" dxfId="80" priority="52"/>
  </conditionalFormatting>
  <conditionalFormatting sqref="O887:P889">
    <cfRule type="duplicateValues" dxfId="79" priority="48"/>
  </conditionalFormatting>
  <conditionalFormatting sqref="O892:P892">
    <cfRule type="duplicateValues" dxfId="78" priority="47"/>
  </conditionalFormatting>
  <conditionalFormatting sqref="T953">
    <cfRule type="duplicateValues" dxfId="77" priority="19"/>
    <cfRule type="duplicateValues" dxfId="76" priority="20"/>
  </conditionalFormatting>
  <conditionalFormatting sqref="CK950">
    <cfRule type="duplicateValues" dxfId="75" priority="22"/>
  </conditionalFormatting>
  <conditionalFormatting sqref="CK951">
    <cfRule type="duplicateValues" dxfId="74" priority="21"/>
  </conditionalFormatting>
  <conditionalFormatting sqref="CK953">
    <cfRule type="duplicateValues" dxfId="73" priority="18"/>
  </conditionalFormatting>
  <conditionalFormatting sqref="CT347">
    <cfRule type="duplicateValues" dxfId="72" priority="56"/>
  </conditionalFormatting>
  <conditionalFormatting sqref="A965:A1048576">
    <cfRule type="duplicateValues" dxfId="71" priority="58"/>
  </conditionalFormatting>
  <conditionalFormatting sqref="A963:A964">
    <cfRule type="duplicateValues" dxfId="70" priority="82"/>
    <cfRule type="duplicateValues" dxfId="69" priority="83"/>
  </conditionalFormatting>
  <conditionalFormatting sqref="BX952 BX965:BX1048576">
    <cfRule type="duplicateValues" dxfId="68" priority="89"/>
  </conditionalFormatting>
  <conditionalFormatting sqref="BY952 BY965:BY1048576">
    <cfRule type="duplicateValues" dxfId="67" priority="92"/>
  </conditionalFormatting>
  <conditionalFormatting sqref="A572:A591 A2:A570 A593:A953">
    <cfRule type="duplicateValues" dxfId="66" priority="4"/>
  </conditionalFormatting>
  <conditionalFormatting sqref="A954:A962">
    <cfRule type="duplicateValues" dxfId="65" priority="5"/>
  </conditionalFormatting>
  <conditionalFormatting sqref="A870 A872:A899 A902:A904 A911 A917 A948:A953 A919:A929 A572:A591 A58:A124 A126:A570 A2:A56 A593:A867">
    <cfRule type="duplicateValues" dxfId="64" priority="98"/>
  </conditionalFormatting>
  <conditionalFormatting sqref="A125">
    <cfRule type="duplicateValues" dxfId="63" priority="110"/>
  </conditionalFormatting>
  <conditionalFormatting sqref="A571">
    <cfRule type="duplicateValues" dxfId="62" priority="111"/>
    <cfRule type="duplicateValues" dxfId="61" priority="112"/>
  </conditionalFormatting>
  <conditionalFormatting sqref="A592">
    <cfRule type="duplicateValues" dxfId="60" priority="113"/>
    <cfRule type="duplicateValues" dxfId="59" priority="114"/>
  </conditionalFormatting>
  <conditionalFormatting sqref="A905:A907 A909">
    <cfRule type="duplicateValues" dxfId="58" priority="115"/>
  </conditionalFormatting>
  <conditionalFormatting sqref="B965:B1048576">
    <cfRule type="duplicateValues" dxfId="57" priority="120"/>
  </conditionalFormatting>
  <conditionalFormatting sqref="B1">
    <cfRule type="duplicateValues" dxfId="56" priority="1"/>
  </conditionalFormatting>
  <conditionalFormatting sqref="A1">
    <cfRule type="duplicateValues" dxfId="55" priority="2"/>
  </conditionalFormatting>
  <conditionalFormatting sqref="A1">
    <cfRule type="duplicateValues" dxfId="54" priority="3"/>
  </conditionalFormatting>
  <dataValidations count="1">
    <dataValidation allowBlank="1" showInputMessage="1" showErrorMessage="1" sqref="J101:J102 J242 J265 J244:K244 J769 J78:J79 J664 J71:J72 J67 J157 J147 J199 J240 J289 J91 J293:K293 J85 J597:K597 J490:J491 J75 K676:K708 K245:K292 K759:K853 J854:J855 K856:K869 CM863:CM871 K872:K875 J870:J871 CM882:CM883 J876:J879 K898:K899 K880:K896 J900 K901 J902 K903 J904 J918 CM918:CV923 H930:H947 K926:K927 J924:J925 G948:H948 K930:K948 J928:J929 K672 G1:H591 K540:K596 M1:M963 K294:K538 J949 CM950:CM951 K950:K951 H950:H951 J952 CM953 H953 K953:K963 G954:H963 G592:G757 K711:K757 K598:K668 J965:J1048576 A918 F863:F871 M965:M1048576 H592:H924 G759:G924 K905:K924 F965:G1048576 F853:F857 F925:H925 F928:F947 G926:G947 F949:G953 F910:F913 F958:F963 F915:F923 F900:F904 F898 F882:F883 K1:K243" xr:uid="{118FBBA0-CC61-4D28-A93B-5A9D3A69197B}"/>
  </dataValidations>
  <hyperlinks>
    <hyperlink ref="M259" r:id="rId1" tooltip="Go to external page" xr:uid="{9B9B3A41-BB9E-7F49-89EE-27B8E870B8D9}"/>
    <hyperlink ref="M762" r:id="rId2" tooltip="Go to external page" xr:uid="{A2C69F7A-8D36-6242-A80C-C90D1FC9CB62}"/>
    <hyperlink ref="M739" r:id="rId3" tooltip="Go to external page" xr:uid="{4DA0C423-EB70-6140-8582-2A50CC669E22}"/>
    <hyperlink ref="CE71" r:id="rId4" xr:uid="{C4D7F9B1-CD50-4ED7-AD69-A8987214A245}"/>
    <hyperlink ref="CE72" r:id="rId5" xr:uid="{02256E08-50AC-4F15-B4C1-50811B878D14}"/>
    <hyperlink ref="CE145" r:id="rId6" xr:uid="{D6AA0E82-2475-43AC-B9C7-E49468E77131}"/>
    <hyperlink ref="CE511" r:id="rId7" xr:uid="{86E0A0D2-8DD8-401F-961C-FA3D78C7B8D3}"/>
    <hyperlink ref="CE267" r:id="rId8" xr:uid="{0D393989-31F7-4A6D-AFE2-5184AA7944C9}"/>
    <hyperlink ref="CE301" r:id="rId9" xr:uid="{F8808B3E-93D6-4DFF-BC9A-DEEADF676306}"/>
  </hyperlinks>
  <pageMargins left="0.7" right="0.7" top="0.75" bottom="0.75" header="0.3" footer="0.3"/>
  <pageSetup orientation="portrait" horizontalDpi="0" verticalDpi="0"/>
  <legacyDrawing r:id="rId10"/>
  <tableParts count="1">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68EF-C4A2-C74B-B5A6-259771A35A4C}">
  <sheetPr>
    <tabColor theme="9" tint="0.39997558519241921"/>
  </sheetPr>
  <dimension ref="A1:I484"/>
  <sheetViews>
    <sheetView tabSelected="1" zoomScale="166" zoomScaleNormal="166" workbookViewId="0">
      <pane ySplit="1" topLeftCell="A428" activePane="bottomLeft" state="frozen"/>
      <selection pane="bottomLeft" activeCell="C457" sqref="C457"/>
    </sheetView>
  </sheetViews>
  <sheetFormatPr baseColWidth="10" defaultColWidth="11" defaultRowHeight="15.75" customHeight="1" x14ac:dyDescent="0.2"/>
  <cols>
    <col min="1" max="1" width="26.5" customWidth="1"/>
    <col min="2" max="2" width="21.6640625" customWidth="1"/>
    <col min="3" max="3" width="18.5" customWidth="1"/>
    <col min="4" max="4" width="36" customWidth="1"/>
    <col min="5" max="5" width="14.33203125" customWidth="1"/>
    <col min="6" max="6" width="21" customWidth="1"/>
    <col min="7" max="7" width="19.1640625" bestFit="1" customWidth="1"/>
    <col min="8" max="8" width="20.1640625" customWidth="1"/>
    <col min="9" max="9" width="14.83203125" customWidth="1"/>
  </cols>
  <sheetData>
    <row r="1" spans="1:9" s="4" customFormat="1" ht="18" thickBot="1" x14ac:dyDescent="0.25">
      <c r="A1" s="4" t="s">
        <v>6189</v>
      </c>
      <c r="B1" s="4" t="s">
        <v>4617</v>
      </c>
      <c r="C1" s="105" t="s">
        <v>6280</v>
      </c>
      <c r="D1" s="4" t="s">
        <v>190</v>
      </c>
      <c r="E1" s="4" t="s">
        <v>208</v>
      </c>
      <c r="F1" s="111" t="s">
        <v>209</v>
      </c>
      <c r="G1" s="111" t="s">
        <v>210</v>
      </c>
      <c r="H1" s="104" t="s">
        <v>211</v>
      </c>
      <c r="I1" s="104" t="s">
        <v>3119</v>
      </c>
    </row>
    <row r="2" spans="1:9" ht="17" thickTop="1" x14ac:dyDescent="0.2">
      <c r="A2" t="s">
        <v>795</v>
      </c>
      <c r="B2" t="s">
        <v>6183</v>
      </c>
      <c r="C2" t="str">
        <f>_xlfn.XLOOKUP("sin", partID,partID)</f>
        <v>sin</v>
      </c>
      <c r="D2" t="str">
        <f t="shared" ref="D2:D12" si="0">_xlfn.XLOOKUP(C2,partID,label)</f>
        <v>Single</v>
      </c>
      <c r="E2" t="s">
        <v>309</v>
      </c>
      <c r="F2" s="70" t="s">
        <v>310</v>
      </c>
      <c r="G2" s="70" t="s">
        <v>310</v>
      </c>
    </row>
    <row r="3" spans="1:9" ht="16" x14ac:dyDescent="0.2">
      <c r="A3" t="s">
        <v>795</v>
      </c>
      <c r="B3" t="s">
        <v>6183</v>
      </c>
      <c r="C3" s="70" t="s">
        <v>3245</v>
      </c>
      <c r="D3" t="str">
        <f t="shared" si="0"/>
        <v>OR Boolean aggregation</v>
      </c>
      <c r="E3" t="s">
        <v>309</v>
      </c>
      <c r="F3" s="70" t="s">
        <v>310</v>
      </c>
      <c r="G3" s="70" t="s">
        <v>310</v>
      </c>
    </row>
    <row r="4" spans="1:9" ht="16" x14ac:dyDescent="0.2">
      <c r="A4" t="s">
        <v>795</v>
      </c>
      <c r="B4" t="s">
        <v>6183</v>
      </c>
      <c r="C4" s="70" t="s">
        <v>637</v>
      </c>
      <c r="D4" t="str">
        <f t="shared" si="0"/>
        <v>AND Boolean aggregation</v>
      </c>
      <c r="E4" t="s">
        <v>309</v>
      </c>
      <c r="F4" s="70" t="s">
        <v>310</v>
      </c>
      <c r="G4" s="70" t="s">
        <v>310</v>
      </c>
    </row>
    <row r="5" spans="1:9" ht="16" x14ac:dyDescent="0.2">
      <c r="A5" t="s">
        <v>384</v>
      </c>
      <c r="B5" t="s">
        <v>6183</v>
      </c>
      <c r="C5" s="40" t="s">
        <v>3628</v>
      </c>
      <c r="D5" t="str">
        <f t="shared" si="0"/>
        <v>PMMoV- and flow-normalized mean</v>
      </c>
      <c r="E5" t="s">
        <v>309</v>
      </c>
      <c r="F5" s="70" t="s">
        <v>310</v>
      </c>
      <c r="G5" s="70" t="s">
        <v>310</v>
      </c>
    </row>
    <row r="6" spans="1:9" ht="16" x14ac:dyDescent="0.2">
      <c r="A6" t="s">
        <v>384</v>
      </c>
      <c r="B6" t="s">
        <v>6183</v>
      </c>
      <c r="C6" s="15" t="s">
        <v>3634</v>
      </c>
      <c r="D6" t="str">
        <f t="shared" si="0"/>
        <v>PMMoV-normalized mean</v>
      </c>
      <c r="E6" t="s">
        <v>309</v>
      </c>
      <c r="F6" s="70" t="s">
        <v>310</v>
      </c>
      <c r="G6" s="70" t="s">
        <v>310</v>
      </c>
    </row>
    <row r="7" spans="1:9" ht="16" x14ac:dyDescent="0.2">
      <c r="A7" t="s">
        <v>384</v>
      </c>
      <c r="B7" t="s">
        <v>6183</v>
      </c>
      <c r="C7" s="11" t="s">
        <v>5227</v>
      </c>
      <c r="D7" t="str">
        <f t="shared" si="0"/>
        <v>Upper limit of a 95% confidence interval</v>
      </c>
      <c r="E7" t="s">
        <v>309</v>
      </c>
      <c r="F7" s="70" t="s">
        <v>310</v>
      </c>
      <c r="G7" s="70" t="s">
        <v>310</v>
      </c>
    </row>
    <row r="8" spans="1:9" ht="16" x14ac:dyDescent="0.2">
      <c r="A8" t="s">
        <v>384</v>
      </c>
      <c r="B8" t="s">
        <v>6183</v>
      </c>
      <c r="C8" s="15" t="s">
        <v>4497</v>
      </c>
      <c r="D8" t="str">
        <f t="shared" si="0"/>
        <v>Normalized Standard Deviation</v>
      </c>
      <c r="E8" t="s">
        <v>309</v>
      </c>
      <c r="F8" s="70" t="s">
        <v>345</v>
      </c>
      <c r="G8" s="70" t="s">
        <v>310</v>
      </c>
    </row>
    <row r="9" spans="1:9" ht="16" x14ac:dyDescent="0.2">
      <c r="A9" t="s">
        <v>384</v>
      </c>
      <c r="B9" t="s">
        <v>6183</v>
      </c>
      <c r="C9" s="70" t="s">
        <v>2696</v>
      </c>
      <c r="D9" t="str">
        <f t="shared" si="0"/>
        <v>Normalized arithmetic mean</v>
      </c>
      <c r="E9" t="s">
        <v>309</v>
      </c>
      <c r="F9" s="70" t="s">
        <v>345</v>
      </c>
      <c r="G9" s="70" t="s">
        <v>310</v>
      </c>
    </row>
    <row r="10" spans="1:9" ht="16" x14ac:dyDescent="0.2">
      <c r="A10" t="s">
        <v>384</v>
      </c>
      <c r="B10" t="s">
        <v>6183</v>
      </c>
      <c r="C10" s="11" t="s">
        <v>2530</v>
      </c>
      <c r="D10" t="str">
        <f t="shared" si="0"/>
        <v>Lower limit of a 95% confidence interval</v>
      </c>
      <c r="E10" t="s">
        <v>309</v>
      </c>
      <c r="F10" s="70" t="s">
        <v>310</v>
      </c>
      <c r="G10" s="70" t="s">
        <v>310</v>
      </c>
    </row>
    <row r="11" spans="1:9" ht="16" x14ac:dyDescent="0.2">
      <c r="A11" t="s">
        <v>384</v>
      </c>
      <c r="B11" t="s">
        <v>6183</v>
      </c>
      <c r="C11" s="70" t="s">
        <v>1794</v>
      </c>
      <c r="D11" t="str">
        <f t="shared" si="0"/>
        <v>Flow-normalized mean</v>
      </c>
      <c r="E11" t="s">
        <v>309</v>
      </c>
      <c r="F11" s="70" t="s">
        <v>310</v>
      </c>
      <c r="G11" s="70" t="s">
        <v>310</v>
      </c>
    </row>
    <row r="12" spans="1:9" ht="16" x14ac:dyDescent="0.2">
      <c r="A12" t="s">
        <v>384</v>
      </c>
      <c r="B12" t="s">
        <v>6183</v>
      </c>
      <c r="C12" t="s">
        <v>2602</v>
      </c>
      <c r="D12" t="str">
        <f t="shared" si="0"/>
        <v>Maximum Value</v>
      </c>
      <c r="E12" t="s">
        <v>309</v>
      </c>
      <c r="F12" s="70" t="s">
        <v>310</v>
      </c>
      <c r="G12" s="70" t="s">
        <v>310</v>
      </c>
    </row>
    <row r="13" spans="1:9" ht="16" x14ac:dyDescent="0.2">
      <c r="A13" t="s">
        <v>384</v>
      </c>
      <c r="B13" t="s">
        <v>6183</v>
      </c>
      <c r="C13" t="s">
        <v>2610</v>
      </c>
      <c r="D13" t="str">
        <f t="shared" ref="D13:D27" si="1">_xlfn.XLOOKUP(C13,partID,label)</f>
        <v>Arithmetic mean</v>
      </c>
      <c r="E13" t="s">
        <v>309</v>
      </c>
      <c r="F13" s="70" t="s">
        <v>310</v>
      </c>
      <c r="G13" s="70" t="s">
        <v>310</v>
      </c>
    </row>
    <row r="14" spans="1:9" ht="16" x14ac:dyDescent="0.2">
      <c r="A14" t="s">
        <v>384</v>
      </c>
      <c r="B14" t="s">
        <v>6183</v>
      </c>
      <c r="C14" t="s">
        <v>2689</v>
      </c>
      <c r="D14" t="str">
        <f t="shared" si="1"/>
        <v>Median</v>
      </c>
      <c r="E14" t="s">
        <v>309</v>
      </c>
      <c r="F14" s="70" t="s">
        <v>310</v>
      </c>
      <c r="G14" s="70" t="s">
        <v>310</v>
      </c>
    </row>
    <row r="15" spans="1:9" ht="16" x14ac:dyDescent="0.2">
      <c r="A15" t="s">
        <v>384</v>
      </c>
      <c r="B15" t="s">
        <v>6183</v>
      </c>
      <c r="C15" t="s">
        <v>2810</v>
      </c>
      <c r="D15" t="str">
        <f>_xlfn.XLOOKUP(C15,partID,label)</f>
        <v>Minimum Value</v>
      </c>
      <c r="E15" t="s">
        <v>309</v>
      </c>
      <c r="F15" s="70" t="s">
        <v>310</v>
      </c>
      <c r="G15" s="70" t="s">
        <v>310</v>
      </c>
    </row>
    <row r="16" spans="1:9" ht="16" x14ac:dyDescent="0.2">
      <c r="A16" t="s">
        <v>384</v>
      </c>
      <c r="B16" t="s">
        <v>6183</v>
      </c>
      <c r="C16" t="s">
        <v>4492</v>
      </c>
      <c r="D16" t="str">
        <f t="shared" si="1"/>
        <v>Standard Deviation</v>
      </c>
      <c r="E16" t="s">
        <v>309</v>
      </c>
      <c r="F16" s="70" t="s">
        <v>310</v>
      </c>
      <c r="G16" s="70" t="s">
        <v>310</v>
      </c>
    </row>
    <row r="17" spans="1:7" ht="16" x14ac:dyDescent="0.2">
      <c r="A17" t="s">
        <v>384</v>
      </c>
      <c r="B17" t="s">
        <v>6183</v>
      </c>
      <c r="C17" t="s">
        <v>5489</v>
      </c>
      <c r="D17" t="e">
        <f t="shared" si="1"/>
        <v>#N/A</v>
      </c>
      <c r="E17" t="s">
        <v>309</v>
      </c>
      <c r="F17" s="70" t="s">
        <v>310</v>
      </c>
      <c r="G17" s="70" t="s">
        <v>310</v>
      </c>
    </row>
    <row r="18" spans="1:7" ht="16" x14ac:dyDescent="0.2">
      <c r="A18" t="s">
        <v>2508</v>
      </c>
      <c r="B18" t="s">
        <v>6183</v>
      </c>
      <c r="C18" t="s">
        <v>3628</v>
      </c>
      <c r="D18" t="str">
        <f t="shared" ref="D18:D23" si="2">_xlfn.XLOOKUP(C18,partID,label)</f>
        <v>PMMoV- and flow-normalized mean</v>
      </c>
      <c r="E18" t="s">
        <v>309</v>
      </c>
      <c r="F18" s="70" t="s">
        <v>310</v>
      </c>
      <c r="G18" s="70" t="s">
        <v>310</v>
      </c>
    </row>
    <row r="19" spans="1:7" ht="16" x14ac:dyDescent="0.2">
      <c r="A19" t="s">
        <v>2508</v>
      </c>
      <c r="B19" t="s">
        <v>6183</v>
      </c>
      <c r="C19" t="s">
        <v>3634</v>
      </c>
      <c r="D19" t="str">
        <f t="shared" si="2"/>
        <v>PMMoV-normalized mean</v>
      </c>
      <c r="E19" t="s">
        <v>309</v>
      </c>
      <c r="F19" s="70" t="s">
        <v>310</v>
      </c>
      <c r="G19" s="70" t="s">
        <v>310</v>
      </c>
    </row>
    <row r="20" spans="1:7" ht="16" x14ac:dyDescent="0.2">
      <c r="A20" t="s">
        <v>2508</v>
      </c>
      <c r="B20" t="s">
        <v>6183</v>
      </c>
      <c r="C20" t="s">
        <v>5227</v>
      </c>
      <c r="D20" t="str">
        <f t="shared" si="2"/>
        <v>Upper limit of a 95% confidence interval</v>
      </c>
      <c r="E20" t="s">
        <v>309</v>
      </c>
      <c r="F20" s="70" t="s">
        <v>310</v>
      </c>
      <c r="G20" s="70" t="s">
        <v>310</v>
      </c>
    </row>
    <row r="21" spans="1:7" ht="16" x14ac:dyDescent="0.2">
      <c r="A21" t="s">
        <v>2508</v>
      </c>
      <c r="B21" t="s">
        <v>6183</v>
      </c>
      <c r="C21" t="s">
        <v>2530</v>
      </c>
      <c r="D21" t="str">
        <f t="shared" si="2"/>
        <v>Lower limit of a 95% confidence interval</v>
      </c>
      <c r="E21" t="s">
        <v>309</v>
      </c>
      <c r="F21" s="70" t="s">
        <v>310</v>
      </c>
      <c r="G21" s="70" t="s">
        <v>310</v>
      </c>
    </row>
    <row r="22" spans="1:7" ht="16" x14ac:dyDescent="0.2">
      <c r="A22" t="s">
        <v>2508</v>
      </c>
      <c r="B22" t="s">
        <v>6183</v>
      </c>
      <c r="C22" t="s">
        <v>1794</v>
      </c>
      <c r="D22" t="str">
        <f t="shared" si="2"/>
        <v>Flow-normalized mean</v>
      </c>
      <c r="E22" t="s">
        <v>309</v>
      </c>
      <c r="F22" s="70" t="s">
        <v>310</v>
      </c>
      <c r="G22" s="70" t="s">
        <v>310</v>
      </c>
    </row>
    <row r="23" spans="1:7" ht="16" x14ac:dyDescent="0.2">
      <c r="A23" t="s">
        <v>2508</v>
      </c>
      <c r="B23" t="s">
        <v>6183</v>
      </c>
      <c r="C23" t="s">
        <v>3070</v>
      </c>
      <c r="D23" t="str">
        <f t="shared" si="2"/>
        <v>Normalized geometric mean</v>
      </c>
      <c r="E23" t="s">
        <v>309</v>
      </c>
      <c r="F23" s="70" t="s">
        <v>345</v>
      </c>
      <c r="G23" s="70" t="s">
        <v>310</v>
      </c>
    </row>
    <row r="24" spans="1:7" ht="16" x14ac:dyDescent="0.2">
      <c r="A24" t="s">
        <v>2508</v>
      </c>
      <c r="B24" t="s">
        <v>6183</v>
      </c>
      <c r="C24" t="s">
        <v>2055</v>
      </c>
      <c r="D24" t="str">
        <f t="shared" si="1"/>
        <v>Geometric mean</v>
      </c>
      <c r="E24" t="s">
        <v>309</v>
      </c>
      <c r="F24" s="70" t="s">
        <v>310</v>
      </c>
      <c r="G24" s="70" t="s">
        <v>310</v>
      </c>
    </row>
    <row r="25" spans="1:7" ht="16" x14ac:dyDescent="0.2">
      <c r="A25" t="s">
        <v>2508</v>
      </c>
      <c r="B25" t="s">
        <v>6183</v>
      </c>
      <c r="C25" t="s">
        <v>2602</v>
      </c>
      <c r="D25" t="str">
        <f>_xlfn.XLOOKUP(C25,partID,label)</f>
        <v>Maximum Value</v>
      </c>
      <c r="E25" t="s">
        <v>309</v>
      </c>
      <c r="F25" s="70" t="s">
        <v>310</v>
      </c>
      <c r="G25" s="70" t="s">
        <v>310</v>
      </c>
    </row>
    <row r="26" spans="1:7" ht="16" x14ac:dyDescent="0.2">
      <c r="A26" t="s">
        <v>2508</v>
      </c>
      <c r="B26" t="s">
        <v>6183</v>
      </c>
      <c r="C26" t="s">
        <v>2810</v>
      </c>
      <c r="D26" t="str">
        <f>_xlfn.XLOOKUP(C26,partID,label)</f>
        <v>Minimum Value</v>
      </c>
      <c r="E26" t="s">
        <v>309</v>
      </c>
      <c r="F26" s="70" t="s">
        <v>310</v>
      </c>
      <c r="G26" s="70" t="s">
        <v>310</v>
      </c>
    </row>
    <row r="27" spans="1:7" ht="16" x14ac:dyDescent="0.2">
      <c r="A27" t="s">
        <v>2508</v>
      </c>
      <c r="B27" t="s">
        <v>6183</v>
      </c>
      <c r="C27" t="s">
        <v>4672</v>
      </c>
      <c r="D27" t="str">
        <f t="shared" si="1"/>
        <v>Single</v>
      </c>
      <c r="E27" t="s">
        <v>309</v>
      </c>
      <c r="F27" s="70" t="s">
        <v>310</v>
      </c>
      <c r="G27" s="70" t="s">
        <v>310</v>
      </c>
    </row>
    <row r="28" spans="1:7" ht="16" x14ac:dyDescent="0.2">
      <c r="A28" t="s">
        <v>306</v>
      </c>
      <c r="B28" t="s">
        <v>6183</v>
      </c>
      <c r="C28" t="s">
        <v>2967</v>
      </c>
      <c r="D28" t="str">
        <f t="shared" ref="D28:D36" si="3">_xlfn.XLOOKUP(C28,partID,label)</f>
        <v>Aggregation not applicable</v>
      </c>
      <c r="E28" t="s">
        <v>309</v>
      </c>
      <c r="F28" s="70" t="s">
        <v>310</v>
      </c>
      <c r="G28" s="70" t="s">
        <v>310</v>
      </c>
    </row>
    <row r="29" spans="1:7" ht="16" x14ac:dyDescent="0.2">
      <c r="A29" t="s">
        <v>3337</v>
      </c>
      <c r="B29" t="s">
        <v>6183</v>
      </c>
      <c r="C29" s="40" t="s">
        <v>3628</v>
      </c>
      <c r="D29" t="str">
        <f t="shared" si="3"/>
        <v>PMMoV- and flow-normalized mean</v>
      </c>
      <c r="E29" t="s">
        <v>309</v>
      </c>
      <c r="F29" s="70" t="s">
        <v>310</v>
      </c>
      <c r="G29" s="70" t="s">
        <v>310</v>
      </c>
    </row>
    <row r="30" spans="1:7" ht="16" x14ac:dyDescent="0.2">
      <c r="A30" t="s">
        <v>3337</v>
      </c>
      <c r="B30" t="s">
        <v>6183</v>
      </c>
      <c r="C30" s="15" t="s">
        <v>3634</v>
      </c>
      <c r="D30" t="str">
        <f t="shared" si="3"/>
        <v>PMMoV-normalized mean</v>
      </c>
      <c r="E30" t="s">
        <v>309</v>
      </c>
      <c r="F30" s="70" t="s">
        <v>310</v>
      </c>
      <c r="G30" s="70" t="s">
        <v>310</v>
      </c>
    </row>
    <row r="31" spans="1:7" ht="16" x14ac:dyDescent="0.2">
      <c r="A31" t="s">
        <v>3337</v>
      </c>
      <c r="B31" t="s">
        <v>6183</v>
      </c>
      <c r="C31" s="11" t="s">
        <v>5227</v>
      </c>
      <c r="D31" t="str">
        <f t="shared" si="3"/>
        <v>Upper limit of a 95% confidence interval</v>
      </c>
      <c r="E31" t="s">
        <v>309</v>
      </c>
      <c r="F31" s="70" t="s">
        <v>310</v>
      </c>
      <c r="G31" s="70" t="s">
        <v>310</v>
      </c>
    </row>
    <row r="32" spans="1:7" ht="16" x14ac:dyDescent="0.2">
      <c r="A32" t="s">
        <v>3337</v>
      </c>
      <c r="B32" t="s">
        <v>6183</v>
      </c>
      <c r="C32" s="15" t="s">
        <v>4497</v>
      </c>
      <c r="D32" t="str">
        <f t="shared" si="3"/>
        <v>Normalized Standard Deviation</v>
      </c>
      <c r="E32" t="s">
        <v>309</v>
      </c>
      <c r="F32" s="70" t="s">
        <v>310</v>
      </c>
      <c r="G32" s="70" t="s">
        <v>310</v>
      </c>
    </row>
    <row r="33" spans="1:7" ht="16" x14ac:dyDescent="0.2">
      <c r="A33" t="s">
        <v>3337</v>
      </c>
      <c r="B33" t="s">
        <v>6183</v>
      </c>
      <c r="C33" s="70" t="s">
        <v>2696</v>
      </c>
      <c r="D33" t="str">
        <f t="shared" si="3"/>
        <v>Normalized arithmetic mean</v>
      </c>
      <c r="E33" t="s">
        <v>309</v>
      </c>
      <c r="F33" s="70" t="s">
        <v>345</v>
      </c>
      <c r="G33" s="70" t="s">
        <v>310</v>
      </c>
    </row>
    <row r="34" spans="1:7" ht="16" x14ac:dyDescent="0.2">
      <c r="A34" t="s">
        <v>3337</v>
      </c>
      <c r="B34" t="s">
        <v>6183</v>
      </c>
      <c r="C34" s="70" t="s">
        <v>3070</v>
      </c>
      <c r="D34" t="str">
        <f t="shared" si="3"/>
        <v>Normalized geometric mean</v>
      </c>
      <c r="E34" t="s">
        <v>309</v>
      </c>
      <c r="F34" s="70" t="s">
        <v>345</v>
      </c>
      <c r="G34" s="70" t="s">
        <v>310</v>
      </c>
    </row>
    <row r="35" spans="1:7" ht="16" x14ac:dyDescent="0.2">
      <c r="A35" t="s">
        <v>3337</v>
      </c>
      <c r="B35" t="s">
        <v>6183</v>
      </c>
      <c r="C35" t="s">
        <v>2530</v>
      </c>
      <c r="D35" t="str">
        <f t="shared" si="3"/>
        <v>Lower limit of a 95% confidence interval</v>
      </c>
      <c r="E35" t="s">
        <v>309</v>
      </c>
      <c r="F35" s="70" t="s">
        <v>310</v>
      </c>
      <c r="G35" s="70" t="s">
        <v>310</v>
      </c>
    </row>
    <row r="36" spans="1:7" ht="16" x14ac:dyDescent="0.2">
      <c r="A36" t="s">
        <v>3337</v>
      </c>
      <c r="B36" t="s">
        <v>6183</v>
      </c>
      <c r="C36" t="s">
        <v>1794</v>
      </c>
      <c r="D36" t="str">
        <f t="shared" si="3"/>
        <v>Flow-normalized mean</v>
      </c>
      <c r="E36" t="s">
        <v>309</v>
      </c>
      <c r="F36" s="70" t="s">
        <v>310</v>
      </c>
      <c r="G36" s="70" t="s">
        <v>310</v>
      </c>
    </row>
    <row r="37" spans="1:7" ht="16" x14ac:dyDescent="0.2">
      <c r="A37" t="s">
        <v>3337</v>
      </c>
      <c r="B37" t="s">
        <v>6183</v>
      </c>
      <c r="C37" t="s">
        <v>2055</v>
      </c>
      <c r="D37" t="str">
        <f t="shared" ref="D37:D41" si="4">_xlfn.XLOOKUP(C37,partID,label)</f>
        <v>Geometric mean</v>
      </c>
      <c r="E37" t="s">
        <v>309</v>
      </c>
      <c r="F37" s="70" t="s">
        <v>310</v>
      </c>
      <c r="G37" s="70" t="s">
        <v>310</v>
      </c>
    </row>
    <row r="38" spans="1:7" ht="16" x14ac:dyDescent="0.2">
      <c r="A38" t="s">
        <v>3337</v>
      </c>
      <c r="B38" t="s">
        <v>6183</v>
      </c>
      <c r="C38" t="s">
        <v>2602</v>
      </c>
      <c r="D38" t="str">
        <f>_xlfn.XLOOKUP(C38,partID,label)</f>
        <v>Maximum Value</v>
      </c>
      <c r="E38" t="s">
        <v>309</v>
      </c>
      <c r="F38" s="70" t="s">
        <v>310</v>
      </c>
      <c r="G38" s="70" t="s">
        <v>310</v>
      </c>
    </row>
    <row r="39" spans="1:7" ht="16" x14ac:dyDescent="0.2">
      <c r="A39" t="s">
        <v>3337</v>
      </c>
      <c r="B39" t="s">
        <v>6183</v>
      </c>
      <c r="C39" t="s">
        <v>2602</v>
      </c>
      <c r="D39" t="str">
        <f>_xlfn.XLOOKUP(C39,partID,label)</f>
        <v>Maximum Value</v>
      </c>
      <c r="E39" t="s">
        <v>309</v>
      </c>
      <c r="F39" s="70" t="s">
        <v>310</v>
      </c>
      <c r="G39" s="70" t="s">
        <v>310</v>
      </c>
    </row>
    <row r="40" spans="1:7" ht="16" x14ac:dyDescent="0.2">
      <c r="A40" t="s">
        <v>3337</v>
      </c>
      <c r="B40" t="s">
        <v>6183</v>
      </c>
      <c r="C40" t="s">
        <v>2610</v>
      </c>
      <c r="D40" t="str">
        <f t="shared" si="4"/>
        <v>Arithmetic mean</v>
      </c>
      <c r="E40" t="s">
        <v>309</v>
      </c>
      <c r="F40" s="70" t="s">
        <v>310</v>
      </c>
      <c r="G40" s="70" t="s">
        <v>310</v>
      </c>
    </row>
    <row r="41" spans="1:7" ht="16" x14ac:dyDescent="0.2">
      <c r="A41" t="s">
        <v>3337</v>
      </c>
      <c r="B41" t="s">
        <v>6183</v>
      </c>
      <c r="C41" t="s">
        <v>2689</v>
      </c>
      <c r="D41" t="str">
        <f t="shared" si="4"/>
        <v>Median</v>
      </c>
      <c r="E41" t="s">
        <v>309</v>
      </c>
      <c r="F41" s="70" t="s">
        <v>310</v>
      </c>
      <c r="G41" s="70" t="s">
        <v>310</v>
      </c>
    </row>
    <row r="42" spans="1:7" ht="16" x14ac:dyDescent="0.2">
      <c r="A42" t="s">
        <v>3337</v>
      </c>
      <c r="B42" t="s">
        <v>6183</v>
      </c>
      <c r="C42" t="s">
        <v>2810</v>
      </c>
      <c r="D42" t="str">
        <f>_xlfn.XLOOKUP(C42,partID,label)</f>
        <v>Minimum Value</v>
      </c>
      <c r="E42" t="s">
        <v>309</v>
      </c>
      <c r="F42" s="70" t="s">
        <v>310</v>
      </c>
      <c r="G42" s="70" t="s">
        <v>310</v>
      </c>
    </row>
    <row r="43" spans="1:7" ht="16" x14ac:dyDescent="0.2">
      <c r="A43" t="s">
        <v>3337</v>
      </c>
      <c r="B43" t="s">
        <v>6183</v>
      </c>
      <c r="C43" t="s">
        <v>2810</v>
      </c>
      <c r="D43" t="str">
        <f>_xlfn.XLOOKUP(C43,partID,label)</f>
        <v>Minimum Value</v>
      </c>
      <c r="E43" t="s">
        <v>309</v>
      </c>
      <c r="F43" s="70" t="s">
        <v>310</v>
      </c>
      <c r="G43" s="70" t="s">
        <v>310</v>
      </c>
    </row>
    <row r="44" spans="1:7" ht="16" x14ac:dyDescent="0.2">
      <c r="A44" t="s">
        <v>3337</v>
      </c>
      <c r="B44" t="s">
        <v>6183</v>
      </c>
      <c r="C44" t="s">
        <v>2967</v>
      </c>
      <c r="D44" t="s">
        <v>2968</v>
      </c>
      <c r="E44" t="s">
        <v>309</v>
      </c>
      <c r="F44" s="70" t="s">
        <v>310</v>
      </c>
      <c r="G44" s="70" t="s">
        <v>310</v>
      </c>
    </row>
    <row r="45" spans="1:7" ht="16" x14ac:dyDescent="0.2">
      <c r="A45" t="s">
        <v>3337</v>
      </c>
      <c r="B45" t="s">
        <v>6183</v>
      </c>
      <c r="C45" t="s">
        <v>4492</v>
      </c>
      <c r="D45" t="str">
        <f t="shared" ref="D45:D47" si="5">_xlfn.XLOOKUP(C45,partID,label)</f>
        <v>Standard Deviation</v>
      </c>
      <c r="E45" t="s">
        <v>309</v>
      </c>
      <c r="F45" s="70" t="s">
        <v>310</v>
      </c>
      <c r="G45" s="70" t="s">
        <v>310</v>
      </c>
    </row>
    <row r="46" spans="1:7" ht="16" x14ac:dyDescent="0.2">
      <c r="A46" t="s">
        <v>3337</v>
      </c>
      <c r="B46" t="s">
        <v>6183</v>
      </c>
      <c r="C46" t="s">
        <v>4672</v>
      </c>
      <c r="D46" t="str">
        <f t="shared" si="5"/>
        <v>Single</v>
      </c>
      <c r="E46" t="s">
        <v>309</v>
      </c>
      <c r="F46" s="70" t="s">
        <v>310</v>
      </c>
      <c r="G46" s="70" t="s">
        <v>310</v>
      </c>
    </row>
    <row r="47" spans="1:7" ht="16" x14ac:dyDescent="0.2">
      <c r="A47" t="s">
        <v>3337</v>
      </c>
      <c r="B47" t="s">
        <v>6183</v>
      </c>
      <c r="C47" t="s">
        <v>4672</v>
      </c>
      <c r="D47" t="str">
        <f t="shared" si="5"/>
        <v>Single</v>
      </c>
      <c r="E47" t="s">
        <v>309</v>
      </c>
      <c r="F47" s="70" t="s">
        <v>310</v>
      </c>
      <c r="G47" s="70" t="s">
        <v>310</v>
      </c>
    </row>
    <row r="48" spans="1:7" ht="16" x14ac:dyDescent="0.2">
      <c r="A48" t="s">
        <v>478</v>
      </c>
      <c r="B48" t="s">
        <v>6188</v>
      </c>
      <c r="C48" t="s">
        <v>515</v>
      </c>
      <c r="D48" t="str">
        <f t="shared" ref="D48:D55" si="6">_xlfn.XLOOKUP(C48,partID,label)</f>
        <v>Air compartment</v>
      </c>
      <c r="E48" t="s">
        <v>309</v>
      </c>
      <c r="F48" s="70" t="s">
        <v>310</v>
      </c>
      <c r="G48" s="70" t="s">
        <v>310</v>
      </c>
    </row>
    <row r="49" spans="1:7" ht="16" x14ac:dyDescent="0.2">
      <c r="A49" t="s">
        <v>543</v>
      </c>
      <c r="B49" t="s">
        <v>6188</v>
      </c>
      <c r="C49" t="s">
        <v>515</v>
      </c>
      <c r="D49" t="str">
        <f t="shared" si="6"/>
        <v>Air compartment</v>
      </c>
      <c r="E49" t="s">
        <v>309</v>
      </c>
      <c r="F49" s="70" t="s">
        <v>310</v>
      </c>
      <c r="G49" s="70" t="s">
        <v>310</v>
      </c>
    </row>
    <row r="50" spans="1:7" ht="16" x14ac:dyDescent="0.2">
      <c r="A50" t="s">
        <v>543</v>
      </c>
      <c r="B50" t="s">
        <v>6188</v>
      </c>
      <c r="C50" t="s">
        <v>4960</v>
      </c>
      <c r="D50" t="str">
        <f t="shared" si="6"/>
        <v>Surface compartment</v>
      </c>
      <c r="E50" t="s">
        <v>309</v>
      </c>
      <c r="F50" s="70" t="s">
        <v>310</v>
      </c>
      <c r="G50" s="70" t="s">
        <v>310</v>
      </c>
    </row>
    <row r="51" spans="1:7" ht="16" x14ac:dyDescent="0.2">
      <c r="A51" t="s">
        <v>559</v>
      </c>
      <c r="B51" t="s">
        <v>6188</v>
      </c>
      <c r="C51" t="s">
        <v>515</v>
      </c>
      <c r="D51" t="str">
        <f t="shared" si="6"/>
        <v>Air compartment</v>
      </c>
      <c r="E51" t="s">
        <v>309</v>
      </c>
      <c r="F51" s="70" t="s">
        <v>310</v>
      </c>
      <c r="G51" s="70" t="s">
        <v>310</v>
      </c>
    </row>
    <row r="52" spans="1:7" ht="16" x14ac:dyDescent="0.2">
      <c r="A52" t="s">
        <v>559</v>
      </c>
      <c r="B52" t="s">
        <v>6188</v>
      </c>
      <c r="C52" t="s">
        <v>515</v>
      </c>
      <c r="D52" t="str">
        <f t="shared" si="6"/>
        <v>Air compartment</v>
      </c>
      <c r="E52" t="s">
        <v>309</v>
      </c>
      <c r="F52" s="70" t="s">
        <v>310</v>
      </c>
      <c r="G52" s="70" t="s">
        <v>310</v>
      </c>
    </row>
    <row r="53" spans="1:7" ht="16" x14ac:dyDescent="0.2">
      <c r="A53" t="s">
        <v>300</v>
      </c>
      <c r="B53" t="s">
        <v>6188</v>
      </c>
      <c r="C53" t="s">
        <v>515</v>
      </c>
      <c r="D53" t="str">
        <f t="shared" si="6"/>
        <v>Air compartment</v>
      </c>
      <c r="E53" t="s">
        <v>309</v>
      </c>
      <c r="F53" s="70" t="s">
        <v>310</v>
      </c>
      <c r="G53" s="70" t="s">
        <v>310</v>
      </c>
    </row>
    <row r="54" spans="1:7" ht="16" x14ac:dyDescent="0.2">
      <c r="A54" t="s">
        <v>300</v>
      </c>
      <c r="B54" t="s">
        <v>6188</v>
      </c>
      <c r="C54" t="s">
        <v>4960</v>
      </c>
      <c r="D54" t="str">
        <f t="shared" si="6"/>
        <v>Surface compartment</v>
      </c>
      <c r="E54" t="s">
        <v>309</v>
      </c>
      <c r="F54" s="70" t="s">
        <v>310</v>
      </c>
      <c r="G54" s="70" t="s">
        <v>310</v>
      </c>
    </row>
    <row r="55" spans="1:7" ht="16" x14ac:dyDescent="0.2">
      <c r="A55" t="s">
        <v>300</v>
      </c>
      <c r="B55" t="s">
        <v>6188</v>
      </c>
      <c r="C55" t="s">
        <v>5336</v>
      </c>
      <c r="D55" t="str">
        <f t="shared" si="6"/>
        <v>Water compartment</v>
      </c>
      <c r="E55" t="s">
        <v>309</v>
      </c>
      <c r="F55" s="70" t="s">
        <v>310</v>
      </c>
      <c r="G55" s="70" t="s">
        <v>310</v>
      </c>
    </row>
    <row r="56" spans="1:7" ht="16" x14ac:dyDescent="0.2">
      <c r="A56" t="s">
        <v>844</v>
      </c>
      <c r="B56" t="s">
        <v>6188</v>
      </c>
      <c r="C56" t="s">
        <v>2178</v>
      </c>
      <c r="D56" t="s">
        <v>2179</v>
      </c>
      <c r="E56" t="s">
        <v>309</v>
      </c>
      <c r="F56" s="70" t="s">
        <v>310</v>
      </c>
      <c r="G56" s="70" t="s">
        <v>310</v>
      </c>
    </row>
    <row r="57" spans="1:7" ht="16" x14ac:dyDescent="0.2">
      <c r="A57" t="s">
        <v>375</v>
      </c>
      <c r="B57" t="s">
        <v>6188</v>
      </c>
      <c r="C57" t="s">
        <v>2991</v>
      </c>
      <c r="D57" t="str">
        <f>_xlfn.XLOOKUP(C57,partID,label)</f>
        <v>Compartment not applicable</v>
      </c>
      <c r="E57" t="s">
        <v>309</v>
      </c>
      <c r="F57" s="70" t="s">
        <v>310</v>
      </c>
      <c r="G57" s="70" t="s">
        <v>310</v>
      </c>
    </row>
    <row r="58" spans="1:7" ht="16" x14ac:dyDescent="0.2">
      <c r="A58" t="s">
        <v>658</v>
      </c>
      <c r="B58" t="s">
        <v>6188</v>
      </c>
      <c r="C58" t="s">
        <v>4960</v>
      </c>
      <c r="D58" t="str">
        <f>_xlfn.XLOOKUP(C58,partID,label)</f>
        <v>Surface compartment</v>
      </c>
      <c r="E58" t="s">
        <v>309</v>
      </c>
      <c r="F58" s="70" t="s">
        <v>310</v>
      </c>
      <c r="G58" s="70" t="s">
        <v>310</v>
      </c>
    </row>
    <row r="59" spans="1:7" ht="16" x14ac:dyDescent="0.2">
      <c r="A59" t="s">
        <v>1900</v>
      </c>
      <c r="B59" t="s">
        <v>6188</v>
      </c>
      <c r="C59" t="s">
        <v>4960</v>
      </c>
      <c r="D59" t="str">
        <f>_xlfn.XLOOKUP(C59,partID,label)</f>
        <v>Surface compartment</v>
      </c>
      <c r="E59" t="s">
        <v>309</v>
      </c>
      <c r="F59" s="70" t="s">
        <v>310</v>
      </c>
      <c r="G59" s="70" t="s">
        <v>310</v>
      </c>
    </row>
    <row r="60" spans="1:7" ht="16" x14ac:dyDescent="0.2">
      <c r="A60" t="s">
        <v>1900</v>
      </c>
      <c r="B60" t="s">
        <v>6188</v>
      </c>
      <c r="C60" t="s">
        <v>5336</v>
      </c>
      <c r="D60" t="str">
        <f>_xlfn.XLOOKUP(C60,partID,label)</f>
        <v>Water compartment</v>
      </c>
      <c r="E60" t="s">
        <v>309</v>
      </c>
      <c r="F60" s="70" t="s">
        <v>310</v>
      </c>
      <c r="G60" s="70" t="s">
        <v>310</v>
      </c>
    </row>
    <row r="61" spans="1:7" ht="16" x14ac:dyDescent="0.2">
      <c r="A61" t="s">
        <v>341</v>
      </c>
      <c r="B61" t="s">
        <v>6188</v>
      </c>
      <c r="C61" t="s">
        <v>5336</v>
      </c>
      <c r="D61" t="str">
        <f>_xlfn.XLOOKUP(C61,partID,label)</f>
        <v>Water compartment</v>
      </c>
      <c r="E61" t="s">
        <v>309</v>
      </c>
      <c r="F61" s="70" t="s">
        <v>310</v>
      </c>
      <c r="G61" s="70" t="s">
        <v>310</v>
      </c>
    </row>
    <row r="62" spans="1:7" ht="16" x14ac:dyDescent="0.2">
      <c r="A62" t="s">
        <v>362</v>
      </c>
      <c r="B62" t="s">
        <v>6245</v>
      </c>
      <c r="C62" t="s">
        <v>3084</v>
      </c>
      <c r="D62" t="str">
        <f t="shared" ref="D62:D83" si="7">_xlfn.XLOOKUP(C62,partID,label)</f>
        <v>No quality concerns</v>
      </c>
      <c r="E62" t="s">
        <v>309</v>
      </c>
      <c r="F62" s="70" t="s">
        <v>310</v>
      </c>
      <c r="G62" s="70" t="s">
        <v>310</v>
      </c>
    </row>
    <row r="63" spans="1:7" ht="16" x14ac:dyDescent="0.2">
      <c r="A63" t="s">
        <v>362</v>
      </c>
      <c r="B63" t="s">
        <v>6245</v>
      </c>
      <c r="C63" t="s">
        <v>4016</v>
      </c>
      <c r="D63" t="str">
        <f t="shared" si="7"/>
        <v>Quality concerns</v>
      </c>
      <c r="E63" t="s">
        <v>309</v>
      </c>
      <c r="F63" s="70" t="s">
        <v>310</v>
      </c>
      <c r="G63" s="70" t="s">
        <v>310</v>
      </c>
    </row>
    <row r="64" spans="1:7" ht="16" x14ac:dyDescent="0.2">
      <c r="A64" t="s">
        <v>362</v>
      </c>
      <c r="B64" t="s">
        <v>6245</v>
      </c>
      <c r="C64" s="11" t="s">
        <v>2791</v>
      </c>
      <c r="D64" t="str">
        <f t="shared" ref="D64:D73" si="8">_xlfn.XLOOKUP(C64,partID,label)</f>
        <v>Multiple issues</v>
      </c>
      <c r="E64" t="s">
        <v>309</v>
      </c>
      <c r="F64" s="70" t="s">
        <v>310</v>
      </c>
      <c r="G64" s="70" t="s">
        <v>310</v>
      </c>
    </row>
    <row r="65" spans="1:7" ht="16" x14ac:dyDescent="0.2">
      <c r="A65" t="s">
        <v>307</v>
      </c>
      <c r="B65" t="s">
        <v>6245</v>
      </c>
      <c r="C65" t="s">
        <v>1753</v>
      </c>
      <c r="D65" t="str">
        <f t="shared" si="8"/>
        <v>AI - Inhibition present but addressed</v>
      </c>
      <c r="E65" t="s">
        <v>309</v>
      </c>
      <c r="F65" s="70" t="s">
        <v>310</v>
      </c>
      <c r="G65" s="70" t="s">
        <v>310</v>
      </c>
    </row>
    <row r="66" spans="1:7" ht="16" x14ac:dyDescent="0.2">
      <c r="A66" t="s">
        <v>307</v>
      </c>
      <c r="B66" t="s">
        <v>6245</v>
      </c>
      <c r="C66" t="s">
        <v>1758</v>
      </c>
      <c r="D66" t="str">
        <f t="shared" si="8"/>
        <v>B - Trace levels of contamination</v>
      </c>
      <c r="E66" t="s">
        <v>309</v>
      </c>
      <c r="F66" s="70" t="s">
        <v>310</v>
      </c>
      <c r="G66" s="70" t="s">
        <v>310</v>
      </c>
    </row>
    <row r="67" spans="1:7" ht="16" x14ac:dyDescent="0.2">
      <c r="A67" t="s">
        <v>307</v>
      </c>
      <c r="B67" t="s">
        <v>6245</v>
      </c>
      <c r="C67" t="s">
        <v>1648</v>
      </c>
      <c r="D67" t="str">
        <f t="shared" si="8"/>
        <v>Experiment Failed</v>
      </c>
      <c r="E67" t="s">
        <v>309</v>
      </c>
      <c r="F67" s="70" t="s">
        <v>310</v>
      </c>
      <c r="G67" s="70" t="s">
        <v>310</v>
      </c>
    </row>
    <row r="68" spans="1:7" ht="16" x14ac:dyDescent="0.2">
      <c r="A68" t="s">
        <v>307</v>
      </c>
      <c r="B68" t="s">
        <v>6245</v>
      </c>
      <c r="C68" t="s">
        <v>1763</v>
      </c>
      <c r="D68" t="str">
        <f t="shared" si="8"/>
        <v>FI - Inhibition present and unaddressed</v>
      </c>
      <c r="E68" t="s">
        <v>309</v>
      </c>
      <c r="F68" s="70" t="s">
        <v>310</v>
      </c>
      <c r="G68" s="70" t="s">
        <v>310</v>
      </c>
    </row>
    <row r="69" spans="1:7" ht="16" x14ac:dyDescent="0.2">
      <c r="A69" t="s">
        <v>307</v>
      </c>
      <c r="B69" t="s">
        <v>6245</v>
      </c>
      <c r="C69" t="s">
        <v>1768</v>
      </c>
      <c r="D69" t="str">
        <f t="shared" si="8"/>
        <v>J - Weak signal extrapolation</v>
      </c>
      <c r="E69" t="s">
        <v>309</v>
      </c>
      <c r="F69" s="70" t="s">
        <v>310</v>
      </c>
      <c r="G69" s="70" t="s">
        <v>310</v>
      </c>
    </row>
    <row r="70" spans="1:7" ht="16" x14ac:dyDescent="0.2">
      <c r="A70" t="s">
        <v>307</v>
      </c>
      <c r="B70" t="s">
        <v>6245</v>
      </c>
      <c r="C70" t="s">
        <v>1773</v>
      </c>
      <c r="D70" t="str">
        <f t="shared" si="8"/>
        <v>ND - Non-detect</v>
      </c>
      <c r="E70" t="s">
        <v>309</v>
      </c>
      <c r="F70" s="70" t="s">
        <v>310</v>
      </c>
      <c r="G70" s="70" t="s">
        <v>310</v>
      </c>
    </row>
    <row r="71" spans="1:7" ht="16" x14ac:dyDescent="0.2">
      <c r="A71" t="s">
        <v>307</v>
      </c>
      <c r="B71" t="s">
        <v>6245</v>
      </c>
      <c r="C71" t="s">
        <v>3084</v>
      </c>
      <c r="D71" t="str">
        <f t="shared" si="8"/>
        <v>No quality concerns</v>
      </c>
      <c r="E71" t="s">
        <v>309</v>
      </c>
      <c r="F71" s="70" t="s">
        <v>310</v>
      </c>
      <c r="G71" s="70" t="s">
        <v>310</v>
      </c>
    </row>
    <row r="72" spans="1:7" ht="16" x14ac:dyDescent="0.2">
      <c r="A72" t="s">
        <v>307</v>
      </c>
      <c r="B72" t="s">
        <v>6245</v>
      </c>
      <c r="C72" t="s">
        <v>1780</v>
      </c>
      <c r="D72" t="str">
        <f t="shared" si="8"/>
        <v>UJ - Trace signal extrapolation</v>
      </c>
      <c r="E72" t="s">
        <v>309</v>
      </c>
      <c r="F72" s="70" t="s">
        <v>310</v>
      </c>
      <c r="G72" s="70" t="s">
        <v>310</v>
      </c>
    </row>
    <row r="73" spans="1:7" ht="16" x14ac:dyDescent="0.2">
      <c r="A73" t="s">
        <v>307</v>
      </c>
      <c r="B73" t="s">
        <v>6245</v>
      </c>
      <c r="C73" t="s">
        <v>1785</v>
      </c>
      <c r="D73" t="str">
        <f t="shared" si="8"/>
        <v>UQ - Unquantifiable</v>
      </c>
      <c r="E73" t="s">
        <v>309</v>
      </c>
      <c r="F73" s="70" t="s">
        <v>310</v>
      </c>
      <c r="G73" s="70" t="s">
        <v>310</v>
      </c>
    </row>
    <row r="74" spans="1:7" ht="16" x14ac:dyDescent="0.2">
      <c r="A74" t="s">
        <v>938</v>
      </c>
      <c r="B74" t="s">
        <v>6245</v>
      </c>
      <c r="C74" t="s">
        <v>1909</v>
      </c>
      <c r="D74" t="str">
        <f t="shared" si="7"/>
        <v>Sample frozen</v>
      </c>
      <c r="E74" t="s">
        <v>309</v>
      </c>
      <c r="F74" s="70" t="s">
        <v>310</v>
      </c>
      <c r="G74" s="70" t="s">
        <v>310</v>
      </c>
    </row>
    <row r="75" spans="1:7" ht="16" x14ac:dyDescent="0.2">
      <c r="A75" t="s">
        <v>938</v>
      </c>
      <c r="B75" t="s">
        <v>6245</v>
      </c>
      <c r="C75" t="s">
        <v>2459</v>
      </c>
      <c r="D75" t="str">
        <f t="shared" si="7"/>
        <v>Leaked sample</v>
      </c>
      <c r="E75" t="s">
        <v>309</v>
      </c>
      <c r="F75" s="70" t="s">
        <v>310</v>
      </c>
      <c r="G75" s="70" t="s">
        <v>310</v>
      </c>
    </row>
    <row r="76" spans="1:7" ht="16" x14ac:dyDescent="0.2">
      <c r="A76" t="s">
        <v>938</v>
      </c>
      <c r="B76" t="s">
        <v>6245</v>
      </c>
      <c r="C76" t="s">
        <v>2537</v>
      </c>
      <c r="D76" t="str">
        <f t="shared" si="7"/>
        <v>Low-volume sample</v>
      </c>
      <c r="E76" t="s">
        <v>309</v>
      </c>
      <c r="F76" s="70" t="s">
        <v>310</v>
      </c>
      <c r="G76" s="70" t="s">
        <v>310</v>
      </c>
    </row>
    <row r="77" spans="1:7" ht="16" x14ac:dyDescent="0.2">
      <c r="A77" t="s">
        <v>938</v>
      </c>
      <c r="B77" t="s">
        <v>6245</v>
      </c>
      <c r="C77" t="s">
        <v>3089</v>
      </c>
      <c r="D77" t="str">
        <f t="shared" si="7"/>
        <v>Sample not labelled</v>
      </c>
      <c r="E77" t="s">
        <v>309</v>
      </c>
      <c r="F77" s="70" t="s">
        <v>310</v>
      </c>
      <c r="G77" s="70" t="s">
        <v>310</v>
      </c>
    </row>
    <row r="78" spans="1:7" ht="16" x14ac:dyDescent="0.2">
      <c r="A78" t="s">
        <v>938</v>
      </c>
      <c r="B78" t="s">
        <v>6245</v>
      </c>
      <c r="C78" t="s">
        <v>3125</v>
      </c>
      <c r="D78" t="str">
        <f t="shared" si="7"/>
        <v>Sample missing time stamp</v>
      </c>
      <c r="E78" t="s">
        <v>309</v>
      </c>
      <c r="F78" s="70" t="s">
        <v>310</v>
      </c>
      <c r="G78" s="70" t="s">
        <v>310</v>
      </c>
    </row>
    <row r="79" spans="1:7" ht="16" x14ac:dyDescent="0.2">
      <c r="A79" t="s">
        <v>938</v>
      </c>
      <c r="B79" t="s">
        <v>6245</v>
      </c>
      <c r="C79" t="s">
        <v>4839</v>
      </c>
      <c r="D79" t="str">
        <f t="shared" si="7"/>
        <v>Sample spilled</v>
      </c>
      <c r="E79" t="s">
        <v>309</v>
      </c>
      <c r="F79" s="70" t="s">
        <v>310</v>
      </c>
      <c r="G79" s="70" t="s">
        <v>310</v>
      </c>
    </row>
    <row r="80" spans="1:7" ht="16" x14ac:dyDescent="0.2">
      <c r="A80" t="s">
        <v>938</v>
      </c>
      <c r="B80" t="s">
        <v>6245</v>
      </c>
      <c r="C80" t="s">
        <v>5405</v>
      </c>
      <c r="D80" t="str">
        <f t="shared" si="7"/>
        <v>Sample stored incorrectly</v>
      </c>
      <c r="E80" t="s">
        <v>309</v>
      </c>
      <c r="F80" s="70" t="s">
        <v>310</v>
      </c>
      <c r="G80" s="70" t="s">
        <v>310</v>
      </c>
    </row>
    <row r="81" spans="1:7" ht="16" x14ac:dyDescent="0.2">
      <c r="A81" t="s">
        <v>938</v>
      </c>
      <c r="B81" t="s">
        <v>6245</v>
      </c>
      <c r="C81" t="s">
        <v>3084</v>
      </c>
      <c r="D81" t="str">
        <f t="shared" ref="D81" si="9">_xlfn.XLOOKUP(C81,partID,label)</f>
        <v>No quality concerns</v>
      </c>
      <c r="E81" t="s">
        <v>309</v>
      </c>
      <c r="F81" s="70" t="s">
        <v>310</v>
      </c>
      <c r="G81" s="70" t="s">
        <v>310</v>
      </c>
    </row>
    <row r="82" spans="1:7" ht="16" x14ac:dyDescent="0.2">
      <c r="A82" t="s">
        <v>938</v>
      </c>
      <c r="B82" t="s">
        <v>6245</v>
      </c>
      <c r="C82" t="s">
        <v>5410</v>
      </c>
      <c r="D82" t="str">
        <f t="shared" si="7"/>
        <v>Sample stored at wrong temperature</v>
      </c>
      <c r="E82" t="s">
        <v>309</v>
      </c>
      <c r="F82" s="70" t="s">
        <v>310</v>
      </c>
      <c r="G82" s="70" t="s">
        <v>310</v>
      </c>
    </row>
    <row r="83" spans="1:7" ht="16" x14ac:dyDescent="0.2">
      <c r="A83" t="s">
        <v>747</v>
      </c>
      <c r="B83" t="s">
        <v>6245</v>
      </c>
      <c r="C83" t="s">
        <v>1648</v>
      </c>
      <c r="D83" t="str">
        <f t="shared" si="7"/>
        <v>Experiment Failed</v>
      </c>
      <c r="E83" t="s">
        <v>309</v>
      </c>
      <c r="F83" s="70" t="s">
        <v>310</v>
      </c>
      <c r="G83" s="70" t="s">
        <v>310</v>
      </c>
    </row>
    <row r="84" spans="1:7" ht="16" x14ac:dyDescent="0.2">
      <c r="A84" t="s">
        <v>747</v>
      </c>
      <c r="B84" t="s">
        <v>6245</v>
      </c>
      <c r="C84" t="s">
        <v>2444</v>
      </c>
      <c r="D84" t="s">
        <v>2445</v>
      </c>
      <c r="E84" t="s">
        <v>309</v>
      </c>
      <c r="F84" s="70" t="s">
        <v>310</v>
      </c>
      <c r="G84" s="70" t="s">
        <v>310</v>
      </c>
    </row>
    <row r="85" spans="1:7" ht="16" x14ac:dyDescent="0.2">
      <c r="A85" t="s">
        <v>747</v>
      </c>
      <c r="B85" t="s">
        <v>6245</v>
      </c>
      <c r="C85" t="s">
        <v>2454</v>
      </c>
      <c r="D85" t="s">
        <v>2455</v>
      </c>
      <c r="E85" t="s">
        <v>309</v>
      </c>
      <c r="F85" s="70" t="s">
        <v>310</v>
      </c>
      <c r="G85" s="70" t="s">
        <v>310</v>
      </c>
    </row>
    <row r="86" spans="1:7" ht="16" x14ac:dyDescent="0.2">
      <c r="A86" t="s">
        <v>747</v>
      </c>
      <c r="B86" t="s">
        <v>6245</v>
      </c>
      <c r="C86" t="s">
        <v>3125</v>
      </c>
      <c r="D86" t="s">
        <v>3126</v>
      </c>
      <c r="E86" t="s">
        <v>309</v>
      </c>
      <c r="F86" s="70" t="s">
        <v>310</v>
      </c>
      <c r="G86" s="70" t="s">
        <v>310</v>
      </c>
    </row>
    <row r="87" spans="1:7" ht="16" x14ac:dyDescent="0.2">
      <c r="A87" t="s">
        <v>747</v>
      </c>
      <c r="B87" t="s">
        <v>6245</v>
      </c>
      <c r="C87" t="s">
        <v>4455</v>
      </c>
      <c r="D87" t="s">
        <v>4456</v>
      </c>
      <c r="E87" t="s">
        <v>309</v>
      </c>
      <c r="F87" s="70" t="s">
        <v>310</v>
      </c>
      <c r="G87" s="70" t="s">
        <v>310</v>
      </c>
    </row>
    <row r="88" spans="1:7" ht="16" x14ac:dyDescent="0.2">
      <c r="A88" t="s">
        <v>747</v>
      </c>
      <c r="B88" t="s">
        <v>6245</v>
      </c>
      <c r="C88" t="s">
        <v>3084</v>
      </c>
      <c r="D88" t="str">
        <f t="shared" ref="D88" si="10">_xlfn.XLOOKUP(C88,partID,label)</f>
        <v>No quality concerns</v>
      </c>
      <c r="E88" t="s">
        <v>309</v>
      </c>
      <c r="F88" s="70" t="s">
        <v>310</v>
      </c>
      <c r="G88" s="70" t="s">
        <v>310</v>
      </c>
    </row>
    <row r="89" spans="1:7" ht="16" x14ac:dyDescent="0.2">
      <c r="A89" t="s">
        <v>747</v>
      </c>
      <c r="B89" t="s">
        <v>6245</v>
      </c>
      <c r="C89" t="s">
        <v>5490</v>
      </c>
      <c r="D89" t="s">
        <v>5380</v>
      </c>
      <c r="E89" t="s">
        <v>309</v>
      </c>
      <c r="F89" s="70" t="s">
        <v>310</v>
      </c>
      <c r="G89" s="70" t="s">
        <v>310</v>
      </c>
    </row>
    <row r="90" spans="1:7" ht="16" x14ac:dyDescent="0.2">
      <c r="A90" t="s">
        <v>520</v>
      </c>
      <c r="B90" s="70" t="s">
        <v>650</v>
      </c>
      <c r="C90" t="s">
        <v>3640</v>
      </c>
      <c r="D90" t="str">
        <f t="shared" ref="D90:D98" si="11">_xlfn.XLOOKUP(C90,partID,label)</f>
        <v>Population</v>
      </c>
      <c r="E90" t="s">
        <v>309</v>
      </c>
      <c r="F90" s="70" t="s">
        <v>310</v>
      </c>
      <c r="G90" s="70" t="s">
        <v>310</v>
      </c>
    </row>
    <row r="91" spans="1:7" ht="16" x14ac:dyDescent="0.2">
      <c r="A91" t="s">
        <v>520</v>
      </c>
      <c r="B91" s="70" t="s">
        <v>650</v>
      </c>
      <c r="C91" t="s">
        <v>4346</v>
      </c>
      <c r="D91" t="str">
        <f t="shared" si="11"/>
        <v>Sample</v>
      </c>
      <c r="E91" t="s">
        <v>309</v>
      </c>
      <c r="F91" s="70" t="s">
        <v>310</v>
      </c>
      <c r="G91" s="70" t="s">
        <v>310</v>
      </c>
    </row>
    <row r="92" spans="1:7" ht="16" x14ac:dyDescent="0.2">
      <c r="A92" t="s">
        <v>520</v>
      </c>
      <c r="B92" s="70" t="s">
        <v>650</v>
      </c>
      <c r="C92" t="s">
        <v>4668</v>
      </c>
      <c r="D92" t="str">
        <f t="shared" si="11"/>
        <v>Site</v>
      </c>
      <c r="E92" t="s">
        <v>309</v>
      </c>
      <c r="F92" s="70" t="s">
        <v>310</v>
      </c>
      <c r="G92" s="70" t="s">
        <v>310</v>
      </c>
    </row>
    <row r="93" spans="1:7" ht="16" x14ac:dyDescent="0.2">
      <c r="A93" t="s">
        <v>340</v>
      </c>
      <c r="B93" s="70" t="s">
        <v>650</v>
      </c>
      <c r="C93" t="s">
        <v>3027</v>
      </c>
      <c r="D93" t="str">
        <f t="shared" si="11"/>
        <v>Specimen not applicable</v>
      </c>
      <c r="E93" t="s">
        <v>309</v>
      </c>
      <c r="F93" s="70" t="s">
        <v>310</v>
      </c>
      <c r="G93" s="70" t="s">
        <v>310</v>
      </c>
    </row>
    <row r="94" spans="1:7" ht="16" x14ac:dyDescent="0.2">
      <c r="A94" t="s">
        <v>382</v>
      </c>
      <c r="B94" s="70" t="s">
        <v>650</v>
      </c>
      <c r="C94" t="s">
        <v>3640</v>
      </c>
      <c r="D94" t="str">
        <f t="shared" si="11"/>
        <v>Population</v>
      </c>
      <c r="E94" t="s">
        <v>309</v>
      </c>
      <c r="F94" s="70" t="s">
        <v>310</v>
      </c>
      <c r="G94" s="70" t="s">
        <v>310</v>
      </c>
    </row>
    <row r="95" spans="1:7" ht="16" x14ac:dyDescent="0.2">
      <c r="A95" t="s">
        <v>299</v>
      </c>
      <c r="B95" s="70" t="s">
        <v>650</v>
      </c>
      <c r="C95" t="s">
        <v>4346</v>
      </c>
      <c r="D95" t="str">
        <f t="shared" si="11"/>
        <v>Sample</v>
      </c>
      <c r="E95" t="s">
        <v>309</v>
      </c>
      <c r="F95" s="70" t="s">
        <v>310</v>
      </c>
      <c r="G95" s="70" t="s">
        <v>310</v>
      </c>
    </row>
    <row r="96" spans="1:7" ht="16" x14ac:dyDescent="0.2">
      <c r="A96" t="s">
        <v>665</v>
      </c>
      <c r="B96" s="70" t="s">
        <v>650</v>
      </c>
      <c r="C96" t="s">
        <v>4346</v>
      </c>
      <c r="D96" t="str">
        <f t="shared" si="11"/>
        <v>Sample</v>
      </c>
      <c r="E96" t="s">
        <v>309</v>
      </c>
      <c r="F96" s="70" t="s">
        <v>310</v>
      </c>
      <c r="G96" s="70" t="s">
        <v>310</v>
      </c>
    </row>
    <row r="97" spans="1:7" ht="16" x14ac:dyDescent="0.2">
      <c r="A97" t="s">
        <v>665</v>
      </c>
      <c r="B97" s="70" t="s">
        <v>650</v>
      </c>
      <c r="C97" t="s">
        <v>4668</v>
      </c>
      <c r="D97" t="str">
        <f t="shared" si="11"/>
        <v>Site</v>
      </c>
      <c r="E97" t="s">
        <v>309</v>
      </c>
      <c r="F97" s="70" t="s">
        <v>310</v>
      </c>
      <c r="G97" s="70" t="s">
        <v>310</v>
      </c>
    </row>
    <row r="98" spans="1:7" ht="16" x14ac:dyDescent="0.2">
      <c r="A98" t="s">
        <v>358</v>
      </c>
      <c r="B98" s="70" t="s">
        <v>650</v>
      </c>
      <c r="C98" t="s">
        <v>4668</v>
      </c>
      <c r="D98" t="str">
        <f t="shared" si="11"/>
        <v>Site</v>
      </c>
      <c r="E98" t="s">
        <v>309</v>
      </c>
      <c r="F98" s="70" t="s">
        <v>310</v>
      </c>
      <c r="G98" s="70" t="s">
        <v>310</v>
      </c>
    </row>
    <row r="99" spans="1:7" ht="16" x14ac:dyDescent="0.2">
      <c r="A99" t="s">
        <v>3714</v>
      </c>
      <c r="B99" s="70" t="s">
        <v>650</v>
      </c>
      <c r="C99" t="s">
        <v>3640</v>
      </c>
      <c r="D99" t="str">
        <f t="shared" ref="D99:D100" si="12">_xlfn.XLOOKUP(C99,partID,label)</f>
        <v>Population</v>
      </c>
      <c r="E99" t="s">
        <v>309</v>
      </c>
      <c r="F99" s="70" t="s">
        <v>310</v>
      </c>
      <c r="G99" s="70" t="s">
        <v>310</v>
      </c>
    </row>
    <row r="100" spans="1:7" ht="16" x14ac:dyDescent="0.2">
      <c r="A100" t="s">
        <v>3714</v>
      </c>
      <c r="B100" s="70" t="s">
        <v>650</v>
      </c>
      <c r="C100" t="s">
        <v>4346</v>
      </c>
      <c r="D100" t="str">
        <f t="shared" si="12"/>
        <v>Sample</v>
      </c>
      <c r="E100" t="s">
        <v>309</v>
      </c>
      <c r="F100" s="70" t="s">
        <v>310</v>
      </c>
      <c r="G100" s="70" t="s">
        <v>310</v>
      </c>
    </row>
    <row r="101" spans="1:7" ht="16" x14ac:dyDescent="0.2">
      <c r="A101" t="s">
        <v>3717</v>
      </c>
      <c r="B101" s="70" t="s">
        <v>650</v>
      </c>
      <c r="C101" t="s">
        <v>3640</v>
      </c>
      <c r="D101" t="str">
        <f t="shared" ref="D101:D102" si="13">_xlfn.XLOOKUP(C101,partID,label)</f>
        <v>Population</v>
      </c>
      <c r="E101" t="s">
        <v>309</v>
      </c>
      <c r="F101" s="70" t="s">
        <v>310</v>
      </c>
      <c r="G101" s="70" t="s">
        <v>310</v>
      </c>
    </row>
    <row r="102" spans="1:7" ht="16" x14ac:dyDescent="0.2">
      <c r="A102" t="s">
        <v>3717</v>
      </c>
      <c r="B102" s="70" t="s">
        <v>650</v>
      </c>
      <c r="C102" t="s">
        <v>4668</v>
      </c>
      <c r="D102" t="str">
        <f t="shared" si="13"/>
        <v>Site</v>
      </c>
      <c r="E102" t="s">
        <v>309</v>
      </c>
      <c r="F102" s="70" t="s">
        <v>310</v>
      </c>
      <c r="G102" s="70" t="s">
        <v>310</v>
      </c>
    </row>
    <row r="103" spans="1:7" ht="16" x14ac:dyDescent="0.2">
      <c r="A103" t="s">
        <v>361</v>
      </c>
      <c r="B103" t="s">
        <v>6246</v>
      </c>
      <c r="C103" s="106" t="s">
        <v>2048</v>
      </c>
      <c r="D103" t="str">
        <f t="shared" ref="D103:D114" si="14">_xlfn.XLOOKUP(C103,partID,label)</f>
        <v>Gram per cubic metre</v>
      </c>
      <c r="E103" t="s">
        <v>309</v>
      </c>
      <c r="F103" s="70" t="s">
        <v>310</v>
      </c>
      <c r="G103" s="70" t="s">
        <v>310</v>
      </c>
    </row>
    <row r="104" spans="1:7" ht="16" x14ac:dyDescent="0.2">
      <c r="A104" t="s">
        <v>593</v>
      </c>
      <c r="B104" t="s">
        <v>6246</v>
      </c>
      <c r="C104" s="106" t="s">
        <v>1314</v>
      </c>
      <c r="D104" t="str">
        <f t="shared" si="14"/>
        <v>Cycle threshold or Quantification cycle (Ct or Cq)</v>
      </c>
      <c r="E104" t="s">
        <v>309</v>
      </c>
      <c r="F104" s="70" t="s">
        <v>310</v>
      </c>
      <c r="G104" s="70" t="s">
        <v>310</v>
      </c>
    </row>
    <row r="105" spans="1:7" ht="16" x14ac:dyDescent="0.2">
      <c r="A105" t="s">
        <v>593</v>
      </c>
      <c r="B105" t="s">
        <v>6246</v>
      </c>
      <c r="C105" s="106" t="s">
        <v>1543</v>
      </c>
      <c r="D105" t="str">
        <f t="shared" si="14"/>
        <v>Depth of coverage</v>
      </c>
      <c r="E105" t="s">
        <v>309</v>
      </c>
      <c r="F105" s="70" t="s">
        <v>310</v>
      </c>
      <c r="G105" s="70" t="s">
        <v>310</v>
      </c>
    </row>
    <row r="106" spans="1:7" ht="16" x14ac:dyDescent="0.2">
      <c r="A106" t="s">
        <v>593</v>
      </c>
      <c r="B106" t="s">
        <v>6246</v>
      </c>
      <c r="C106" s="106" t="s">
        <v>1957</v>
      </c>
      <c r="D106" t="str">
        <f t="shared" si="14"/>
        <v>Gene copies per copy of crAssphage</v>
      </c>
      <c r="E106" t="s">
        <v>309</v>
      </c>
      <c r="F106" s="70" t="s">
        <v>310</v>
      </c>
      <c r="G106" s="70" t="s">
        <v>310</v>
      </c>
    </row>
    <row r="107" spans="1:7" ht="16" x14ac:dyDescent="0.2">
      <c r="A107" t="s">
        <v>593</v>
      </c>
      <c r="B107" t="s">
        <v>6246</v>
      </c>
      <c r="C107" s="106" t="s">
        <v>1969</v>
      </c>
      <c r="D107" t="str">
        <f t="shared" si="14"/>
        <v>Gene copies per gram solids</v>
      </c>
      <c r="E107" t="s">
        <v>309</v>
      </c>
      <c r="F107" s="70" t="s">
        <v>310</v>
      </c>
      <c r="G107" s="70" t="s">
        <v>310</v>
      </c>
    </row>
    <row r="108" spans="1:7" ht="16" x14ac:dyDescent="0.2">
      <c r="A108" t="s">
        <v>593</v>
      </c>
      <c r="B108" t="s">
        <v>6246</v>
      </c>
      <c r="C108" s="106" t="s">
        <v>1982</v>
      </c>
      <c r="D108" t="str">
        <f t="shared" si="14"/>
        <v>Gene copies per mL</v>
      </c>
      <c r="E108" t="s">
        <v>309</v>
      </c>
      <c r="F108" s="70" t="s">
        <v>310</v>
      </c>
      <c r="G108" s="70" t="s">
        <v>310</v>
      </c>
    </row>
    <row r="109" spans="1:7" ht="16" x14ac:dyDescent="0.2">
      <c r="A109" t="s">
        <v>593</v>
      </c>
      <c r="B109" t="s">
        <v>6246</v>
      </c>
      <c r="C109" s="11" t="s">
        <v>1964</v>
      </c>
      <c r="D109" t="str">
        <f t="shared" si="14"/>
        <v>gene copies per day per 100,000</v>
      </c>
      <c r="E109" t="s">
        <v>309</v>
      </c>
      <c r="F109" s="70" t="s">
        <v>310</v>
      </c>
      <c r="G109" s="70" t="s">
        <v>310</v>
      </c>
    </row>
    <row r="110" spans="1:7" ht="16" x14ac:dyDescent="0.2">
      <c r="A110" t="s">
        <v>593</v>
      </c>
      <c r="B110" t="s">
        <v>6246</v>
      </c>
      <c r="C110" t="s">
        <v>1492</v>
      </c>
      <c r="D110" t="str">
        <f t="shared" si="14"/>
        <v>Detected</v>
      </c>
      <c r="E110" t="s">
        <v>309</v>
      </c>
      <c r="F110" s="70" t="s">
        <v>777</v>
      </c>
      <c r="G110" t="s">
        <v>310</v>
      </c>
    </row>
    <row r="111" spans="1:7" ht="16" x14ac:dyDescent="0.2">
      <c r="A111" t="s">
        <v>593</v>
      </c>
      <c r="B111" t="s">
        <v>6246</v>
      </c>
      <c r="C111" s="106" t="s">
        <v>1988</v>
      </c>
      <c r="D111" t="str">
        <f t="shared" si="14"/>
        <v>Gene copies per PMMoV copy</v>
      </c>
      <c r="E111" t="s">
        <v>309</v>
      </c>
      <c r="F111" s="70" t="s">
        <v>310</v>
      </c>
      <c r="G111" s="70" t="s">
        <v>310</v>
      </c>
    </row>
    <row r="112" spans="1:7" ht="16" x14ac:dyDescent="0.2">
      <c r="A112" t="s">
        <v>694</v>
      </c>
      <c r="B112" t="s">
        <v>6246</v>
      </c>
      <c r="C112" t="s">
        <v>899</v>
      </c>
      <c r="D112" t="str">
        <f t="shared" si="14"/>
        <v>CFU per 100 ml</v>
      </c>
      <c r="E112" t="s">
        <v>309</v>
      </c>
      <c r="F112" t="s">
        <v>310</v>
      </c>
      <c r="G112" t="s">
        <v>310</v>
      </c>
    </row>
    <row r="113" spans="1:7" ht="16" x14ac:dyDescent="0.2">
      <c r="A113" t="s">
        <v>836</v>
      </c>
      <c r="B113" t="s">
        <v>6246</v>
      </c>
      <c r="C113" s="106" t="s">
        <v>2773</v>
      </c>
      <c r="D113" t="str">
        <f t="shared" si="14"/>
        <v>Millions of gallons per day (MG/D)</v>
      </c>
      <c r="E113" t="s">
        <v>309</v>
      </c>
      <c r="F113" s="70" t="s">
        <v>310</v>
      </c>
      <c r="G113" s="70" t="s">
        <v>310</v>
      </c>
    </row>
    <row r="114" spans="1:7" ht="16" x14ac:dyDescent="0.2">
      <c r="A114" t="s">
        <v>836</v>
      </c>
      <c r="B114" t="s">
        <v>6246</v>
      </c>
      <c r="C114" s="106" t="s">
        <v>2846</v>
      </c>
      <c r="D114" t="str">
        <f t="shared" si="14"/>
        <v>Megalitres per day (ML/d)</v>
      </c>
      <c r="E114" t="s">
        <v>309</v>
      </c>
      <c r="F114" s="70" t="s">
        <v>310</v>
      </c>
      <c r="G114" s="70" t="s">
        <v>310</v>
      </c>
    </row>
    <row r="115" spans="1:7" ht="16" x14ac:dyDescent="0.2">
      <c r="A115" t="s">
        <v>836</v>
      </c>
      <c r="B115" t="s">
        <v>6246</v>
      </c>
      <c r="C115" s="107" t="s">
        <v>3691</v>
      </c>
      <c r="D115" t="s">
        <v>3692</v>
      </c>
      <c r="E115" t="s">
        <v>309</v>
      </c>
      <c r="F115" s="70" t="s">
        <v>310</v>
      </c>
      <c r="G115" s="70" t="s">
        <v>310</v>
      </c>
    </row>
    <row r="116" spans="1:7" ht="16" x14ac:dyDescent="0.2">
      <c r="A116" t="s">
        <v>1140</v>
      </c>
      <c r="B116" t="s">
        <v>6246</v>
      </c>
      <c r="C116" s="106" t="s">
        <v>5241</v>
      </c>
      <c r="D116" t="str">
        <f t="shared" ref="D116:D132" si="15">_xlfn.XLOOKUP(C116,partID,label)</f>
        <v>Micro-Siemens per centimetre</v>
      </c>
      <c r="E116" t="s">
        <v>309</v>
      </c>
      <c r="F116" s="70" t="s">
        <v>310</v>
      </c>
      <c r="G116" s="70" t="s">
        <v>310</v>
      </c>
    </row>
    <row r="117" spans="1:7" ht="16" x14ac:dyDescent="0.2">
      <c r="A117" t="s">
        <v>1245</v>
      </c>
      <c r="B117" t="s">
        <v>6246</v>
      </c>
      <c r="C117" s="106" t="s">
        <v>2779</v>
      </c>
      <c r="D117" t="str">
        <f t="shared" si="15"/>
        <v>Milligrams per litre</v>
      </c>
      <c r="E117" t="s">
        <v>309</v>
      </c>
      <c r="F117" s="70" t="s">
        <v>310</v>
      </c>
      <c r="G117" s="70" t="s">
        <v>310</v>
      </c>
    </row>
    <row r="118" spans="1:7" ht="16" x14ac:dyDescent="0.2">
      <c r="A118" t="s">
        <v>1245</v>
      </c>
      <c r="B118" t="s">
        <v>6246</v>
      </c>
      <c r="C118" s="106" t="s">
        <v>3731</v>
      </c>
      <c r="D118" t="str">
        <f t="shared" si="15"/>
        <v>parts per million</v>
      </c>
      <c r="E118" t="s">
        <v>309</v>
      </c>
      <c r="F118" s="70" t="s">
        <v>310</v>
      </c>
      <c r="G118" s="70" t="s">
        <v>310</v>
      </c>
    </row>
    <row r="119" spans="1:7" ht="16" x14ac:dyDescent="0.2">
      <c r="A119" t="s">
        <v>1811</v>
      </c>
      <c r="B119" t="s">
        <v>6246</v>
      </c>
      <c r="C119" s="106" t="s">
        <v>2333</v>
      </c>
      <c r="D119" t="str">
        <f t="shared" si="15"/>
        <v>Kilogram per second</v>
      </c>
      <c r="E119" t="s">
        <v>309</v>
      </c>
      <c r="F119" s="70" t="s">
        <v>310</v>
      </c>
      <c r="G119" s="70" t="s">
        <v>310</v>
      </c>
    </row>
    <row r="120" spans="1:7" ht="16" x14ac:dyDescent="0.2">
      <c r="A120" t="s">
        <v>1811</v>
      </c>
      <c r="B120" t="s">
        <v>6246</v>
      </c>
      <c r="C120" s="106" t="s">
        <v>2333</v>
      </c>
      <c r="D120" t="str">
        <f t="shared" si="15"/>
        <v>Kilogram per second</v>
      </c>
      <c r="E120" t="s">
        <v>309</v>
      </c>
      <c r="F120" s="70" t="s">
        <v>310</v>
      </c>
      <c r="G120" s="70" t="s">
        <v>310</v>
      </c>
    </row>
    <row r="121" spans="1:7" ht="16" x14ac:dyDescent="0.2">
      <c r="A121" t="s">
        <v>1811</v>
      </c>
      <c r="B121" t="s">
        <v>6246</v>
      </c>
      <c r="C121" s="106" t="s">
        <v>2568</v>
      </c>
      <c r="D121" t="str">
        <f t="shared" si="15"/>
        <v>Cubic metres per day</v>
      </c>
      <c r="E121" t="s">
        <v>309</v>
      </c>
      <c r="F121" s="70" t="s">
        <v>310</v>
      </c>
      <c r="G121" s="70" t="s">
        <v>310</v>
      </c>
    </row>
    <row r="122" spans="1:7" ht="16" x14ac:dyDescent="0.2">
      <c r="A122" t="s">
        <v>1811</v>
      </c>
      <c r="B122" t="s">
        <v>6246</v>
      </c>
      <c r="C122" s="106" t="s">
        <v>2574</v>
      </c>
      <c r="D122" t="str">
        <f t="shared" si="15"/>
        <v>Cubic metres per hour</v>
      </c>
      <c r="E122" t="s">
        <v>309</v>
      </c>
      <c r="F122" s="70" t="s">
        <v>310</v>
      </c>
      <c r="G122" s="70" t="s">
        <v>310</v>
      </c>
    </row>
    <row r="123" spans="1:7" ht="16" x14ac:dyDescent="0.2">
      <c r="A123" t="s">
        <v>1811</v>
      </c>
      <c r="B123" t="s">
        <v>6246</v>
      </c>
      <c r="C123" s="106" t="s">
        <v>2579</v>
      </c>
      <c r="D123" t="str">
        <f t="shared" si="15"/>
        <v>Cubic metres per second</v>
      </c>
      <c r="E123" t="s">
        <v>309</v>
      </c>
      <c r="F123" s="70" t="s">
        <v>310</v>
      </c>
      <c r="G123" s="70" t="s">
        <v>310</v>
      </c>
    </row>
    <row r="124" spans="1:7" ht="16" x14ac:dyDescent="0.2">
      <c r="A124" t="s">
        <v>1811</v>
      </c>
      <c r="B124" t="s">
        <v>6246</v>
      </c>
      <c r="C124" s="106" t="s">
        <v>2773</v>
      </c>
      <c r="D124" t="str">
        <f t="shared" si="15"/>
        <v>Millions of gallons per day (MG/D)</v>
      </c>
      <c r="E124" t="s">
        <v>309</v>
      </c>
      <c r="F124" s="70" t="s">
        <v>310</v>
      </c>
      <c r="G124" s="70" t="s">
        <v>310</v>
      </c>
    </row>
    <row r="125" spans="1:7" ht="16" x14ac:dyDescent="0.2">
      <c r="A125" t="s">
        <v>1811</v>
      </c>
      <c r="B125" t="s">
        <v>6246</v>
      </c>
      <c r="C125" s="106" t="s">
        <v>2846</v>
      </c>
      <c r="D125" t="str">
        <f t="shared" si="15"/>
        <v>Megalitres per day (ML/d)</v>
      </c>
      <c r="E125" t="s">
        <v>309</v>
      </c>
      <c r="F125" s="70" t="s">
        <v>310</v>
      </c>
      <c r="G125" s="70" t="s">
        <v>310</v>
      </c>
    </row>
    <row r="126" spans="1:7" ht="16" x14ac:dyDescent="0.2">
      <c r="A126" s="19" t="s">
        <v>304</v>
      </c>
      <c r="B126" t="s">
        <v>6246</v>
      </c>
      <c r="C126" s="107" t="s">
        <v>765</v>
      </c>
      <c r="D126" t="str">
        <f t="shared" si="15"/>
        <v>Breadth of coverage (&gt;=5x depth)</v>
      </c>
      <c r="E126" t="s">
        <v>309</v>
      </c>
      <c r="F126" s="70" t="s">
        <v>310</v>
      </c>
      <c r="G126" s="70" t="s">
        <v>310</v>
      </c>
    </row>
    <row r="127" spans="1:7" ht="16" x14ac:dyDescent="0.2">
      <c r="A127" s="19" t="s">
        <v>304</v>
      </c>
      <c r="B127" t="s">
        <v>6246</v>
      </c>
      <c r="C127" s="107" t="s">
        <v>1543</v>
      </c>
      <c r="D127" t="str">
        <f t="shared" si="15"/>
        <v>Depth of coverage</v>
      </c>
      <c r="E127" t="s">
        <v>309</v>
      </c>
      <c r="F127" s="70" t="s">
        <v>310</v>
      </c>
      <c r="G127" s="70" t="s">
        <v>310</v>
      </c>
    </row>
    <row r="128" spans="1:7" ht="16" x14ac:dyDescent="0.2">
      <c r="A128" s="19" t="s">
        <v>304</v>
      </c>
      <c r="B128" t="s">
        <v>6246</v>
      </c>
      <c r="C128" s="107" t="s">
        <v>1492</v>
      </c>
      <c r="D128" t="str">
        <f t="shared" si="15"/>
        <v>Detected</v>
      </c>
      <c r="E128" t="s">
        <v>309</v>
      </c>
      <c r="F128" s="70" t="s">
        <v>310</v>
      </c>
      <c r="G128" s="70" t="s">
        <v>310</v>
      </c>
    </row>
    <row r="129" spans="1:7" ht="16" x14ac:dyDescent="0.2">
      <c r="A129" s="19" t="s">
        <v>304</v>
      </c>
      <c r="B129" t="s">
        <v>6246</v>
      </c>
      <c r="C129" s="107" t="s">
        <v>1976</v>
      </c>
      <c r="D129" t="str">
        <f t="shared" si="15"/>
        <v>Gene copies per L</v>
      </c>
      <c r="E129" t="s">
        <v>309</v>
      </c>
      <c r="F129" s="70" t="s">
        <v>310</v>
      </c>
      <c r="G129" s="70" t="s">
        <v>310</v>
      </c>
    </row>
    <row r="130" spans="1:7" ht="16" x14ac:dyDescent="0.2">
      <c r="A130" s="19" t="s">
        <v>304</v>
      </c>
      <c r="B130" t="s">
        <v>6246</v>
      </c>
      <c r="C130" s="107" t="s">
        <v>3550</v>
      </c>
      <c r="D130" t="str">
        <f t="shared" si="15"/>
        <v>Percent recovery</v>
      </c>
      <c r="E130" t="s">
        <v>309</v>
      </c>
      <c r="F130" s="70" t="s">
        <v>310</v>
      </c>
      <c r="G130" s="70" t="s">
        <v>310</v>
      </c>
    </row>
    <row r="131" spans="1:7" ht="16" x14ac:dyDescent="0.2">
      <c r="A131" s="19" t="s">
        <v>304</v>
      </c>
      <c r="B131" t="s">
        <v>6246</v>
      </c>
      <c r="C131" s="107" t="s">
        <v>3820</v>
      </c>
      <c r="D131" t="str">
        <f t="shared" si="15"/>
        <v>Proportion of total</v>
      </c>
      <c r="E131" t="s">
        <v>309</v>
      </c>
      <c r="F131" s="70" t="s">
        <v>310</v>
      </c>
      <c r="G131" s="70" t="s">
        <v>310</v>
      </c>
    </row>
    <row r="132" spans="1:7" ht="16" x14ac:dyDescent="0.2">
      <c r="A132" s="19" t="s">
        <v>304</v>
      </c>
      <c r="B132" t="s">
        <v>6246</v>
      </c>
      <c r="C132" s="107" t="s">
        <v>3826</v>
      </c>
      <c r="D132" t="str">
        <f t="shared" si="15"/>
        <v>Proportion of variant in sample</v>
      </c>
      <c r="E132" t="s">
        <v>309</v>
      </c>
      <c r="F132" s="70" t="s">
        <v>310</v>
      </c>
      <c r="G132" s="70" t="s">
        <v>310</v>
      </c>
    </row>
    <row r="133" spans="1:7" ht="16" x14ac:dyDescent="0.2">
      <c r="A133" t="s">
        <v>344</v>
      </c>
      <c r="B133" t="s">
        <v>6246</v>
      </c>
      <c r="C133" s="106" t="s">
        <v>3041</v>
      </c>
      <c r="D133" t="s">
        <v>3042</v>
      </c>
      <c r="E133" t="s">
        <v>309</v>
      </c>
      <c r="F133" s="70" t="s">
        <v>310</v>
      </c>
      <c r="G133" s="70" t="s">
        <v>310</v>
      </c>
    </row>
    <row r="134" spans="1:7" ht="16" x14ac:dyDescent="0.2">
      <c r="A134" t="s">
        <v>1238</v>
      </c>
      <c r="B134" t="s">
        <v>6246</v>
      </c>
      <c r="C134" s="108" t="s">
        <v>378</v>
      </c>
      <c r="D134" t="str">
        <f t="shared" ref="D134:D154" si="16">_xlfn.XLOOKUP(C134,partID,label)</f>
        <v>Number of active cases</v>
      </c>
      <c r="E134" t="s">
        <v>309</v>
      </c>
      <c r="F134" s="70" t="s">
        <v>310</v>
      </c>
      <c r="G134" s="70" t="s">
        <v>310</v>
      </c>
    </row>
    <row r="135" spans="1:7" ht="16" x14ac:dyDescent="0.2">
      <c r="A135" s="19" t="s">
        <v>1238</v>
      </c>
      <c r="B135" t="s">
        <v>6246</v>
      </c>
      <c r="C135" s="107" t="s">
        <v>1126</v>
      </c>
      <c r="D135" t="str">
        <f t="shared" si="16"/>
        <v>Confirmed Cases Case report date</v>
      </c>
      <c r="E135" t="s">
        <v>309</v>
      </c>
      <c r="F135" s="70" t="s">
        <v>310</v>
      </c>
      <c r="G135" s="70" t="s">
        <v>310</v>
      </c>
    </row>
    <row r="136" spans="1:7" ht="16" x14ac:dyDescent="0.2">
      <c r="A136" t="s">
        <v>1238</v>
      </c>
      <c r="B136" t="s">
        <v>6246</v>
      </c>
      <c r="C136" s="108" t="s">
        <v>1154</v>
      </c>
      <c r="D136" t="str">
        <f t="shared" si="16"/>
        <v>Number of confirmed cases</v>
      </c>
      <c r="E136" t="s">
        <v>309</v>
      </c>
      <c r="F136" s="70" t="s">
        <v>310</v>
      </c>
      <c r="G136" s="70" t="s">
        <v>310</v>
      </c>
    </row>
    <row r="137" spans="1:7" ht="16" x14ac:dyDescent="0.2">
      <c r="A137" s="19" t="s">
        <v>1238</v>
      </c>
      <c r="B137" t="s">
        <v>6246</v>
      </c>
      <c r="C137" s="107" t="s">
        <v>1159</v>
      </c>
      <c r="D137" t="str">
        <f t="shared" si="16"/>
        <v>Confirmed cases episode date</v>
      </c>
      <c r="E137" t="s">
        <v>309</v>
      </c>
      <c r="F137" s="70" t="s">
        <v>310</v>
      </c>
      <c r="G137" s="70" t="s">
        <v>310</v>
      </c>
    </row>
    <row r="138" spans="1:7" ht="16" x14ac:dyDescent="0.2">
      <c r="A138" s="19" t="s">
        <v>1238</v>
      </c>
      <c r="B138" t="s">
        <v>6246</v>
      </c>
      <c r="C138" s="107" t="s">
        <v>1164</v>
      </c>
      <c r="D138" t="str">
        <f t="shared" si="16"/>
        <v>Confirmed Cases Onset date</v>
      </c>
      <c r="E138" t="s">
        <v>309</v>
      </c>
      <c r="F138" s="70" t="s">
        <v>310</v>
      </c>
      <c r="G138" s="70" t="s">
        <v>310</v>
      </c>
    </row>
    <row r="139" spans="1:7" ht="16" x14ac:dyDescent="0.2">
      <c r="A139" s="19" t="s">
        <v>1238</v>
      </c>
      <c r="B139" t="s">
        <v>6246</v>
      </c>
      <c r="C139" s="107" t="s">
        <v>1204</v>
      </c>
      <c r="D139" t="str">
        <f t="shared" si="16"/>
        <v>Confirmed Cases Test date</v>
      </c>
      <c r="E139" t="s">
        <v>309</v>
      </c>
      <c r="F139" s="70" t="s">
        <v>310</v>
      </c>
      <c r="G139" s="70" t="s">
        <v>310</v>
      </c>
    </row>
    <row r="140" spans="1:7" ht="16" x14ac:dyDescent="0.2">
      <c r="A140" t="s">
        <v>1238</v>
      </c>
      <c r="B140" t="s">
        <v>6246</v>
      </c>
      <c r="C140" s="108" t="s">
        <v>2144</v>
      </c>
      <c r="D140" t="str">
        <f t="shared" si="16"/>
        <v>General Hospital Admissions</v>
      </c>
      <c r="E140" t="s">
        <v>309</v>
      </c>
      <c r="F140" s="70" t="s">
        <v>310</v>
      </c>
      <c r="G140" s="70" t="s">
        <v>310</v>
      </c>
    </row>
    <row r="141" spans="1:7" ht="16" x14ac:dyDescent="0.2">
      <c r="A141" t="s">
        <v>1238</v>
      </c>
      <c r="B141" t="s">
        <v>6246</v>
      </c>
      <c r="C141" s="108" t="s">
        <v>2150</v>
      </c>
      <c r="D141" t="str">
        <f t="shared" si="16"/>
        <v>Hospital Census</v>
      </c>
      <c r="E141" t="s">
        <v>309</v>
      </c>
      <c r="F141" s="70" t="s">
        <v>310</v>
      </c>
      <c r="G141" s="70" t="s">
        <v>310</v>
      </c>
    </row>
    <row r="142" spans="1:7" ht="16" x14ac:dyDescent="0.2">
      <c r="A142" t="s">
        <v>1238</v>
      </c>
      <c r="B142" t="s">
        <v>6246</v>
      </c>
      <c r="C142" s="108" t="s">
        <v>2210</v>
      </c>
      <c r="D142" t="str">
        <f t="shared" si="16"/>
        <v>Intensive care unit patients</v>
      </c>
      <c r="E142" t="s">
        <v>309</v>
      </c>
      <c r="F142" s="70" t="s">
        <v>310</v>
      </c>
      <c r="G142" s="70" t="s">
        <v>310</v>
      </c>
    </row>
    <row r="143" spans="1:7" ht="16" x14ac:dyDescent="0.2">
      <c r="A143" s="19" t="s">
        <v>1238</v>
      </c>
      <c r="B143" t="s">
        <v>6246</v>
      </c>
      <c r="C143" s="107" t="s">
        <v>3062</v>
      </c>
      <c r="D143" t="str">
        <f t="shared" si="16"/>
        <v>Population of newly vaccinated persons</v>
      </c>
      <c r="E143" t="s">
        <v>309</v>
      </c>
      <c r="F143" s="70" t="s">
        <v>310</v>
      </c>
      <c r="G143" s="70" t="s">
        <v>310</v>
      </c>
    </row>
    <row r="144" spans="1:7" ht="16" x14ac:dyDescent="0.2">
      <c r="A144" t="s">
        <v>1238</v>
      </c>
      <c r="B144" t="s">
        <v>6246</v>
      </c>
      <c r="C144" s="108" t="s">
        <v>3742</v>
      </c>
      <c r="D144" t="str">
        <f t="shared" si="16"/>
        <v>Percent positivity rate</v>
      </c>
      <c r="E144" t="s">
        <v>309</v>
      </c>
      <c r="F144" s="70" t="s">
        <v>310</v>
      </c>
      <c r="G144" s="70" t="s">
        <v>310</v>
      </c>
    </row>
    <row r="145" spans="1:7" ht="16" x14ac:dyDescent="0.2">
      <c r="A145" t="s">
        <v>1238</v>
      </c>
      <c r="B145" t="s">
        <v>6246</v>
      </c>
      <c r="C145" s="108" t="s">
        <v>3953</v>
      </c>
      <c r="D145" t="str">
        <f t="shared" si="16"/>
        <v>Number of positive tests</v>
      </c>
      <c r="E145" t="s">
        <v>309</v>
      </c>
      <c r="F145" s="70" t="s">
        <v>310</v>
      </c>
      <c r="G145" s="70" t="s">
        <v>310</v>
      </c>
    </row>
    <row r="146" spans="1:7" ht="16" x14ac:dyDescent="0.2">
      <c r="A146" t="s">
        <v>1238</v>
      </c>
      <c r="B146" t="s">
        <v>6246</v>
      </c>
      <c r="C146" s="106" t="s">
        <v>5064</v>
      </c>
      <c r="D146" t="str">
        <f t="shared" si="16"/>
        <v>Number of tests performed</v>
      </c>
      <c r="E146" t="s">
        <v>309</v>
      </c>
      <c r="F146" s="70" t="s">
        <v>310</v>
      </c>
      <c r="G146" s="70" t="s">
        <v>310</v>
      </c>
    </row>
    <row r="147" spans="1:7" ht="16" x14ac:dyDescent="0.2">
      <c r="A147" s="19" t="s">
        <v>1238</v>
      </c>
      <c r="B147" t="s">
        <v>6246</v>
      </c>
      <c r="C147" s="107" t="s">
        <v>5283</v>
      </c>
      <c r="D147" t="str">
        <f t="shared" si="16"/>
        <v>Population with 1 dose of vaccine</v>
      </c>
      <c r="E147" t="s">
        <v>309</v>
      </c>
      <c r="F147" s="70" t="s">
        <v>310</v>
      </c>
      <c r="G147" s="70" t="s">
        <v>310</v>
      </c>
    </row>
    <row r="148" spans="1:7" ht="16" x14ac:dyDescent="0.2">
      <c r="A148" s="19" t="s">
        <v>1238</v>
      </c>
      <c r="B148" t="s">
        <v>6246</v>
      </c>
      <c r="C148" s="107" t="s">
        <v>5289</v>
      </c>
      <c r="D148" t="str">
        <f t="shared" si="16"/>
        <v>Population with 2 doses of vaccine</v>
      </c>
      <c r="E148" t="s">
        <v>309</v>
      </c>
      <c r="F148" s="70" t="s">
        <v>310</v>
      </c>
      <c r="G148" s="70" t="s">
        <v>310</v>
      </c>
    </row>
    <row r="149" spans="1:7" ht="16" x14ac:dyDescent="0.2">
      <c r="A149" s="19" t="s">
        <v>1238</v>
      </c>
      <c r="B149" t="s">
        <v>6246</v>
      </c>
      <c r="C149" s="107" t="s">
        <v>4311</v>
      </c>
      <c r="D149" t="str">
        <f t="shared" si="16"/>
        <v>Rate per 100,000</v>
      </c>
      <c r="E149" t="s">
        <v>309</v>
      </c>
      <c r="F149" s="70" t="s">
        <v>310</v>
      </c>
      <c r="G149" s="70" t="s">
        <v>310</v>
      </c>
    </row>
    <row r="150" spans="1:7" ht="16" x14ac:dyDescent="0.2">
      <c r="A150" s="19" t="s">
        <v>1238</v>
      </c>
      <c r="B150" t="s">
        <v>6246</v>
      </c>
      <c r="C150" s="107" t="s">
        <v>4186</v>
      </c>
      <c r="D150" t="str">
        <f t="shared" si="16"/>
        <v>Recovered patients</v>
      </c>
      <c r="E150" t="s">
        <v>309</v>
      </c>
      <c r="F150" s="70" t="s">
        <v>310</v>
      </c>
      <c r="G150" s="70" t="s">
        <v>310</v>
      </c>
    </row>
    <row r="151" spans="1:7" ht="16" x14ac:dyDescent="0.2">
      <c r="A151" s="19" t="s">
        <v>1238</v>
      </c>
      <c r="B151" t="s">
        <v>6246</v>
      </c>
      <c r="C151" s="107" t="s">
        <v>1369</v>
      </c>
      <c r="D151" t="str">
        <f t="shared" si="16"/>
        <v>Daily count</v>
      </c>
      <c r="E151" t="s">
        <v>309</v>
      </c>
      <c r="F151" s="70" t="s">
        <v>310</v>
      </c>
      <c r="G151" s="70" t="s">
        <v>310</v>
      </c>
    </row>
    <row r="152" spans="1:7" ht="16" x14ac:dyDescent="0.2">
      <c r="A152" s="19" t="s">
        <v>1238</v>
      </c>
      <c r="B152" t="s">
        <v>6246</v>
      </c>
      <c r="C152" s="107" t="s">
        <v>1425</v>
      </c>
      <c r="D152" t="str">
        <f t="shared" si="16"/>
        <v>Deaths</v>
      </c>
      <c r="E152" t="s">
        <v>309</v>
      </c>
      <c r="F152" s="70" t="s">
        <v>310</v>
      </c>
      <c r="G152" s="70" t="s">
        <v>310</v>
      </c>
    </row>
    <row r="153" spans="1:7" ht="16" x14ac:dyDescent="0.2">
      <c r="A153" s="19" t="s">
        <v>1238</v>
      </c>
      <c r="B153" t="s">
        <v>6246</v>
      </c>
      <c r="C153" s="107" t="s">
        <v>1323</v>
      </c>
      <c r="D153" t="str">
        <f t="shared" si="16"/>
        <v>Cumulative count</v>
      </c>
      <c r="E153" t="s">
        <v>309</v>
      </c>
      <c r="F153" s="70" t="s">
        <v>310</v>
      </c>
      <c r="G153" s="70" t="s">
        <v>310</v>
      </c>
    </row>
    <row r="154" spans="1:7" ht="16" x14ac:dyDescent="0.2">
      <c r="A154" s="19" t="s">
        <v>1238</v>
      </c>
      <c r="B154" t="s">
        <v>6246</v>
      </c>
      <c r="C154" s="107" t="s">
        <v>5292</v>
      </c>
      <c r="D154" t="str">
        <f t="shared" si="16"/>
        <v>Population with 3 doses of vaccine</v>
      </c>
      <c r="E154" t="s">
        <v>309</v>
      </c>
      <c r="F154" s="70" t="s">
        <v>310</v>
      </c>
      <c r="G154" s="70" t="s">
        <v>310</v>
      </c>
    </row>
    <row r="155" spans="1:7" ht="16" x14ac:dyDescent="0.2">
      <c r="A155" t="s">
        <v>1606</v>
      </c>
      <c r="B155" t="s">
        <v>6246</v>
      </c>
      <c r="C155" s="106" t="s">
        <v>958</v>
      </c>
      <c r="D155" t="s">
        <v>959</v>
      </c>
      <c r="E155" t="s">
        <v>309</v>
      </c>
      <c r="F155" s="70" t="s">
        <v>310</v>
      </c>
      <c r="G155" s="70" t="s">
        <v>310</v>
      </c>
    </row>
    <row r="156" spans="1:7" ht="16" x14ac:dyDescent="0.2">
      <c r="A156" t="s">
        <v>1606</v>
      </c>
      <c r="B156" t="s">
        <v>6246</v>
      </c>
      <c r="C156" s="106" t="s">
        <v>2851</v>
      </c>
      <c r="D156" t="s">
        <v>2852</v>
      </c>
      <c r="E156" t="s">
        <v>309</v>
      </c>
      <c r="F156" s="70" t="s">
        <v>310</v>
      </c>
      <c r="G156" s="70" t="s">
        <v>310</v>
      </c>
    </row>
    <row r="157" spans="1:7" ht="16" x14ac:dyDescent="0.2">
      <c r="A157" t="s">
        <v>4212</v>
      </c>
      <c r="B157" t="s">
        <v>6246</v>
      </c>
      <c r="C157" s="106" t="s">
        <v>3544</v>
      </c>
      <c r="D157" t="str">
        <f t="shared" ref="D157:D188" si="17">_xlfn.XLOOKUP(C157,partID,label)</f>
        <v>Percent</v>
      </c>
      <c r="E157" t="s">
        <v>309</v>
      </c>
      <c r="F157" s="70" t="s">
        <v>310</v>
      </c>
      <c r="G157" s="70" t="s">
        <v>310</v>
      </c>
    </row>
    <row r="158" spans="1:7" ht="16" x14ac:dyDescent="0.2">
      <c r="A158" t="s">
        <v>4790</v>
      </c>
      <c r="B158" t="s">
        <v>6246</v>
      </c>
      <c r="C158" s="106" t="s">
        <v>4148</v>
      </c>
      <c r="D158" t="str">
        <f t="shared" si="17"/>
        <v>Ratio</v>
      </c>
      <c r="E158" t="s">
        <v>309</v>
      </c>
      <c r="F158" s="70" t="s">
        <v>310</v>
      </c>
      <c r="G158" s="70" t="s">
        <v>310</v>
      </c>
    </row>
    <row r="159" spans="1:7" ht="16" x14ac:dyDescent="0.2">
      <c r="A159" t="s">
        <v>716</v>
      </c>
      <c r="B159" t="s">
        <v>6246</v>
      </c>
      <c r="C159" s="106" t="s">
        <v>2779</v>
      </c>
      <c r="D159" t="str">
        <f t="shared" si="17"/>
        <v>Milligrams per litre</v>
      </c>
      <c r="E159" t="s">
        <v>309</v>
      </c>
      <c r="F159" s="70" t="s">
        <v>310</v>
      </c>
      <c r="G159" s="70" t="s">
        <v>310</v>
      </c>
    </row>
    <row r="160" spans="1:7" ht="16" x14ac:dyDescent="0.2">
      <c r="A160" t="s">
        <v>716</v>
      </c>
      <c r="B160" t="s">
        <v>6246</v>
      </c>
      <c r="C160" s="106" t="s">
        <v>3731</v>
      </c>
      <c r="D160" t="str">
        <f t="shared" si="17"/>
        <v>parts per million</v>
      </c>
      <c r="E160" t="s">
        <v>309</v>
      </c>
      <c r="F160" s="70" t="s">
        <v>310</v>
      </c>
      <c r="G160" s="70" t="s">
        <v>310</v>
      </c>
    </row>
    <row r="161" spans="1:7" ht="16" x14ac:dyDescent="0.2">
      <c r="A161" t="s">
        <v>716</v>
      </c>
      <c r="B161" t="s">
        <v>6246</v>
      </c>
      <c r="C161" s="106" t="s">
        <v>3748</v>
      </c>
      <c r="D161" t="str">
        <f t="shared" si="17"/>
        <v>Percent primary sludge</v>
      </c>
      <c r="E161" t="s">
        <v>309</v>
      </c>
      <c r="F161" s="70" t="s">
        <v>310</v>
      </c>
      <c r="G161" s="70" t="s">
        <v>310</v>
      </c>
    </row>
    <row r="162" spans="1:7" ht="16" x14ac:dyDescent="0.2">
      <c r="A162" t="s">
        <v>552</v>
      </c>
      <c r="B162" t="s">
        <v>6246</v>
      </c>
      <c r="C162" t="s">
        <v>877</v>
      </c>
      <c r="D162" t="str">
        <f t="shared" si="17"/>
        <v>Degrees Celcius</v>
      </c>
      <c r="E162" t="s">
        <v>309</v>
      </c>
      <c r="F162" t="s">
        <v>310</v>
      </c>
      <c r="G162" t="s">
        <v>310</v>
      </c>
    </row>
    <row r="163" spans="1:7" ht="16" x14ac:dyDescent="0.2">
      <c r="A163" s="19" t="s">
        <v>5153</v>
      </c>
      <c r="B163" t="s">
        <v>6246</v>
      </c>
      <c r="C163" s="107" t="s">
        <v>3142</v>
      </c>
      <c r="D163" t="str">
        <f t="shared" si="17"/>
        <v>Nephelometric turbidity unit</v>
      </c>
      <c r="E163" t="s">
        <v>309</v>
      </c>
      <c r="F163" s="70" t="s">
        <v>310</v>
      </c>
      <c r="G163" s="70" t="s">
        <v>310</v>
      </c>
    </row>
    <row r="164" spans="1:7" ht="16" x14ac:dyDescent="0.2">
      <c r="A164" t="s">
        <v>1849</v>
      </c>
      <c r="B164" t="s">
        <v>6246</v>
      </c>
      <c r="C164" s="109" t="s">
        <v>5208</v>
      </c>
      <c r="D164" t="str">
        <f t="shared" si="17"/>
        <v>Unitless measure</v>
      </c>
      <c r="E164" t="s">
        <v>309</v>
      </c>
      <c r="F164" s="70" t="s">
        <v>310</v>
      </c>
      <c r="G164" s="70" t="s">
        <v>310</v>
      </c>
    </row>
    <row r="165" spans="1:7" ht="16" x14ac:dyDescent="0.2">
      <c r="A165" s="19" t="s">
        <v>1849</v>
      </c>
      <c r="B165" t="s">
        <v>6246</v>
      </c>
      <c r="C165" s="107" t="s">
        <v>5208</v>
      </c>
      <c r="D165" t="str">
        <f t="shared" si="17"/>
        <v>Unitless measure</v>
      </c>
      <c r="E165" t="s">
        <v>309</v>
      </c>
      <c r="F165" s="70" t="s">
        <v>310</v>
      </c>
      <c r="G165" s="70" t="s">
        <v>310</v>
      </c>
    </row>
    <row r="166" spans="1:7" ht="16" x14ac:dyDescent="0.2">
      <c r="A166" t="s">
        <v>1685</v>
      </c>
      <c r="B166" t="s">
        <v>6246</v>
      </c>
      <c r="C166" s="106" t="s">
        <v>2339</v>
      </c>
      <c r="D166" t="str">
        <f t="shared" si="17"/>
        <v>Kilolitres</v>
      </c>
      <c r="E166" t="s">
        <v>309</v>
      </c>
      <c r="F166" s="70" t="s">
        <v>310</v>
      </c>
      <c r="G166" s="70" t="s">
        <v>310</v>
      </c>
    </row>
    <row r="167" spans="1:7" ht="16" x14ac:dyDescent="0.2">
      <c r="A167" t="s">
        <v>1685</v>
      </c>
      <c r="B167" t="s">
        <v>6246</v>
      </c>
      <c r="C167" s="106" t="s">
        <v>2344</v>
      </c>
      <c r="D167" t="str">
        <f t="shared" si="17"/>
        <v>Litres</v>
      </c>
      <c r="E167" t="s">
        <v>309</v>
      </c>
      <c r="F167" s="70" t="s">
        <v>310</v>
      </c>
      <c r="G167" s="70" t="s">
        <v>310</v>
      </c>
    </row>
    <row r="168" spans="1:7" ht="16" x14ac:dyDescent="0.2">
      <c r="A168" t="s">
        <v>1685</v>
      </c>
      <c r="B168" t="s">
        <v>6246</v>
      </c>
      <c r="C168" s="106" t="s">
        <v>2842</v>
      </c>
      <c r="D168" t="str">
        <f t="shared" si="17"/>
        <v>Millilitres</v>
      </c>
      <c r="E168" t="s">
        <v>309</v>
      </c>
      <c r="F168" s="70" t="s">
        <v>310</v>
      </c>
      <c r="G168" s="70" t="s">
        <v>310</v>
      </c>
    </row>
    <row r="169" spans="1:7" ht="16" x14ac:dyDescent="0.2">
      <c r="A169" s="19" t="s">
        <v>1685</v>
      </c>
      <c r="B169" t="s">
        <v>6246</v>
      </c>
      <c r="C169" s="107" t="s">
        <v>2851</v>
      </c>
      <c r="D169" t="str">
        <f t="shared" si="17"/>
        <v>Millimetres</v>
      </c>
      <c r="E169" t="s">
        <v>309</v>
      </c>
      <c r="F169" s="70" t="s">
        <v>310</v>
      </c>
      <c r="G169" s="70" t="s">
        <v>310</v>
      </c>
    </row>
    <row r="170" spans="1:7" ht="16" x14ac:dyDescent="0.2">
      <c r="A170" t="s">
        <v>1685</v>
      </c>
      <c r="B170" t="s">
        <v>6246</v>
      </c>
      <c r="C170" s="106" t="s">
        <v>3724</v>
      </c>
      <c r="D170" t="str">
        <f t="shared" si="17"/>
        <v>Percent positive</v>
      </c>
      <c r="E170" t="s">
        <v>309</v>
      </c>
      <c r="F170" s="70" t="s">
        <v>310</v>
      </c>
      <c r="G170" s="70" t="s">
        <v>310</v>
      </c>
    </row>
    <row r="171" spans="1:7" ht="16" x14ac:dyDescent="0.2">
      <c r="A171" t="s">
        <v>1685</v>
      </c>
      <c r="B171" t="s">
        <v>6246</v>
      </c>
      <c r="C171" s="106" t="s">
        <v>5145</v>
      </c>
      <c r="D171" t="str">
        <f t="shared" si="17"/>
        <v>Sub-variant or lineage</v>
      </c>
      <c r="E171" t="s">
        <v>309</v>
      </c>
      <c r="F171" s="70" t="s">
        <v>310</v>
      </c>
      <c r="G171" s="70" t="s">
        <v>310</v>
      </c>
    </row>
    <row r="172" spans="1:7" ht="16" x14ac:dyDescent="0.2">
      <c r="A172" t="s">
        <v>1685</v>
      </c>
      <c r="B172" t="s">
        <v>6246</v>
      </c>
      <c r="C172" s="106" t="s">
        <v>2066</v>
      </c>
      <c r="D172" t="str">
        <f t="shared" si="17"/>
        <v>Grams</v>
      </c>
      <c r="E172" t="s">
        <v>309</v>
      </c>
      <c r="F172" s="70" t="s">
        <v>310</v>
      </c>
      <c r="G172" s="70" t="s">
        <v>310</v>
      </c>
    </row>
    <row r="173" spans="1:7" ht="16" x14ac:dyDescent="0.2">
      <c r="A173" t="s">
        <v>1685</v>
      </c>
      <c r="B173" t="s">
        <v>6246</v>
      </c>
      <c r="C173" s="106" t="s">
        <v>5272</v>
      </c>
      <c r="D173" t="str">
        <f t="shared" si="17"/>
        <v>Frequency of variants detected</v>
      </c>
      <c r="E173" t="s">
        <v>309</v>
      </c>
      <c r="F173" s="70" t="s">
        <v>310</v>
      </c>
      <c r="G173" s="70" t="s">
        <v>310</v>
      </c>
    </row>
    <row r="174" spans="1:7" s="78" customFormat="1" ht="16" x14ac:dyDescent="0.2">
      <c r="A174" t="s">
        <v>2495</v>
      </c>
      <c r="B174" t="s">
        <v>6246</v>
      </c>
      <c r="C174" s="106" t="s">
        <v>2666</v>
      </c>
      <c r="D174" t="str">
        <f t="shared" si="17"/>
        <v>Metres per second</v>
      </c>
      <c r="E174" t="s">
        <v>309</v>
      </c>
      <c r="F174" s="70" t="s">
        <v>310</v>
      </c>
      <c r="G174" s="70" t="s">
        <v>310</v>
      </c>
    </row>
    <row r="175" spans="1:7" ht="16" x14ac:dyDescent="0.2">
      <c r="A175" t="s">
        <v>308</v>
      </c>
      <c r="B175" t="s">
        <v>6247</v>
      </c>
      <c r="C175" t="s">
        <v>297</v>
      </c>
      <c r="D175" t="str">
        <f t="shared" si="17"/>
        <v>Not applicable</v>
      </c>
      <c r="E175" t="s">
        <v>309</v>
      </c>
      <c r="F175" s="70" t="s">
        <v>310</v>
      </c>
      <c r="G175" s="70" t="s">
        <v>310</v>
      </c>
    </row>
    <row r="176" spans="1:7" ht="16" x14ac:dyDescent="0.2">
      <c r="A176" t="s">
        <v>308</v>
      </c>
      <c r="B176" t="s">
        <v>6247</v>
      </c>
      <c r="C176" t="s">
        <v>3016</v>
      </c>
      <c r="D176" t="str">
        <f t="shared" si="17"/>
        <v>Not a number</v>
      </c>
      <c r="E176" t="s">
        <v>309</v>
      </c>
      <c r="F176" s="70" t="s">
        <v>310</v>
      </c>
      <c r="G176" s="70" t="s">
        <v>310</v>
      </c>
    </row>
    <row r="177" spans="1:7" ht="16" x14ac:dyDescent="0.2">
      <c r="A177" t="s">
        <v>308</v>
      </c>
      <c r="B177" t="s">
        <v>6247</v>
      </c>
      <c r="C177" t="s">
        <v>3130</v>
      </c>
      <c r="D177" t="str">
        <f t="shared" si="17"/>
        <v>Not reported</v>
      </c>
      <c r="E177" t="s">
        <v>309</v>
      </c>
      <c r="F177" s="70" t="s">
        <v>310</v>
      </c>
      <c r="G177" s="70" t="s">
        <v>310</v>
      </c>
    </row>
    <row r="178" spans="1:7" ht="16" x14ac:dyDescent="0.2">
      <c r="A178" t="s">
        <v>308</v>
      </c>
      <c r="B178" t="s">
        <v>6247</v>
      </c>
      <c r="C178" t="s">
        <v>5185</v>
      </c>
      <c r="D178" t="str">
        <f t="shared" si="17"/>
        <v>Undisclosed</v>
      </c>
      <c r="E178" t="s">
        <v>309</v>
      </c>
      <c r="F178" s="70" t="s">
        <v>310</v>
      </c>
      <c r="G178" s="70" t="s">
        <v>310</v>
      </c>
    </row>
    <row r="179" spans="1:7" ht="16" x14ac:dyDescent="0.2">
      <c r="A179" t="s">
        <v>308</v>
      </c>
      <c r="B179" t="s">
        <v>6247</v>
      </c>
      <c r="C179" t="s">
        <v>3161</v>
      </c>
      <c r="D179" t="str">
        <f t="shared" si="17"/>
        <v>Null</v>
      </c>
      <c r="E179" t="s">
        <v>309</v>
      </c>
      <c r="F179" s="70" t="s">
        <v>310</v>
      </c>
      <c r="G179" s="70" t="s">
        <v>310</v>
      </c>
    </row>
    <row r="180" spans="1:7" ht="16" x14ac:dyDescent="0.2">
      <c r="A180" t="s">
        <v>804</v>
      </c>
      <c r="B180" t="s">
        <v>6248</v>
      </c>
      <c r="C180" s="106" t="s">
        <v>5120</v>
      </c>
      <c r="D180" t="b">
        <f t="shared" si="17"/>
        <v>1</v>
      </c>
      <c r="E180" t="s">
        <v>309</v>
      </c>
      <c r="F180" s="70" t="s">
        <v>310</v>
      </c>
      <c r="G180" s="70" t="s">
        <v>310</v>
      </c>
    </row>
    <row r="181" spans="1:7" ht="16" x14ac:dyDescent="0.2">
      <c r="A181" t="s">
        <v>804</v>
      </c>
      <c r="B181" t="s">
        <v>6248</v>
      </c>
      <c r="C181" s="106" t="s">
        <v>1702</v>
      </c>
      <c r="D181" t="b">
        <f t="shared" si="17"/>
        <v>0</v>
      </c>
      <c r="E181" t="s">
        <v>309</v>
      </c>
      <c r="F181" s="70" t="s">
        <v>310</v>
      </c>
      <c r="G181" s="70" t="s">
        <v>310</v>
      </c>
    </row>
    <row r="182" spans="1:7" ht="16" x14ac:dyDescent="0.2">
      <c r="A182" t="s">
        <v>6249</v>
      </c>
      <c r="B182" t="s">
        <v>6248</v>
      </c>
      <c r="C182" s="136" t="s">
        <v>654</v>
      </c>
      <c r="D182" t="str">
        <f t="shared" si="17"/>
        <v>Area proportional sample</v>
      </c>
      <c r="E182" t="s">
        <v>309</v>
      </c>
      <c r="F182" s="70" t="s">
        <v>310</v>
      </c>
      <c r="G182" s="70" t="s">
        <v>310</v>
      </c>
    </row>
    <row r="183" spans="1:7" ht="16" x14ac:dyDescent="0.2">
      <c r="A183" t="s">
        <v>6249</v>
      </c>
      <c r="B183" t="s">
        <v>6248</v>
      </c>
      <c r="C183" t="s">
        <v>1215</v>
      </c>
      <c r="D183" t="str">
        <f t="shared" si="17"/>
        <v>COSCa ball</v>
      </c>
      <c r="E183" t="s">
        <v>309</v>
      </c>
      <c r="F183" s="70" t="s">
        <v>310</v>
      </c>
      <c r="G183" s="70" t="s">
        <v>310</v>
      </c>
    </row>
    <row r="184" spans="1:7" ht="16" x14ac:dyDescent="0.2">
      <c r="A184" t="s">
        <v>6249</v>
      </c>
      <c r="B184" t="s">
        <v>6248</v>
      </c>
      <c r="C184" t="s">
        <v>1828</v>
      </c>
      <c r="D184" t="str">
        <f t="shared" si="17"/>
        <v>Flow proportional sample</v>
      </c>
      <c r="E184" t="s">
        <v>309</v>
      </c>
      <c r="F184" s="70" t="s">
        <v>345</v>
      </c>
      <c r="G184" s="70" t="s">
        <v>310</v>
      </c>
    </row>
    <row r="185" spans="1:7" ht="16" x14ac:dyDescent="0.2">
      <c r="A185" t="s">
        <v>6249</v>
      </c>
      <c r="B185" t="s">
        <v>6248</v>
      </c>
      <c r="C185" t="s">
        <v>2077</v>
      </c>
      <c r="D185" t="str">
        <f t="shared" si="17"/>
        <v>Grab sample</v>
      </c>
      <c r="E185" t="s">
        <v>309</v>
      </c>
      <c r="F185" s="70" t="s">
        <v>345</v>
      </c>
      <c r="G185" s="70" t="s">
        <v>310</v>
      </c>
    </row>
    <row r="186" spans="1:7" ht="16" x14ac:dyDescent="0.2">
      <c r="A186" t="s">
        <v>6249</v>
      </c>
      <c r="B186" t="s">
        <v>6248</v>
      </c>
      <c r="C186" t="s">
        <v>2861</v>
      </c>
      <c r="D186" t="str">
        <f t="shared" si="17"/>
        <v>Moore swab passive sample</v>
      </c>
      <c r="E186" t="s">
        <v>309</v>
      </c>
      <c r="F186" s="70" t="s">
        <v>345</v>
      </c>
      <c r="G186" s="70" t="s">
        <v>310</v>
      </c>
    </row>
    <row r="187" spans="1:7" ht="16" x14ac:dyDescent="0.2">
      <c r="A187" t="s">
        <v>6249</v>
      </c>
      <c r="B187" t="s">
        <v>6248</v>
      </c>
      <c r="C187" t="s">
        <v>4980</v>
      </c>
      <c r="D187" t="str">
        <f t="shared" si="17"/>
        <v>Surface swab</v>
      </c>
      <c r="E187" t="s">
        <v>309</v>
      </c>
      <c r="F187" s="70" t="s">
        <v>310</v>
      </c>
      <c r="G187" s="70" t="s">
        <v>310</v>
      </c>
    </row>
    <row r="188" spans="1:7" ht="16" x14ac:dyDescent="0.2">
      <c r="A188" t="s">
        <v>6249</v>
      </c>
      <c r="B188" t="s">
        <v>6248</v>
      </c>
      <c r="C188" t="s">
        <v>5080</v>
      </c>
      <c r="D188" t="str">
        <f t="shared" si="17"/>
        <v>Time proportional sample</v>
      </c>
      <c r="E188" t="s">
        <v>309</v>
      </c>
      <c r="F188" s="70" t="s">
        <v>345</v>
      </c>
      <c r="G188" s="70" t="s">
        <v>310</v>
      </c>
    </row>
    <row r="189" spans="1:7" ht="16" x14ac:dyDescent="0.2">
      <c r="A189" t="s">
        <v>6249</v>
      </c>
      <c r="B189" t="s">
        <v>6248</v>
      </c>
      <c r="C189" s="40" t="s">
        <v>5315</v>
      </c>
      <c r="D189" t="str">
        <f t="shared" ref="D189:D220" si="18">_xlfn.XLOOKUP(C189,partID,label)</f>
        <v>Volume proportional sample</v>
      </c>
      <c r="E189" t="s">
        <v>309</v>
      </c>
      <c r="F189" s="70" t="s">
        <v>310</v>
      </c>
      <c r="G189" s="70" t="s">
        <v>310</v>
      </c>
    </row>
    <row r="190" spans="1:7" ht="16" x14ac:dyDescent="0.2">
      <c r="A190" t="s">
        <v>6250</v>
      </c>
      <c r="B190" t="s">
        <v>6248</v>
      </c>
      <c r="C190" t="s">
        <v>1655</v>
      </c>
      <c r="D190" t="str">
        <f t="shared" si="18"/>
        <v>4s method</v>
      </c>
      <c r="E190" t="s">
        <v>309</v>
      </c>
      <c r="F190" s="70" t="s">
        <v>310</v>
      </c>
      <c r="G190" s="70" t="s">
        <v>310</v>
      </c>
    </row>
    <row r="191" spans="1:7" ht="16" x14ac:dyDescent="0.2">
      <c r="A191" t="s">
        <v>6250</v>
      </c>
      <c r="B191" t="s">
        <v>6248</v>
      </c>
      <c r="C191" t="s">
        <v>627</v>
      </c>
      <c r="D191" t="str">
        <f t="shared" si="18"/>
        <v>Amicon filter, extract with MP96</v>
      </c>
      <c r="E191" t="s">
        <v>309</v>
      </c>
      <c r="F191" s="70" t="s">
        <v>310</v>
      </c>
      <c r="G191" s="70" t="s">
        <v>310</v>
      </c>
    </row>
    <row r="192" spans="1:7" ht="16" x14ac:dyDescent="0.2">
      <c r="A192" t="s">
        <v>6250</v>
      </c>
      <c r="B192" t="s">
        <v>6248</v>
      </c>
      <c r="C192" t="s">
        <v>707</v>
      </c>
      <c r="D192" t="str">
        <f t="shared" si="18"/>
        <v>Bead beating, extract with MP96</v>
      </c>
      <c r="E192" t="s">
        <v>309</v>
      </c>
      <c r="F192" s="70" t="s">
        <v>310</v>
      </c>
      <c r="G192" s="70" t="s">
        <v>310</v>
      </c>
    </row>
    <row r="193" spans="1:7" ht="16" x14ac:dyDescent="0.2">
      <c r="A193" t="s">
        <v>6250</v>
      </c>
      <c r="B193" t="s">
        <v>6248</v>
      </c>
      <c r="C193" t="s">
        <v>915</v>
      </c>
      <c r="D193" t="str">
        <f t="shared" si="18"/>
        <v>Chemagic viral dna/rna 300 kit</v>
      </c>
      <c r="E193" t="s">
        <v>309</v>
      </c>
      <c r="F193" s="70" t="s">
        <v>310</v>
      </c>
      <c r="G193" s="70" t="s">
        <v>310</v>
      </c>
    </row>
    <row r="194" spans="1:7" ht="16" x14ac:dyDescent="0.2">
      <c r="A194" t="s">
        <v>6250</v>
      </c>
      <c r="B194" t="s">
        <v>6248</v>
      </c>
      <c r="C194" t="s">
        <v>3151</v>
      </c>
      <c r="D194" t="str">
        <f t="shared" si="18"/>
        <v>Nuclisens automated magnetic bead extraction kit</v>
      </c>
      <c r="E194" t="s">
        <v>309</v>
      </c>
      <c r="F194" s="70" t="s">
        <v>310</v>
      </c>
      <c r="G194" s="70" t="s">
        <v>310</v>
      </c>
    </row>
    <row r="195" spans="1:7" ht="16" x14ac:dyDescent="0.2">
      <c r="A195" t="s">
        <v>6250</v>
      </c>
      <c r="B195" t="s">
        <v>6248</v>
      </c>
      <c r="C195" t="s">
        <v>3156</v>
      </c>
      <c r="D195" t="str">
        <f t="shared" si="18"/>
        <v>Nuclisens manual magnetic bead extraction kit</v>
      </c>
      <c r="E195" t="s">
        <v>309</v>
      </c>
      <c r="F195" s="70" t="s">
        <v>310</v>
      </c>
      <c r="G195" s="70" t="s">
        <v>310</v>
      </c>
    </row>
    <row r="196" spans="1:7" ht="16" x14ac:dyDescent="0.2">
      <c r="A196" t="s">
        <v>6250</v>
      </c>
      <c r="B196" t="s">
        <v>6248</v>
      </c>
      <c r="C196" t="s">
        <v>3576</v>
      </c>
      <c r="D196" t="str">
        <f t="shared" si="18"/>
        <v>Phenol chloroform</v>
      </c>
      <c r="E196" t="s">
        <v>309</v>
      </c>
      <c r="F196" s="70" t="s">
        <v>310</v>
      </c>
      <c r="G196" s="70" t="s">
        <v>310</v>
      </c>
    </row>
    <row r="197" spans="1:7" ht="16" x14ac:dyDescent="0.2">
      <c r="A197" t="s">
        <v>6250</v>
      </c>
      <c r="B197" t="s">
        <v>6248</v>
      </c>
      <c r="C197" t="s">
        <v>3800</v>
      </c>
      <c r="D197" t="str">
        <f t="shared" si="18"/>
        <v>promega automated tna kit</v>
      </c>
      <c r="E197" t="s">
        <v>309</v>
      </c>
      <c r="F197" s="70" t="s">
        <v>310</v>
      </c>
      <c r="G197" s="70" t="s">
        <v>310</v>
      </c>
    </row>
    <row r="198" spans="1:7" ht="16" x14ac:dyDescent="0.2">
      <c r="A198" t="s">
        <v>6250</v>
      </c>
      <c r="B198" t="s">
        <v>6248</v>
      </c>
      <c r="C198" t="s">
        <v>3805</v>
      </c>
      <c r="D198" t="str">
        <f t="shared" si="18"/>
        <v>promega ht tna kit</v>
      </c>
      <c r="E198" t="s">
        <v>309</v>
      </c>
      <c r="F198" s="70" t="s">
        <v>310</v>
      </c>
      <c r="G198" s="70" t="s">
        <v>310</v>
      </c>
    </row>
    <row r="199" spans="1:7" ht="16" x14ac:dyDescent="0.2">
      <c r="A199" t="s">
        <v>6250</v>
      </c>
      <c r="B199" t="s">
        <v>6248</v>
      </c>
      <c r="C199" t="s">
        <v>3810</v>
      </c>
      <c r="D199" t="str">
        <f t="shared" si="18"/>
        <v>promega manual tna kit</v>
      </c>
      <c r="E199" t="s">
        <v>309</v>
      </c>
      <c r="F199" s="70" t="s">
        <v>310</v>
      </c>
      <c r="G199" s="70" t="s">
        <v>310</v>
      </c>
    </row>
    <row r="200" spans="1:7" ht="16" x14ac:dyDescent="0.2">
      <c r="A200" t="s">
        <v>6250</v>
      </c>
      <c r="B200" t="s">
        <v>6248</v>
      </c>
      <c r="C200" t="s">
        <v>3815</v>
      </c>
      <c r="D200" t="str">
        <f t="shared" si="18"/>
        <v>promega wastewater large volume tna capture kit</v>
      </c>
      <c r="E200" t="s">
        <v>309</v>
      </c>
      <c r="F200" s="70" t="s">
        <v>310</v>
      </c>
      <c r="G200" s="70" t="s">
        <v>310</v>
      </c>
    </row>
    <row r="201" spans="1:7" ht="16" x14ac:dyDescent="0.2">
      <c r="A201" t="s">
        <v>6250</v>
      </c>
      <c r="B201" t="s">
        <v>6248</v>
      </c>
      <c r="C201" t="s">
        <v>4021</v>
      </c>
      <c r="D201" t="str">
        <f t="shared" si="18"/>
        <v>qiagen allprep dna/rna kit</v>
      </c>
      <c r="E201" t="s">
        <v>309</v>
      </c>
      <c r="F201" s="70" t="s">
        <v>310</v>
      </c>
      <c r="G201" s="70" t="s">
        <v>310</v>
      </c>
    </row>
    <row r="202" spans="1:7" ht="16" x14ac:dyDescent="0.2">
      <c r="A202" t="s">
        <v>6250</v>
      </c>
      <c r="B202" t="s">
        <v>6248</v>
      </c>
      <c r="C202" t="s">
        <v>4031</v>
      </c>
      <c r="D202" t="str">
        <f t="shared" si="18"/>
        <v>qiagen ez1 virus mini kit v2.0</v>
      </c>
      <c r="E202" t="s">
        <v>309</v>
      </c>
      <c r="F202" s="70" t="s">
        <v>310</v>
      </c>
      <c r="G202" s="70" t="s">
        <v>310</v>
      </c>
    </row>
    <row r="203" spans="1:7" ht="16" x14ac:dyDescent="0.2">
      <c r="A203" t="s">
        <v>6250</v>
      </c>
      <c r="B203" t="s">
        <v>6248</v>
      </c>
      <c r="C203" t="s">
        <v>4036</v>
      </c>
      <c r="D203" t="str">
        <f t="shared" si="18"/>
        <v>qiagen allprep powerfecal dna/rna kit</v>
      </c>
      <c r="E203" t="s">
        <v>309</v>
      </c>
      <c r="F203" s="70" t="s">
        <v>310</v>
      </c>
      <c r="G203" s="70" t="s">
        <v>310</v>
      </c>
    </row>
    <row r="204" spans="1:7" ht="16" x14ac:dyDescent="0.2">
      <c r="A204" t="s">
        <v>6250</v>
      </c>
      <c r="B204" t="s">
        <v>6248</v>
      </c>
      <c r="C204" t="s">
        <v>4041</v>
      </c>
      <c r="D204" t="str">
        <f t="shared" si="18"/>
        <v>qiagen allprep powerviral dna/rna kit</v>
      </c>
      <c r="E204" t="s">
        <v>309</v>
      </c>
      <c r="F204" s="70" t="s">
        <v>310</v>
      </c>
      <c r="G204" s="70" t="s">
        <v>310</v>
      </c>
    </row>
    <row r="205" spans="1:7" ht="16" x14ac:dyDescent="0.2">
      <c r="A205" t="s">
        <v>6250</v>
      </c>
      <c r="B205" t="s">
        <v>6248</v>
      </c>
      <c r="C205" t="s">
        <v>4046</v>
      </c>
      <c r="D205" t="str">
        <f t="shared" si="18"/>
        <v>qiagen powerwater kit</v>
      </c>
      <c r="E205" t="s">
        <v>309</v>
      </c>
      <c r="F205" s="70" t="s">
        <v>310</v>
      </c>
      <c r="G205" s="70" t="s">
        <v>310</v>
      </c>
    </row>
    <row r="206" spans="1:7" ht="16" x14ac:dyDescent="0.2">
      <c r="A206" t="s">
        <v>6250</v>
      </c>
      <c r="B206" t="s">
        <v>6248</v>
      </c>
      <c r="C206" t="s">
        <v>4051</v>
      </c>
      <c r="D206" t="str">
        <f t="shared" si="18"/>
        <v>qiagen qiaamp buffers with epoch columns</v>
      </c>
      <c r="E206" t="s">
        <v>309</v>
      </c>
      <c r="F206" s="70" t="s">
        <v>310</v>
      </c>
      <c r="G206" s="70" t="s">
        <v>310</v>
      </c>
    </row>
    <row r="207" spans="1:7" ht="16" x14ac:dyDescent="0.2">
      <c r="A207" t="s">
        <v>6250</v>
      </c>
      <c r="B207" t="s">
        <v>6248</v>
      </c>
      <c r="C207" t="s">
        <v>4056</v>
      </c>
      <c r="D207" t="str">
        <f t="shared" si="18"/>
        <v>qiagen rneasy kit</v>
      </c>
      <c r="E207" t="s">
        <v>309</v>
      </c>
      <c r="F207" s="70" t="s">
        <v>310</v>
      </c>
      <c r="G207" s="70" t="s">
        <v>310</v>
      </c>
    </row>
    <row r="208" spans="1:7" ht="16" x14ac:dyDescent="0.2">
      <c r="A208" t="s">
        <v>6250</v>
      </c>
      <c r="B208" t="s">
        <v>6248</v>
      </c>
      <c r="C208" t="s">
        <v>4061</v>
      </c>
      <c r="D208" t="str">
        <f t="shared" si="18"/>
        <v>qiagen rneasy powermicrobiome kit</v>
      </c>
      <c r="E208" t="s">
        <v>309</v>
      </c>
      <c r="F208" s="70" t="s">
        <v>310</v>
      </c>
      <c r="G208" s="70" t="s">
        <v>310</v>
      </c>
    </row>
    <row r="209" spans="1:7" ht="16" x14ac:dyDescent="0.2">
      <c r="A209" t="s">
        <v>6250</v>
      </c>
      <c r="B209" t="s">
        <v>6248</v>
      </c>
      <c r="C209" t="s">
        <v>4285</v>
      </c>
      <c r="D209" t="str">
        <f t="shared" si="18"/>
        <v>Resuspend COSCa filter collection</v>
      </c>
      <c r="E209" t="s">
        <v>309</v>
      </c>
      <c r="F209" s="70" t="s">
        <v>310</v>
      </c>
      <c r="G209" s="70" t="s">
        <v>310</v>
      </c>
    </row>
    <row r="210" spans="1:7" ht="16" x14ac:dyDescent="0.2">
      <c r="A210" t="s">
        <v>6250</v>
      </c>
      <c r="B210" t="s">
        <v>6248</v>
      </c>
      <c r="C210" t="s">
        <v>5075</v>
      </c>
      <c r="D210" t="str">
        <f t="shared" si="18"/>
        <v>thermo magmax microbiome ultra nucleic acid isolation kit</v>
      </c>
      <c r="E210" t="s">
        <v>309</v>
      </c>
      <c r="F210" s="70" t="s">
        <v>310</v>
      </c>
      <c r="G210" s="70" t="s">
        <v>310</v>
      </c>
    </row>
    <row r="211" spans="1:7" ht="16" x14ac:dyDescent="0.2">
      <c r="A211" t="s">
        <v>6250</v>
      </c>
      <c r="B211" t="s">
        <v>6248</v>
      </c>
      <c r="C211" t="s">
        <v>5115</v>
      </c>
      <c r="D211" t="str">
        <f t="shared" si="18"/>
        <v>trizol, zymo mag beads w/ zymo clean and concentrator</v>
      </c>
      <c r="E211" t="s">
        <v>309</v>
      </c>
      <c r="F211" s="70" t="s">
        <v>310</v>
      </c>
      <c r="G211" s="70" t="s">
        <v>310</v>
      </c>
    </row>
    <row r="212" spans="1:7" ht="16" x14ac:dyDescent="0.2">
      <c r="A212" t="s">
        <v>6250</v>
      </c>
      <c r="B212" t="s">
        <v>6248</v>
      </c>
      <c r="C212" t="s">
        <v>5457</v>
      </c>
      <c r="D212" t="str">
        <f t="shared" si="18"/>
        <v>zymo environ water rna kit/ zymo environ water rna kit (cat. r2042)</v>
      </c>
      <c r="E212" t="s">
        <v>309</v>
      </c>
      <c r="F212" s="70" t="s">
        <v>310</v>
      </c>
      <c r="G212" s="70" t="s">
        <v>310</v>
      </c>
    </row>
    <row r="213" spans="1:7" ht="16" x14ac:dyDescent="0.2">
      <c r="A213" t="s">
        <v>6250</v>
      </c>
      <c r="B213" t="s">
        <v>6248</v>
      </c>
      <c r="C213" t="s">
        <v>5462</v>
      </c>
      <c r="D213" t="str">
        <f t="shared" si="18"/>
        <v>zymo quick-rna fungal/bacterial miniprep #r2014</v>
      </c>
      <c r="E213" t="s">
        <v>309</v>
      </c>
      <c r="F213" s="70" t="s">
        <v>310</v>
      </c>
      <c r="G213" s="70" t="s">
        <v>310</v>
      </c>
    </row>
    <row r="214" spans="1:7" ht="16" x14ac:dyDescent="0.2">
      <c r="A214" t="s">
        <v>6251</v>
      </c>
      <c r="B214" t="s">
        <v>6248</v>
      </c>
      <c r="C214" t="s">
        <v>2481</v>
      </c>
      <c r="D214" t="str">
        <f t="shared" si="18"/>
        <v>Liquid fraction</v>
      </c>
      <c r="E214" t="s">
        <v>309</v>
      </c>
      <c r="F214" s="70" t="s">
        <v>345</v>
      </c>
      <c r="G214" s="70" t="s">
        <v>310</v>
      </c>
    </row>
    <row r="215" spans="1:7" ht="16" x14ac:dyDescent="0.2">
      <c r="A215" t="s">
        <v>6251</v>
      </c>
      <c r="B215" t="s">
        <v>6248</v>
      </c>
      <c r="C215" t="s">
        <v>2835</v>
      </c>
      <c r="D215" t="str">
        <f t="shared" si="18"/>
        <v>Mixed/homogenized sample</v>
      </c>
      <c r="E215" t="s">
        <v>309</v>
      </c>
      <c r="F215" s="70" t="s">
        <v>345</v>
      </c>
      <c r="G215" s="70" t="s">
        <v>310</v>
      </c>
    </row>
    <row r="216" spans="1:7" ht="16" x14ac:dyDescent="0.2">
      <c r="A216" t="s">
        <v>6251</v>
      </c>
      <c r="B216" t="s">
        <v>6248</v>
      </c>
      <c r="C216" t="s">
        <v>4753</v>
      </c>
      <c r="D216" t="str">
        <f t="shared" si="18"/>
        <v>Solid fraction</v>
      </c>
      <c r="E216" t="s">
        <v>309</v>
      </c>
      <c r="F216" s="70" t="s">
        <v>345</v>
      </c>
      <c r="G216" s="70" t="s">
        <v>310</v>
      </c>
    </row>
    <row r="217" spans="1:7" ht="16" x14ac:dyDescent="0.2">
      <c r="A217" t="s">
        <v>6252</v>
      </c>
      <c r="B217" t="s">
        <v>6248</v>
      </c>
      <c r="C217" t="s">
        <v>2126</v>
      </c>
      <c r="D217" t="str">
        <f t="shared" si="18"/>
        <v>Sewer Network Health Region</v>
      </c>
      <c r="E217" t="s">
        <v>309</v>
      </c>
      <c r="F217" s="70" t="s">
        <v>345</v>
      </c>
      <c r="G217" s="70" t="s">
        <v>310</v>
      </c>
    </row>
    <row r="218" spans="1:7" ht="16" x14ac:dyDescent="0.2">
      <c r="A218" t="s">
        <v>6252</v>
      </c>
      <c r="B218" t="s">
        <v>6248</v>
      </c>
      <c r="C218" t="s">
        <v>6253</v>
      </c>
      <c r="D218" t="str">
        <f t="shared" si="18"/>
        <v>Sewer catchment area</v>
      </c>
      <c r="E218" t="s">
        <v>309</v>
      </c>
      <c r="F218" s="70" t="s">
        <v>345</v>
      </c>
      <c r="G218" s="70" t="s">
        <v>310</v>
      </c>
    </row>
    <row r="219" spans="1:7" ht="16" x14ac:dyDescent="0.2">
      <c r="A219" t="s">
        <v>6254</v>
      </c>
      <c r="B219" t="s">
        <v>6248</v>
      </c>
      <c r="C219" s="136" t="s">
        <v>334</v>
      </c>
      <c r="D219" t="str">
        <f t="shared" si="18"/>
        <v>Atline Analyzer</v>
      </c>
      <c r="E219" t="s">
        <v>309</v>
      </c>
      <c r="F219" s="70" t="s">
        <v>345</v>
      </c>
      <c r="G219" s="70" t="s">
        <v>310</v>
      </c>
    </row>
    <row r="220" spans="1:7" ht="16" x14ac:dyDescent="0.2">
      <c r="A220" t="s">
        <v>6254</v>
      </c>
      <c r="B220" t="s">
        <v>6248</v>
      </c>
      <c r="C220" s="40" t="s">
        <v>2133</v>
      </c>
      <c r="D220" t="str">
        <f t="shared" si="18"/>
        <v>Hand Measurement</v>
      </c>
      <c r="E220" t="s">
        <v>309</v>
      </c>
      <c r="F220" s="70" t="s">
        <v>345</v>
      </c>
      <c r="G220" s="70" t="s">
        <v>310</v>
      </c>
    </row>
    <row r="221" spans="1:7" ht="16" x14ac:dyDescent="0.2">
      <c r="A221" t="s">
        <v>6254</v>
      </c>
      <c r="B221" t="s">
        <v>6248</v>
      </c>
      <c r="C221" t="s">
        <v>2265</v>
      </c>
      <c r="D221" t="str">
        <f t="shared" ref="D221:D232" si="19">_xlfn.XLOOKUP(C221,partID,label)</f>
        <v>Other instrument</v>
      </c>
      <c r="E221" t="s">
        <v>309</v>
      </c>
      <c r="F221" s="70" t="s">
        <v>345</v>
      </c>
      <c r="G221" s="70" t="s">
        <v>310</v>
      </c>
    </row>
    <row r="222" spans="1:7" ht="16" x14ac:dyDescent="0.2">
      <c r="A222" t="s">
        <v>6254</v>
      </c>
      <c r="B222" t="s">
        <v>6248</v>
      </c>
      <c r="C222" s="40" t="s">
        <v>3198</v>
      </c>
      <c r="D222" t="str">
        <f t="shared" si="19"/>
        <v>Lab Analysis</v>
      </c>
      <c r="E222" t="s">
        <v>309</v>
      </c>
      <c r="F222" s="70" t="s">
        <v>345</v>
      </c>
      <c r="G222" s="70" t="s">
        <v>310</v>
      </c>
    </row>
    <row r="223" spans="1:7" ht="16" x14ac:dyDescent="0.2">
      <c r="A223" t="s">
        <v>6254</v>
      </c>
      <c r="B223" t="s">
        <v>6248</v>
      </c>
      <c r="C223" s="136" t="s">
        <v>3224</v>
      </c>
      <c r="D223" t="str">
        <f t="shared" si="19"/>
        <v>Online Sensor</v>
      </c>
      <c r="E223" t="s">
        <v>309</v>
      </c>
      <c r="F223" s="70" t="s">
        <v>345</v>
      </c>
      <c r="G223" s="70" t="s">
        <v>310</v>
      </c>
    </row>
    <row r="224" spans="1:7" ht="16" x14ac:dyDescent="0.2">
      <c r="A224" t="s">
        <v>6255</v>
      </c>
      <c r="B224" t="s">
        <v>6248</v>
      </c>
      <c r="C224" t="s">
        <v>608</v>
      </c>
      <c r="D224" t="str">
        <f t="shared" si="19"/>
        <v>Aloh3 precipitation</v>
      </c>
      <c r="E224" t="s">
        <v>309</v>
      </c>
      <c r="F224" s="70" t="s">
        <v>310</v>
      </c>
      <c r="G224" s="70" t="s">
        <v>310</v>
      </c>
    </row>
    <row r="225" spans="1:7" ht="16" x14ac:dyDescent="0.2">
      <c r="A225" t="s">
        <v>6255</v>
      </c>
      <c r="B225" t="s">
        <v>6248</v>
      </c>
      <c r="C225" t="s">
        <v>624</v>
      </c>
      <c r="D225" t="str">
        <f t="shared" si="19"/>
        <v>Amicon ultrafiltration</v>
      </c>
      <c r="E225" t="s">
        <v>309</v>
      </c>
      <c r="F225" s="70" t="s">
        <v>310</v>
      </c>
      <c r="G225" s="70" t="s">
        <v>310</v>
      </c>
    </row>
    <row r="226" spans="1:7" ht="16" x14ac:dyDescent="0.2">
      <c r="A226" t="s">
        <v>6255</v>
      </c>
      <c r="B226" t="s">
        <v>6248</v>
      </c>
      <c r="C226" t="s">
        <v>731</v>
      </c>
      <c r="D226" t="str">
        <f t="shared" si="19"/>
        <v>Beef extract flocculation</v>
      </c>
      <c r="E226" t="s">
        <v>309</v>
      </c>
      <c r="F226" s="70" t="s">
        <v>310</v>
      </c>
      <c r="G226" s="70" t="s">
        <v>310</v>
      </c>
    </row>
    <row r="227" spans="1:7" ht="16" x14ac:dyDescent="0.2">
      <c r="A227" t="s">
        <v>6255</v>
      </c>
      <c r="B227" t="s">
        <v>6248</v>
      </c>
      <c r="C227" t="s">
        <v>889</v>
      </c>
      <c r="D227" t="str">
        <f t="shared" si="19"/>
        <v>Centricon ultrafiltration</v>
      </c>
      <c r="E227" t="s">
        <v>309</v>
      </c>
      <c r="F227" s="70" t="s">
        <v>310</v>
      </c>
      <c r="G227" s="70" t="s">
        <v>310</v>
      </c>
    </row>
    <row r="228" spans="1:7" ht="16" x14ac:dyDescent="0.2">
      <c r="A228" t="s">
        <v>6255</v>
      </c>
      <c r="B228" t="s">
        <v>6248</v>
      </c>
      <c r="C228" t="s">
        <v>894</v>
      </c>
      <c r="D228" t="str">
        <f t="shared" si="19"/>
        <v>Ceres nanotrap</v>
      </c>
      <c r="E228" t="s">
        <v>309</v>
      </c>
      <c r="F228" s="70" t="s">
        <v>310</v>
      </c>
      <c r="G228" s="70" t="s">
        <v>310</v>
      </c>
    </row>
    <row r="229" spans="1:7" ht="16" x14ac:dyDescent="0.2">
      <c r="A229" t="s">
        <v>6255</v>
      </c>
      <c r="B229" t="s">
        <v>6248</v>
      </c>
      <c r="C229" t="s">
        <v>2140</v>
      </c>
      <c r="D229" t="str">
        <f t="shared" si="19"/>
        <v>Hollow fiber dead end ultrafiltration</v>
      </c>
      <c r="E229" t="s">
        <v>309</v>
      </c>
      <c r="F229" s="70" t="s">
        <v>310</v>
      </c>
      <c r="G229" s="70" t="s">
        <v>310</v>
      </c>
    </row>
    <row r="230" spans="1:7" ht="16" x14ac:dyDescent="0.2">
      <c r="A230" t="s">
        <v>6255</v>
      </c>
      <c r="B230" t="s">
        <v>6248</v>
      </c>
      <c r="C230" t="s">
        <v>2239</v>
      </c>
      <c r="D230" t="str">
        <f t="shared" si="19"/>
        <v>Innovaprep ultrafiltration</v>
      </c>
      <c r="E230" t="s">
        <v>309</v>
      </c>
      <c r="F230" s="70" t="s">
        <v>310</v>
      </c>
      <c r="G230" s="70" t="s">
        <v>310</v>
      </c>
    </row>
    <row r="231" spans="1:7" ht="16" x14ac:dyDescent="0.2">
      <c r="A231" t="s">
        <v>6255</v>
      </c>
      <c r="B231" t="s">
        <v>6248</v>
      </c>
      <c r="C231" t="s">
        <v>3540</v>
      </c>
      <c r="D231" t="str">
        <f t="shared" si="19"/>
        <v>Polyethyleneglycol (PEG) precipitation</v>
      </c>
      <c r="E231" t="s">
        <v>309</v>
      </c>
      <c r="F231" s="70" t="s">
        <v>310</v>
      </c>
      <c r="G231" s="70" t="s">
        <v>310</v>
      </c>
    </row>
    <row r="232" spans="1:7" ht="16" x14ac:dyDescent="0.2">
      <c r="A232" t="s">
        <v>6255</v>
      </c>
      <c r="B232" t="s">
        <v>6248</v>
      </c>
      <c r="C232" t="s">
        <v>4736</v>
      </c>
      <c r="D232" t="str">
        <f t="shared" si="19"/>
        <v>Skimmed milk flocculation</v>
      </c>
      <c r="E232" t="s">
        <v>309</v>
      </c>
      <c r="F232" s="70" t="s">
        <v>310</v>
      </c>
      <c r="G232" s="70" t="s">
        <v>310</v>
      </c>
    </row>
    <row r="233" spans="1:7" ht="16" x14ac:dyDescent="0.2">
      <c r="A233" t="s">
        <v>6255</v>
      </c>
      <c r="B233" t="s">
        <v>6248</v>
      </c>
      <c r="C233" t="s">
        <v>5225</v>
      </c>
      <c r="D233" t="str">
        <f>D473</f>
        <v>Experiment Failed</v>
      </c>
      <c r="E233" t="s">
        <v>309</v>
      </c>
      <c r="F233" s="70" t="s">
        <v>310</v>
      </c>
      <c r="G233" s="70" t="s">
        <v>310</v>
      </c>
    </row>
    <row r="234" spans="1:7" ht="16" x14ac:dyDescent="0.2">
      <c r="A234" t="s">
        <v>6256</v>
      </c>
      <c r="B234" t="s">
        <v>6248</v>
      </c>
      <c r="C234" t="s">
        <v>372</v>
      </c>
      <c r="D234" t="str">
        <f t="shared" ref="D234:D297" si="20">_xlfn.XLOOKUP(C234,partID,label)</f>
        <v>Academic institution</v>
      </c>
      <c r="E234" t="s">
        <v>309</v>
      </c>
      <c r="F234" s="70" t="s">
        <v>310</v>
      </c>
      <c r="G234" s="70" t="s">
        <v>310</v>
      </c>
    </row>
    <row r="235" spans="1:7" ht="16" x14ac:dyDescent="0.2">
      <c r="A235" t="s">
        <v>6256</v>
      </c>
      <c r="B235" t="s">
        <v>6248</v>
      </c>
      <c r="C235" t="s">
        <v>2061</v>
      </c>
      <c r="D235" t="str">
        <f t="shared" si="20"/>
        <v>Government agency</v>
      </c>
      <c r="E235" t="s">
        <v>309</v>
      </c>
      <c r="F235" s="70" t="s">
        <v>310</v>
      </c>
      <c r="G235" s="70" t="s">
        <v>310</v>
      </c>
    </row>
    <row r="236" spans="1:7" ht="16" x14ac:dyDescent="0.2">
      <c r="A236" t="s">
        <v>6256</v>
      </c>
      <c r="B236" t="s">
        <v>6248</v>
      </c>
      <c r="C236" t="s">
        <v>3785</v>
      </c>
      <c r="D236" t="str">
        <f t="shared" si="20"/>
        <v>Private sector</v>
      </c>
      <c r="E236" t="s">
        <v>309</v>
      </c>
      <c r="F236" s="70" t="s">
        <v>310</v>
      </c>
      <c r="G236" s="70" t="s">
        <v>310</v>
      </c>
    </row>
    <row r="237" spans="1:7" ht="16" x14ac:dyDescent="0.2">
      <c r="A237" t="s">
        <v>6257</v>
      </c>
      <c r="B237" t="s">
        <v>6248</v>
      </c>
      <c r="C237" t="s">
        <v>1467</v>
      </c>
      <c r="D237" t="str">
        <f t="shared" si="20"/>
        <v>Derived sample</v>
      </c>
      <c r="E237" t="s">
        <v>309</v>
      </c>
      <c r="F237" s="70" t="s">
        <v>310</v>
      </c>
      <c r="G237" s="70" t="s">
        <v>310</v>
      </c>
    </row>
    <row r="238" spans="1:7" ht="16" x14ac:dyDescent="0.2">
      <c r="A238" t="s">
        <v>6257</v>
      </c>
      <c r="B238" t="s">
        <v>6248</v>
      </c>
      <c r="C238" t="s">
        <v>1709</v>
      </c>
      <c r="D238" t="str">
        <f t="shared" si="20"/>
        <v>Field sample</v>
      </c>
      <c r="E238" t="s">
        <v>309</v>
      </c>
      <c r="F238" s="70" t="s">
        <v>310</v>
      </c>
      <c r="G238" s="70" t="s">
        <v>310</v>
      </c>
    </row>
    <row r="239" spans="1:7" ht="16" x14ac:dyDescent="0.2">
      <c r="A239" t="s">
        <v>6257</v>
      </c>
      <c r="B239" t="s">
        <v>6248</v>
      </c>
      <c r="C239" t="s">
        <v>4998</v>
      </c>
      <c r="D239" t="str">
        <f t="shared" si="20"/>
        <v>Synthetic sample</v>
      </c>
      <c r="E239" t="s">
        <v>309</v>
      </c>
      <c r="F239" s="70" t="s">
        <v>310</v>
      </c>
      <c r="G239" s="70" t="s">
        <v>310</v>
      </c>
    </row>
    <row r="240" spans="1:7" ht="16" x14ac:dyDescent="0.2">
      <c r="A240" t="s">
        <v>6258</v>
      </c>
      <c r="B240" t="s">
        <v>6248</v>
      </c>
      <c r="C240" t="s">
        <v>3386</v>
      </c>
      <c r="D240" t="str">
        <f t="shared" si="20"/>
        <v>Outbreak End</v>
      </c>
      <c r="E240" t="s">
        <v>309</v>
      </c>
      <c r="F240" s="70" t="s">
        <v>310</v>
      </c>
      <c r="G240" s="70" t="s">
        <v>310</v>
      </c>
    </row>
    <row r="241" spans="1:7" ht="16" x14ac:dyDescent="0.2">
      <c r="A241" t="s">
        <v>6258</v>
      </c>
      <c r="B241" t="s">
        <v>6248</v>
      </c>
      <c r="C241" t="s">
        <v>3391</v>
      </c>
      <c r="D241" t="str">
        <f t="shared" si="20"/>
        <v>Outbreak - on-going</v>
      </c>
      <c r="E241" t="s">
        <v>309</v>
      </c>
      <c r="F241" s="70" t="s">
        <v>310</v>
      </c>
      <c r="G241" s="70" t="s">
        <v>310</v>
      </c>
    </row>
    <row r="242" spans="1:7" ht="16" x14ac:dyDescent="0.2">
      <c r="A242" t="s">
        <v>6258</v>
      </c>
      <c r="B242" t="s">
        <v>6248</v>
      </c>
      <c r="C242" t="s">
        <v>3400</v>
      </c>
      <c r="D242" t="str">
        <f t="shared" si="20"/>
        <v>Outbreak start</v>
      </c>
      <c r="E242" t="s">
        <v>309</v>
      </c>
      <c r="F242" s="70" t="s">
        <v>310</v>
      </c>
      <c r="G242" s="70" t="s">
        <v>310</v>
      </c>
    </row>
    <row r="243" spans="1:7" ht="16" x14ac:dyDescent="0.2">
      <c r="A243" t="s">
        <v>6259</v>
      </c>
      <c r="B243" t="s">
        <v>6248</v>
      </c>
      <c r="C243" s="28" t="s">
        <v>753</v>
      </c>
      <c r="D243" t="str">
        <f t="shared" si="20"/>
        <v>Digital droplet emulsification PCR</v>
      </c>
      <c r="E243" t="s">
        <v>309</v>
      </c>
      <c r="F243" s="70" t="s">
        <v>310</v>
      </c>
      <c r="G243" s="70" t="s">
        <v>310</v>
      </c>
    </row>
    <row r="244" spans="1:7" ht="16" x14ac:dyDescent="0.2">
      <c r="A244" t="s">
        <v>6259</v>
      </c>
      <c r="B244" t="s">
        <v>6248</v>
      </c>
      <c r="C244" t="s">
        <v>1868</v>
      </c>
      <c r="D244" t="str">
        <f t="shared" si="20"/>
        <v>Fluidigm digital PCR</v>
      </c>
      <c r="E244" t="s">
        <v>309</v>
      </c>
      <c r="F244" s="70" t="s">
        <v>310</v>
      </c>
      <c r="G244" s="70" t="s">
        <v>310</v>
      </c>
    </row>
    <row r="245" spans="1:7" ht="16" x14ac:dyDescent="0.2">
      <c r="A245" t="s">
        <v>6259</v>
      </c>
      <c r="B245" t="s">
        <v>6248</v>
      </c>
      <c r="C245" t="s">
        <v>2558</v>
      </c>
      <c r="D245" t="str">
        <f t="shared" si="20"/>
        <v>Life technologies digital PCR</v>
      </c>
      <c r="E245" t="s">
        <v>309</v>
      </c>
      <c r="F245" s="70" t="s">
        <v>310</v>
      </c>
      <c r="G245" s="70" t="s">
        <v>310</v>
      </c>
    </row>
    <row r="246" spans="1:7" ht="16" x14ac:dyDescent="0.2">
      <c r="A246" t="s">
        <v>6259</v>
      </c>
      <c r="B246" t="s">
        <v>6248</v>
      </c>
      <c r="C246" t="s">
        <v>4026</v>
      </c>
      <c r="D246" t="str">
        <f t="shared" si="20"/>
        <v>qiagen digital PCR</v>
      </c>
      <c r="E246" t="s">
        <v>309</v>
      </c>
      <c r="F246" s="70" t="s">
        <v>310</v>
      </c>
      <c r="G246" s="70" t="s">
        <v>310</v>
      </c>
    </row>
    <row r="247" spans="1:7" ht="16" x14ac:dyDescent="0.2">
      <c r="A247" t="s">
        <v>6259</v>
      </c>
      <c r="B247" t="s">
        <v>6248</v>
      </c>
      <c r="C247" s="28" t="s">
        <v>4066</v>
      </c>
      <c r="D247" t="str">
        <f t="shared" si="20"/>
        <v>Quantitative PCR</v>
      </c>
      <c r="E247" t="s">
        <v>309</v>
      </c>
      <c r="F247" s="70" t="s">
        <v>310</v>
      </c>
      <c r="G247" s="70" t="s">
        <v>310</v>
      </c>
    </row>
    <row r="248" spans="1:7" ht="16" x14ac:dyDescent="0.2">
      <c r="A248" t="s">
        <v>6259</v>
      </c>
      <c r="B248" t="s">
        <v>6248</v>
      </c>
      <c r="C248" t="s">
        <v>4130</v>
      </c>
      <c r="D248" t="str">
        <f t="shared" si="20"/>
        <v>Raindance digital PCR</v>
      </c>
      <c r="E248" t="s">
        <v>309</v>
      </c>
      <c r="F248" s="70" t="s">
        <v>310</v>
      </c>
      <c r="G248" s="70" t="s">
        <v>310</v>
      </c>
    </row>
    <row r="249" spans="1:7" ht="16" x14ac:dyDescent="0.2">
      <c r="A249" t="s">
        <v>6260</v>
      </c>
      <c r="B249" t="s">
        <v>6248</v>
      </c>
      <c r="C249" t="s">
        <v>669</v>
      </c>
      <c r="D249" t="str">
        <f t="shared" si="20"/>
        <v>Use of the articV3 primer</v>
      </c>
      <c r="E249" t="s">
        <v>309</v>
      </c>
      <c r="F249" s="70" t="s">
        <v>310</v>
      </c>
      <c r="G249" s="70" t="s">
        <v>310</v>
      </c>
    </row>
    <row r="250" spans="1:7" ht="16" x14ac:dyDescent="0.2">
      <c r="A250" t="s">
        <v>6260</v>
      </c>
      <c r="B250" t="s">
        <v>6248</v>
      </c>
      <c r="C250" t="s">
        <v>674</v>
      </c>
      <c r="D250" t="str">
        <f t="shared" si="20"/>
        <v>Use of the articV4 primer</v>
      </c>
      <c r="E250" t="s">
        <v>309</v>
      </c>
      <c r="F250" s="70" t="s">
        <v>310</v>
      </c>
      <c r="G250" s="70" t="s">
        <v>310</v>
      </c>
    </row>
    <row r="251" spans="1:7" ht="16" x14ac:dyDescent="0.2">
      <c r="A251" t="s">
        <v>6261</v>
      </c>
      <c r="B251" t="s">
        <v>6248</v>
      </c>
      <c r="C251" t="s">
        <v>1577</v>
      </c>
      <c r="D251" t="str">
        <f t="shared" si="20"/>
        <v>Education</v>
      </c>
      <c r="E251" t="s">
        <v>309</v>
      </c>
      <c r="F251" s="70" t="s">
        <v>310</v>
      </c>
      <c r="G251" s="70" t="s">
        <v>310</v>
      </c>
    </row>
    <row r="252" spans="1:7" ht="16" x14ac:dyDescent="0.2">
      <c r="A252" t="s">
        <v>6261</v>
      </c>
      <c r="B252" t="s">
        <v>6248</v>
      </c>
      <c r="C252" t="s">
        <v>2913</v>
      </c>
      <c r="D252" t="str">
        <f t="shared" si="20"/>
        <v>Multiple Purpose</v>
      </c>
      <c r="E252" t="s">
        <v>309</v>
      </c>
      <c r="F252" s="70" t="s">
        <v>310</v>
      </c>
      <c r="G252" s="70" t="s">
        <v>310</v>
      </c>
    </row>
    <row r="253" spans="1:7" ht="16" x14ac:dyDescent="0.2">
      <c r="A253" t="s">
        <v>6261</v>
      </c>
      <c r="B253" t="s">
        <v>6248</v>
      </c>
      <c r="C253" t="s">
        <v>3924</v>
      </c>
      <c r="D253" t="str">
        <f t="shared" si="20"/>
        <v>Provisional report</v>
      </c>
      <c r="E253" t="s">
        <v>309</v>
      </c>
      <c r="F253" s="70" t="s">
        <v>310</v>
      </c>
      <c r="G253" s="70" t="s">
        <v>310</v>
      </c>
    </row>
    <row r="254" spans="1:7" ht="16" x14ac:dyDescent="0.2">
      <c r="A254" t="s">
        <v>6261</v>
      </c>
      <c r="B254" t="s">
        <v>6248</v>
      </c>
      <c r="C254" t="s">
        <v>4080</v>
      </c>
      <c r="D254" t="str">
        <f t="shared" si="20"/>
        <v>Quality control</v>
      </c>
      <c r="E254" t="s">
        <v>309</v>
      </c>
      <c r="F254" s="70" t="s">
        <v>310</v>
      </c>
      <c r="G254" s="70" t="s">
        <v>310</v>
      </c>
    </row>
    <row r="255" spans="1:7" ht="16" x14ac:dyDescent="0.2">
      <c r="A255" t="s">
        <v>6261</v>
      </c>
      <c r="B255" t="s">
        <v>6248</v>
      </c>
      <c r="C255" t="s">
        <v>4199</v>
      </c>
      <c r="D255" t="str">
        <f t="shared" si="20"/>
        <v>Regular</v>
      </c>
      <c r="E255" t="s">
        <v>309</v>
      </c>
      <c r="F255" s="70" t="s">
        <v>310</v>
      </c>
      <c r="G255" s="70" t="s">
        <v>310</v>
      </c>
    </row>
    <row r="256" spans="1:7" ht="16" x14ac:dyDescent="0.2">
      <c r="A256" t="s">
        <v>6261</v>
      </c>
      <c r="B256" t="s">
        <v>6248</v>
      </c>
      <c r="C256" t="s">
        <v>5070</v>
      </c>
      <c r="D256" t="str">
        <f t="shared" si="20"/>
        <v>Testing</v>
      </c>
      <c r="E256" t="s">
        <v>309</v>
      </c>
      <c r="F256" s="70" t="s">
        <v>310</v>
      </c>
      <c r="G256" s="70" t="s">
        <v>310</v>
      </c>
    </row>
    <row r="257" spans="1:8" ht="16" x14ac:dyDescent="0.2">
      <c r="A257" t="s">
        <v>6261</v>
      </c>
      <c r="B257" t="s">
        <v>6248</v>
      </c>
      <c r="C257" t="s">
        <v>5257</v>
      </c>
      <c r="D257" t="str">
        <f t="shared" si="20"/>
        <v>Validation study</v>
      </c>
      <c r="E257" t="s">
        <v>309</v>
      </c>
      <c r="F257" s="70" t="s">
        <v>310</v>
      </c>
      <c r="G257" s="70" t="s">
        <v>310</v>
      </c>
    </row>
    <row r="258" spans="1:8" ht="16" x14ac:dyDescent="0.2">
      <c r="A258" s="138" t="s">
        <v>6262</v>
      </c>
      <c r="B258" t="s">
        <v>6248</v>
      </c>
      <c r="C258" s="139" t="s">
        <v>2525</v>
      </c>
      <c r="D258" t="str">
        <f t="shared" si="20"/>
        <v>Low severity</v>
      </c>
      <c r="E258" s="40" t="s">
        <v>309</v>
      </c>
      <c r="F258" s="139" t="s">
        <v>310</v>
      </c>
      <c r="G258" s="139" t="s">
        <v>310</v>
      </c>
      <c r="H258" s="40"/>
    </row>
    <row r="259" spans="1:8" ht="16" x14ac:dyDescent="0.2">
      <c r="A259" s="138" t="s">
        <v>6262</v>
      </c>
      <c r="B259" t="s">
        <v>6248</v>
      </c>
      <c r="C259" s="70" t="s">
        <v>2798</v>
      </c>
      <c r="D259" t="str">
        <f t="shared" si="20"/>
        <v>Mid-level severity</v>
      </c>
      <c r="E259" t="s">
        <v>309</v>
      </c>
      <c r="F259" s="70" t="s">
        <v>310</v>
      </c>
      <c r="G259" s="70" t="s">
        <v>310</v>
      </c>
    </row>
    <row r="260" spans="1:8" ht="16" x14ac:dyDescent="0.2">
      <c r="A260" s="138" t="s">
        <v>6262</v>
      </c>
      <c r="B260" t="s">
        <v>6248</v>
      </c>
      <c r="C260" s="139" t="s">
        <v>2121</v>
      </c>
      <c r="D260" t="str">
        <f t="shared" si="20"/>
        <v>High severity</v>
      </c>
      <c r="E260" s="40" t="s">
        <v>309</v>
      </c>
      <c r="F260" s="139" t="s">
        <v>310</v>
      </c>
      <c r="G260" s="139" t="s">
        <v>310</v>
      </c>
      <c r="H260" s="40"/>
    </row>
    <row r="261" spans="1:8" ht="16" x14ac:dyDescent="0.2">
      <c r="A261" t="s">
        <v>4409</v>
      </c>
      <c r="B261" t="s">
        <v>6248</v>
      </c>
      <c r="C261" t="s">
        <v>920</v>
      </c>
      <c r="D261" t="str">
        <f t="shared" si="20"/>
        <v>Child relationship</v>
      </c>
      <c r="E261" t="s">
        <v>309</v>
      </c>
      <c r="F261" s="70" t="s">
        <v>345</v>
      </c>
      <c r="G261" s="70" t="s">
        <v>310</v>
      </c>
    </row>
    <row r="262" spans="1:8" ht="16" x14ac:dyDescent="0.2">
      <c r="A262" t="s">
        <v>4409</v>
      </c>
      <c r="B262" t="s">
        <v>6248</v>
      </c>
      <c r="C262" t="s">
        <v>1040</v>
      </c>
      <c r="D262" t="str">
        <f t="shared" si="20"/>
        <v>Co-located sample</v>
      </c>
      <c r="E262" t="s">
        <v>309</v>
      </c>
      <c r="F262" s="70" t="s">
        <v>310</v>
      </c>
      <c r="G262" s="70" t="s">
        <v>310</v>
      </c>
    </row>
    <row r="263" spans="1:8" ht="16" x14ac:dyDescent="0.2">
      <c r="A263" t="s">
        <v>4409</v>
      </c>
      <c r="B263" t="s">
        <v>6248</v>
      </c>
      <c r="C263" s="70" t="s">
        <v>1714</v>
      </c>
      <c r="D263" t="str">
        <f t="shared" si="20"/>
        <v>Field sample replicate</v>
      </c>
      <c r="E263" t="s">
        <v>309</v>
      </c>
      <c r="F263" s="70" t="s">
        <v>310</v>
      </c>
      <c r="G263" s="70" t="s">
        <v>310</v>
      </c>
    </row>
    <row r="264" spans="1:8" ht="16" x14ac:dyDescent="0.2">
      <c r="A264" t="s">
        <v>4409</v>
      </c>
      <c r="B264" t="s">
        <v>6248</v>
      </c>
      <c r="C264" s="70" t="s">
        <v>2881</v>
      </c>
      <c r="D264" t="str">
        <f t="shared" si="20"/>
        <v>Matrix spike duplicate</v>
      </c>
      <c r="E264" t="s">
        <v>309</v>
      </c>
      <c r="F264" s="70" t="s">
        <v>310</v>
      </c>
      <c r="G264" s="70" t="s">
        <v>310</v>
      </c>
    </row>
    <row r="265" spans="1:8" ht="16" x14ac:dyDescent="0.2">
      <c r="A265" t="s">
        <v>4409</v>
      </c>
      <c r="B265" t="s">
        <v>6248</v>
      </c>
      <c r="C265" s="70" t="s">
        <v>2369</v>
      </c>
      <c r="D265" t="str">
        <f t="shared" si="20"/>
        <v xml:space="preserve">Laboratory duplicate </v>
      </c>
      <c r="E265" t="s">
        <v>309</v>
      </c>
      <c r="F265" s="70" t="s">
        <v>310</v>
      </c>
      <c r="G265" s="70" t="s">
        <v>310</v>
      </c>
    </row>
    <row r="266" spans="1:8" ht="16" x14ac:dyDescent="0.2">
      <c r="A266" t="s">
        <v>4409</v>
      </c>
      <c r="B266" t="s">
        <v>6248</v>
      </c>
      <c r="C266" s="70" t="s">
        <v>2449</v>
      </c>
      <c r="D266" t="str">
        <f t="shared" si="20"/>
        <v>Laboratory control sample duplicate</v>
      </c>
      <c r="E266" t="s">
        <v>309</v>
      </c>
      <c r="F266" s="70" t="s">
        <v>310</v>
      </c>
      <c r="G266" s="70" t="s">
        <v>310</v>
      </c>
    </row>
    <row r="267" spans="1:8" ht="16" x14ac:dyDescent="0.2">
      <c r="A267" t="s">
        <v>6263</v>
      </c>
      <c r="B267" t="s">
        <v>6248</v>
      </c>
      <c r="C267" s="136" t="s">
        <v>1040</v>
      </c>
      <c r="D267" t="str">
        <f t="shared" si="20"/>
        <v>Co-located sample</v>
      </c>
      <c r="E267" t="s">
        <v>309</v>
      </c>
      <c r="F267" s="70" t="s">
        <v>310</v>
      </c>
      <c r="G267" s="70" t="s">
        <v>310</v>
      </c>
    </row>
    <row r="268" spans="1:8" ht="16" x14ac:dyDescent="0.2">
      <c r="A268" t="s">
        <v>6263</v>
      </c>
      <c r="B268" t="s">
        <v>6248</v>
      </c>
      <c r="C268" t="s">
        <v>1714</v>
      </c>
      <c r="D268" t="str">
        <f t="shared" si="20"/>
        <v>Field sample replicate</v>
      </c>
      <c r="E268" t="s">
        <v>309</v>
      </c>
      <c r="F268" s="70" t="s">
        <v>310</v>
      </c>
      <c r="G268" s="70" t="s">
        <v>310</v>
      </c>
    </row>
    <row r="269" spans="1:8" ht="16" x14ac:dyDescent="0.2">
      <c r="A269" t="s">
        <v>6263</v>
      </c>
      <c r="B269" t="s">
        <v>6248</v>
      </c>
      <c r="C269" s="136" t="s">
        <v>2369</v>
      </c>
      <c r="D269" t="str">
        <f t="shared" si="20"/>
        <v xml:space="preserve">Laboratory duplicate </v>
      </c>
      <c r="E269" t="s">
        <v>309</v>
      </c>
      <c r="F269" s="70" t="s">
        <v>310</v>
      </c>
      <c r="G269" s="70" t="s">
        <v>310</v>
      </c>
    </row>
    <row r="270" spans="1:8" ht="16" x14ac:dyDescent="0.2">
      <c r="A270" t="s">
        <v>6263</v>
      </c>
      <c r="B270" t="s">
        <v>6248</v>
      </c>
      <c r="C270" t="s">
        <v>2449</v>
      </c>
      <c r="D270" t="str">
        <f t="shared" si="20"/>
        <v>Laboratory control sample duplicate</v>
      </c>
      <c r="E270" t="s">
        <v>309</v>
      </c>
      <c r="F270" s="70" t="s">
        <v>310</v>
      </c>
      <c r="G270" s="70" t="s">
        <v>310</v>
      </c>
    </row>
    <row r="271" spans="1:8" ht="16" x14ac:dyDescent="0.2">
      <c r="A271" t="s">
        <v>6263</v>
      </c>
      <c r="B271" t="s">
        <v>6248</v>
      </c>
      <c r="C271" s="136" t="s">
        <v>2881</v>
      </c>
      <c r="D271" t="str">
        <f t="shared" si="20"/>
        <v>Matrix spike duplicate</v>
      </c>
      <c r="E271" t="s">
        <v>309</v>
      </c>
      <c r="F271" s="70" t="s">
        <v>310</v>
      </c>
      <c r="G271" s="70" t="s">
        <v>310</v>
      </c>
    </row>
    <row r="272" spans="1:8" ht="16" x14ac:dyDescent="0.2">
      <c r="A272" t="s">
        <v>6263</v>
      </c>
      <c r="B272" t="s">
        <v>6248</v>
      </c>
      <c r="C272" t="s">
        <v>5192</v>
      </c>
      <c r="D272" t="str">
        <f t="shared" si="20"/>
        <v>Unique sample</v>
      </c>
      <c r="E272" t="s">
        <v>309</v>
      </c>
      <c r="F272" s="70" t="s">
        <v>310</v>
      </c>
      <c r="G272" s="70" t="s">
        <v>310</v>
      </c>
    </row>
    <row r="273" spans="1:7" ht="16" x14ac:dyDescent="0.2">
      <c r="A273" t="s">
        <v>6264</v>
      </c>
      <c r="B273" t="s">
        <v>6248</v>
      </c>
      <c r="C273" t="s">
        <v>474</v>
      </c>
      <c r="D273" t="str">
        <f t="shared" si="20"/>
        <v>Air filter</v>
      </c>
      <c r="E273" t="s">
        <v>309</v>
      </c>
      <c r="F273" s="70" t="s">
        <v>310</v>
      </c>
      <c r="G273" s="70" t="s">
        <v>310</v>
      </c>
    </row>
    <row r="274" spans="1:7" ht="16" x14ac:dyDescent="0.2">
      <c r="A274" t="s">
        <v>6264</v>
      </c>
      <c r="B274" t="s">
        <v>6248</v>
      </c>
      <c r="C274" t="s">
        <v>1482</v>
      </c>
      <c r="D274" t="str">
        <f t="shared" si="20"/>
        <v>Desk or counter</v>
      </c>
      <c r="E274" t="s">
        <v>309</v>
      </c>
      <c r="F274" s="70" t="s">
        <v>310</v>
      </c>
      <c r="G274" s="70" t="s">
        <v>310</v>
      </c>
    </row>
    <row r="275" spans="1:7" ht="16" x14ac:dyDescent="0.2">
      <c r="A275" t="s">
        <v>6264</v>
      </c>
      <c r="B275" t="s">
        <v>6248</v>
      </c>
      <c r="C275" t="s">
        <v>1696</v>
      </c>
      <c r="D275" t="str">
        <f t="shared" si="20"/>
        <v>Fecal matter</v>
      </c>
      <c r="E275" t="s">
        <v>309</v>
      </c>
      <c r="F275" s="70" t="s">
        <v>345</v>
      </c>
      <c r="G275" s="70" t="s">
        <v>310</v>
      </c>
    </row>
    <row r="276" spans="1:7" ht="16" x14ac:dyDescent="0.2">
      <c r="A276" t="s">
        <v>6264</v>
      </c>
      <c r="B276" t="s">
        <v>6248</v>
      </c>
      <c r="C276" t="s">
        <v>1801</v>
      </c>
      <c r="D276" t="str">
        <f t="shared" si="20"/>
        <v>Floor</v>
      </c>
      <c r="E276" t="s">
        <v>309</v>
      </c>
      <c r="F276" s="70" t="s">
        <v>310</v>
      </c>
      <c r="G276" s="70" t="s">
        <v>310</v>
      </c>
    </row>
    <row r="277" spans="1:7" ht="16" x14ac:dyDescent="0.2">
      <c r="A277" t="s">
        <v>6264</v>
      </c>
      <c r="B277" t="s">
        <v>6248</v>
      </c>
      <c r="C277" t="s">
        <v>2169</v>
      </c>
      <c r="D277" t="str">
        <f t="shared" si="20"/>
        <v>Holding tank wastewater</v>
      </c>
      <c r="E277" t="s">
        <v>309</v>
      </c>
      <c r="F277" s="70" t="s">
        <v>310</v>
      </c>
      <c r="G277" s="70" t="s">
        <v>310</v>
      </c>
    </row>
    <row r="278" spans="1:7" ht="16" x14ac:dyDescent="0.2">
      <c r="A278" t="s">
        <v>6264</v>
      </c>
      <c r="B278" t="s">
        <v>6248</v>
      </c>
      <c r="C278" t="s">
        <v>3174</v>
      </c>
      <c r="D278" t="str">
        <f t="shared" si="20"/>
        <v>Water</v>
      </c>
      <c r="E278" t="s">
        <v>309</v>
      </c>
      <c r="F278" s="70" t="s">
        <v>345</v>
      </c>
      <c r="G278" s="70" t="s">
        <v>310</v>
      </c>
    </row>
    <row r="279" spans="1:7" ht="16" x14ac:dyDescent="0.2">
      <c r="A279" t="s">
        <v>6264</v>
      </c>
      <c r="B279" t="s">
        <v>6248</v>
      </c>
      <c r="C279" t="s">
        <v>3498</v>
      </c>
      <c r="D279" t="str">
        <f t="shared" si="20"/>
        <v>Primary clarifier effluent</v>
      </c>
      <c r="E279" t="s">
        <v>309</v>
      </c>
      <c r="F279" s="70" t="s">
        <v>345</v>
      </c>
      <c r="G279" s="70" t="s">
        <v>310</v>
      </c>
    </row>
    <row r="280" spans="1:7" ht="16" x14ac:dyDescent="0.2">
      <c r="A280" t="s">
        <v>6264</v>
      </c>
      <c r="B280" t="s">
        <v>6248</v>
      </c>
      <c r="C280" t="s">
        <v>3535</v>
      </c>
      <c r="D280" t="str">
        <f t="shared" si="20"/>
        <v>Primary clarifier sludge</v>
      </c>
      <c r="E280" t="s">
        <v>309</v>
      </c>
      <c r="F280" s="70" t="s">
        <v>345</v>
      </c>
      <c r="G280" s="70" t="s">
        <v>310</v>
      </c>
    </row>
    <row r="281" spans="1:7" ht="16" x14ac:dyDescent="0.2">
      <c r="A281" t="s">
        <v>6264</v>
      </c>
      <c r="B281" t="s">
        <v>6248</v>
      </c>
      <c r="C281" t="s">
        <v>3653</v>
      </c>
      <c r="D281" t="str">
        <f t="shared" si="20"/>
        <v>Post-grit</v>
      </c>
      <c r="E281" t="s">
        <v>309</v>
      </c>
      <c r="F281" s="70" t="s">
        <v>345</v>
      </c>
      <c r="G281" s="70" t="s">
        <v>310</v>
      </c>
    </row>
    <row r="282" spans="1:7" ht="16" x14ac:dyDescent="0.2">
      <c r="A282" t="s">
        <v>6264</v>
      </c>
      <c r="B282" t="s">
        <v>6248</v>
      </c>
      <c r="C282" t="s">
        <v>4156</v>
      </c>
      <c r="D282" t="str">
        <f t="shared" si="20"/>
        <v>Raw sewage at site</v>
      </c>
      <c r="E282" t="s">
        <v>309</v>
      </c>
      <c r="F282" s="70" t="s">
        <v>345</v>
      </c>
      <c r="G282" s="70" t="s">
        <v>310</v>
      </c>
    </row>
    <row r="283" spans="1:7" ht="16" x14ac:dyDescent="0.2">
      <c r="A283" t="s">
        <v>6264</v>
      </c>
      <c r="B283" t="s">
        <v>6248</v>
      </c>
      <c r="C283" t="s">
        <v>4162</v>
      </c>
      <c r="D283" t="str">
        <f t="shared" si="20"/>
        <v>Raw sewage downstream from a site</v>
      </c>
      <c r="E283" t="s">
        <v>309</v>
      </c>
      <c r="F283" s="70" t="s">
        <v>310</v>
      </c>
      <c r="G283" s="70" t="s">
        <v>310</v>
      </c>
    </row>
    <row r="284" spans="1:7" ht="16" x14ac:dyDescent="0.2">
      <c r="A284" t="s">
        <v>6264</v>
      </c>
      <c r="B284" t="s">
        <v>6248</v>
      </c>
      <c r="C284" t="s">
        <v>4167</v>
      </c>
      <c r="D284" t="str">
        <f t="shared" si="20"/>
        <v>Raw sewage upstream from a site</v>
      </c>
      <c r="E284" t="s">
        <v>309</v>
      </c>
      <c r="F284" s="70" t="s">
        <v>310</v>
      </c>
      <c r="G284" s="70" t="s">
        <v>310</v>
      </c>
    </row>
    <row r="285" spans="1:7" ht="16" x14ac:dyDescent="0.2">
      <c r="A285" t="s">
        <v>6264</v>
      </c>
      <c r="B285" t="s">
        <v>6248</v>
      </c>
      <c r="C285" t="s">
        <v>4468</v>
      </c>
      <c r="D285" t="str">
        <f t="shared" si="20"/>
        <v>Secondary clarifier effluent</v>
      </c>
      <c r="E285" t="s">
        <v>309</v>
      </c>
      <c r="F285" s="70" t="s">
        <v>345</v>
      </c>
      <c r="G285" s="70" t="s">
        <v>310</v>
      </c>
    </row>
    <row r="286" spans="1:7" ht="16" x14ac:dyDescent="0.2">
      <c r="A286" t="s">
        <v>6264</v>
      </c>
      <c r="B286" t="s">
        <v>6248</v>
      </c>
      <c r="C286" t="s">
        <v>4538</v>
      </c>
      <c r="D286" t="str">
        <f t="shared" si="20"/>
        <v>Septic tank wastewater</v>
      </c>
      <c r="E286" t="s">
        <v>309</v>
      </c>
      <c r="F286" s="70" t="s">
        <v>345</v>
      </c>
      <c r="G286" s="70" t="s">
        <v>310</v>
      </c>
    </row>
    <row r="287" spans="1:7" ht="16" x14ac:dyDescent="0.2">
      <c r="A287" t="s">
        <v>6264</v>
      </c>
      <c r="B287" t="s">
        <v>6248</v>
      </c>
      <c r="C287" t="s">
        <v>4491</v>
      </c>
      <c r="D287" t="str">
        <f t="shared" si="20"/>
        <v>Secondary clarifier sludge</v>
      </c>
      <c r="E287" t="s">
        <v>309</v>
      </c>
      <c r="F287" s="70" t="s">
        <v>345</v>
      </c>
      <c r="G287" s="70" t="s">
        <v>310</v>
      </c>
    </row>
    <row r="288" spans="1:7" ht="16" x14ac:dyDescent="0.2">
      <c r="A288" t="s">
        <v>6264</v>
      </c>
      <c r="B288" t="s">
        <v>6248</v>
      </c>
      <c r="C288" t="s">
        <v>4965</v>
      </c>
      <c r="D288" t="str">
        <f t="shared" si="20"/>
        <v>Other surface</v>
      </c>
      <c r="E288" t="s">
        <v>309</v>
      </c>
      <c r="F288" s="70" t="s">
        <v>310</v>
      </c>
      <c r="G288" s="70" t="s">
        <v>310</v>
      </c>
    </row>
    <row r="289" spans="1:7" ht="16" x14ac:dyDescent="0.2">
      <c r="A289" t="s">
        <v>6264</v>
      </c>
      <c r="B289" t="s">
        <v>6248</v>
      </c>
      <c r="C289" t="s">
        <v>4589</v>
      </c>
      <c r="D289" t="str">
        <f t="shared" si="20"/>
        <v>Sewer sediment</v>
      </c>
      <c r="E289" t="s">
        <v>309</v>
      </c>
      <c r="F289" s="70" t="s">
        <v>345</v>
      </c>
      <c r="G289" s="70" t="s">
        <v>310</v>
      </c>
    </row>
    <row r="290" spans="1:7" ht="16" x14ac:dyDescent="0.2">
      <c r="A290" t="s">
        <v>6265</v>
      </c>
      <c r="B290" t="s">
        <v>6248</v>
      </c>
      <c r="C290" t="s">
        <v>528</v>
      </c>
      <c r="D290" t="str">
        <f t="shared" si="20"/>
        <v>Airplane</v>
      </c>
      <c r="E290" t="s">
        <v>309</v>
      </c>
      <c r="F290" s="70" t="s">
        <v>345</v>
      </c>
      <c r="G290" s="70" t="s">
        <v>310</v>
      </c>
    </row>
    <row r="291" spans="1:7" ht="16" x14ac:dyDescent="0.2">
      <c r="A291" t="s">
        <v>6265</v>
      </c>
      <c r="B291" t="s">
        <v>6248</v>
      </c>
      <c r="C291" t="s">
        <v>866</v>
      </c>
      <c r="D291" t="str">
        <f t="shared" si="20"/>
        <v>Long term acute care hospital</v>
      </c>
      <c r="E291" t="s">
        <v>309</v>
      </c>
      <c r="F291" s="70" t="s">
        <v>310</v>
      </c>
      <c r="G291" s="70" t="s">
        <v>310</v>
      </c>
    </row>
    <row r="292" spans="1:7" ht="16" x14ac:dyDescent="0.2">
      <c r="A292" t="s">
        <v>6265</v>
      </c>
      <c r="B292" t="s">
        <v>6248</v>
      </c>
      <c r="C292" t="s">
        <v>873</v>
      </c>
      <c r="D292" t="str">
        <f t="shared" si="20"/>
        <v>Child day care</v>
      </c>
      <c r="E292" t="s">
        <v>309</v>
      </c>
      <c r="F292" s="70" t="s">
        <v>310</v>
      </c>
      <c r="G292" s="70" t="s">
        <v>310</v>
      </c>
    </row>
    <row r="293" spans="1:7" ht="16" x14ac:dyDescent="0.2">
      <c r="A293" t="s">
        <v>6265</v>
      </c>
      <c r="B293" t="s">
        <v>6248</v>
      </c>
      <c r="C293" t="s">
        <v>1209</v>
      </c>
      <c r="D293" t="str">
        <f t="shared" si="20"/>
        <v>Correctional Facility</v>
      </c>
      <c r="E293" t="s">
        <v>309</v>
      </c>
      <c r="F293" s="70" t="s">
        <v>345</v>
      </c>
      <c r="G293" s="70" t="s">
        <v>310</v>
      </c>
    </row>
    <row r="294" spans="1:7" ht="16" x14ac:dyDescent="0.2">
      <c r="A294" t="s">
        <v>6265</v>
      </c>
      <c r="B294" t="s">
        <v>6248</v>
      </c>
      <c r="C294" t="s">
        <v>1559</v>
      </c>
      <c r="D294" t="str">
        <f t="shared" si="20"/>
        <v>Higher education domitory or residential building</v>
      </c>
      <c r="E294" t="s">
        <v>309</v>
      </c>
      <c r="F294" s="70" t="s">
        <v>310</v>
      </c>
      <c r="G294" s="70" t="s">
        <v>310</v>
      </c>
    </row>
    <row r="295" spans="1:7" ht="16" x14ac:dyDescent="0.2">
      <c r="A295" t="s">
        <v>6265</v>
      </c>
      <c r="B295" t="s">
        <v>6248</v>
      </c>
      <c r="C295" t="s">
        <v>1732</v>
      </c>
      <c r="D295" t="str">
        <f t="shared" si="20"/>
        <v>First Nation</v>
      </c>
      <c r="E295" t="s">
        <v>309</v>
      </c>
      <c r="F295" s="70" t="s">
        <v>310</v>
      </c>
      <c r="G295" s="70" t="s">
        <v>310</v>
      </c>
    </row>
    <row r="296" spans="1:7" ht="16" x14ac:dyDescent="0.2">
      <c r="A296" t="s">
        <v>6265</v>
      </c>
      <c r="B296" t="s">
        <v>6248</v>
      </c>
      <c r="C296" t="s">
        <v>2156</v>
      </c>
      <c r="D296" t="str">
        <f t="shared" si="20"/>
        <v>Hospital</v>
      </c>
      <c r="E296" t="s">
        <v>309</v>
      </c>
      <c r="F296" s="70" t="s">
        <v>345</v>
      </c>
      <c r="G296" s="70" t="s">
        <v>310</v>
      </c>
    </row>
    <row r="297" spans="1:7" ht="16" x14ac:dyDescent="0.2">
      <c r="A297" t="s">
        <v>6265</v>
      </c>
      <c r="B297" t="s">
        <v>6248</v>
      </c>
      <c r="C297" t="s">
        <v>2542</v>
      </c>
      <c r="D297" t="str">
        <f t="shared" si="20"/>
        <v>Long-term care facility</v>
      </c>
      <c r="E297" t="s">
        <v>309</v>
      </c>
      <c r="F297" s="70" t="s">
        <v>345</v>
      </c>
      <c r="G297" s="70" t="s">
        <v>310</v>
      </c>
    </row>
    <row r="298" spans="1:7" ht="16" x14ac:dyDescent="0.2">
      <c r="A298" t="s">
        <v>6265</v>
      </c>
      <c r="B298" t="s">
        <v>6248</v>
      </c>
      <c r="C298" t="s">
        <v>2547</v>
      </c>
      <c r="D298" t="str">
        <f t="shared" ref="D298:D361" si="21">_xlfn.XLOOKUP(C298,partID,label)</f>
        <v>Long-term care - assisted living or retirement home</v>
      </c>
      <c r="E298" t="s">
        <v>309</v>
      </c>
      <c r="F298" s="70" t="s">
        <v>310</v>
      </c>
      <c r="G298" s="70" t="s">
        <v>310</v>
      </c>
    </row>
    <row r="299" spans="1:7" ht="16" x14ac:dyDescent="0.2">
      <c r="A299" t="s">
        <v>6265</v>
      </c>
      <c r="B299" t="s">
        <v>6248</v>
      </c>
      <c r="C299" t="s">
        <v>2553</v>
      </c>
      <c r="D299" t="str">
        <f t="shared" si="21"/>
        <v>Other long-term care</v>
      </c>
      <c r="E299" t="s">
        <v>309</v>
      </c>
      <c r="F299" s="70" t="s">
        <v>310</v>
      </c>
      <c r="G299" s="70" t="s">
        <v>310</v>
      </c>
    </row>
    <row r="300" spans="1:7" ht="16" x14ac:dyDescent="0.2">
      <c r="A300" t="s">
        <v>6265</v>
      </c>
      <c r="B300" t="s">
        <v>6248</v>
      </c>
      <c r="C300" t="s">
        <v>2922</v>
      </c>
      <c r="D300" t="str">
        <f t="shared" si="21"/>
        <v>Municipality</v>
      </c>
      <c r="E300" t="s">
        <v>309</v>
      </c>
      <c r="F300" s="70" t="s">
        <v>310</v>
      </c>
      <c r="G300" s="70" t="s">
        <v>310</v>
      </c>
    </row>
    <row r="301" spans="1:7" ht="16" x14ac:dyDescent="0.2">
      <c r="A301" t="s">
        <v>6265</v>
      </c>
      <c r="B301" t="s">
        <v>6248</v>
      </c>
      <c r="C301" t="s">
        <v>3055</v>
      </c>
      <c r="D301" t="str">
        <f t="shared" si="21"/>
        <v>Neighbourhood</v>
      </c>
      <c r="E301" t="s">
        <v>309</v>
      </c>
      <c r="F301" s="70" t="s">
        <v>310</v>
      </c>
      <c r="G301" s="70" t="s">
        <v>310</v>
      </c>
    </row>
    <row r="302" spans="1:7" ht="16" x14ac:dyDescent="0.2">
      <c r="A302" t="s">
        <v>6265</v>
      </c>
      <c r="B302" t="s">
        <v>6248</v>
      </c>
      <c r="C302" t="s">
        <v>3240</v>
      </c>
      <c r="D302" t="str">
        <f t="shared" si="21"/>
        <v>Other residential building</v>
      </c>
      <c r="E302" t="s">
        <v>309</v>
      </c>
      <c r="F302" s="70" t="s">
        <v>310</v>
      </c>
      <c r="G302" s="70" t="s">
        <v>310</v>
      </c>
    </row>
    <row r="303" spans="1:7" ht="16" x14ac:dyDescent="0.2">
      <c r="A303" t="s">
        <v>6265</v>
      </c>
      <c r="B303" t="s">
        <v>6248</v>
      </c>
      <c r="C303" t="s">
        <v>4469</v>
      </c>
      <c r="D303" t="str">
        <f t="shared" si="21"/>
        <v>School</v>
      </c>
      <c r="E303" t="s">
        <v>309</v>
      </c>
      <c r="F303" s="70" t="s">
        <v>345</v>
      </c>
      <c r="G303" s="70" t="s">
        <v>310</v>
      </c>
    </row>
    <row r="304" spans="1:7" ht="16" x14ac:dyDescent="0.2">
      <c r="A304" t="s">
        <v>6265</v>
      </c>
      <c r="B304" t="s">
        <v>6248</v>
      </c>
      <c r="C304" t="s">
        <v>4653</v>
      </c>
      <c r="D304" t="str">
        <f t="shared" si="21"/>
        <v>Ship</v>
      </c>
      <c r="E304" t="s">
        <v>309</v>
      </c>
      <c r="F304" s="70" t="s">
        <v>310</v>
      </c>
      <c r="G304" s="70" t="s">
        <v>310</v>
      </c>
    </row>
    <row r="305" spans="1:7" ht="16" x14ac:dyDescent="0.2">
      <c r="A305" t="s">
        <v>6265</v>
      </c>
      <c r="B305" t="s">
        <v>6248</v>
      </c>
      <c r="C305" t="s">
        <v>4848</v>
      </c>
      <c r="D305" t="str">
        <f t="shared" si="21"/>
        <v>Social services shelter</v>
      </c>
      <c r="E305" t="s">
        <v>309</v>
      </c>
      <c r="F305" s="70" t="s">
        <v>310</v>
      </c>
      <c r="G305" s="70" t="s">
        <v>310</v>
      </c>
    </row>
    <row r="306" spans="1:7" ht="16" x14ac:dyDescent="0.2">
      <c r="A306" t="s">
        <v>6265</v>
      </c>
      <c r="B306" t="s">
        <v>6248</v>
      </c>
      <c r="C306" t="s">
        <v>5178</v>
      </c>
      <c r="D306" t="str">
        <f t="shared" si="21"/>
        <v>University campus</v>
      </c>
      <c r="E306" t="s">
        <v>309</v>
      </c>
      <c r="F306" s="70" t="s">
        <v>777</v>
      </c>
      <c r="G306" s="70" t="s">
        <v>310</v>
      </c>
    </row>
    <row r="307" spans="1:7" ht="16" x14ac:dyDescent="0.2">
      <c r="A307" t="s">
        <v>6266</v>
      </c>
      <c r="B307" t="s">
        <v>6248</v>
      </c>
      <c r="C307" t="s">
        <v>826</v>
      </c>
      <c r="D307" t="str">
        <f t="shared" si="21"/>
        <v>Branch sewer pipleline</v>
      </c>
      <c r="E307" t="s">
        <v>309</v>
      </c>
      <c r="F307" s="70" t="s">
        <v>345</v>
      </c>
      <c r="G307" s="70" t="s">
        <v>310</v>
      </c>
    </row>
    <row r="308" spans="1:7" ht="16" x14ac:dyDescent="0.2">
      <c r="A308" t="s">
        <v>6266</v>
      </c>
      <c r="B308" t="s">
        <v>6248</v>
      </c>
      <c r="C308" t="s">
        <v>831</v>
      </c>
      <c r="D308" t="str">
        <f t="shared" si="21"/>
        <v>Building cleanout</v>
      </c>
      <c r="E308" t="s">
        <v>309</v>
      </c>
      <c r="F308" s="70" t="s">
        <v>345</v>
      </c>
      <c r="G308" s="70" t="s">
        <v>310</v>
      </c>
    </row>
    <row r="309" spans="1:7" ht="16" x14ac:dyDescent="0.2">
      <c r="A309" t="s">
        <v>6266</v>
      </c>
      <c r="B309" t="s">
        <v>6248</v>
      </c>
      <c r="C309" t="s">
        <v>1643</v>
      </c>
      <c r="D309" t="str">
        <f t="shared" si="21"/>
        <v>Estuary, natural water body</v>
      </c>
      <c r="E309" t="s">
        <v>309</v>
      </c>
      <c r="F309" s="70" t="s">
        <v>345</v>
      </c>
      <c r="G309" s="70" t="s">
        <v>310</v>
      </c>
    </row>
    <row r="310" spans="1:7" ht="16" x14ac:dyDescent="0.2">
      <c r="A310" t="s">
        <v>6266</v>
      </c>
      <c r="B310" t="s">
        <v>6248</v>
      </c>
      <c r="C310" t="s">
        <v>2384</v>
      </c>
      <c r="D310" t="str">
        <f t="shared" si="21"/>
        <v>Lake,  natural water body</v>
      </c>
      <c r="E310" t="s">
        <v>309</v>
      </c>
      <c r="F310" s="70" t="s">
        <v>345</v>
      </c>
      <c r="G310" s="70" t="s">
        <v>310</v>
      </c>
    </row>
    <row r="311" spans="1:7" ht="16" x14ac:dyDescent="0.2">
      <c r="A311" t="s">
        <v>6266</v>
      </c>
      <c r="B311" t="s">
        <v>6248</v>
      </c>
      <c r="C311" t="s">
        <v>2173</v>
      </c>
      <c r="D311" t="str">
        <f t="shared" si="21"/>
        <v>Holding tank</v>
      </c>
      <c r="E311" t="s">
        <v>309</v>
      </c>
      <c r="F311" s="70" t="s">
        <v>345</v>
      </c>
      <c r="G311" s="70" t="s">
        <v>310</v>
      </c>
    </row>
    <row r="312" spans="1:7" ht="16" x14ac:dyDescent="0.2">
      <c r="A312" t="s">
        <v>6266</v>
      </c>
      <c r="B312" t="s">
        <v>6248</v>
      </c>
      <c r="C312" t="s">
        <v>2379</v>
      </c>
      <c r="D312" t="str">
        <f t="shared" si="21"/>
        <v>Lagoon system</v>
      </c>
      <c r="E312" t="s">
        <v>309</v>
      </c>
      <c r="F312" s="70" t="s">
        <v>345</v>
      </c>
      <c r="G312" s="70" t="s">
        <v>310</v>
      </c>
    </row>
    <row r="313" spans="1:7" ht="16" x14ac:dyDescent="0.2">
      <c r="A313" t="s">
        <v>6266</v>
      </c>
      <c r="B313" t="s">
        <v>6248</v>
      </c>
      <c r="C313" t="s">
        <v>2889</v>
      </c>
      <c r="D313" t="str">
        <f t="shared" si="21"/>
        <v>Major sewer pipeline</v>
      </c>
      <c r="E313" t="s">
        <v>309</v>
      </c>
      <c r="F313" s="70" t="s">
        <v>345</v>
      </c>
      <c r="G313" s="70" t="s">
        <v>310</v>
      </c>
    </row>
    <row r="314" spans="1:7" ht="16" x14ac:dyDescent="0.2">
      <c r="A314" t="s">
        <v>6266</v>
      </c>
      <c r="B314" t="s">
        <v>6248</v>
      </c>
      <c r="C314" t="s">
        <v>3188</v>
      </c>
      <c r="D314" t="str">
        <f t="shared" si="21"/>
        <v>Ocean, natural water body</v>
      </c>
      <c r="E314" t="s">
        <v>309</v>
      </c>
      <c r="F314" s="70" t="s">
        <v>345</v>
      </c>
      <c r="G314" s="70" t="s">
        <v>310</v>
      </c>
    </row>
    <row r="315" spans="1:7" ht="16" x14ac:dyDescent="0.2">
      <c r="A315" t="s">
        <v>6266</v>
      </c>
      <c r="B315" t="s">
        <v>6248</v>
      </c>
      <c r="C315" t="s">
        <v>3935</v>
      </c>
      <c r="D315" t="str">
        <f t="shared" si="21"/>
        <v>Pumping station</v>
      </c>
      <c r="E315" t="s">
        <v>309</v>
      </c>
      <c r="F315" s="70" t="s">
        <v>345</v>
      </c>
      <c r="G315" s="70" t="s">
        <v>310</v>
      </c>
    </row>
    <row r="316" spans="1:7" ht="16" x14ac:dyDescent="0.2">
      <c r="A316" t="s">
        <v>6266</v>
      </c>
      <c r="B316" t="s">
        <v>6248</v>
      </c>
      <c r="C316" t="s">
        <v>4298</v>
      </c>
      <c r="D316" t="str">
        <f t="shared" si="21"/>
        <v>Retention pond</v>
      </c>
      <c r="E316" t="s">
        <v>309</v>
      </c>
      <c r="F316" s="70" t="s">
        <v>345</v>
      </c>
      <c r="G316" s="70" t="s">
        <v>310</v>
      </c>
    </row>
    <row r="317" spans="1:7" ht="16" x14ac:dyDescent="0.2">
      <c r="A317" t="s">
        <v>6266</v>
      </c>
      <c r="B317" t="s">
        <v>6248</v>
      </c>
      <c r="C317" t="s">
        <v>4302</v>
      </c>
      <c r="D317" t="str">
        <f t="shared" si="21"/>
        <v>River, natural water body</v>
      </c>
      <c r="E317" t="s">
        <v>309</v>
      </c>
      <c r="F317" s="70" t="s">
        <v>345</v>
      </c>
      <c r="G317" s="70" t="s">
        <v>310</v>
      </c>
    </row>
    <row r="318" spans="1:7" ht="16" x14ac:dyDescent="0.2">
      <c r="A318" t="s">
        <v>6266</v>
      </c>
      <c r="B318" t="s">
        <v>6248</v>
      </c>
      <c r="C318" t="s">
        <v>4503</v>
      </c>
      <c r="D318" t="str">
        <f t="shared" si="21"/>
        <v>Sea, natural water body</v>
      </c>
      <c r="E318" t="s">
        <v>309</v>
      </c>
      <c r="F318" s="70" t="s">
        <v>345</v>
      </c>
      <c r="G318" s="70" t="s">
        <v>310</v>
      </c>
    </row>
    <row r="319" spans="1:7" ht="16" x14ac:dyDescent="0.2">
      <c r="A319" t="s">
        <v>6266</v>
      </c>
      <c r="B319" t="s">
        <v>6248</v>
      </c>
      <c r="C319" t="s">
        <v>4542</v>
      </c>
      <c r="D319" t="str">
        <f t="shared" si="21"/>
        <v>Septic tank</v>
      </c>
      <c r="E319" t="s">
        <v>309</v>
      </c>
      <c r="F319" s="70" t="s">
        <v>345</v>
      </c>
      <c r="G319" s="70" t="s">
        <v>310</v>
      </c>
    </row>
    <row r="320" spans="1:7" ht="16" x14ac:dyDescent="0.2">
      <c r="A320" t="s">
        <v>6266</v>
      </c>
      <c r="B320" t="s">
        <v>6248</v>
      </c>
      <c r="C320" t="s">
        <v>4853</v>
      </c>
      <c r="D320" t="str">
        <f t="shared" si="21"/>
        <v>Stabilization pond</v>
      </c>
      <c r="E320" t="s">
        <v>309</v>
      </c>
      <c r="F320" s="70" t="s">
        <v>345</v>
      </c>
      <c r="G320" s="70" t="s">
        <v>310</v>
      </c>
    </row>
    <row r="321" spans="1:7" ht="16" x14ac:dyDescent="0.2">
      <c r="A321" t="s">
        <v>6266</v>
      </c>
      <c r="B321" t="s">
        <v>6248</v>
      </c>
      <c r="C321" t="s">
        <v>4985</v>
      </c>
      <c r="D321" t="str">
        <f t="shared" si="21"/>
        <v>Sewage truck</v>
      </c>
      <c r="E321" t="s">
        <v>309</v>
      </c>
      <c r="F321" s="70" t="s">
        <v>345</v>
      </c>
      <c r="G321" s="70" t="s">
        <v>310</v>
      </c>
    </row>
    <row r="322" spans="1:7" ht="16" x14ac:dyDescent="0.2">
      <c r="A322" t="s">
        <v>6266</v>
      </c>
      <c r="B322" t="s">
        <v>6248</v>
      </c>
      <c r="C322" t="s">
        <v>5439</v>
      </c>
      <c r="D322" t="str">
        <f t="shared" si="21"/>
        <v>Industrial wastewater treatment plant</v>
      </c>
      <c r="E322" t="s">
        <v>309</v>
      </c>
      <c r="F322" s="70" t="s">
        <v>345</v>
      </c>
      <c r="G322" s="70" t="s">
        <v>310</v>
      </c>
    </row>
    <row r="323" spans="1:7" ht="16" x14ac:dyDescent="0.2">
      <c r="A323" t="s">
        <v>6266</v>
      </c>
      <c r="B323" t="s">
        <v>6248</v>
      </c>
      <c r="C323" t="s">
        <v>5444</v>
      </c>
      <c r="D323" t="str">
        <f t="shared" si="21"/>
        <v>Municipal wastewater treatment plant for combined sewage</v>
      </c>
      <c r="E323" t="s">
        <v>309</v>
      </c>
      <c r="F323" s="70" t="s">
        <v>345</v>
      </c>
      <c r="G323" s="70" t="s">
        <v>310</v>
      </c>
    </row>
    <row r="324" spans="1:7" ht="16" x14ac:dyDescent="0.2">
      <c r="A324" t="s">
        <v>6266</v>
      </c>
      <c r="B324" t="s">
        <v>6248</v>
      </c>
      <c r="C324" t="s">
        <v>5448</v>
      </c>
      <c r="D324" t="str">
        <f t="shared" si="21"/>
        <v>Municipal wastewater treatment plant for sanitary dewage only</v>
      </c>
      <c r="E324" t="s">
        <v>309</v>
      </c>
      <c r="F324" s="70" t="s">
        <v>345</v>
      </c>
      <c r="G324" s="70" t="s">
        <v>310</v>
      </c>
    </row>
    <row r="325" spans="1:7" ht="16" x14ac:dyDescent="0.2">
      <c r="A325" t="s">
        <v>6266</v>
      </c>
      <c r="B325" t="s">
        <v>6248</v>
      </c>
      <c r="C325" t="s">
        <v>5419</v>
      </c>
      <c r="D325" t="str">
        <f t="shared" si="21"/>
        <v>Wastewater treatment plant</v>
      </c>
      <c r="E325" t="s">
        <v>309</v>
      </c>
      <c r="F325" s="70" t="s">
        <v>345</v>
      </c>
      <c r="G325" s="70" t="s">
        <v>310</v>
      </c>
    </row>
    <row r="326" spans="1:7" ht="16" x14ac:dyDescent="0.2">
      <c r="A326" t="s">
        <v>6266</v>
      </c>
      <c r="B326" t="s">
        <v>6248</v>
      </c>
      <c r="C326" t="s">
        <v>5234</v>
      </c>
      <c r="D326" t="str">
        <f t="shared" si="21"/>
        <v>Upstream sites</v>
      </c>
      <c r="E326" t="s">
        <v>309</v>
      </c>
      <c r="F326" s="70" t="s">
        <v>345</v>
      </c>
      <c r="G326" s="70" t="s">
        <v>310</v>
      </c>
    </row>
    <row r="327" spans="1:7" ht="16" x14ac:dyDescent="0.2">
      <c r="A327" t="s">
        <v>6266</v>
      </c>
      <c r="B327" t="s">
        <v>6248</v>
      </c>
      <c r="C327" t="s">
        <v>5426</v>
      </c>
      <c r="D327" t="str">
        <f t="shared" si="21"/>
        <v>Back-up wastewater treatment site</v>
      </c>
      <c r="E327" t="s">
        <v>309</v>
      </c>
      <c r="F327" s="70" t="s">
        <v>345</v>
      </c>
      <c r="G327" s="70" t="s">
        <v>310</v>
      </c>
    </row>
    <row r="328" spans="1:7" ht="16" x14ac:dyDescent="0.2">
      <c r="A328" t="s">
        <v>6267</v>
      </c>
      <c r="B328" t="s">
        <v>6248</v>
      </c>
      <c r="C328" t="s">
        <v>885</v>
      </c>
      <c r="D328" t="str">
        <f t="shared" si="21"/>
        <v>Centrifugation</v>
      </c>
      <c r="E328" t="s">
        <v>309</v>
      </c>
      <c r="F328" s="70" t="s">
        <v>310</v>
      </c>
      <c r="G328" s="70" t="s">
        <v>310</v>
      </c>
    </row>
    <row r="329" spans="1:7" ht="16" x14ac:dyDescent="0.2">
      <c r="A329" t="s">
        <v>6267</v>
      </c>
      <c r="B329" t="s">
        <v>6248</v>
      </c>
      <c r="C329" t="s">
        <v>1728</v>
      </c>
      <c r="D329" t="str">
        <f t="shared" si="21"/>
        <v>Filtration</v>
      </c>
      <c r="E329" t="s">
        <v>309</v>
      </c>
      <c r="F329" s="70" t="s">
        <v>310</v>
      </c>
      <c r="G329" s="70" t="s">
        <v>310</v>
      </c>
    </row>
    <row r="330" spans="1:7" ht="16" x14ac:dyDescent="0.2">
      <c r="A330" t="s">
        <v>6267</v>
      </c>
      <c r="B330" t="s">
        <v>6248</v>
      </c>
      <c r="C330" t="s">
        <v>2072</v>
      </c>
      <c r="D330" t="str">
        <f t="shared" si="21"/>
        <v>Gravity settling</v>
      </c>
      <c r="E330" t="s">
        <v>309</v>
      </c>
      <c r="F330" s="70" t="s">
        <v>310</v>
      </c>
      <c r="G330" s="70" t="s">
        <v>310</v>
      </c>
    </row>
    <row r="331" spans="1:7" ht="16" x14ac:dyDescent="0.2">
      <c r="A331" t="s">
        <v>6267</v>
      </c>
      <c r="B331" t="s">
        <v>6248</v>
      </c>
      <c r="C331" t="s">
        <v>2744</v>
      </c>
      <c r="D331" t="str">
        <f t="shared" si="21"/>
        <v>Membrane filtration with acidification and mgcl2</v>
      </c>
      <c r="E331" t="s">
        <v>309</v>
      </c>
      <c r="F331" s="70" t="s">
        <v>310</v>
      </c>
      <c r="G331" s="70" t="s">
        <v>310</v>
      </c>
    </row>
    <row r="332" spans="1:7" ht="16" x14ac:dyDescent="0.2">
      <c r="A332" t="s">
        <v>6267</v>
      </c>
      <c r="B332" t="s">
        <v>6248</v>
      </c>
      <c r="C332" t="s">
        <v>2747</v>
      </c>
      <c r="D332" t="str">
        <f t="shared" si="21"/>
        <v>Membrane filtration with acidification and mgcl2, membrane recombined with separated solids</v>
      </c>
      <c r="E332" t="s">
        <v>309</v>
      </c>
      <c r="F332" s="70" t="s">
        <v>310</v>
      </c>
      <c r="G332" s="70" t="s">
        <v>310</v>
      </c>
    </row>
    <row r="333" spans="1:7" ht="16" x14ac:dyDescent="0.2">
      <c r="A333" t="s">
        <v>6267</v>
      </c>
      <c r="B333" t="s">
        <v>6248</v>
      </c>
      <c r="C333" t="s">
        <v>2750</v>
      </c>
      <c r="D333" t="str">
        <f t="shared" si="21"/>
        <v>Membrane filtration with addition of mgcl2</v>
      </c>
      <c r="E333" t="s">
        <v>309</v>
      </c>
      <c r="F333" s="70" t="s">
        <v>310</v>
      </c>
      <c r="G333" s="70" t="s">
        <v>310</v>
      </c>
    </row>
    <row r="334" spans="1:7" ht="16" x14ac:dyDescent="0.2">
      <c r="A334" t="s">
        <v>6267</v>
      </c>
      <c r="B334" t="s">
        <v>6248</v>
      </c>
      <c r="C334" t="s">
        <v>2753</v>
      </c>
      <c r="D334" t="str">
        <f t="shared" si="21"/>
        <v>Membrane filtration with  mgcl2 and separated solids</v>
      </c>
      <c r="E334" t="s">
        <v>309</v>
      </c>
      <c r="F334" s="70" t="s">
        <v>310</v>
      </c>
      <c r="G334" s="70" t="s">
        <v>310</v>
      </c>
    </row>
    <row r="335" spans="1:7" ht="16" x14ac:dyDescent="0.2">
      <c r="A335" t="s">
        <v>6267</v>
      </c>
      <c r="B335" t="s">
        <v>6248</v>
      </c>
      <c r="C335" t="s">
        <v>2758</v>
      </c>
      <c r="D335" t="str">
        <f t="shared" si="21"/>
        <v>Membrane filtration with no amendment</v>
      </c>
      <c r="E335" t="s">
        <v>309</v>
      </c>
      <c r="F335" s="70" t="s">
        <v>310</v>
      </c>
      <c r="G335" s="70" t="s">
        <v>310</v>
      </c>
    </row>
    <row r="336" spans="1:7" ht="16" x14ac:dyDescent="0.2">
      <c r="A336" t="s">
        <v>6267</v>
      </c>
      <c r="B336" t="s">
        <v>6248</v>
      </c>
      <c r="C336" t="s">
        <v>2761</v>
      </c>
      <c r="D336" t="str">
        <f t="shared" si="21"/>
        <v>Membrane filtration with no amendment, membrane recombined with separated solids</v>
      </c>
      <c r="E336" t="s">
        <v>309</v>
      </c>
      <c r="F336" s="70" t="s">
        <v>310</v>
      </c>
      <c r="G336" s="70" t="s">
        <v>310</v>
      </c>
    </row>
    <row r="337" spans="1:7" ht="16" x14ac:dyDescent="0.2">
      <c r="A337" t="s">
        <v>6267</v>
      </c>
      <c r="B337" t="s">
        <v>6248</v>
      </c>
      <c r="C337" t="s">
        <v>2765</v>
      </c>
      <c r="D337" t="str">
        <f t="shared" si="21"/>
        <v>Membrane filtration with sample acidification</v>
      </c>
      <c r="E337" t="s">
        <v>309</v>
      </c>
      <c r="F337" s="70" t="s">
        <v>310</v>
      </c>
      <c r="G337" s="70" t="s">
        <v>310</v>
      </c>
    </row>
    <row r="338" spans="1:7" ht="16" x14ac:dyDescent="0.2">
      <c r="A338" t="s">
        <v>6267</v>
      </c>
      <c r="B338" t="s">
        <v>6248</v>
      </c>
      <c r="C338" t="s">
        <v>2769</v>
      </c>
      <c r="D338" t="str">
        <f t="shared" si="21"/>
        <v>Membrane filtration with sample acidification, membrane recombined with separated solids</v>
      </c>
      <c r="E338" t="s">
        <v>309</v>
      </c>
      <c r="F338" s="70" t="s">
        <v>310</v>
      </c>
      <c r="G338" s="70" t="s">
        <v>310</v>
      </c>
    </row>
    <row r="339" spans="1:7" ht="16" x14ac:dyDescent="0.2">
      <c r="A339" t="s">
        <v>6267</v>
      </c>
      <c r="B339" t="s">
        <v>6248</v>
      </c>
      <c r="C339" t="s">
        <v>3094</v>
      </c>
      <c r="D339" t="str">
        <f t="shared" si="21"/>
        <v>No liquid concentration, liquid recombined with separated solids</v>
      </c>
      <c r="E339" t="s">
        <v>309</v>
      </c>
      <c r="F339" s="70" t="s">
        <v>310</v>
      </c>
      <c r="G339" s="70" t="s">
        <v>310</v>
      </c>
    </row>
    <row r="340" spans="1:7" ht="16" x14ac:dyDescent="0.2">
      <c r="A340" t="s">
        <v>6268</v>
      </c>
      <c r="B340" t="s">
        <v>6248</v>
      </c>
      <c r="C340" t="s">
        <v>935</v>
      </c>
      <c r="D340" t="str">
        <f t="shared" si="21"/>
        <v>Clarified sample</v>
      </c>
      <c r="E340" t="s">
        <v>309</v>
      </c>
      <c r="F340" s="70" t="s">
        <v>345</v>
      </c>
      <c r="G340" s="70" t="s">
        <v>310</v>
      </c>
    </row>
    <row r="341" spans="1:7" ht="16" x14ac:dyDescent="0.2">
      <c r="A341" t="s">
        <v>6268</v>
      </c>
      <c r="B341" t="s">
        <v>6248</v>
      </c>
      <c r="C341" t="s">
        <v>1120</v>
      </c>
      <c r="D341" t="str">
        <f t="shared" si="21"/>
        <v>Sample concentrate</v>
      </c>
      <c r="E341" t="s">
        <v>309</v>
      </c>
      <c r="F341" s="70" t="s">
        <v>345</v>
      </c>
      <c r="G341" s="70" t="s">
        <v>310</v>
      </c>
    </row>
    <row r="342" spans="1:7" ht="16" x14ac:dyDescent="0.2">
      <c r="A342" t="s">
        <v>6268</v>
      </c>
      <c r="B342" t="s">
        <v>6248</v>
      </c>
      <c r="C342" t="s">
        <v>1487</v>
      </c>
      <c r="D342" t="str">
        <f t="shared" si="21"/>
        <v>Dewatered solids</v>
      </c>
      <c r="E342" t="s">
        <v>309</v>
      </c>
      <c r="F342" s="70" t="s">
        <v>345</v>
      </c>
      <c r="G342" s="70" t="s">
        <v>310</v>
      </c>
    </row>
    <row r="343" spans="1:7" ht="16" x14ac:dyDescent="0.2">
      <c r="A343" t="s">
        <v>6268</v>
      </c>
      <c r="B343" t="s">
        <v>6248</v>
      </c>
      <c r="C343" t="s">
        <v>2563</v>
      </c>
      <c r="D343" t="str">
        <f t="shared" si="21"/>
        <v>Lysis buffer</v>
      </c>
      <c r="E343" t="s">
        <v>309</v>
      </c>
      <c r="F343" s="70" t="s">
        <v>310</v>
      </c>
      <c r="G343" s="70" t="s">
        <v>310</v>
      </c>
    </row>
    <row r="344" spans="1:7" ht="16" x14ac:dyDescent="0.2">
      <c r="A344" t="s">
        <v>6268</v>
      </c>
      <c r="B344" t="s">
        <v>6248</v>
      </c>
      <c r="C344" t="s">
        <v>4152</v>
      </c>
      <c r="D344" t="str">
        <f t="shared" si="21"/>
        <v>Raw wastewater</v>
      </c>
      <c r="E344" t="s">
        <v>309</v>
      </c>
      <c r="F344" s="70" t="s">
        <v>345</v>
      </c>
      <c r="G344" s="70" t="s">
        <v>310</v>
      </c>
    </row>
    <row r="345" spans="1:7" ht="16" x14ac:dyDescent="0.2">
      <c r="A345" t="s">
        <v>6268</v>
      </c>
      <c r="B345" t="s">
        <v>6248</v>
      </c>
      <c r="C345" t="s">
        <v>4316</v>
      </c>
      <c r="D345" t="str">
        <f t="shared" si="21"/>
        <v>Raw post-pasteurized wastewater</v>
      </c>
      <c r="E345" t="s">
        <v>309</v>
      </c>
      <c r="F345" s="70" t="s">
        <v>345</v>
      </c>
      <c r="G345" s="70" t="s">
        <v>310</v>
      </c>
    </row>
    <row r="346" spans="1:7" ht="16" x14ac:dyDescent="0.2">
      <c r="A346" t="s">
        <v>6269</v>
      </c>
      <c r="B346" t="s">
        <v>6248</v>
      </c>
      <c r="C346" t="s">
        <v>721</v>
      </c>
      <c r="D346" t="str">
        <f t="shared" si="21"/>
        <v>bcov culture spike target</v>
      </c>
      <c r="E346" t="s">
        <v>309</v>
      </c>
      <c r="F346" s="70" t="s">
        <v>310</v>
      </c>
      <c r="G346" s="70" t="s">
        <v>310</v>
      </c>
    </row>
    <row r="347" spans="1:7" ht="16" x14ac:dyDescent="0.2">
      <c r="A347" t="s">
        <v>6269</v>
      </c>
      <c r="B347" t="s">
        <v>6248</v>
      </c>
      <c r="C347" t="s">
        <v>726</v>
      </c>
      <c r="D347" t="str">
        <f t="shared" si="21"/>
        <v>bcov vaccine spike target</v>
      </c>
      <c r="E347" t="s">
        <v>309</v>
      </c>
      <c r="F347" s="70" t="s">
        <v>310</v>
      </c>
      <c r="G347" s="70" t="s">
        <v>310</v>
      </c>
    </row>
    <row r="348" spans="1:7" ht="16" x14ac:dyDescent="0.2">
      <c r="A348" t="s">
        <v>6269</v>
      </c>
      <c r="B348" t="s">
        <v>6248</v>
      </c>
      <c r="C348" t="s">
        <v>811</v>
      </c>
      <c r="D348" t="str">
        <f t="shared" si="21"/>
        <v>brsv culture spike target</v>
      </c>
      <c r="E348" t="s">
        <v>309</v>
      </c>
      <c r="F348" s="70" t="s">
        <v>310</v>
      </c>
      <c r="G348" s="70" t="s">
        <v>310</v>
      </c>
    </row>
    <row r="349" spans="1:7" ht="16" x14ac:dyDescent="0.2">
      <c r="A349" t="s">
        <v>6269</v>
      </c>
      <c r="B349" t="s">
        <v>6248</v>
      </c>
      <c r="C349" t="s">
        <v>821</v>
      </c>
      <c r="D349" t="str">
        <f t="shared" si="21"/>
        <v>brsv vaccine spike target</v>
      </c>
      <c r="E349" t="s">
        <v>309</v>
      </c>
      <c r="F349" s="70" t="s">
        <v>310</v>
      </c>
      <c r="G349" s="70" t="s">
        <v>310</v>
      </c>
    </row>
    <row r="350" spans="1:7" ht="16" x14ac:dyDescent="0.2">
      <c r="A350" t="s">
        <v>6269</v>
      </c>
      <c r="B350" t="s">
        <v>6248</v>
      </c>
      <c r="C350" t="s">
        <v>2106</v>
      </c>
      <c r="D350" t="str">
        <f t="shared" si="21"/>
        <v>Heat inactivated sars-cov-2 virus spike target</v>
      </c>
      <c r="E350" t="s">
        <v>309</v>
      </c>
      <c r="F350" s="70" t="s">
        <v>310</v>
      </c>
      <c r="G350" s="70" t="s">
        <v>310</v>
      </c>
    </row>
    <row r="351" spans="1:7" ht="16" x14ac:dyDescent="0.2">
      <c r="A351" t="s">
        <v>6269</v>
      </c>
      <c r="B351" t="s">
        <v>6248</v>
      </c>
      <c r="C351" t="s">
        <v>2116</v>
      </c>
      <c r="D351" t="str">
        <f t="shared" si="21"/>
        <v>hep g armored rna spike target</v>
      </c>
      <c r="E351" t="s">
        <v>309</v>
      </c>
      <c r="F351" s="70" t="s">
        <v>310</v>
      </c>
      <c r="G351" s="70" t="s">
        <v>310</v>
      </c>
    </row>
    <row r="352" spans="1:7" ht="16" x14ac:dyDescent="0.2">
      <c r="A352" t="s">
        <v>6269</v>
      </c>
      <c r="B352" t="s">
        <v>6248</v>
      </c>
      <c r="C352" t="s">
        <v>2876</v>
      </c>
      <c r="D352" t="str">
        <f t="shared" si="21"/>
        <v>ms2 coliphage spike target</v>
      </c>
      <c r="E352" t="s">
        <v>309</v>
      </c>
      <c r="F352" s="70" t="s">
        <v>310</v>
      </c>
      <c r="G352" s="70" t="s">
        <v>310</v>
      </c>
    </row>
    <row r="353" spans="1:7" ht="16" x14ac:dyDescent="0.2">
      <c r="A353" t="s">
        <v>6269</v>
      </c>
      <c r="B353" t="s">
        <v>6248</v>
      </c>
      <c r="C353" t="s">
        <v>2901</v>
      </c>
      <c r="D353" t="str">
        <f t="shared" si="21"/>
        <v>murine coronavirus spike target</v>
      </c>
      <c r="E353" t="s">
        <v>309</v>
      </c>
      <c r="F353" s="70" t="s">
        <v>310</v>
      </c>
      <c r="G353" s="70" t="s">
        <v>310</v>
      </c>
    </row>
    <row r="354" spans="1:7" ht="16" x14ac:dyDescent="0.2">
      <c r="A354" t="s">
        <v>6269</v>
      </c>
      <c r="B354" t="s">
        <v>6248</v>
      </c>
      <c r="C354" t="s">
        <v>3183</v>
      </c>
      <c r="D354" t="str">
        <f t="shared" si="21"/>
        <v>oc43 spike target</v>
      </c>
      <c r="E354" t="s">
        <v>309</v>
      </c>
      <c r="F354" s="70" t="s">
        <v>310</v>
      </c>
      <c r="G354" s="70" t="s">
        <v>310</v>
      </c>
    </row>
    <row r="355" spans="1:7" ht="16" x14ac:dyDescent="0.2">
      <c r="A355" t="s">
        <v>6269</v>
      </c>
      <c r="B355" t="s">
        <v>6248</v>
      </c>
      <c r="C355" t="s">
        <v>3586</v>
      </c>
      <c r="D355" t="str">
        <f t="shared" si="21"/>
        <v>phi6 spike target</v>
      </c>
      <c r="E355" t="s">
        <v>309</v>
      </c>
      <c r="F355" s="70" t="s">
        <v>310</v>
      </c>
      <c r="G355" s="70" t="s">
        <v>310</v>
      </c>
    </row>
    <row r="356" spans="1:7" ht="16" x14ac:dyDescent="0.2">
      <c r="A356" t="s">
        <v>6269</v>
      </c>
      <c r="B356" t="s">
        <v>6248</v>
      </c>
      <c r="C356" t="s">
        <v>3973</v>
      </c>
      <c r="D356" t="str">
        <f t="shared" si="21"/>
        <v>Puro virus spike target</v>
      </c>
      <c r="E356" t="s">
        <v>309</v>
      </c>
      <c r="F356" s="70" t="s">
        <v>310</v>
      </c>
      <c r="G356" s="70" t="s">
        <v>310</v>
      </c>
    </row>
    <row r="357" spans="1:7" ht="16" x14ac:dyDescent="0.2">
      <c r="A357" s="140" t="s">
        <v>6270</v>
      </c>
      <c r="B357" t="s">
        <v>6248</v>
      </c>
      <c r="C357" t="s">
        <v>309</v>
      </c>
      <c r="D357" t="str">
        <f t="shared" si="21"/>
        <v>Active</v>
      </c>
      <c r="E357" t="s">
        <v>309</v>
      </c>
      <c r="F357" s="70" t="s">
        <v>310</v>
      </c>
      <c r="G357" s="70" t="s">
        <v>310</v>
      </c>
    </row>
    <row r="358" spans="1:7" ht="16" x14ac:dyDescent="0.2">
      <c r="A358" s="140" t="s">
        <v>6270</v>
      </c>
      <c r="B358" t="s">
        <v>6248</v>
      </c>
      <c r="C358" t="s">
        <v>1510</v>
      </c>
      <c r="D358" t="str">
        <f t="shared" si="21"/>
        <v>Development</v>
      </c>
      <c r="E358" t="s">
        <v>309</v>
      </c>
      <c r="F358" s="70" t="s">
        <v>310</v>
      </c>
      <c r="G358" s="70" t="s">
        <v>310</v>
      </c>
    </row>
    <row r="359" spans="1:7" ht="16" x14ac:dyDescent="0.2">
      <c r="A359" s="140" t="s">
        <v>6270</v>
      </c>
      <c r="B359" t="s">
        <v>6248</v>
      </c>
      <c r="C359" t="s">
        <v>568</v>
      </c>
      <c r="D359" t="str">
        <f t="shared" si="21"/>
        <v>Depreciated</v>
      </c>
      <c r="E359" t="s">
        <v>309</v>
      </c>
      <c r="F359" s="70" t="s">
        <v>310</v>
      </c>
      <c r="G359" s="70" t="s">
        <v>310</v>
      </c>
    </row>
    <row r="360" spans="1:7" ht="16" x14ac:dyDescent="0.2">
      <c r="A360" t="s">
        <v>6271</v>
      </c>
      <c r="B360" t="s">
        <v>6248</v>
      </c>
      <c r="C360" t="s">
        <v>466</v>
      </c>
      <c r="D360" t="str">
        <f t="shared" si="21"/>
        <v>Foreign key</v>
      </c>
      <c r="E360" t="s">
        <v>309</v>
      </c>
      <c r="F360" s="70" t="s">
        <v>310</v>
      </c>
      <c r="G360" s="70" t="s">
        <v>310</v>
      </c>
    </row>
    <row r="361" spans="1:7" ht="16" x14ac:dyDescent="0.2">
      <c r="A361" t="s">
        <v>6271</v>
      </c>
      <c r="B361" t="s">
        <v>6248</v>
      </c>
      <c r="C361" t="s">
        <v>411</v>
      </c>
      <c r="D361" t="str">
        <f t="shared" si="21"/>
        <v>Header</v>
      </c>
      <c r="E361" t="s">
        <v>309</v>
      </c>
      <c r="F361" s="70" t="s">
        <v>310</v>
      </c>
      <c r="G361" s="70" t="s">
        <v>310</v>
      </c>
    </row>
    <row r="362" spans="1:7" ht="16" x14ac:dyDescent="0.2">
      <c r="A362" t="s">
        <v>6271</v>
      </c>
      <c r="B362" t="s">
        <v>6248</v>
      </c>
      <c r="C362" t="s">
        <v>312</v>
      </c>
      <c r="D362" t="str">
        <f t="shared" ref="D362:D425" si="22">_xlfn.XLOOKUP(C362,partID,label)</f>
        <v>Input</v>
      </c>
      <c r="E362" t="s">
        <v>309</v>
      </c>
      <c r="F362" s="70" t="s">
        <v>310</v>
      </c>
      <c r="G362" s="70" t="s">
        <v>310</v>
      </c>
    </row>
    <row r="363" spans="1:7" ht="16" x14ac:dyDescent="0.2">
      <c r="A363" t="s">
        <v>6271</v>
      </c>
      <c r="B363" t="s">
        <v>6248</v>
      </c>
      <c r="C363" t="s">
        <v>467</v>
      </c>
      <c r="D363" t="str">
        <f t="shared" si="22"/>
        <v>Primary key</v>
      </c>
      <c r="E363" t="s">
        <v>309</v>
      </c>
      <c r="F363" s="70" t="s">
        <v>310</v>
      </c>
      <c r="G363" s="70" t="s">
        <v>310</v>
      </c>
    </row>
    <row r="364" spans="1:7" ht="16" x14ac:dyDescent="0.2">
      <c r="A364" t="s">
        <v>6272</v>
      </c>
      <c r="B364" t="s">
        <v>6248</v>
      </c>
      <c r="C364" t="s">
        <v>952</v>
      </c>
      <c r="D364" t="str">
        <f t="shared" si="22"/>
        <v>Cloudy</v>
      </c>
      <c r="E364" t="s">
        <v>309</v>
      </c>
      <c r="F364" s="70" t="s">
        <v>310</v>
      </c>
      <c r="G364" s="70" t="s">
        <v>310</v>
      </c>
    </row>
    <row r="365" spans="1:7" ht="16" x14ac:dyDescent="0.2">
      <c r="A365" t="s">
        <v>6272</v>
      </c>
      <c r="B365" t="s">
        <v>6248</v>
      </c>
      <c r="C365" t="s">
        <v>1873</v>
      </c>
      <c r="D365" t="str">
        <f t="shared" si="22"/>
        <v>Foggy</v>
      </c>
      <c r="E365" t="s">
        <v>309</v>
      </c>
      <c r="F365" s="70" t="s">
        <v>310</v>
      </c>
      <c r="G365" s="70" t="s">
        <v>310</v>
      </c>
    </row>
    <row r="366" spans="1:7" ht="16" x14ac:dyDescent="0.2">
      <c r="A366" t="s">
        <v>6272</v>
      </c>
      <c r="B366" t="s">
        <v>6248</v>
      </c>
      <c r="C366" t="s">
        <v>4135</v>
      </c>
      <c r="D366" t="str">
        <f t="shared" si="22"/>
        <v>Rainy</v>
      </c>
      <c r="E366" t="s">
        <v>309</v>
      </c>
      <c r="F366" s="70" t="s">
        <v>310</v>
      </c>
      <c r="G366" s="70" t="s">
        <v>310</v>
      </c>
    </row>
    <row r="367" spans="1:7" ht="16" x14ac:dyDescent="0.2">
      <c r="A367" t="s">
        <v>6272</v>
      </c>
      <c r="B367" t="s">
        <v>6248</v>
      </c>
      <c r="C367" t="s">
        <v>4748</v>
      </c>
      <c r="D367" t="str">
        <f t="shared" si="22"/>
        <v>Snowy</v>
      </c>
      <c r="E367" t="s">
        <v>309</v>
      </c>
      <c r="F367" s="70" t="s">
        <v>310</v>
      </c>
      <c r="G367" s="70" t="s">
        <v>310</v>
      </c>
    </row>
    <row r="368" spans="1:7" ht="16" x14ac:dyDescent="0.2">
      <c r="A368" t="s">
        <v>6272</v>
      </c>
      <c r="B368" t="s">
        <v>6248</v>
      </c>
      <c r="C368" t="s">
        <v>4955</v>
      </c>
      <c r="D368" t="str">
        <f t="shared" si="22"/>
        <v>Sunny</v>
      </c>
      <c r="E368" t="s">
        <v>309</v>
      </c>
      <c r="F368" s="70" t="s">
        <v>310</v>
      </c>
      <c r="G368" s="70" t="s">
        <v>310</v>
      </c>
    </row>
    <row r="369" spans="1:9" ht="16" x14ac:dyDescent="0.2">
      <c r="A369" t="s">
        <v>3877</v>
      </c>
      <c r="B369" t="s">
        <v>6248</v>
      </c>
      <c r="C369" s="70" t="s">
        <v>735</v>
      </c>
      <c r="D369" t="str">
        <f t="shared" si="22"/>
        <v xml:space="preserve">Is Before </v>
      </c>
      <c r="E369" t="s">
        <v>309</v>
      </c>
      <c r="F369" s="70" t="s">
        <v>310</v>
      </c>
      <c r="G369" s="70" t="s">
        <v>310</v>
      </c>
    </row>
    <row r="370" spans="1:9" ht="16" x14ac:dyDescent="0.2">
      <c r="A370" t="s">
        <v>3877</v>
      </c>
      <c r="B370" t="s">
        <v>6248</v>
      </c>
      <c r="C370" s="70" t="s">
        <v>4795</v>
      </c>
      <c r="D370" t="str">
        <f t="shared" si="22"/>
        <v>Specifies</v>
      </c>
      <c r="E370" t="s">
        <v>309</v>
      </c>
      <c r="F370" s="70" t="s">
        <v>310</v>
      </c>
      <c r="G370" s="70" t="s">
        <v>310</v>
      </c>
    </row>
    <row r="371" spans="1:9" ht="16" x14ac:dyDescent="0.2">
      <c r="A371" t="s">
        <v>3877</v>
      </c>
      <c r="B371" t="s">
        <v>6248</v>
      </c>
      <c r="C371" s="70" t="s">
        <v>1131</v>
      </c>
      <c r="D371" t="str">
        <f t="shared" si="22"/>
        <v>Is concurrent to</v>
      </c>
      <c r="E371" t="s">
        <v>309</v>
      </c>
      <c r="F371" s="70" t="s">
        <v>310</v>
      </c>
      <c r="G371" s="70" t="s">
        <v>310</v>
      </c>
    </row>
    <row r="372" spans="1:9" ht="16" x14ac:dyDescent="0.2">
      <c r="A372" t="s">
        <v>6273</v>
      </c>
      <c r="B372" t="s">
        <v>6248</v>
      </c>
      <c r="C372" s="70" t="s">
        <v>632</v>
      </c>
      <c r="D372" t="str">
        <f t="shared" si="22"/>
        <v>Amplicon sequencing</v>
      </c>
      <c r="E372" t="s">
        <v>309</v>
      </c>
      <c r="F372" s="70" t="s">
        <v>310</v>
      </c>
      <c r="G372" s="70" t="s">
        <v>310</v>
      </c>
    </row>
    <row r="373" spans="1:9" ht="16" x14ac:dyDescent="0.2">
      <c r="A373" t="s">
        <v>6273</v>
      </c>
      <c r="B373" t="s">
        <v>6248</v>
      </c>
      <c r="C373" s="70" t="s">
        <v>5370</v>
      </c>
      <c r="D373" t="str">
        <f t="shared" si="22"/>
        <v>Whole genome Sequencing</v>
      </c>
      <c r="E373" t="s">
        <v>309</v>
      </c>
      <c r="F373" s="70" t="s">
        <v>310</v>
      </c>
      <c r="G373" s="70" t="s">
        <v>310</v>
      </c>
    </row>
    <row r="374" spans="1:9" ht="16" x14ac:dyDescent="0.2">
      <c r="A374" t="s">
        <v>6274</v>
      </c>
      <c r="B374" t="s">
        <v>6248</v>
      </c>
      <c r="C374" s="70" t="s">
        <v>4141</v>
      </c>
      <c r="D374" t="str">
        <f t="shared" si="22"/>
        <v>Random sequencing selection method</v>
      </c>
      <c r="E374" t="s">
        <v>309</v>
      </c>
      <c r="F374" s="70" t="s">
        <v>310</v>
      </c>
      <c r="G374" s="70" t="s">
        <v>310</v>
      </c>
    </row>
    <row r="375" spans="1:9" ht="16" x14ac:dyDescent="0.2">
      <c r="A375" t="s">
        <v>6274</v>
      </c>
      <c r="B375" t="s">
        <v>6248</v>
      </c>
      <c r="C375" s="70" t="s">
        <v>3523</v>
      </c>
      <c r="D375" t="str">
        <f t="shared" si="22"/>
        <v>PCR sequencingsSelection method</v>
      </c>
      <c r="E375" t="s">
        <v>309</v>
      </c>
      <c r="F375" s="70" t="s">
        <v>310</v>
      </c>
      <c r="G375" s="70" t="s">
        <v>310</v>
      </c>
    </row>
    <row r="376" spans="1:9" ht="16" x14ac:dyDescent="0.2">
      <c r="A376" t="s">
        <v>6275</v>
      </c>
      <c r="B376" t="s">
        <v>6248</v>
      </c>
      <c r="C376" s="70" t="s">
        <v>4678</v>
      </c>
      <c r="D376" t="str">
        <f t="shared" si="22"/>
        <v>Single Layout</v>
      </c>
      <c r="E376" t="s">
        <v>309</v>
      </c>
      <c r="F376" s="70" t="s">
        <v>310</v>
      </c>
      <c r="G376" s="70" t="s">
        <v>310</v>
      </c>
    </row>
    <row r="377" spans="1:9" ht="16" x14ac:dyDescent="0.2">
      <c r="A377" t="s">
        <v>6275</v>
      </c>
      <c r="B377" t="s">
        <v>6248</v>
      </c>
      <c r="C377" s="70" t="s">
        <v>3425</v>
      </c>
      <c r="D377" t="str">
        <f t="shared" si="22"/>
        <v>Paired Layout</v>
      </c>
      <c r="E377" t="s">
        <v>309</v>
      </c>
      <c r="F377" s="70" t="s">
        <v>310</v>
      </c>
      <c r="G377" s="70" t="s">
        <v>310</v>
      </c>
    </row>
    <row r="378" spans="1:9" ht="16" x14ac:dyDescent="0.2">
      <c r="A378" t="s">
        <v>6275</v>
      </c>
      <c r="B378" t="s">
        <v>6248</v>
      </c>
      <c r="C378" s="70" t="s">
        <v>2589</v>
      </c>
      <c r="D378" t="str">
        <f t="shared" si="22"/>
        <v>Mate Pair Layout</v>
      </c>
      <c r="E378" t="s">
        <v>309</v>
      </c>
      <c r="F378" s="70" t="s">
        <v>310</v>
      </c>
      <c r="G378" s="70" t="s">
        <v>310</v>
      </c>
    </row>
    <row r="379" spans="1:9" ht="16" x14ac:dyDescent="0.2">
      <c r="A379" t="s">
        <v>6276</v>
      </c>
      <c r="B379" t="s">
        <v>6248</v>
      </c>
      <c r="C379" t="s">
        <v>2084</v>
      </c>
      <c r="D379" t="str">
        <f t="shared" si="22"/>
        <v>Gromstole 1.0 Script</v>
      </c>
      <c r="E379" t="s">
        <v>309</v>
      </c>
      <c r="F379" s="70" t="s">
        <v>310</v>
      </c>
      <c r="G379" s="70" t="s">
        <v>310</v>
      </c>
    </row>
    <row r="380" spans="1:9" ht="16" x14ac:dyDescent="0.2">
      <c r="A380" t="s">
        <v>6276</v>
      </c>
      <c r="B380" t="s">
        <v>6248</v>
      </c>
      <c r="C380" t="s">
        <v>1891</v>
      </c>
      <c r="D380" t="str">
        <f t="shared" si="22"/>
        <v>Freyja Script</v>
      </c>
      <c r="E380" t="s">
        <v>309</v>
      </c>
      <c r="F380" s="70" t="s">
        <v>310</v>
      </c>
      <c r="G380" s="70" t="s">
        <v>310</v>
      </c>
    </row>
    <row r="381" spans="1:9" ht="16" x14ac:dyDescent="0.2">
      <c r="A381" t="s">
        <v>6265</v>
      </c>
      <c r="B381" t="s">
        <v>6248</v>
      </c>
      <c r="C381" t="s">
        <v>536</v>
      </c>
      <c r="D381" t="str">
        <f t="shared" si="22"/>
        <v>Airport</v>
      </c>
      <c r="E381" t="s">
        <v>309</v>
      </c>
      <c r="F381" s="70" t="s">
        <v>310</v>
      </c>
      <c r="G381" s="70" t="s">
        <v>310</v>
      </c>
    </row>
    <row r="382" spans="1:9" ht="16" x14ac:dyDescent="0.2">
      <c r="A382" t="s">
        <v>6249</v>
      </c>
      <c r="B382" t="s">
        <v>6248</v>
      </c>
      <c r="C382" t="s">
        <v>1055</v>
      </c>
      <c r="D382" t="str">
        <f t="shared" si="22"/>
        <v>Composite sample - archival</v>
      </c>
      <c r="E382" t="s">
        <v>309</v>
      </c>
      <c r="F382" s="70" t="s">
        <v>310</v>
      </c>
      <c r="G382" s="70" t="s">
        <v>310</v>
      </c>
      <c r="I382" s="70"/>
    </row>
    <row r="383" spans="1:9" ht="15.75" customHeight="1" x14ac:dyDescent="0.2">
      <c r="A383" t="s">
        <v>1922</v>
      </c>
      <c r="B383" t="s">
        <v>1202</v>
      </c>
      <c r="C383" t="s">
        <v>233</v>
      </c>
      <c r="D383" t="str">
        <f t="shared" si="22"/>
        <v>Address table</v>
      </c>
      <c r="E383" t="s">
        <v>309</v>
      </c>
      <c r="F383" s="70" t="s">
        <v>310</v>
      </c>
      <c r="G383" s="70" t="s">
        <v>310</v>
      </c>
    </row>
    <row r="384" spans="1:9" ht="15.75" customHeight="1" x14ac:dyDescent="0.2">
      <c r="A384" t="s">
        <v>1922</v>
      </c>
      <c r="B384" t="s">
        <v>1202</v>
      </c>
      <c r="C384" t="s">
        <v>236</v>
      </c>
      <c r="D384" t="str">
        <f t="shared" si="22"/>
        <v>Contact table</v>
      </c>
      <c r="E384" t="s">
        <v>309</v>
      </c>
      <c r="F384" s="70" t="s">
        <v>310</v>
      </c>
      <c r="G384" s="70" t="s">
        <v>310</v>
      </c>
    </row>
    <row r="385" spans="1:7" ht="15.75" customHeight="1" x14ac:dyDescent="0.2">
      <c r="A385" t="s">
        <v>1922</v>
      </c>
      <c r="B385" t="s">
        <v>1202</v>
      </c>
      <c r="C385" t="s">
        <v>224</v>
      </c>
      <c r="D385" t="str">
        <f t="shared" si="22"/>
        <v>Dataset table</v>
      </c>
      <c r="E385" t="s">
        <v>309</v>
      </c>
      <c r="F385" s="70" t="s">
        <v>310</v>
      </c>
      <c r="G385" s="70" t="s">
        <v>310</v>
      </c>
    </row>
    <row r="386" spans="1:7" ht="15.75" customHeight="1" x14ac:dyDescent="0.2">
      <c r="A386" t="s">
        <v>1922</v>
      </c>
      <c r="B386" t="s">
        <v>1202</v>
      </c>
      <c r="C386" t="s">
        <v>242</v>
      </c>
      <c r="D386" t="str">
        <f t="shared" si="22"/>
        <v>Instrument table</v>
      </c>
      <c r="E386" t="s">
        <v>309</v>
      </c>
      <c r="F386" s="70" t="s">
        <v>310</v>
      </c>
      <c r="G386" s="70" t="s">
        <v>310</v>
      </c>
    </row>
    <row r="387" spans="1:7" ht="15.75" customHeight="1" x14ac:dyDescent="0.2">
      <c r="A387" t="s">
        <v>1922</v>
      </c>
      <c r="B387" t="s">
        <v>1202</v>
      </c>
      <c r="C387" t="s">
        <v>248</v>
      </c>
      <c r="D387" t="str">
        <f t="shared" si="22"/>
        <v>Language Look-up table</v>
      </c>
      <c r="E387" t="s">
        <v>309</v>
      </c>
      <c r="F387" s="70" t="s">
        <v>310</v>
      </c>
      <c r="G387" s="70" t="s">
        <v>310</v>
      </c>
    </row>
    <row r="388" spans="1:7" ht="15.75" customHeight="1" x14ac:dyDescent="0.2">
      <c r="A388" t="s">
        <v>1922</v>
      </c>
      <c r="B388" t="s">
        <v>1202</v>
      </c>
      <c r="C388" t="s">
        <v>218</v>
      </c>
      <c r="D388" t="str">
        <f t="shared" si="22"/>
        <v>Measure report table</v>
      </c>
      <c r="E388" t="s">
        <v>309</v>
      </c>
      <c r="F388" s="70" t="s">
        <v>310</v>
      </c>
      <c r="G388" s="70" t="s">
        <v>310</v>
      </c>
    </row>
    <row r="389" spans="1:7" ht="15.75" customHeight="1" x14ac:dyDescent="0.2">
      <c r="A389" t="s">
        <v>1922</v>
      </c>
      <c r="B389" t="s">
        <v>1202</v>
      </c>
      <c r="C389" t="s">
        <v>221</v>
      </c>
      <c r="D389" t="str">
        <f t="shared" si="22"/>
        <v>Measure set report table</v>
      </c>
      <c r="E389" t="s">
        <v>309</v>
      </c>
      <c r="F389" s="70" t="s">
        <v>310</v>
      </c>
      <c r="G389" s="70" t="s">
        <v>310</v>
      </c>
    </row>
    <row r="390" spans="1:7" ht="15.75" customHeight="1" x14ac:dyDescent="0.2">
      <c r="A390" t="s">
        <v>1922</v>
      </c>
      <c r="B390" t="s">
        <v>1202</v>
      </c>
      <c r="C390" t="s">
        <v>239</v>
      </c>
      <c r="D390" t="str">
        <f t="shared" si="22"/>
        <v>Organization table</v>
      </c>
      <c r="E390" t="s">
        <v>309</v>
      </c>
      <c r="F390" s="70" t="s">
        <v>310</v>
      </c>
      <c r="G390" s="70" t="s">
        <v>310</v>
      </c>
    </row>
    <row r="391" spans="1:7" ht="15.75" customHeight="1" x14ac:dyDescent="0.2">
      <c r="A391" t="s">
        <v>1922</v>
      </c>
      <c r="B391" t="s">
        <v>1202</v>
      </c>
      <c r="C391" t="s">
        <v>254</v>
      </c>
      <c r="D391" t="str">
        <f t="shared" si="22"/>
        <v>Parts Look-up table</v>
      </c>
      <c r="E391" t="s">
        <v>309</v>
      </c>
      <c r="F391" s="70" t="s">
        <v>310</v>
      </c>
      <c r="G391" s="70" t="s">
        <v>310</v>
      </c>
    </row>
    <row r="392" spans="1:7" ht="15.75" customHeight="1" x14ac:dyDescent="0.2">
      <c r="A392" t="s">
        <v>1922</v>
      </c>
      <c r="B392" t="s">
        <v>1202</v>
      </c>
      <c r="C392" t="s">
        <v>245</v>
      </c>
      <c r="D392" t="str">
        <f t="shared" si="22"/>
        <v>Polygon table</v>
      </c>
      <c r="E392" t="s">
        <v>309</v>
      </c>
      <c r="F392" s="70" t="s">
        <v>310</v>
      </c>
      <c r="G392" s="70" t="s">
        <v>310</v>
      </c>
    </row>
    <row r="393" spans="1:7" ht="15.75" customHeight="1" x14ac:dyDescent="0.2">
      <c r="A393" t="s">
        <v>1922</v>
      </c>
      <c r="B393" t="s">
        <v>1202</v>
      </c>
      <c r="C393" t="s">
        <v>215</v>
      </c>
      <c r="D393" t="str">
        <f t="shared" si="22"/>
        <v>Protocol relationships table</v>
      </c>
      <c r="E393" t="s">
        <v>309</v>
      </c>
      <c r="F393" s="70" t="s">
        <v>310</v>
      </c>
      <c r="G393" s="70" t="s">
        <v>310</v>
      </c>
    </row>
    <row r="394" spans="1:7" ht="15.75" customHeight="1" x14ac:dyDescent="0.2">
      <c r="A394" t="s">
        <v>1922</v>
      </c>
      <c r="B394" t="s">
        <v>1202</v>
      </c>
      <c r="C394" t="s">
        <v>266</v>
      </c>
      <c r="D394" t="str">
        <f t="shared" si="22"/>
        <v>Protocols table</v>
      </c>
      <c r="E394" t="s">
        <v>309</v>
      </c>
      <c r="F394" s="70" t="s">
        <v>310</v>
      </c>
      <c r="G394" s="70" t="s">
        <v>310</v>
      </c>
    </row>
    <row r="395" spans="1:7" ht="15.75" customHeight="1" x14ac:dyDescent="0.2">
      <c r="A395" t="s">
        <v>1922</v>
      </c>
      <c r="B395" t="s">
        <v>1202</v>
      </c>
      <c r="C395" t="s">
        <v>212</v>
      </c>
      <c r="D395" t="str">
        <f t="shared" si="22"/>
        <v>Protocol steps table</v>
      </c>
      <c r="E395" t="s">
        <v>309</v>
      </c>
      <c r="F395" s="70" t="s">
        <v>310</v>
      </c>
      <c r="G395" s="70" t="s">
        <v>310</v>
      </c>
    </row>
    <row r="396" spans="1:7" ht="15.75" customHeight="1" x14ac:dyDescent="0.2">
      <c r="A396" t="s">
        <v>1922</v>
      </c>
      <c r="B396" t="s">
        <v>1202</v>
      </c>
      <c r="C396" t="s">
        <v>260</v>
      </c>
      <c r="D396" t="str">
        <f t="shared" si="22"/>
        <v>Quality reports table</v>
      </c>
      <c r="E396" t="s">
        <v>309</v>
      </c>
      <c r="F396" s="70" t="s">
        <v>310</v>
      </c>
      <c r="G396" s="70" t="s">
        <v>310</v>
      </c>
    </row>
    <row r="397" spans="1:7" ht="15.75" customHeight="1" x14ac:dyDescent="0.2">
      <c r="A397" t="s">
        <v>1922</v>
      </c>
      <c r="B397" t="s">
        <v>1202</v>
      </c>
      <c r="C397" t="s">
        <v>4273</v>
      </c>
      <c r="D397" t="str">
        <f t="shared" si="22"/>
        <v>Reporter table depreciated</v>
      </c>
      <c r="E397" t="s">
        <v>309</v>
      </c>
      <c r="F397" s="70" t="s">
        <v>310</v>
      </c>
      <c r="G397" s="70" t="s">
        <v>310</v>
      </c>
    </row>
    <row r="398" spans="1:7" ht="15.75" customHeight="1" x14ac:dyDescent="0.2">
      <c r="A398" t="s">
        <v>1922</v>
      </c>
      <c r="B398" t="s">
        <v>1202</v>
      </c>
      <c r="C398" t="s">
        <v>263</v>
      </c>
      <c r="D398" t="str">
        <f t="shared" si="22"/>
        <v>Sample relationships table</v>
      </c>
      <c r="E398" t="s">
        <v>309</v>
      </c>
      <c r="F398" s="70" t="s">
        <v>310</v>
      </c>
      <c r="G398" s="70" t="s">
        <v>310</v>
      </c>
    </row>
    <row r="399" spans="1:7" ht="15.75" customHeight="1" x14ac:dyDescent="0.2">
      <c r="A399" t="s">
        <v>1922</v>
      </c>
      <c r="B399" t="s">
        <v>1202</v>
      </c>
      <c r="C399" t="s">
        <v>230</v>
      </c>
      <c r="D399" t="str">
        <f t="shared" si="22"/>
        <v>Sample report table</v>
      </c>
      <c r="E399" t="s">
        <v>309</v>
      </c>
      <c r="F399" s="70" t="s">
        <v>310</v>
      </c>
      <c r="G399" s="70" t="s">
        <v>310</v>
      </c>
    </row>
    <row r="400" spans="1:7" ht="15.75" customHeight="1" x14ac:dyDescent="0.2">
      <c r="A400" t="s">
        <v>1922</v>
      </c>
      <c r="B400" t="s">
        <v>1202</v>
      </c>
      <c r="C400" t="s">
        <v>257</v>
      </c>
      <c r="D400" t="str">
        <f t="shared" si="22"/>
        <v>Sets look-up table</v>
      </c>
      <c r="E400" t="s">
        <v>309</v>
      </c>
      <c r="F400" s="70" t="s">
        <v>310</v>
      </c>
      <c r="G400" s="70" t="s">
        <v>310</v>
      </c>
    </row>
    <row r="401" spans="1:7" ht="15.75" customHeight="1" x14ac:dyDescent="0.2">
      <c r="A401" t="s">
        <v>1922</v>
      </c>
      <c r="B401" t="s">
        <v>1202</v>
      </c>
      <c r="C401" t="s">
        <v>227</v>
      </c>
      <c r="D401" t="str">
        <f t="shared" si="22"/>
        <v>Sites table</v>
      </c>
      <c r="E401" t="s">
        <v>309</v>
      </c>
      <c r="F401" s="70" t="s">
        <v>310</v>
      </c>
      <c r="G401" s="70" t="s">
        <v>310</v>
      </c>
    </row>
    <row r="402" spans="1:7" ht="15.75" customHeight="1" x14ac:dyDescent="0.2">
      <c r="A402" t="s">
        <v>1922</v>
      </c>
      <c r="B402" t="s">
        <v>1202</v>
      </c>
      <c r="C402" t="s">
        <v>251</v>
      </c>
      <c r="D402" t="str">
        <f t="shared" si="22"/>
        <v>Translation look-up table</v>
      </c>
      <c r="E402" t="s">
        <v>309</v>
      </c>
      <c r="F402" s="70" t="s">
        <v>310</v>
      </c>
      <c r="G402" s="70" t="s">
        <v>310</v>
      </c>
    </row>
    <row r="403" spans="1:7" ht="15.75" customHeight="1" x14ac:dyDescent="0.2">
      <c r="A403" t="s">
        <v>1922</v>
      </c>
      <c r="B403" t="s">
        <v>1202</v>
      </c>
      <c r="C403" t="s">
        <v>6</v>
      </c>
      <c r="D403" t="str">
        <f t="shared" si="22"/>
        <v>Summary worksheet</v>
      </c>
      <c r="E403" t="s">
        <v>309</v>
      </c>
      <c r="F403" s="70" t="s">
        <v>310</v>
      </c>
      <c r="G403" s="70" t="s">
        <v>310</v>
      </c>
    </row>
    <row r="404" spans="1:7" ht="15.75" customHeight="1" x14ac:dyDescent="0.2">
      <c r="A404" t="s">
        <v>1922</v>
      </c>
      <c r="B404" t="s">
        <v>1202</v>
      </c>
      <c r="C404" t="s">
        <v>5384</v>
      </c>
      <c r="D404" t="str">
        <f t="shared" si="22"/>
        <v>Wide name table</v>
      </c>
      <c r="E404" t="s">
        <v>309</v>
      </c>
      <c r="F404" s="70" t="s">
        <v>310</v>
      </c>
      <c r="G404" s="70" t="s">
        <v>310</v>
      </c>
    </row>
    <row r="405" spans="1:7" ht="15.75" customHeight="1" x14ac:dyDescent="0.2">
      <c r="A405" t="s">
        <v>1628</v>
      </c>
      <c r="B405" t="s">
        <v>1202</v>
      </c>
      <c r="C405" t="s">
        <v>233</v>
      </c>
      <c r="D405" t="str">
        <f t="shared" si="22"/>
        <v>Address table</v>
      </c>
      <c r="E405" t="s">
        <v>309</v>
      </c>
      <c r="F405" s="70" t="s">
        <v>310</v>
      </c>
      <c r="G405" s="70" t="s">
        <v>310</v>
      </c>
    </row>
    <row r="406" spans="1:7" ht="15.75" customHeight="1" x14ac:dyDescent="0.2">
      <c r="A406" t="s">
        <v>1628</v>
      </c>
      <c r="B406" t="s">
        <v>1202</v>
      </c>
      <c r="C406" t="s">
        <v>236</v>
      </c>
      <c r="D406" t="str">
        <f t="shared" si="22"/>
        <v>Contact table</v>
      </c>
      <c r="E406" t="s">
        <v>309</v>
      </c>
      <c r="F406" s="70" t="s">
        <v>310</v>
      </c>
      <c r="G406" s="70" t="s">
        <v>310</v>
      </c>
    </row>
    <row r="407" spans="1:7" ht="15.75" customHeight="1" x14ac:dyDescent="0.2">
      <c r="A407" t="s">
        <v>1628</v>
      </c>
      <c r="B407" t="s">
        <v>1202</v>
      </c>
      <c r="C407" t="s">
        <v>224</v>
      </c>
      <c r="D407" t="str">
        <f t="shared" si="22"/>
        <v>Dataset table</v>
      </c>
      <c r="E407" t="s">
        <v>309</v>
      </c>
      <c r="F407" s="70" t="s">
        <v>310</v>
      </c>
      <c r="G407" s="70" t="s">
        <v>310</v>
      </c>
    </row>
    <row r="408" spans="1:7" ht="15.75" customHeight="1" x14ac:dyDescent="0.2">
      <c r="A408" t="s">
        <v>1628</v>
      </c>
      <c r="B408" t="s">
        <v>1202</v>
      </c>
      <c r="C408" t="s">
        <v>242</v>
      </c>
      <c r="D408" t="str">
        <f t="shared" si="22"/>
        <v>Instrument table</v>
      </c>
      <c r="E408" t="s">
        <v>309</v>
      </c>
      <c r="F408" s="70" t="s">
        <v>310</v>
      </c>
      <c r="G408" s="70" t="s">
        <v>310</v>
      </c>
    </row>
    <row r="409" spans="1:7" ht="15.75" customHeight="1" x14ac:dyDescent="0.2">
      <c r="A409" t="s">
        <v>1628</v>
      </c>
      <c r="B409" t="s">
        <v>1202</v>
      </c>
      <c r="C409" t="s">
        <v>248</v>
      </c>
      <c r="D409" t="str">
        <f t="shared" si="22"/>
        <v>Language Look-up table</v>
      </c>
      <c r="E409" t="s">
        <v>309</v>
      </c>
      <c r="F409" s="70" t="s">
        <v>310</v>
      </c>
      <c r="G409" s="70" t="s">
        <v>310</v>
      </c>
    </row>
    <row r="410" spans="1:7" ht="15.75" customHeight="1" x14ac:dyDescent="0.2">
      <c r="A410" t="s">
        <v>1628</v>
      </c>
      <c r="B410" t="s">
        <v>1202</v>
      </c>
      <c r="C410" t="s">
        <v>218</v>
      </c>
      <c r="D410" t="str">
        <f t="shared" si="22"/>
        <v>Measure report table</v>
      </c>
      <c r="E410" t="s">
        <v>309</v>
      </c>
      <c r="F410" s="70" t="s">
        <v>310</v>
      </c>
      <c r="G410" s="70" t="s">
        <v>310</v>
      </c>
    </row>
    <row r="411" spans="1:7" ht="15.75" customHeight="1" x14ac:dyDescent="0.2">
      <c r="A411" t="s">
        <v>1628</v>
      </c>
      <c r="B411" t="s">
        <v>1202</v>
      </c>
      <c r="C411" t="s">
        <v>221</v>
      </c>
      <c r="D411" t="str">
        <f t="shared" si="22"/>
        <v>Measure set report table</v>
      </c>
      <c r="E411" t="s">
        <v>309</v>
      </c>
      <c r="F411" s="70" t="s">
        <v>310</v>
      </c>
      <c r="G411" s="70" t="s">
        <v>310</v>
      </c>
    </row>
    <row r="412" spans="1:7" ht="15.75" customHeight="1" x14ac:dyDescent="0.2">
      <c r="A412" t="s">
        <v>1628</v>
      </c>
      <c r="B412" t="s">
        <v>1202</v>
      </c>
      <c r="C412" t="s">
        <v>239</v>
      </c>
      <c r="D412" t="str">
        <f t="shared" si="22"/>
        <v>Organization table</v>
      </c>
      <c r="E412" t="s">
        <v>309</v>
      </c>
      <c r="F412" s="70" t="s">
        <v>310</v>
      </c>
      <c r="G412" s="70" t="s">
        <v>310</v>
      </c>
    </row>
    <row r="413" spans="1:7" ht="15.75" customHeight="1" x14ac:dyDescent="0.2">
      <c r="A413" t="s">
        <v>1628</v>
      </c>
      <c r="B413" t="s">
        <v>1202</v>
      </c>
      <c r="C413" t="s">
        <v>254</v>
      </c>
      <c r="D413" t="str">
        <f t="shared" si="22"/>
        <v>Parts Look-up table</v>
      </c>
      <c r="E413" t="s">
        <v>309</v>
      </c>
      <c r="F413" s="70" t="s">
        <v>310</v>
      </c>
      <c r="G413" s="70" t="s">
        <v>310</v>
      </c>
    </row>
    <row r="414" spans="1:7" ht="15.75" customHeight="1" x14ac:dyDescent="0.2">
      <c r="A414" t="s">
        <v>1628</v>
      </c>
      <c r="B414" t="s">
        <v>1202</v>
      </c>
      <c r="C414" t="s">
        <v>245</v>
      </c>
      <c r="D414" t="str">
        <f t="shared" si="22"/>
        <v>Polygon table</v>
      </c>
      <c r="E414" t="s">
        <v>309</v>
      </c>
      <c r="F414" s="70" t="s">
        <v>310</v>
      </c>
      <c r="G414" s="70" t="s">
        <v>310</v>
      </c>
    </row>
    <row r="415" spans="1:7" ht="15.75" customHeight="1" x14ac:dyDescent="0.2">
      <c r="A415" t="s">
        <v>1628</v>
      </c>
      <c r="B415" t="s">
        <v>1202</v>
      </c>
      <c r="C415" t="s">
        <v>215</v>
      </c>
      <c r="D415" t="str">
        <f t="shared" si="22"/>
        <v>Protocol relationships table</v>
      </c>
      <c r="E415" t="s">
        <v>309</v>
      </c>
      <c r="F415" s="70" t="s">
        <v>310</v>
      </c>
      <c r="G415" s="70" t="s">
        <v>310</v>
      </c>
    </row>
    <row r="416" spans="1:7" ht="15.75" customHeight="1" x14ac:dyDescent="0.2">
      <c r="A416" t="s">
        <v>1628</v>
      </c>
      <c r="B416" t="s">
        <v>1202</v>
      </c>
      <c r="C416" t="s">
        <v>266</v>
      </c>
      <c r="D416" t="str">
        <f t="shared" si="22"/>
        <v>Protocols table</v>
      </c>
      <c r="E416" t="s">
        <v>309</v>
      </c>
      <c r="F416" s="70" t="s">
        <v>310</v>
      </c>
      <c r="G416" s="70" t="s">
        <v>310</v>
      </c>
    </row>
    <row r="417" spans="1:7" ht="15.75" customHeight="1" x14ac:dyDescent="0.2">
      <c r="A417" t="s">
        <v>1628</v>
      </c>
      <c r="B417" t="s">
        <v>1202</v>
      </c>
      <c r="C417" t="s">
        <v>212</v>
      </c>
      <c r="D417" t="str">
        <f t="shared" si="22"/>
        <v>Protocol steps table</v>
      </c>
      <c r="E417" t="s">
        <v>309</v>
      </c>
      <c r="F417" s="70" t="s">
        <v>310</v>
      </c>
      <c r="G417" s="70" t="s">
        <v>310</v>
      </c>
    </row>
    <row r="418" spans="1:7" ht="15.75" customHeight="1" x14ac:dyDescent="0.2">
      <c r="A418" t="s">
        <v>1628</v>
      </c>
      <c r="B418" t="s">
        <v>1202</v>
      </c>
      <c r="C418" t="s">
        <v>260</v>
      </c>
      <c r="D418" t="str">
        <f t="shared" si="22"/>
        <v>Quality reports table</v>
      </c>
      <c r="E418" t="s">
        <v>309</v>
      </c>
      <c r="F418" s="70" t="s">
        <v>310</v>
      </c>
      <c r="G418" s="70" t="s">
        <v>310</v>
      </c>
    </row>
    <row r="419" spans="1:7" ht="15.75" customHeight="1" x14ac:dyDescent="0.2">
      <c r="A419" t="s">
        <v>1628</v>
      </c>
      <c r="B419" t="s">
        <v>1202</v>
      </c>
      <c r="C419" t="s">
        <v>4273</v>
      </c>
      <c r="D419" t="str">
        <f t="shared" si="22"/>
        <v>Reporter table depreciated</v>
      </c>
      <c r="E419" t="s">
        <v>309</v>
      </c>
      <c r="F419" s="70" t="s">
        <v>310</v>
      </c>
      <c r="G419" s="70" t="s">
        <v>310</v>
      </c>
    </row>
    <row r="420" spans="1:7" ht="15.75" customHeight="1" x14ac:dyDescent="0.2">
      <c r="A420" t="s">
        <v>1628</v>
      </c>
      <c r="B420" t="s">
        <v>1202</v>
      </c>
      <c r="C420" t="s">
        <v>263</v>
      </c>
      <c r="D420" t="str">
        <f t="shared" si="22"/>
        <v>Sample relationships table</v>
      </c>
      <c r="E420" t="s">
        <v>309</v>
      </c>
      <c r="F420" s="70" t="s">
        <v>310</v>
      </c>
      <c r="G420" s="70" t="s">
        <v>310</v>
      </c>
    </row>
    <row r="421" spans="1:7" ht="15.75" customHeight="1" x14ac:dyDescent="0.2">
      <c r="A421" t="s">
        <v>1628</v>
      </c>
      <c r="B421" t="s">
        <v>1202</v>
      </c>
      <c r="C421" t="s">
        <v>230</v>
      </c>
      <c r="D421" t="str">
        <f t="shared" si="22"/>
        <v>Sample report table</v>
      </c>
      <c r="E421" t="s">
        <v>309</v>
      </c>
      <c r="F421" s="70" t="s">
        <v>310</v>
      </c>
      <c r="G421" s="70" t="s">
        <v>310</v>
      </c>
    </row>
    <row r="422" spans="1:7" ht="15.75" customHeight="1" x14ac:dyDescent="0.2">
      <c r="A422" t="s">
        <v>1628</v>
      </c>
      <c r="B422" t="s">
        <v>1202</v>
      </c>
      <c r="C422" t="s">
        <v>257</v>
      </c>
      <c r="D422" t="str">
        <f t="shared" si="22"/>
        <v>Sets look-up table</v>
      </c>
      <c r="E422" t="s">
        <v>309</v>
      </c>
      <c r="F422" s="70" t="s">
        <v>310</v>
      </c>
      <c r="G422" s="70" t="s">
        <v>310</v>
      </c>
    </row>
    <row r="423" spans="1:7" ht="15.75" customHeight="1" x14ac:dyDescent="0.2">
      <c r="A423" t="s">
        <v>1628</v>
      </c>
      <c r="B423" t="s">
        <v>1202</v>
      </c>
      <c r="C423" t="s">
        <v>227</v>
      </c>
      <c r="D423" t="str">
        <f t="shared" si="22"/>
        <v>Sites table</v>
      </c>
      <c r="E423" t="s">
        <v>309</v>
      </c>
      <c r="F423" s="70" t="s">
        <v>310</v>
      </c>
      <c r="G423" s="70" t="s">
        <v>310</v>
      </c>
    </row>
    <row r="424" spans="1:7" ht="15.75" customHeight="1" x14ac:dyDescent="0.2">
      <c r="A424" t="s">
        <v>4206</v>
      </c>
      <c r="B424" t="s">
        <v>1202</v>
      </c>
      <c r="C424" t="s">
        <v>218</v>
      </c>
      <c r="D424" t="str">
        <f t="shared" si="22"/>
        <v>Measure report table</v>
      </c>
      <c r="E424" t="s">
        <v>309</v>
      </c>
      <c r="F424" s="70" t="s">
        <v>310</v>
      </c>
      <c r="G424" s="70" t="s">
        <v>310</v>
      </c>
    </row>
    <row r="425" spans="1:7" ht="15.75" customHeight="1" x14ac:dyDescent="0.2">
      <c r="A425" t="s">
        <v>4206</v>
      </c>
      <c r="B425" t="s">
        <v>1202</v>
      </c>
      <c r="C425" t="s">
        <v>230</v>
      </c>
      <c r="D425" t="str">
        <f t="shared" si="22"/>
        <v>Sample report table</v>
      </c>
      <c r="E425" t="s">
        <v>309</v>
      </c>
      <c r="F425" s="70" t="s">
        <v>310</v>
      </c>
      <c r="G425" s="70" t="s">
        <v>310</v>
      </c>
    </row>
    <row r="426" spans="1:7" ht="15.75" customHeight="1" x14ac:dyDescent="0.2">
      <c r="A426" t="s">
        <v>3907</v>
      </c>
      <c r="B426" t="s">
        <v>1202</v>
      </c>
      <c r="C426" t="s">
        <v>266</v>
      </c>
      <c r="D426" t="str">
        <f t="shared" ref="D426:D439" si="23">_xlfn.XLOOKUP(C426,partID,label)</f>
        <v>Protocols table</v>
      </c>
      <c r="E426" t="s">
        <v>309</v>
      </c>
      <c r="F426" s="70" t="s">
        <v>310</v>
      </c>
      <c r="G426" s="70" t="s">
        <v>310</v>
      </c>
    </row>
    <row r="427" spans="1:7" ht="15.75" customHeight="1" x14ac:dyDescent="0.2">
      <c r="A427" t="s">
        <v>3907</v>
      </c>
      <c r="B427" t="s">
        <v>1202</v>
      </c>
      <c r="C427" t="s">
        <v>215</v>
      </c>
      <c r="D427" t="str">
        <f t="shared" si="23"/>
        <v>Protocol relationships table</v>
      </c>
      <c r="E427" t="s">
        <v>309</v>
      </c>
      <c r="F427" s="70" t="s">
        <v>310</v>
      </c>
      <c r="G427" s="70" t="s">
        <v>310</v>
      </c>
    </row>
    <row r="428" spans="1:7" ht="15.75" customHeight="1" x14ac:dyDescent="0.2">
      <c r="A428" t="s">
        <v>3907</v>
      </c>
      <c r="B428" t="s">
        <v>1202</v>
      </c>
      <c r="C428" t="s">
        <v>212</v>
      </c>
      <c r="D428" t="str">
        <f t="shared" si="23"/>
        <v>Protocol steps table</v>
      </c>
      <c r="E428" t="s">
        <v>309</v>
      </c>
      <c r="F428" s="70" t="s">
        <v>310</v>
      </c>
      <c r="G428" s="70" t="s">
        <v>310</v>
      </c>
    </row>
    <row r="429" spans="1:7" ht="15.75" customHeight="1" x14ac:dyDescent="0.2">
      <c r="A429" t="s">
        <v>3907</v>
      </c>
      <c r="B429" t="s">
        <v>1202</v>
      </c>
      <c r="C429" t="s">
        <v>242</v>
      </c>
      <c r="D429" t="str">
        <f t="shared" si="23"/>
        <v>Instrument table</v>
      </c>
      <c r="E429" t="s">
        <v>309</v>
      </c>
      <c r="F429" s="70" t="s">
        <v>310</v>
      </c>
      <c r="G429" s="70" t="s">
        <v>310</v>
      </c>
    </row>
    <row r="430" spans="1:7" ht="15.75" customHeight="1" x14ac:dyDescent="0.2">
      <c r="A430" t="s">
        <v>1517</v>
      </c>
      <c r="B430" t="s">
        <v>1202</v>
      </c>
      <c r="C430" t="s">
        <v>254</v>
      </c>
      <c r="D430" t="str">
        <f t="shared" si="23"/>
        <v>Parts Look-up table</v>
      </c>
      <c r="E430" t="s">
        <v>309</v>
      </c>
      <c r="F430" s="70" t="s">
        <v>310</v>
      </c>
      <c r="G430" s="70" t="s">
        <v>310</v>
      </c>
    </row>
    <row r="431" spans="1:7" ht="15.75" customHeight="1" x14ac:dyDescent="0.2">
      <c r="A431" t="s">
        <v>1517</v>
      </c>
      <c r="B431" t="s">
        <v>1202</v>
      </c>
      <c r="C431" t="s">
        <v>257</v>
      </c>
      <c r="D431" t="str">
        <f t="shared" si="23"/>
        <v>Sets look-up table</v>
      </c>
      <c r="E431" t="s">
        <v>309</v>
      </c>
      <c r="F431" s="70" t="s">
        <v>310</v>
      </c>
      <c r="G431" s="70" t="s">
        <v>310</v>
      </c>
    </row>
    <row r="432" spans="1:7" ht="15.75" customHeight="1" x14ac:dyDescent="0.2">
      <c r="A432" t="s">
        <v>1517</v>
      </c>
      <c r="B432" t="s">
        <v>1202</v>
      </c>
      <c r="C432" t="s">
        <v>248</v>
      </c>
      <c r="D432" t="str">
        <f t="shared" si="23"/>
        <v>Language Look-up table</v>
      </c>
      <c r="E432" t="s">
        <v>309</v>
      </c>
      <c r="F432" s="70" t="s">
        <v>310</v>
      </c>
      <c r="G432" s="70" t="s">
        <v>310</v>
      </c>
    </row>
    <row r="433" spans="1:7" ht="15.75" customHeight="1" x14ac:dyDescent="0.2">
      <c r="A433" t="s">
        <v>1517</v>
      </c>
      <c r="B433" t="s">
        <v>1202</v>
      </c>
      <c r="C433" t="s">
        <v>251</v>
      </c>
      <c r="D433" t="str">
        <f t="shared" si="23"/>
        <v>Translation look-up table</v>
      </c>
      <c r="E433" t="s">
        <v>309</v>
      </c>
      <c r="F433" s="70" t="s">
        <v>310</v>
      </c>
      <c r="G433" s="70" t="s">
        <v>310</v>
      </c>
    </row>
    <row r="434" spans="1:7" ht="15.75" customHeight="1" x14ac:dyDescent="0.2">
      <c r="A434" t="s">
        <v>3353</v>
      </c>
      <c r="B434" t="s">
        <v>1202</v>
      </c>
      <c r="C434" t="s">
        <v>245</v>
      </c>
      <c r="D434" t="str">
        <f t="shared" si="23"/>
        <v>Polygon table</v>
      </c>
      <c r="E434" t="s">
        <v>309</v>
      </c>
      <c r="F434" s="70" t="s">
        <v>310</v>
      </c>
      <c r="G434" s="70" t="s">
        <v>310</v>
      </c>
    </row>
    <row r="435" spans="1:7" ht="15.75" customHeight="1" x14ac:dyDescent="0.2">
      <c r="A435" t="s">
        <v>3353</v>
      </c>
      <c r="B435" t="s">
        <v>1202</v>
      </c>
      <c r="C435" t="s">
        <v>224</v>
      </c>
      <c r="D435" t="str">
        <f t="shared" si="23"/>
        <v>Dataset table</v>
      </c>
      <c r="E435" t="s">
        <v>309</v>
      </c>
      <c r="F435" s="70" t="s">
        <v>310</v>
      </c>
      <c r="G435" s="70" t="s">
        <v>310</v>
      </c>
    </row>
    <row r="436" spans="1:7" ht="15.75" customHeight="1" x14ac:dyDescent="0.2">
      <c r="A436" t="s">
        <v>1200</v>
      </c>
      <c r="B436" t="s">
        <v>1202</v>
      </c>
      <c r="C436" t="s">
        <v>227</v>
      </c>
      <c r="D436" t="str">
        <f t="shared" si="23"/>
        <v>Sites table</v>
      </c>
      <c r="E436" t="s">
        <v>309</v>
      </c>
      <c r="F436" s="70" t="s">
        <v>310</v>
      </c>
      <c r="G436" s="70" t="s">
        <v>310</v>
      </c>
    </row>
    <row r="437" spans="1:7" ht="15.75" customHeight="1" x14ac:dyDescent="0.2">
      <c r="A437" t="s">
        <v>1200</v>
      </c>
      <c r="B437" t="s">
        <v>1202</v>
      </c>
      <c r="C437" t="s">
        <v>239</v>
      </c>
      <c r="D437" t="str">
        <f t="shared" si="23"/>
        <v>Organization table</v>
      </c>
      <c r="E437" t="s">
        <v>309</v>
      </c>
      <c r="F437" s="70" t="s">
        <v>310</v>
      </c>
      <c r="G437" s="70" t="s">
        <v>310</v>
      </c>
    </row>
    <row r="438" spans="1:7" ht="15.75" customHeight="1" x14ac:dyDescent="0.2">
      <c r="A438" t="s">
        <v>1200</v>
      </c>
      <c r="B438" t="s">
        <v>1202</v>
      </c>
      <c r="C438" t="s">
        <v>236</v>
      </c>
      <c r="D438" t="str">
        <f t="shared" si="23"/>
        <v>Contact table</v>
      </c>
      <c r="E438" t="s">
        <v>309</v>
      </c>
      <c r="F438" s="70" t="s">
        <v>310</v>
      </c>
      <c r="G438" s="70" t="s">
        <v>310</v>
      </c>
    </row>
    <row r="439" spans="1:7" ht="15.75" customHeight="1" x14ac:dyDescent="0.2">
      <c r="A439" t="s">
        <v>1200</v>
      </c>
      <c r="B439" t="s">
        <v>1202</v>
      </c>
      <c r="C439" t="s">
        <v>233</v>
      </c>
      <c r="D439" t="str">
        <f t="shared" si="23"/>
        <v>Address table</v>
      </c>
      <c r="E439" t="s">
        <v>309</v>
      </c>
      <c r="F439" s="70" t="s">
        <v>310</v>
      </c>
      <c r="G439" s="70" t="s">
        <v>310</v>
      </c>
    </row>
    <row r="440" spans="1:7" ht="15.75" customHeight="1" x14ac:dyDescent="0.2">
      <c r="A440" t="s">
        <v>1311</v>
      </c>
      <c r="B440" t="s">
        <v>1202</v>
      </c>
      <c r="C440" t="e">
        <f>_xlfn.XLOOKUP("", partID,partID)</f>
        <v>#N/A</v>
      </c>
      <c r="E440" t="s">
        <v>1510</v>
      </c>
      <c r="F440" s="70" t="s">
        <v>310</v>
      </c>
      <c r="G440" s="70" t="s">
        <v>310</v>
      </c>
    </row>
    <row r="441" spans="1:7" ht="15.75" customHeight="1" x14ac:dyDescent="0.2">
      <c r="A441" t="s">
        <v>2490</v>
      </c>
      <c r="B441" t="s">
        <v>1202</v>
      </c>
      <c r="C441" t="s">
        <v>6277</v>
      </c>
      <c r="D441" t="str">
        <f t="shared" ref="D441:D460" si="24">_xlfn.XLOOKUP(C441,partID,label)</f>
        <v>Data types</v>
      </c>
      <c r="E441" t="s">
        <v>309</v>
      </c>
      <c r="F441" s="70" t="s">
        <v>310</v>
      </c>
      <c r="G441" s="70" t="s">
        <v>310</v>
      </c>
    </row>
    <row r="442" spans="1:7" ht="15.75" customHeight="1" x14ac:dyDescent="0.2">
      <c r="A442" t="s">
        <v>2490</v>
      </c>
      <c r="B442" t="s">
        <v>1202</v>
      </c>
      <c r="C442" t="s">
        <v>6278</v>
      </c>
      <c r="D442" t="str">
        <f t="shared" si="24"/>
        <v>Aggregation scales</v>
      </c>
      <c r="E442" t="s">
        <v>309</v>
      </c>
      <c r="F442" s="70" t="s">
        <v>310</v>
      </c>
      <c r="G442" s="70" t="s">
        <v>310</v>
      </c>
    </row>
    <row r="443" spans="1:7" ht="15.75" customHeight="1" x14ac:dyDescent="0.2">
      <c r="A443" t="s">
        <v>2490</v>
      </c>
      <c r="B443" t="s">
        <v>1202</v>
      </c>
      <c r="C443" t="s">
        <v>6180</v>
      </c>
      <c r="D443" t="str">
        <f t="shared" si="24"/>
        <v>Aggregations</v>
      </c>
      <c r="E443" t="s">
        <v>309</v>
      </c>
      <c r="F443" s="70" t="s">
        <v>310</v>
      </c>
      <c r="G443" s="70" t="s">
        <v>310</v>
      </c>
    </row>
    <row r="444" spans="1:7" ht="15.75" customHeight="1" x14ac:dyDescent="0.2">
      <c r="A444" t="s">
        <v>2490</v>
      </c>
      <c r="B444" t="s">
        <v>1202</v>
      </c>
      <c r="C444" t="s">
        <v>6204</v>
      </c>
      <c r="D444" t="str">
        <f t="shared" si="24"/>
        <v>Attributes</v>
      </c>
      <c r="E444" t="s">
        <v>309</v>
      </c>
      <c r="F444" s="70" t="s">
        <v>310</v>
      </c>
      <c r="G444" s="70" t="s">
        <v>310</v>
      </c>
    </row>
    <row r="445" spans="1:7" ht="15.75" customHeight="1" x14ac:dyDescent="0.2">
      <c r="A445" t="s">
        <v>2490</v>
      </c>
      <c r="B445" t="s">
        <v>1202</v>
      </c>
      <c r="C445" t="s">
        <v>941</v>
      </c>
      <c r="D445" t="str">
        <f t="shared" si="24"/>
        <v>Classes</v>
      </c>
      <c r="E445" t="s">
        <v>309</v>
      </c>
      <c r="F445" s="70" t="s">
        <v>310</v>
      </c>
      <c r="G445" s="70" t="s">
        <v>310</v>
      </c>
    </row>
    <row r="446" spans="1:7" ht="15.75" customHeight="1" x14ac:dyDescent="0.2">
      <c r="A446" t="s">
        <v>2490</v>
      </c>
      <c r="B446" t="s">
        <v>1202</v>
      </c>
      <c r="C446" t="s">
        <v>6187</v>
      </c>
      <c r="D446" t="str">
        <f t="shared" si="24"/>
        <v>Compartments</v>
      </c>
      <c r="E446" t="s">
        <v>309</v>
      </c>
      <c r="F446" s="70" t="s">
        <v>310</v>
      </c>
      <c r="G446" s="70" t="s">
        <v>310</v>
      </c>
    </row>
    <row r="447" spans="1:7" ht="15.75" customHeight="1" x14ac:dyDescent="0.2">
      <c r="A447" t="s">
        <v>2490</v>
      </c>
      <c r="B447" t="s">
        <v>1202</v>
      </c>
      <c r="C447" t="s">
        <v>583</v>
      </c>
      <c r="D447" t="str">
        <f t="shared" si="24"/>
        <v>Domains</v>
      </c>
      <c r="E447" t="s">
        <v>309</v>
      </c>
      <c r="F447" s="70" t="s">
        <v>310</v>
      </c>
      <c r="G447" s="70" t="s">
        <v>310</v>
      </c>
    </row>
    <row r="448" spans="1:7" ht="15.75" customHeight="1" x14ac:dyDescent="0.2">
      <c r="A448" t="s">
        <v>2490</v>
      </c>
      <c r="B448" t="s">
        <v>1202</v>
      </c>
      <c r="C448" t="s">
        <v>701</v>
      </c>
      <c r="D448" t="str">
        <f t="shared" si="24"/>
        <v>Groups</v>
      </c>
      <c r="E448" t="s">
        <v>309</v>
      </c>
      <c r="F448" s="70" t="s">
        <v>310</v>
      </c>
      <c r="G448" s="70" t="s">
        <v>310</v>
      </c>
    </row>
    <row r="449" spans="1:7" ht="15.75" customHeight="1" x14ac:dyDescent="0.2">
      <c r="A449" t="s">
        <v>2490</v>
      </c>
      <c r="B449" t="s">
        <v>1202</v>
      </c>
      <c r="C449" t="s">
        <v>6289</v>
      </c>
      <c r="D449" t="str">
        <f t="shared" si="24"/>
        <v>Measures</v>
      </c>
      <c r="E449" t="s">
        <v>309</v>
      </c>
      <c r="F449" s="70" t="s">
        <v>310</v>
      </c>
      <c r="G449" s="70" t="s">
        <v>310</v>
      </c>
    </row>
    <row r="450" spans="1:7" ht="15.75" customHeight="1" x14ac:dyDescent="0.2">
      <c r="A450" t="s">
        <v>2490</v>
      </c>
      <c r="B450" t="s">
        <v>1202</v>
      </c>
      <c r="C450" t="s">
        <v>6202</v>
      </c>
      <c r="D450" t="str">
        <f t="shared" si="24"/>
        <v>Methods</v>
      </c>
      <c r="E450" t="s">
        <v>309</v>
      </c>
      <c r="F450" s="70" t="s">
        <v>310</v>
      </c>
      <c r="G450" s="70" t="s">
        <v>310</v>
      </c>
    </row>
    <row r="451" spans="1:7" ht="15.75" customHeight="1" x14ac:dyDescent="0.2">
      <c r="A451" t="s">
        <v>2490</v>
      </c>
      <c r="B451" t="s">
        <v>1202</v>
      </c>
      <c r="C451" t="s">
        <v>2825</v>
      </c>
      <c r="D451" t="str">
        <f t="shared" si="24"/>
        <v>Missingness</v>
      </c>
      <c r="E451" t="s">
        <v>309</v>
      </c>
      <c r="F451" s="70" t="s">
        <v>310</v>
      </c>
      <c r="G451" s="70" t="s">
        <v>310</v>
      </c>
    </row>
    <row r="452" spans="1:7" ht="15.75" customHeight="1" x14ac:dyDescent="0.2">
      <c r="A452" t="s">
        <v>2490</v>
      </c>
      <c r="B452" t="s">
        <v>1202</v>
      </c>
      <c r="C452" t="s">
        <v>6290</v>
      </c>
      <c r="D452" t="str">
        <f t="shared" si="24"/>
        <v>Nomenclatures</v>
      </c>
      <c r="E452" t="s">
        <v>309</v>
      </c>
      <c r="F452" s="70" t="s">
        <v>310</v>
      </c>
      <c r="G452" s="70" t="s">
        <v>310</v>
      </c>
    </row>
    <row r="453" spans="1:7" ht="15.75" customHeight="1" x14ac:dyDescent="0.2">
      <c r="A453" t="s">
        <v>2490</v>
      </c>
      <c r="B453" t="s">
        <v>1202</v>
      </c>
      <c r="C453" t="s">
        <v>6279</v>
      </c>
      <c r="D453" t="str">
        <f t="shared" si="24"/>
        <v>Quality indicators</v>
      </c>
      <c r="E453" t="s">
        <v>309</v>
      </c>
      <c r="F453" s="70" t="s">
        <v>310</v>
      </c>
      <c r="G453" s="70" t="s">
        <v>310</v>
      </c>
    </row>
    <row r="454" spans="1:7" ht="15.75" customHeight="1" x14ac:dyDescent="0.2">
      <c r="A454" t="s">
        <v>2490</v>
      </c>
      <c r="B454" t="s">
        <v>1202</v>
      </c>
      <c r="C454" t="s">
        <v>6161</v>
      </c>
      <c r="D454" t="str">
        <f t="shared" si="24"/>
        <v>Specimens</v>
      </c>
      <c r="E454" t="s">
        <v>309</v>
      </c>
      <c r="F454" s="70" t="s">
        <v>310</v>
      </c>
      <c r="G454" s="70" t="s">
        <v>310</v>
      </c>
    </row>
    <row r="455" spans="1:7" ht="15.75" customHeight="1" x14ac:dyDescent="0.2">
      <c r="A455" t="s">
        <v>2490</v>
      </c>
      <c r="B455" t="s">
        <v>1202</v>
      </c>
      <c r="C455" t="s">
        <v>6292</v>
      </c>
      <c r="D455" t="str">
        <f t="shared" si="24"/>
        <v>Tables</v>
      </c>
      <c r="E455" t="s">
        <v>309</v>
      </c>
      <c r="F455" s="70" t="s">
        <v>310</v>
      </c>
      <c r="G455" s="70" t="s">
        <v>310</v>
      </c>
    </row>
    <row r="456" spans="1:7" ht="15.75" customHeight="1" x14ac:dyDescent="0.2">
      <c r="A456" t="s">
        <v>2490</v>
      </c>
      <c r="B456" t="s">
        <v>1202</v>
      </c>
      <c r="C456" t="s">
        <v>6293</v>
      </c>
      <c r="D456" t="str">
        <f t="shared" si="24"/>
        <v>Units</v>
      </c>
      <c r="E456" t="s">
        <v>309</v>
      </c>
      <c r="F456" s="70" t="s">
        <v>310</v>
      </c>
      <c r="G456" s="70" t="s">
        <v>310</v>
      </c>
    </row>
    <row r="457" spans="1:7" ht="15.75" customHeight="1" x14ac:dyDescent="0.2">
      <c r="A457" t="s">
        <v>473</v>
      </c>
      <c r="B457" t="s">
        <v>6247</v>
      </c>
      <c r="C457" t="s">
        <v>297</v>
      </c>
      <c r="D457" t="str">
        <f t="shared" si="24"/>
        <v>Not applicable</v>
      </c>
      <c r="E457" t="s">
        <v>309</v>
      </c>
      <c r="F457" s="70" t="s">
        <v>310</v>
      </c>
      <c r="G457" s="70" t="s">
        <v>310</v>
      </c>
    </row>
    <row r="458" spans="1:7" ht="15.75" customHeight="1" x14ac:dyDescent="0.2">
      <c r="A458" t="s">
        <v>473</v>
      </c>
      <c r="B458" t="s">
        <v>2000</v>
      </c>
      <c r="C458" t="s">
        <v>3130</v>
      </c>
      <c r="D458" t="str">
        <f t="shared" si="24"/>
        <v>Not reported</v>
      </c>
      <c r="E458" t="s">
        <v>309</v>
      </c>
      <c r="F458" s="70" t="s">
        <v>310</v>
      </c>
      <c r="G458" s="70" t="s">
        <v>310</v>
      </c>
    </row>
    <row r="459" spans="1:7" ht="15.75" customHeight="1" x14ac:dyDescent="0.2">
      <c r="A459" t="s">
        <v>593</v>
      </c>
      <c r="B459" t="s">
        <v>6246</v>
      </c>
      <c r="C459" t="s">
        <v>1492</v>
      </c>
      <c r="D459" t="str">
        <f t="shared" si="24"/>
        <v>Detected</v>
      </c>
      <c r="E459" t="s">
        <v>309</v>
      </c>
      <c r="F459" s="70" t="s">
        <v>310</v>
      </c>
      <c r="G459" s="70" t="s">
        <v>310</v>
      </c>
    </row>
    <row r="460" spans="1:7" ht="15.75" customHeight="1" x14ac:dyDescent="0.2">
      <c r="A460" s="19" t="s">
        <v>304</v>
      </c>
      <c r="B460" t="s">
        <v>6246</v>
      </c>
      <c r="C460" t="s">
        <v>1492</v>
      </c>
      <c r="D460" t="str">
        <f t="shared" si="24"/>
        <v>Detected</v>
      </c>
      <c r="E460" t="s">
        <v>309</v>
      </c>
      <c r="F460" s="70" t="s">
        <v>310</v>
      </c>
      <c r="G460" s="70" t="s">
        <v>310</v>
      </c>
    </row>
    <row r="461" spans="1:7" ht="15.75" customHeight="1" x14ac:dyDescent="0.2">
      <c r="A461" s="70" t="s">
        <v>1497</v>
      </c>
      <c r="B461" t="s">
        <v>6245</v>
      </c>
      <c r="C461" t="s">
        <v>3084</v>
      </c>
      <c r="D461" t="str">
        <f t="shared" ref="D461:D473" si="25">_xlfn.XLOOKUP(C461,partID,label)</f>
        <v>No quality concerns</v>
      </c>
      <c r="E461" t="s">
        <v>309</v>
      </c>
      <c r="F461" s="70" t="s">
        <v>310</v>
      </c>
      <c r="G461" s="70" t="s">
        <v>310</v>
      </c>
    </row>
    <row r="462" spans="1:7" ht="15.75" customHeight="1" x14ac:dyDescent="0.2">
      <c r="A462" s="70" t="s">
        <v>1497</v>
      </c>
      <c r="B462" t="s">
        <v>6245</v>
      </c>
      <c r="C462" t="s">
        <v>4016</v>
      </c>
      <c r="D462" t="str">
        <f t="shared" si="25"/>
        <v>Quality concerns</v>
      </c>
      <c r="E462" t="s">
        <v>309</v>
      </c>
      <c r="F462" s="70" t="s">
        <v>310</v>
      </c>
      <c r="G462" s="70" t="s">
        <v>310</v>
      </c>
    </row>
    <row r="463" spans="1:7" ht="15.75" customHeight="1" x14ac:dyDescent="0.2">
      <c r="A463" s="70" t="s">
        <v>1497</v>
      </c>
      <c r="B463" t="s">
        <v>6245</v>
      </c>
      <c r="C463" s="11" t="s">
        <v>2791</v>
      </c>
      <c r="D463" t="str">
        <f t="shared" si="25"/>
        <v>Multiple issues</v>
      </c>
      <c r="E463" t="s">
        <v>309</v>
      </c>
      <c r="F463" s="70" t="s">
        <v>310</v>
      </c>
      <c r="G463" s="70" t="s">
        <v>310</v>
      </c>
    </row>
    <row r="464" spans="1:7" ht="15.75" customHeight="1" x14ac:dyDescent="0.2">
      <c r="A464" s="70" t="s">
        <v>1497</v>
      </c>
      <c r="B464" t="s">
        <v>6245</v>
      </c>
      <c r="C464" t="s">
        <v>1753</v>
      </c>
      <c r="D464" t="str">
        <f t="shared" si="25"/>
        <v>AI - Inhibition present but addressed</v>
      </c>
      <c r="E464" t="s">
        <v>309</v>
      </c>
      <c r="F464" s="70" t="s">
        <v>310</v>
      </c>
      <c r="G464" s="70" t="s">
        <v>310</v>
      </c>
    </row>
    <row r="465" spans="1:7" ht="15.75" customHeight="1" x14ac:dyDescent="0.2">
      <c r="A465" s="70" t="s">
        <v>1497</v>
      </c>
      <c r="B465" t="s">
        <v>6245</v>
      </c>
      <c r="C465" t="s">
        <v>1758</v>
      </c>
      <c r="D465" t="str">
        <f t="shared" si="25"/>
        <v>B - Trace levels of contamination</v>
      </c>
      <c r="E465" t="s">
        <v>309</v>
      </c>
      <c r="F465" s="70" t="s">
        <v>310</v>
      </c>
      <c r="G465" s="70" t="s">
        <v>310</v>
      </c>
    </row>
    <row r="466" spans="1:7" ht="15.75" customHeight="1" x14ac:dyDescent="0.2">
      <c r="A466" s="70" t="s">
        <v>1497</v>
      </c>
      <c r="B466" t="s">
        <v>6245</v>
      </c>
      <c r="C466" t="s">
        <v>1648</v>
      </c>
      <c r="D466" t="str">
        <f t="shared" si="25"/>
        <v>Experiment Failed</v>
      </c>
      <c r="E466" t="s">
        <v>309</v>
      </c>
      <c r="F466" s="70" t="s">
        <v>310</v>
      </c>
      <c r="G466" s="70" t="s">
        <v>310</v>
      </c>
    </row>
    <row r="467" spans="1:7" ht="15.75" customHeight="1" x14ac:dyDescent="0.2">
      <c r="A467" s="70" t="s">
        <v>1497</v>
      </c>
      <c r="B467" t="s">
        <v>6245</v>
      </c>
      <c r="C467" t="s">
        <v>1763</v>
      </c>
      <c r="D467" t="str">
        <f t="shared" si="25"/>
        <v>FI - Inhibition present and unaddressed</v>
      </c>
      <c r="E467" t="s">
        <v>309</v>
      </c>
      <c r="F467" s="70" t="s">
        <v>310</v>
      </c>
      <c r="G467" s="70" t="s">
        <v>310</v>
      </c>
    </row>
    <row r="468" spans="1:7" ht="15.75" customHeight="1" x14ac:dyDescent="0.2">
      <c r="A468" s="70" t="s">
        <v>1497</v>
      </c>
      <c r="B468" t="s">
        <v>6245</v>
      </c>
      <c r="C468" t="s">
        <v>1768</v>
      </c>
      <c r="D468" t="str">
        <f t="shared" si="25"/>
        <v>J - Weak signal extrapolation</v>
      </c>
      <c r="E468" t="s">
        <v>309</v>
      </c>
      <c r="F468" s="70" t="s">
        <v>310</v>
      </c>
      <c r="G468" s="70" t="s">
        <v>310</v>
      </c>
    </row>
    <row r="469" spans="1:7" ht="15.75" customHeight="1" x14ac:dyDescent="0.2">
      <c r="A469" s="70" t="s">
        <v>1497</v>
      </c>
      <c r="B469" t="s">
        <v>6245</v>
      </c>
      <c r="C469" t="s">
        <v>1773</v>
      </c>
      <c r="D469" t="str">
        <f t="shared" si="25"/>
        <v>ND - Non-detect</v>
      </c>
      <c r="E469" t="s">
        <v>309</v>
      </c>
      <c r="F469" s="70" t="s">
        <v>310</v>
      </c>
      <c r="G469" s="70" t="s">
        <v>310</v>
      </c>
    </row>
    <row r="470" spans="1:7" ht="15.75" customHeight="1" x14ac:dyDescent="0.2">
      <c r="A470" s="70" t="s">
        <v>1497</v>
      </c>
      <c r="B470" t="s">
        <v>6245</v>
      </c>
      <c r="C470" t="s">
        <v>3084</v>
      </c>
      <c r="D470" t="str">
        <f t="shared" si="25"/>
        <v>No quality concerns</v>
      </c>
      <c r="E470" t="s">
        <v>309</v>
      </c>
      <c r="F470" s="70" t="s">
        <v>310</v>
      </c>
      <c r="G470" s="70" t="s">
        <v>310</v>
      </c>
    </row>
    <row r="471" spans="1:7" ht="15.75" customHeight="1" x14ac:dyDescent="0.2">
      <c r="A471" s="70" t="s">
        <v>1497</v>
      </c>
      <c r="B471" t="s">
        <v>6245</v>
      </c>
      <c r="C471" t="s">
        <v>1780</v>
      </c>
      <c r="D471" t="str">
        <f t="shared" si="25"/>
        <v>UJ - Trace signal extrapolation</v>
      </c>
      <c r="E471" t="s">
        <v>309</v>
      </c>
      <c r="F471" s="70" t="s">
        <v>310</v>
      </c>
      <c r="G471" s="70" t="s">
        <v>310</v>
      </c>
    </row>
    <row r="472" spans="1:7" ht="15.75" customHeight="1" x14ac:dyDescent="0.2">
      <c r="A472" s="70" t="s">
        <v>1497</v>
      </c>
      <c r="B472" t="s">
        <v>6245</v>
      </c>
      <c r="C472" t="s">
        <v>1785</v>
      </c>
      <c r="D472" t="str">
        <f t="shared" si="25"/>
        <v>UQ - Unquantifiable</v>
      </c>
      <c r="E472" t="s">
        <v>309</v>
      </c>
      <c r="F472" s="70" t="s">
        <v>310</v>
      </c>
      <c r="G472" s="70" t="s">
        <v>310</v>
      </c>
    </row>
    <row r="473" spans="1:7" ht="15.75" customHeight="1" x14ac:dyDescent="0.2">
      <c r="A473" s="70" t="s">
        <v>1497</v>
      </c>
      <c r="B473" t="s">
        <v>6245</v>
      </c>
      <c r="C473" t="s">
        <v>1648</v>
      </c>
      <c r="D473" t="str">
        <f t="shared" si="25"/>
        <v>Experiment Failed</v>
      </c>
      <c r="E473" t="s">
        <v>309</v>
      </c>
      <c r="F473" s="70" t="s">
        <v>310</v>
      </c>
      <c r="G473" s="70" t="s">
        <v>310</v>
      </c>
    </row>
    <row r="474" spans="1:7" ht="15.75" customHeight="1" x14ac:dyDescent="0.2">
      <c r="A474" s="70" t="s">
        <v>1497</v>
      </c>
      <c r="B474" t="s">
        <v>6245</v>
      </c>
      <c r="C474" t="s">
        <v>2444</v>
      </c>
      <c r="D474" t="s">
        <v>2445</v>
      </c>
      <c r="E474" t="s">
        <v>309</v>
      </c>
      <c r="F474" s="70" t="s">
        <v>310</v>
      </c>
      <c r="G474" s="70" t="s">
        <v>310</v>
      </c>
    </row>
    <row r="475" spans="1:7" ht="15.75" customHeight="1" x14ac:dyDescent="0.2">
      <c r="A475" s="70" t="s">
        <v>1497</v>
      </c>
      <c r="B475" t="s">
        <v>6245</v>
      </c>
      <c r="C475" t="s">
        <v>2454</v>
      </c>
      <c r="D475" t="s">
        <v>2455</v>
      </c>
      <c r="E475" t="s">
        <v>309</v>
      </c>
      <c r="F475" s="70" t="s">
        <v>310</v>
      </c>
      <c r="G475" s="70" t="s">
        <v>310</v>
      </c>
    </row>
    <row r="476" spans="1:7" ht="15.75" customHeight="1" x14ac:dyDescent="0.2">
      <c r="A476" s="70" t="s">
        <v>1497</v>
      </c>
      <c r="B476" t="s">
        <v>6245</v>
      </c>
      <c r="C476" t="s">
        <v>3125</v>
      </c>
      <c r="D476" t="s">
        <v>3126</v>
      </c>
      <c r="E476" t="s">
        <v>309</v>
      </c>
      <c r="F476" s="70" t="s">
        <v>310</v>
      </c>
      <c r="G476" s="70" t="s">
        <v>310</v>
      </c>
    </row>
    <row r="477" spans="1:7" ht="15.75" customHeight="1" x14ac:dyDescent="0.2">
      <c r="A477" s="70" t="s">
        <v>1497</v>
      </c>
      <c r="B477" t="s">
        <v>6245</v>
      </c>
      <c r="C477" t="s">
        <v>4455</v>
      </c>
      <c r="D477" t="s">
        <v>4456</v>
      </c>
      <c r="E477" t="s">
        <v>309</v>
      </c>
      <c r="F477" s="70" t="s">
        <v>310</v>
      </c>
      <c r="G477" s="70" t="s">
        <v>310</v>
      </c>
    </row>
    <row r="478" spans="1:7" ht="15.75" customHeight="1" x14ac:dyDescent="0.2">
      <c r="A478" s="70" t="s">
        <v>1497</v>
      </c>
      <c r="B478" t="s">
        <v>6245</v>
      </c>
      <c r="C478" t="s">
        <v>3084</v>
      </c>
      <c r="D478" t="str">
        <f t="shared" ref="D478:D484" si="26">_xlfn.XLOOKUP(C478,partID,label)</f>
        <v>No quality concerns</v>
      </c>
      <c r="E478" t="s">
        <v>309</v>
      </c>
      <c r="F478" s="70" t="s">
        <v>310</v>
      </c>
      <c r="G478" s="70" t="s">
        <v>310</v>
      </c>
    </row>
    <row r="479" spans="1:7" ht="15.75" customHeight="1" x14ac:dyDescent="0.2">
      <c r="A479" s="70" t="s">
        <v>1497</v>
      </c>
      <c r="B479" t="s">
        <v>6245</v>
      </c>
      <c r="C479" t="s">
        <v>5490</v>
      </c>
      <c r="D479" t="str">
        <f t="shared" si="26"/>
        <v>Wide 95% interval</v>
      </c>
      <c r="E479" t="s">
        <v>309</v>
      </c>
      <c r="F479" s="70" t="s">
        <v>310</v>
      </c>
      <c r="G479" s="70" t="s">
        <v>310</v>
      </c>
    </row>
    <row r="480" spans="1:7" ht="15.75" customHeight="1" x14ac:dyDescent="0.2">
      <c r="A480" s="70" t="s">
        <v>5056</v>
      </c>
      <c r="B480" t="s">
        <v>366</v>
      </c>
      <c r="C480" t="s">
        <v>5468</v>
      </c>
      <c r="D480">
        <f t="shared" si="26"/>
        <v>0</v>
      </c>
      <c r="E480" t="s">
        <v>309</v>
      </c>
      <c r="F480" s="70" t="s">
        <v>310</v>
      </c>
      <c r="G480" s="70" t="s">
        <v>310</v>
      </c>
    </row>
    <row r="481" spans="1:7" ht="15.75" customHeight="1" x14ac:dyDescent="0.2">
      <c r="A481" s="70" t="s">
        <v>5056</v>
      </c>
      <c r="B481" t="s">
        <v>366</v>
      </c>
      <c r="C481" t="s">
        <v>5470</v>
      </c>
      <c r="D481">
        <f t="shared" si="26"/>
        <v>0</v>
      </c>
      <c r="E481" t="s">
        <v>309</v>
      </c>
      <c r="F481" s="70" t="s">
        <v>310</v>
      </c>
      <c r="G481" s="70" t="s">
        <v>310</v>
      </c>
    </row>
    <row r="482" spans="1:7" ht="15.75" customHeight="1" x14ac:dyDescent="0.2">
      <c r="A482" s="70" t="s">
        <v>5056</v>
      </c>
      <c r="B482" t="s">
        <v>366</v>
      </c>
      <c r="C482" t="s">
        <v>5472</v>
      </c>
      <c r="D482">
        <f t="shared" si="26"/>
        <v>0</v>
      </c>
      <c r="E482" t="s">
        <v>309</v>
      </c>
      <c r="F482" s="70" t="s">
        <v>310</v>
      </c>
      <c r="G482" s="70" t="s">
        <v>310</v>
      </c>
    </row>
    <row r="483" spans="1:7" ht="15.75" customHeight="1" x14ac:dyDescent="0.2">
      <c r="A483" s="70" t="s">
        <v>5056</v>
      </c>
      <c r="B483" t="s">
        <v>366</v>
      </c>
      <c r="C483" t="s">
        <v>5474</v>
      </c>
      <c r="D483">
        <f t="shared" si="26"/>
        <v>0</v>
      </c>
      <c r="E483" t="s">
        <v>309</v>
      </c>
      <c r="F483" s="70" t="s">
        <v>310</v>
      </c>
      <c r="G483" s="70" t="s">
        <v>310</v>
      </c>
    </row>
    <row r="484" spans="1:7" ht="15.75" customHeight="1" x14ac:dyDescent="0.2">
      <c r="A484" s="70" t="s">
        <v>5056</v>
      </c>
      <c r="B484" t="s">
        <v>366</v>
      </c>
      <c r="C484" t="s">
        <v>5476</v>
      </c>
      <c r="D484">
        <f t="shared" si="26"/>
        <v>0</v>
      </c>
      <c r="E484" t="s">
        <v>309</v>
      </c>
      <c r="F484" s="70" t="s">
        <v>310</v>
      </c>
      <c r="G484" s="70" t="s">
        <v>310</v>
      </c>
    </row>
  </sheetData>
  <sortState xmlns:xlrd2="http://schemas.microsoft.com/office/spreadsheetml/2017/richdata2" ref="A2:I174">
    <sortCondition ref="B2:B174"/>
    <sortCondition ref="A2:A174"/>
    <sortCondition ref="C2:C174"/>
  </sortState>
  <phoneticPr fontId="2" type="noConversion"/>
  <conditionalFormatting sqref="A480:A484">
    <cfRule type="duplicateValues" dxfId="44" priority="11"/>
  </conditionalFormatting>
  <conditionalFormatting sqref="A480:A484">
    <cfRule type="duplicateValues" dxfId="43" priority="10"/>
  </conditionalFormatting>
  <conditionalFormatting sqref="A372:A378">
    <cfRule type="duplicateValues" dxfId="42" priority="8"/>
  </conditionalFormatting>
  <conditionalFormatting sqref="A379:A380 C379:C380">
    <cfRule type="duplicateValues" dxfId="41" priority="5"/>
  </conditionalFormatting>
  <conditionalFormatting sqref="A461:A479">
    <cfRule type="duplicateValues" dxfId="40" priority="1"/>
    <cfRule type="duplicateValues" dxfId="39" priority="2"/>
  </conditionalFormatting>
  <conditionalFormatting sqref="C369:C371">
    <cfRule type="duplicateValues" dxfId="38" priority="7"/>
  </conditionalFormatting>
  <conditionalFormatting sqref="C372:C378">
    <cfRule type="duplicateValues" dxfId="37" priority="6"/>
  </conditionalFormatting>
  <conditionalFormatting sqref="C383:C402">
    <cfRule type="duplicateValues" dxfId="36" priority="4"/>
  </conditionalFormatting>
  <conditionalFormatting sqref="C405:C423">
    <cfRule type="duplicateValues" dxfId="35" priority="3"/>
  </conditionalFormatting>
  <conditionalFormatting sqref="C441:C456">
    <cfRule type="duplicateValues" dxfId="34" priority="9"/>
  </conditionalFormatting>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7B971-0609-6D44-93C8-E4DA1C44A5DB}">
  <sheetPr>
    <tabColor theme="9" tint="0.39997558519241921"/>
  </sheetPr>
  <dimension ref="A1:M4"/>
  <sheetViews>
    <sheetView workbookViewId="0">
      <selection activeCell="A2" sqref="A2"/>
    </sheetView>
  </sheetViews>
  <sheetFormatPr baseColWidth="10" defaultColWidth="8.83203125" defaultRowHeight="16" x14ac:dyDescent="0.2"/>
  <cols>
    <col min="1" max="1" width="18.33203125" customWidth="1"/>
    <col min="2" max="2" width="20.33203125" customWidth="1"/>
    <col min="3" max="3" width="21.33203125" customWidth="1"/>
    <col min="4" max="4" width="22.5" customWidth="1"/>
    <col min="5" max="5" width="16.83203125" customWidth="1"/>
    <col min="6" max="6" width="19.83203125" customWidth="1"/>
    <col min="7" max="7" width="17" customWidth="1"/>
    <col min="8" max="8" width="14.83203125" customWidth="1"/>
    <col min="9" max="9" width="13.83203125" customWidth="1"/>
    <col min="10" max="10" width="24.5" customWidth="1"/>
    <col min="11" max="11" width="21" customWidth="1"/>
    <col min="12" max="12" width="22.5" customWidth="1"/>
    <col min="13" max="13" width="11" customWidth="1"/>
  </cols>
  <sheetData>
    <row r="1" spans="1:13" s="59" customFormat="1" ht="36" customHeight="1" thickBot="1" x14ac:dyDescent="0.3">
      <c r="A1" s="9" t="str" cm="1">
        <f t="array" ref="A1:M1">TRANSPOSE(_xlfn.SORTBY(_xlfn._xlws.FILTER(partID,(parts!BJ:BJ="header")+(parts!BJ:BJ="cK")+(parts!BJ:BJ="PK")+(parts!BJ:BJ="FK")),_xlfn._xlws.FILTER(parts!BL:BL,(parts!BJ:BJ="header")+(parts!BJ:BJ="cK")+(parts!BJ:BJ="PK")+(parts!BJ:BJ="FK")),1))</f>
        <v>lang</v>
      </c>
      <c r="B1" s="9" t="str">
        <v>langFam</v>
      </c>
      <c r="C1" s="9" t="str">
        <v>langName</v>
      </c>
      <c r="D1" s="9" t="str">
        <v>natName</v>
      </c>
      <c r="E1" s="9" t="str">
        <v>iso6391</v>
      </c>
      <c r="F1" s="9" t="str">
        <v>iso6392B</v>
      </c>
      <c r="G1" s="9" t="str">
        <v>iso6392T</v>
      </c>
      <c r="H1" s="64" t="str">
        <v>iso6393</v>
      </c>
      <c r="I1" s="64" t="str">
        <v>iso6396</v>
      </c>
      <c r="J1" s="9" t="str">
        <v>firstReleased</v>
      </c>
      <c r="K1" s="9" t="str">
        <v>lastUpdated</v>
      </c>
      <c r="L1" s="9" t="str">
        <v>changes</v>
      </c>
      <c r="M1" s="9" t="str">
        <v>notes</v>
      </c>
    </row>
    <row r="2" spans="1:13" ht="17" thickTop="1" x14ac:dyDescent="0.2">
      <c r="A2" t="s">
        <v>5491</v>
      </c>
      <c r="B2" t="s">
        <v>5492</v>
      </c>
      <c r="C2" t="s">
        <v>5493</v>
      </c>
      <c r="D2" t="s">
        <v>5494</v>
      </c>
      <c r="E2" t="s">
        <v>5494</v>
      </c>
      <c r="F2" t="s">
        <v>5492</v>
      </c>
      <c r="G2" t="s">
        <v>5491</v>
      </c>
      <c r="H2" t="s">
        <v>5491</v>
      </c>
      <c r="I2" t="s">
        <v>5491</v>
      </c>
      <c r="J2" t="s">
        <v>310</v>
      </c>
      <c r="K2" t="s">
        <v>310</v>
      </c>
    </row>
    <row r="3" spans="1:13" x14ac:dyDescent="0.2">
      <c r="A3" t="s">
        <v>5495</v>
      </c>
      <c r="B3" t="s">
        <v>5496</v>
      </c>
      <c r="C3" t="s">
        <v>5493</v>
      </c>
      <c r="D3" t="s">
        <v>5497</v>
      </c>
      <c r="E3" t="s">
        <v>5498</v>
      </c>
      <c r="F3" t="s">
        <v>5496</v>
      </c>
      <c r="G3" t="s">
        <v>5495</v>
      </c>
      <c r="H3" t="s">
        <v>5499</v>
      </c>
      <c r="I3" t="s">
        <v>5495</v>
      </c>
      <c r="J3" t="s">
        <v>310</v>
      </c>
      <c r="K3" t="s">
        <v>310</v>
      </c>
    </row>
    <row r="4" spans="1:13" x14ac:dyDescent="0.2">
      <c r="A4" t="s">
        <v>5500</v>
      </c>
      <c r="B4" t="s">
        <v>5501</v>
      </c>
      <c r="C4" t="s">
        <v>5493</v>
      </c>
      <c r="D4" t="s">
        <v>5502</v>
      </c>
      <c r="E4" t="s">
        <v>5503</v>
      </c>
      <c r="F4" t="s">
        <v>5501</v>
      </c>
      <c r="G4" t="s">
        <v>5500</v>
      </c>
      <c r="H4" t="s">
        <v>5500</v>
      </c>
      <c r="I4" t="s">
        <v>5500</v>
      </c>
      <c r="J4" t="s">
        <v>310</v>
      </c>
      <c r="K4" t="s">
        <v>310</v>
      </c>
    </row>
  </sheetData>
  <phoneticPr fontId="2" type="noConversion"/>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7F9A1-4177-42A1-9E32-F98A3803603E}">
  <sheetPr>
    <tabColor theme="9" tint="0.39997558519241921"/>
  </sheetPr>
  <dimension ref="A1:I1741"/>
  <sheetViews>
    <sheetView zoomScale="90" zoomScaleNormal="90" workbookViewId="0">
      <pane ySplit="1" topLeftCell="A3" activePane="bottomLeft" state="frozen"/>
      <selection pane="bottomLeft" activeCell="A5" sqref="A5"/>
    </sheetView>
  </sheetViews>
  <sheetFormatPr baseColWidth="10" defaultColWidth="8.83203125" defaultRowHeight="16" x14ac:dyDescent="0.2"/>
  <cols>
    <col min="1" max="1" width="16.6640625" customWidth="1"/>
    <col min="2" max="2" width="19.5" style="70" customWidth="1"/>
    <col min="3" max="3" width="32.6640625" style="70" customWidth="1"/>
    <col min="4" max="4" width="93" customWidth="1"/>
    <col min="5" max="5" width="15.1640625" customWidth="1"/>
    <col min="6" max="6" width="24.1640625" customWidth="1"/>
    <col min="7" max="7" width="15.6640625" customWidth="1"/>
    <col min="8" max="8" width="16.33203125" customWidth="1"/>
    <col min="9" max="9" width="14.1640625" customWidth="1"/>
  </cols>
  <sheetData>
    <row r="1" spans="1:9" s="79" customFormat="1" ht="21" x14ac:dyDescent="0.25">
      <c r="A1" s="135" t="str" cm="1">
        <f t="array" ref="A1:I1">TRANSPOSE(_xlfn.SORTBY(_xlfn._xlws.FILTER(partID,(parts!BM:BM="header")+(parts!BM:BM="cK")+(parts!BM:BM="PK")+(parts!BM:BM="FK")),_xlfn._xlws.FILTER(parts!BO:BO,(parts!BM:BM="header")+(parts!BM:BM="cK")+(parts!BM:BM="PK")+(parts!BM:BM="FK")),1))</f>
        <v>lang</v>
      </c>
      <c r="B1" s="71" t="str">
        <v>partID</v>
      </c>
      <c r="C1" s="87" t="str">
        <v>partLabel</v>
      </c>
      <c r="D1" s="87" t="str">
        <v>partDesc</v>
      </c>
      <c r="E1" s="50" t="str">
        <v>partInstr</v>
      </c>
      <c r="F1" s="79" t="str">
        <v>firstReleased</v>
      </c>
      <c r="G1" s="80" t="str">
        <v>lastUpdated</v>
      </c>
      <c r="H1" s="80" t="str">
        <v>changes</v>
      </c>
      <c r="I1" s="80" t="str">
        <v>notes</v>
      </c>
    </row>
    <row r="2" spans="1:9" x14ac:dyDescent="0.2">
      <c r="A2" t="s">
        <v>5491</v>
      </c>
      <c r="B2" t="s">
        <v>5504</v>
      </c>
      <c r="C2" s="14" t="s">
        <v>1656</v>
      </c>
      <c r="D2" s="90" t="s">
        <v>1657</v>
      </c>
      <c r="E2" t="s">
        <v>297</v>
      </c>
      <c r="F2" s="144" t="s">
        <v>5505</v>
      </c>
      <c r="G2" s="144" t="s">
        <v>5505</v>
      </c>
      <c r="H2" s="141" t="s">
        <v>5506</v>
      </c>
    </row>
    <row r="3" spans="1:9" x14ac:dyDescent="0.2">
      <c r="A3" t="s">
        <v>5491</v>
      </c>
      <c r="B3" t="s">
        <v>1006</v>
      </c>
      <c r="C3" t="s">
        <v>1007</v>
      </c>
      <c r="D3" s="70" t="s">
        <v>1008</v>
      </c>
      <c r="E3" t="s">
        <v>297</v>
      </c>
      <c r="F3" s="70" t="s">
        <v>5505</v>
      </c>
      <c r="G3" s="70" t="s">
        <v>5505</v>
      </c>
      <c r="H3" t="s">
        <v>5506</v>
      </c>
    </row>
    <row r="4" spans="1:9" x14ac:dyDescent="0.2">
      <c r="A4" t="s">
        <v>5491</v>
      </c>
      <c r="B4" s="29" t="s">
        <v>294</v>
      </c>
      <c r="C4" s="29" t="s">
        <v>295</v>
      </c>
      <c r="D4" s="70" t="s">
        <v>295</v>
      </c>
      <c r="E4" t="s">
        <v>297</v>
      </c>
      <c r="F4" s="144" t="s">
        <v>5505</v>
      </c>
      <c r="G4" s="144" t="s">
        <v>5505</v>
      </c>
      <c r="H4" s="141" t="s">
        <v>5506</v>
      </c>
    </row>
    <row r="5" spans="1:9" x14ac:dyDescent="0.2">
      <c r="A5" t="s">
        <v>5491</v>
      </c>
      <c r="B5" s="29" t="s">
        <v>317</v>
      </c>
      <c r="C5" s="29" t="s">
        <v>318</v>
      </c>
      <c r="D5" s="70" t="s">
        <v>318</v>
      </c>
      <c r="E5" t="s">
        <v>297</v>
      </c>
      <c r="F5" s="70" t="s">
        <v>5505</v>
      </c>
      <c r="G5" s="70" t="s">
        <v>5505</v>
      </c>
      <c r="H5" t="s">
        <v>5506</v>
      </c>
    </row>
    <row r="6" spans="1:9" x14ac:dyDescent="0.2">
      <c r="A6" t="s">
        <v>5491</v>
      </c>
      <c r="B6" s="29" t="s">
        <v>322</v>
      </c>
      <c r="C6" s="29" t="s">
        <v>323</v>
      </c>
      <c r="D6" s="70" t="s">
        <v>323</v>
      </c>
      <c r="E6" t="s">
        <v>297</v>
      </c>
      <c r="F6" s="144" t="s">
        <v>5505</v>
      </c>
      <c r="G6" s="144" t="s">
        <v>5505</v>
      </c>
      <c r="H6" s="141" t="s">
        <v>5506</v>
      </c>
    </row>
    <row r="7" spans="1:9" x14ac:dyDescent="0.2">
      <c r="A7" t="s">
        <v>5491</v>
      </c>
      <c r="B7" s="29" t="s">
        <v>326</v>
      </c>
      <c r="C7" s="29" t="s">
        <v>327</v>
      </c>
      <c r="D7" s="70" t="s">
        <v>327</v>
      </c>
      <c r="E7" t="s">
        <v>297</v>
      </c>
      <c r="F7" s="70" t="s">
        <v>5505</v>
      </c>
      <c r="G7" s="70" t="s">
        <v>5505</v>
      </c>
      <c r="H7" t="s">
        <v>5506</v>
      </c>
    </row>
    <row r="8" spans="1:9" x14ac:dyDescent="0.2">
      <c r="A8" t="s">
        <v>5491</v>
      </c>
      <c r="B8" s="29" t="s">
        <v>330</v>
      </c>
      <c r="C8" s="29" t="s">
        <v>331</v>
      </c>
      <c r="D8" s="70" t="s">
        <v>331</v>
      </c>
      <c r="E8" t="s">
        <v>297</v>
      </c>
      <c r="F8" s="144" t="s">
        <v>5505</v>
      </c>
      <c r="G8" s="144" t="s">
        <v>5505</v>
      </c>
      <c r="H8" s="141" t="s">
        <v>5506</v>
      </c>
    </row>
    <row r="9" spans="1:9" x14ac:dyDescent="0.2">
      <c r="A9" t="s">
        <v>5491</v>
      </c>
      <c r="B9" s="7" t="s">
        <v>334</v>
      </c>
      <c r="C9" s="7" t="s">
        <v>335</v>
      </c>
      <c r="D9" s="70" t="s">
        <v>337</v>
      </c>
      <c r="E9" t="s">
        <v>338</v>
      </c>
      <c r="F9" s="70" t="s">
        <v>5507</v>
      </c>
      <c r="G9" s="70" t="s">
        <v>5505</v>
      </c>
      <c r="H9" t="s">
        <v>346</v>
      </c>
    </row>
    <row r="10" spans="1:9" x14ac:dyDescent="0.2">
      <c r="A10" t="s">
        <v>5491</v>
      </c>
      <c r="B10" t="s">
        <v>354</v>
      </c>
      <c r="C10" t="s">
        <v>355</v>
      </c>
      <c r="D10" s="70" t="s">
        <v>5508</v>
      </c>
      <c r="E10" s="43" t="s">
        <v>297</v>
      </c>
      <c r="F10" s="144" t="s">
        <v>5505</v>
      </c>
      <c r="G10" s="144" t="s">
        <v>5505</v>
      </c>
      <c r="H10" s="141" t="s">
        <v>5506</v>
      </c>
    </row>
    <row r="11" spans="1:9" x14ac:dyDescent="0.2">
      <c r="A11" t="s">
        <v>5491</v>
      </c>
      <c r="B11" t="s">
        <v>361</v>
      </c>
      <c r="C11" t="s">
        <v>365</v>
      </c>
      <c r="D11" s="70" t="s">
        <v>367</v>
      </c>
      <c r="E11" t="s">
        <v>297</v>
      </c>
      <c r="F11" s="70" t="s">
        <v>5505</v>
      </c>
      <c r="G11" s="70" t="s">
        <v>5505</v>
      </c>
      <c r="H11" t="s">
        <v>5506</v>
      </c>
    </row>
    <row r="12" spans="1:9" x14ac:dyDescent="0.2">
      <c r="A12" t="s">
        <v>5491</v>
      </c>
      <c r="B12" t="s">
        <v>372</v>
      </c>
      <c r="C12" t="s">
        <v>5509</v>
      </c>
      <c r="D12" s="70" t="s">
        <v>374</v>
      </c>
      <c r="E12" t="s">
        <v>297</v>
      </c>
      <c r="F12" s="144" t="s">
        <v>5505</v>
      </c>
      <c r="G12" s="144" t="s">
        <v>5505</v>
      </c>
      <c r="H12" s="141" t="s">
        <v>5506</v>
      </c>
    </row>
    <row r="13" spans="1:9" x14ac:dyDescent="0.2">
      <c r="A13" t="s">
        <v>5491</v>
      </c>
      <c r="B13" s="70" t="s">
        <v>378</v>
      </c>
      <c r="C13" s="70" t="s">
        <v>379</v>
      </c>
      <c r="D13" s="70" t="s">
        <v>381</v>
      </c>
      <c r="E13" t="s">
        <v>297</v>
      </c>
      <c r="F13" s="70" t="s">
        <v>5507</v>
      </c>
      <c r="G13" s="70" t="s">
        <v>5505</v>
      </c>
      <c r="H13" t="s">
        <v>385</v>
      </c>
    </row>
    <row r="14" spans="1:9" x14ac:dyDescent="0.2">
      <c r="A14" t="s">
        <v>5491</v>
      </c>
      <c r="B14" t="s">
        <v>309</v>
      </c>
      <c r="C14" t="s">
        <v>391</v>
      </c>
      <c r="D14" s="70" t="s">
        <v>5510</v>
      </c>
      <c r="E14" t="s">
        <v>297</v>
      </c>
      <c r="F14" s="144" t="s">
        <v>5505</v>
      </c>
      <c r="G14" s="144" t="s">
        <v>5505</v>
      </c>
      <c r="H14" s="141" t="s">
        <v>5506</v>
      </c>
    </row>
    <row r="15" spans="1:9" x14ac:dyDescent="0.2">
      <c r="A15" t="s">
        <v>5491</v>
      </c>
      <c r="B15" t="s">
        <v>395</v>
      </c>
      <c r="C15" t="s">
        <v>396</v>
      </c>
      <c r="D15" s="70" t="s">
        <v>398</v>
      </c>
      <c r="E15" t="s">
        <v>297</v>
      </c>
      <c r="F15" s="70" t="s">
        <v>5507</v>
      </c>
      <c r="G15" s="70" t="s">
        <v>5505</v>
      </c>
      <c r="H15" t="s">
        <v>5506</v>
      </c>
    </row>
    <row r="16" spans="1:9" x14ac:dyDescent="0.2">
      <c r="A16" t="s">
        <v>5491</v>
      </c>
      <c r="B16" t="s">
        <v>2648</v>
      </c>
      <c r="C16" t="s">
        <v>2649</v>
      </c>
      <c r="D16" s="70" t="s">
        <v>2650</v>
      </c>
      <c r="E16" t="s">
        <v>2651</v>
      </c>
      <c r="F16" s="144" t="s">
        <v>5507</v>
      </c>
      <c r="G16" s="144" t="s">
        <v>5505</v>
      </c>
      <c r="H16" s="141" t="s">
        <v>5506</v>
      </c>
    </row>
    <row r="17" spans="1:8" x14ac:dyDescent="0.2">
      <c r="A17" t="s">
        <v>5491</v>
      </c>
      <c r="B17" s="66" t="s">
        <v>5511</v>
      </c>
      <c r="C17" s="66" t="s">
        <v>3440</v>
      </c>
      <c r="D17" s="101" t="s">
        <v>3441</v>
      </c>
      <c r="E17" s="66" t="s">
        <v>297</v>
      </c>
      <c r="F17" s="101" t="s">
        <v>5512</v>
      </c>
      <c r="G17" s="101" t="s">
        <v>5505</v>
      </c>
      <c r="H17" s="66" t="s">
        <v>5506</v>
      </c>
    </row>
    <row r="18" spans="1:8" x14ac:dyDescent="0.2">
      <c r="A18" t="s">
        <v>5491</v>
      </c>
      <c r="B18" t="s">
        <v>3844</v>
      </c>
      <c r="C18" t="s">
        <v>5513</v>
      </c>
      <c r="D18" s="70" t="s">
        <v>3846</v>
      </c>
      <c r="E18" t="s">
        <v>3847</v>
      </c>
      <c r="F18" s="144" t="s">
        <v>5505</v>
      </c>
      <c r="G18" s="144" t="s">
        <v>5505</v>
      </c>
      <c r="H18" s="141" t="s">
        <v>5506</v>
      </c>
    </row>
    <row r="19" spans="1:8" x14ac:dyDescent="0.2">
      <c r="A19" t="s">
        <v>5491</v>
      </c>
      <c r="B19" t="s">
        <v>5514</v>
      </c>
      <c r="C19" t="s">
        <v>2248</v>
      </c>
      <c r="D19" s="70" t="s">
        <v>2249</v>
      </c>
      <c r="E19" t="s">
        <v>297</v>
      </c>
      <c r="F19" s="70" t="s">
        <v>5512</v>
      </c>
      <c r="G19" s="70" t="s">
        <v>5505</v>
      </c>
      <c r="H19" t="s">
        <v>346</v>
      </c>
    </row>
    <row r="20" spans="1:8" x14ac:dyDescent="0.2">
      <c r="A20" t="s">
        <v>5491</v>
      </c>
      <c r="B20" t="s">
        <v>233</v>
      </c>
      <c r="C20" t="s">
        <v>444</v>
      </c>
      <c r="D20" s="70" t="s">
        <v>5515</v>
      </c>
      <c r="E20" s="2" t="s">
        <v>1188</v>
      </c>
      <c r="F20" s="144" t="s">
        <v>5505</v>
      </c>
      <c r="G20" s="144" t="s">
        <v>5505</v>
      </c>
      <c r="H20" s="141" t="s">
        <v>297</v>
      </c>
    </row>
    <row r="21" spans="1:8" x14ac:dyDescent="0.2">
      <c r="A21" t="s">
        <v>5491</v>
      </c>
      <c r="B21" t="s">
        <v>3446</v>
      </c>
      <c r="C21" t="s">
        <v>3447</v>
      </c>
      <c r="D21" s="70" t="s">
        <v>3448</v>
      </c>
      <c r="E21" t="s">
        <v>3449</v>
      </c>
      <c r="F21" s="70" t="s">
        <v>5505</v>
      </c>
      <c r="G21" s="70" t="s">
        <v>5505</v>
      </c>
      <c r="H21" t="s">
        <v>5506</v>
      </c>
    </row>
    <row r="22" spans="1:8" x14ac:dyDescent="0.2">
      <c r="A22" t="s">
        <v>5491</v>
      </c>
      <c r="B22" s="7" t="s">
        <v>474</v>
      </c>
      <c r="C22" t="s">
        <v>5516</v>
      </c>
      <c r="D22" s="70" t="s">
        <v>5517</v>
      </c>
      <c r="E22" t="s">
        <v>477</v>
      </c>
      <c r="F22" s="144" t="s">
        <v>5505</v>
      </c>
      <c r="G22" s="144" t="s">
        <v>5505</v>
      </c>
      <c r="H22" s="141" t="s">
        <v>5506</v>
      </c>
    </row>
    <row r="23" spans="1:8" x14ac:dyDescent="0.2">
      <c r="A23" t="s">
        <v>5491</v>
      </c>
      <c r="B23" t="s">
        <v>484</v>
      </c>
      <c r="C23" t="s">
        <v>492</v>
      </c>
      <c r="D23" s="70" t="s">
        <v>5518</v>
      </c>
      <c r="E23" t="s">
        <v>297</v>
      </c>
      <c r="F23" s="70" t="s">
        <v>5505</v>
      </c>
      <c r="G23" s="70" t="s">
        <v>5505</v>
      </c>
      <c r="H23" t="s">
        <v>5506</v>
      </c>
    </row>
    <row r="24" spans="1:8" x14ac:dyDescent="0.2">
      <c r="A24" t="s">
        <v>5491</v>
      </c>
      <c r="B24" t="s">
        <v>4360</v>
      </c>
      <c r="C24" t="s">
        <v>3445</v>
      </c>
      <c r="D24" s="70" t="s">
        <v>4361</v>
      </c>
      <c r="E24" t="s">
        <v>4362</v>
      </c>
      <c r="F24" s="144" t="s">
        <v>5512</v>
      </c>
      <c r="G24" s="144" t="s">
        <v>5505</v>
      </c>
      <c r="H24" s="141" t="s">
        <v>346</v>
      </c>
    </row>
    <row r="25" spans="1:8" x14ac:dyDescent="0.2">
      <c r="A25" t="s">
        <v>5491</v>
      </c>
      <c r="B25" t="s">
        <v>235</v>
      </c>
      <c r="C25" t="s">
        <v>455</v>
      </c>
      <c r="D25" s="70" t="s">
        <v>457</v>
      </c>
      <c r="E25" t="s">
        <v>297</v>
      </c>
      <c r="F25" s="70" t="s">
        <v>5505</v>
      </c>
      <c r="G25" s="70" t="s">
        <v>5505</v>
      </c>
      <c r="H25" t="s">
        <v>5506</v>
      </c>
    </row>
    <row r="26" spans="1:8" x14ac:dyDescent="0.2">
      <c r="A26" t="s">
        <v>5491</v>
      </c>
      <c r="B26" t="s">
        <v>234</v>
      </c>
      <c r="C26" t="s">
        <v>5519</v>
      </c>
      <c r="D26" s="70" t="s">
        <v>460</v>
      </c>
      <c r="E26" t="s">
        <v>297</v>
      </c>
      <c r="F26" s="144" t="s">
        <v>5505</v>
      </c>
      <c r="G26" s="144" t="s">
        <v>5505</v>
      </c>
      <c r="H26" s="141" t="s">
        <v>5506</v>
      </c>
    </row>
    <row r="27" spans="1:8" x14ac:dyDescent="0.2">
      <c r="A27" t="s">
        <v>5491</v>
      </c>
      <c r="B27" t="s">
        <v>5520</v>
      </c>
      <c r="C27" t="s">
        <v>5521</v>
      </c>
      <c r="D27" s="70" t="s">
        <v>1755</v>
      </c>
      <c r="E27" t="s">
        <v>297</v>
      </c>
      <c r="F27" s="70" t="s">
        <v>5505</v>
      </c>
      <c r="G27" s="70" t="s">
        <v>5505</v>
      </c>
      <c r="H27" t="s">
        <v>5506</v>
      </c>
    </row>
    <row r="28" spans="1:8" x14ac:dyDescent="0.2">
      <c r="A28" t="s">
        <v>5491</v>
      </c>
      <c r="B28" t="s">
        <v>5522</v>
      </c>
      <c r="C28" t="s">
        <v>1170</v>
      </c>
      <c r="D28" s="70" t="s">
        <v>1171</v>
      </c>
      <c r="E28" t="s">
        <v>297</v>
      </c>
      <c r="F28" s="144" t="s">
        <v>5505</v>
      </c>
      <c r="G28" s="144" t="s">
        <v>5505</v>
      </c>
      <c r="H28" s="141" t="s">
        <v>5506</v>
      </c>
    </row>
    <row r="29" spans="1:8" x14ac:dyDescent="0.2">
      <c r="A29" t="s">
        <v>5491</v>
      </c>
      <c r="B29" s="11" t="s">
        <v>1661</v>
      </c>
      <c r="C29" t="s">
        <v>5523</v>
      </c>
      <c r="D29" s="70" t="s">
        <v>5524</v>
      </c>
      <c r="E29" t="s">
        <v>297</v>
      </c>
      <c r="F29" s="70" t="s">
        <v>5505</v>
      </c>
      <c r="G29" s="70" t="s">
        <v>5505</v>
      </c>
      <c r="H29" t="s">
        <v>5506</v>
      </c>
    </row>
    <row r="30" spans="1:8" x14ac:dyDescent="0.2">
      <c r="A30" t="s">
        <v>5491</v>
      </c>
      <c r="B30" t="s">
        <v>548</v>
      </c>
      <c r="C30" t="s">
        <v>549</v>
      </c>
      <c r="D30" s="70" t="s">
        <v>550</v>
      </c>
      <c r="E30" t="s">
        <v>297</v>
      </c>
      <c r="F30" s="144" t="s">
        <v>5507</v>
      </c>
      <c r="G30" s="144" t="s">
        <v>5505</v>
      </c>
      <c r="H30" s="141" t="s">
        <v>346</v>
      </c>
    </row>
    <row r="31" spans="1:8" x14ac:dyDescent="0.2">
      <c r="A31" t="s">
        <v>5491</v>
      </c>
      <c r="B31" t="s">
        <v>1878</v>
      </c>
      <c r="C31" t="s">
        <v>1879</v>
      </c>
      <c r="D31" s="70" t="s">
        <v>5525</v>
      </c>
      <c r="E31" t="s">
        <v>297</v>
      </c>
      <c r="F31" s="70" t="s">
        <v>5505</v>
      </c>
      <c r="G31" s="70" t="s">
        <v>5505</v>
      </c>
      <c r="H31" t="s">
        <v>5506</v>
      </c>
    </row>
    <row r="32" spans="1:8" x14ac:dyDescent="0.2">
      <c r="A32" t="s">
        <v>5491</v>
      </c>
      <c r="B32" t="s">
        <v>571</v>
      </c>
      <c r="C32" t="s">
        <v>569</v>
      </c>
      <c r="D32" s="70" t="s">
        <v>566</v>
      </c>
      <c r="E32" t="s">
        <v>567</v>
      </c>
      <c r="F32" s="144" t="s">
        <v>5507</v>
      </c>
      <c r="G32" s="144" t="s">
        <v>5505</v>
      </c>
      <c r="H32" s="141" t="s">
        <v>568</v>
      </c>
    </row>
    <row r="33" spans="1:8" x14ac:dyDescent="0.2">
      <c r="A33" t="s">
        <v>5491</v>
      </c>
      <c r="B33" t="s">
        <v>580</v>
      </c>
      <c r="C33" t="s">
        <v>577</v>
      </c>
      <c r="D33" s="70" t="s">
        <v>575</v>
      </c>
      <c r="E33" t="s">
        <v>576</v>
      </c>
      <c r="F33" s="70" t="s">
        <v>5507</v>
      </c>
      <c r="G33" s="70" t="s">
        <v>5505</v>
      </c>
      <c r="H33" t="s">
        <v>568</v>
      </c>
    </row>
    <row r="34" spans="1:8" x14ac:dyDescent="0.2">
      <c r="A34" t="s">
        <v>5491</v>
      </c>
      <c r="B34" t="s">
        <v>519</v>
      </c>
      <c r="C34" t="s">
        <v>582</v>
      </c>
      <c r="D34" s="70" t="s">
        <v>584</v>
      </c>
      <c r="E34" t="s">
        <v>297</v>
      </c>
      <c r="F34" s="144" t="s">
        <v>5505</v>
      </c>
      <c r="G34" s="144" t="s">
        <v>5505</v>
      </c>
      <c r="H34" s="141" t="s">
        <v>5506</v>
      </c>
    </row>
    <row r="35" spans="1:8" x14ac:dyDescent="0.2">
      <c r="A35" t="s">
        <v>5491</v>
      </c>
      <c r="B35" t="s">
        <v>587</v>
      </c>
      <c r="C35" t="s">
        <v>5526</v>
      </c>
      <c r="D35" s="70" t="s">
        <v>5527</v>
      </c>
      <c r="E35" t="s">
        <v>297</v>
      </c>
      <c r="F35" s="70" t="s">
        <v>5505</v>
      </c>
      <c r="G35" s="70" t="s">
        <v>5505</v>
      </c>
      <c r="H35" t="s">
        <v>5506</v>
      </c>
    </row>
    <row r="36" spans="1:8" x14ac:dyDescent="0.2">
      <c r="A36" t="s">
        <v>5491</v>
      </c>
      <c r="B36" t="s">
        <v>598</v>
      </c>
      <c r="C36" t="s">
        <v>599</v>
      </c>
      <c r="D36" s="70" t="s">
        <v>600</v>
      </c>
      <c r="E36" t="s">
        <v>297</v>
      </c>
      <c r="F36" s="144" t="s">
        <v>5507</v>
      </c>
      <c r="G36" s="144" t="s">
        <v>5505</v>
      </c>
      <c r="H36" s="141" t="s">
        <v>568</v>
      </c>
    </row>
    <row r="37" spans="1:8" x14ac:dyDescent="0.2">
      <c r="A37" t="s">
        <v>5491</v>
      </c>
      <c r="B37" t="s">
        <v>608</v>
      </c>
      <c r="C37" s="21" t="s">
        <v>609</v>
      </c>
      <c r="D37" s="91" t="s">
        <v>609</v>
      </c>
      <c r="E37" t="s">
        <v>297</v>
      </c>
      <c r="F37" s="70" t="s">
        <v>5505</v>
      </c>
      <c r="G37" s="70" t="s">
        <v>5505</v>
      </c>
      <c r="H37" t="s">
        <v>5506</v>
      </c>
    </row>
    <row r="38" spans="1:8" x14ac:dyDescent="0.2">
      <c r="A38" t="s">
        <v>5491</v>
      </c>
      <c r="B38" t="s">
        <v>5528</v>
      </c>
      <c r="C38" t="s">
        <v>5529</v>
      </c>
      <c r="D38" s="70" t="s">
        <v>618</v>
      </c>
      <c r="E38" t="s">
        <v>619</v>
      </c>
      <c r="F38" s="144" t="s">
        <v>5507</v>
      </c>
      <c r="G38" s="144" t="s">
        <v>5505</v>
      </c>
      <c r="H38" s="141" t="s">
        <v>568</v>
      </c>
    </row>
    <row r="39" spans="1:8" x14ac:dyDescent="0.2">
      <c r="A39" t="s">
        <v>5491</v>
      </c>
      <c r="B39" t="s">
        <v>624</v>
      </c>
      <c r="C39" s="21" t="s">
        <v>625</v>
      </c>
      <c r="D39" s="91" t="s">
        <v>625</v>
      </c>
      <c r="E39" t="s">
        <v>297</v>
      </c>
      <c r="F39" s="70" t="s">
        <v>5505</v>
      </c>
      <c r="G39" s="70" t="s">
        <v>5505</v>
      </c>
      <c r="H39" t="s">
        <v>5506</v>
      </c>
    </row>
    <row r="40" spans="1:8" x14ac:dyDescent="0.2">
      <c r="A40" t="s">
        <v>5491</v>
      </c>
      <c r="B40" t="s">
        <v>627</v>
      </c>
      <c r="C40" t="s">
        <v>628</v>
      </c>
      <c r="D40" s="70" t="s">
        <v>629</v>
      </c>
      <c r="E40" t="s">
        <v>297</v>
      </c>
      <c r="F40" s="144" t="s">
        <v>5505</v>
      </c>
      <c r="G40" s="144" t="s">
        <v>5505</v>
      </c>
      <c r="H40" s="141" t="s">
        <v>5506</v>
      </c>
    </row>
    <row r="41" spans="1:8" x14ac:dyDescent="0.2">
      <c r="A41" t="s">
        <v>5491</v>
      </c>
      <c r="B41" t="s">
        <v>2035</v>
      </c>
      <c r="C41" t="s">
        <v>2038</v>
      </c>
      <c r="D41" s="70" t="s">
        <v>5530</v>
      </c>
      <c r="E41" t="s">
        <v>297</v>
      </c>
      <c r="F41" s="70" t="s">
        <v>5505</v>
      </c>
      <c r="G41" s="70" t="s">
        <v>5505</v>
      </c>
      <c r="H41" t="s">
        <v>5506</v>
      </c>
    </row>
    <row r="42" spans="1:8" x14ac:dyDescent="0.2">
      <c r="A42" t="s">
        <v>5491</v>
      </c>
      <c r="B42" s="69" t="s">
        <v>654</v>
      </c>
      <c r="C42" t="s">
        <v>655</v>
      </c>
      <c r="D42" s="70" t="s">
        <v>656</v>
      </c>
      <c r="E42" t="s">
        <v>657</v>
      </c>
      <c r="F42" s="144" t="s">
        <v>5505</v>
      </c>
      <c r="G42" s="144" t="s">
        <v>5505</v>
      </c>
      <c r="H42" s="141" t="s">
        <v>5506</v>
      </c>
    </row>
    <row r="43" spans="1:8" x14ac:dyDescent="0.2">
      <c r="A43" t="s">
        <v>5491</v>
      </c>
      <c r="B43" t="s">
        <v>669</v>
      </c>
      <c r="C43" t="s">
        <v>670</v>
      </c>
      <c r="D43" s="70" t="s">
        <v>671</v>
      </c>
      <c r="E43" t="s">
        <v>297</v>
      </c>
      <c r="F43" s="70" t="s">
        <v>5505</v>
      </c>
      <c r="G43" s="70" t="s">
        <v>5505</v>
      </c>
      <c r="H43" t="s">
        <v>5506</v>
      </c>
    </row>
    <row r="44" spans="1:8" x14ac:dyDescent="0.2">
      <c r="A44" t="s">
        <v>5491</v>
      </c>
      <c r="B44" t="s">
        <v>674</v>
      </c>
      <c r="C44" t="s">
        <v>675</v>
      </c>
      <c r="D44" s="70" t="s">
        <v>676</v>
      </c>
      <c r="E44" t="s">
        <v>297</v>
      </c>
      <c r="F44" s="144" t="s">
        <v>5505</v>
      </c>
      <c r="G44" s="144" t="s">
        <v>5505</v>
      </c>
      <c r="H44" s="141" t="s">
        <v>5506</v>
      </c>
    </row>
    <row r="45" spans="1:8" x14ac:dyDescent="0.2">
      <c r="A45" t="s">
        <v>5491</v>
      </c>
      <c r="B45" t="s">
        <v>5531</v>
      </c>
      <c r="C45" t="s">
        <v>680</v>
      </c>
      <c r="D45" s="70" t="s">
        <v>681</v>
      </c>
      <c r="E45" t="s">
        <v>682</v>
      </c>
      <c r="F45" s="70" t="s">
        <v>5507</v>
      </c>
      <c r="G45" s="70" t="s">
        <v>5505</v>
      </c>
      <c r="H45" t="s">
        <v>568</v>
      </c>
    </row>
    <row r="46" spans="1:8" x14ac:dyDescent="0.2">
      <c r="A46" t="s">
        <v>5491</v>
      </c>
      <c r="B46" t="s">
        <v>397</v>
      </c>
      <c r="C46" t="s">
        <v>688</v>
      </c>
      <c r="D46" s="70" t="s">
        <v>689</v>
      </c>
      <c r="E46" t="s">
        <v>690</v>
      </c>
      <c r="F46" s="144" t="s">
        <v>5505</v>
      </c>
      <c r="G46" s="144" t="s">
        <v>5505</v>
      </c>
      <c r="H46" s="141" t="s">
        <v>5506</v>
      </c>
    </row>
    <row r="47" spans="1:8" x14ac:dyDescent="0.2">
      <c r="A47" t="s">
        <v>5491</v>
      </c>
      <c r="B47" t="s">
        <v>5532</v>
      </c>
      <c r="C47" t="s">
        <v>5533</v>
      </c>
      <c r="D47" s="70" t="s">
        <v>1760</v>
      </c>
      <c r="E47" t="s">
        <v>297</v>
      </c>
      <c r="F47" s="70" t="s">
        <v>5505</v>
      </c>
      <c r="G47" s="70" t="s">
        <v>5505</v>
      </c>
      <c r="H47" t="s">
        <v>5506</v>
      </c>
    </row>
    <row r="48" spans="1:8" x14ac:dyDescent="0.2">
      <c r="A48" t="s">
        <v>5491</v>
      </c>
      <c r="B48" t="s">
        <v>5534</v>
      </c>
      <c r="C48" t="s">
        <v>695</v>
      </c>
      <c r="D48" s="70" t="s">
        <v>696</v>
      </c>
      <c r="E48" t="s">
        <v>297</v>
      </c>
      <c r="F48" s="144" t="s">
        <v>5505</v>
      </c>
      <c r="G48" s="144" t="s">
        <v>5505</v>
      </c>
      <c r="H48" s="141" t="s">
        <v>5506</v>
      </c>
    </row>
    <row r="49" spans="1:8" x14ac:dyDescent="0.2">
      <c r="A49" t="s">
        <v>5491</v>
      </c>
      <c r="B49" t="s">
        <v>699</v>
      </c>
      <c r="C49" t="s">
        <v>700</v>
      </c>
      <c r="D49" s="70" t="s">
        <v>702</v>
      </c>
      <c r="E49" s="15" t="s">
        <v>703</v>
      </c>
      <c r="F49" s="70" t="s">
        <v>5505</v>
      </c>
      <c r="G49" s="70" t="s">
        <v>5505</v>
      </c>
      <c r="H49" t="s">
        <v>5506</v>
      </c>
    </row>
    <row r="50" spans="1:8" x14ac:dyDescent="0.2">
      <c r="A50" t="s">
        <v>5491</v>
      </c>
      <c r="B50" t="s">
        <v>707</v>
      </c>
      <c r="C50" t="s">
        <v>708</v>
      </c>
      <c r="D50" s="70" t="s">
        <v>709</v>
      </c>
      <c r="E50" t="s">
        <v>297</v>
      </c>
      <c r="F50" s="144" t="s">
        <v>5505</v>
      </c>
      <c r="G50" s="144" t="s">
        <v>5505</v>
      </c>
      <c r="H50" s="141" t="s">
        <v>5506</v>
      </c>
    </row>
    <row r="51" spans="1:8" x14ac:dyDescent="0.2">
      <c r="A51" t="s">
        <v>5491</v>
      </c>
      <c r="B51" t="s">
        <v>807</v>
      </c>
      <c r="C51" t="s">
        <v>807</v>
      </c>
      <c r="D51" s="70" t="s">
        <v>808</v>
      </c>
      <c r="E51" t="s">
        <v>297</v>
      </c>
      <c r="F51" s="70" t="s">
        <v>5505</v>
      </c>
      <c r="G51" s="70" t="s">
        <v>5505</v>
      </c>
      <c r="H51" t="s">
        <v>5506</v>
      </c>
    </row>
    <row r="52" spans="1:8" x14ac:dyDescent="0.2">
      <c r="A52" t="s">
        <v>5491</v>
      </c>
      <c r="B52" t="s">
        <v>721</v>
      </c>
      <c r="C52" t="s">
        <v>5535</v>
      </c>
      <c r="D52" s="70" t="s">
        <v>723</v>
      </c>
      <c r="E52" t="s">
        <v>297</v>
      </c>
      <c r="F52" s="144" t="s">
        <v>5505</v>
      </c>
      <c r="G52" s="144" t="s">
        <v>5505</v>
      </c>
      <c r="H52" s="141" t="s">
        <v>5506</v>
      </c>
    </row>
    <row r="53" spans="1:8" x14ac:dyDescent="0.2">
      <c r="A53" t="s">
        <v>5491</v>
      </c>
      <c r="B53" t="s">
        <v>726</v>
      </c>
      <c r="C53" t="s">
        <v>5536</v>
      </c>
      <c r="D53" s="70" t="s">
        <v>728</v>
      </c>
      <c r="E53" t="s">
        <v>297</v>
      </c>
      <c r="F53" s="70" t="s">
        <v>5505</v>
      </c>
      <c r="G53" s="70" t="s">
        <v>5505</v>
      </c>
      <c r="H53" t="s">
        <v>5506</v>
      </c>
    </row>
    <row r="54" spans="1:8" x14ac:dyDescent="0.2">
      <c r="A54" t="s">
        <v>5491</v>
      </c>
      <c r="B54" t="s">
        <v>731</v>
      </c>
      <c r="C54" s="21" t="s">
        <v>732</v>
      </c>
      <c r="D54" s="91" t="s">
        <v>733</v>
      </c>
      <c r="E54" t="s">
        <v>297</v>
      </c>
      <c r="F54" s="144" t="s">
        <v>5505</v>
      </c>
      <c r="G54" s="144" t="s">
        <v>5505</v>
      </c>
      <c r="H54" s="141" t="s">
        <v>5506</v>
      </c>
    </row>
    <row r="55" spans="1:8" x14ac:dyDescent="0.2">
      <c r="A55" t="s">
        <v>5491</v>
      </c>
      <c r="B55" t="s">
        <v>742</v>
      </c>
      <c r="C55" t="s">
        <v>743</v>
      </c>
      <c r="D55" s="70" t="s">
        <v>744</v>
      </c>
      <c r="E55" t="s">
        <v>297</v>
      </c>
      <c r="F55" s="70" t="s">
        <v>5505</v>
      </c>
      <c r="G55" s="70" t="s">
        <v>5505</v>
      </c>
      <c r="H55" t="s">
        <v>5506</v>
      </c>
    </row>
    <row r="56" spans="1:8" x14ac:dyDescent="0.2">
      <c r="A56" t="s">
        <v>5491</v>
      </c>
      <c r="B56" t="s">
        <v>748</v>
      </c>
      <c r="C56" t="s">
        <v>749</v>
      </c>
      <c r="D56" s="70" t="s">
        <v>750</v>
      </c>
      <c r="E56" t="s">
        <v>297</v>
      </c>
      <c r="F56" s="144" t="s">
        <v>5505</v>
      </c>
      <c r="G56" s="144" t="s">
        <v>5505</v>
      </c>
      <c r="H56" s="141" t="s">
        <v>5506</v>
      </c>
    </row>
    <row r="57" spans="1:8" x14ac:dyDescent="0.2">
      <c r="A57" t="s">
        <v>5491</v>
      </c>
      <c r="B57" s="28" t="s">
        <v>753</v>
      </c>
      <c r="C57" t="s">
        <v>754</v>
      </c>
      <c r="D57" s="92" t="s">
        <v>755</v>
      </c>
      <c r="E57" t="s">
        <v>297</v>
      </c>
      <c r="F57" s="70" t="s">
        <v>5505</v>
      </c>
      <c r="G57" s="70" t="s">
        <v>5505</v>
      </c>
      <c r="H57" t="s">
        <v>5506</v>
      </c>
    </row>
    <row r="58" spans="1:8" x14ac:dyDescent="0.2">
      <c r="A58" t="s">
        <v>5491</v>
      </c>
      <c r="B58" t="s">
        <v>758</v>
      </c>
      <c r="C58" t="s">
        <v>4640</v>
      </c>
      <c r="D58" s="70" t="s">
        <v>4641</v>
      </c>
      <c r="E58" t="s">
        <v>297</v>
      </c>
      <c r="F58" s="144" t="s">
        <v>5507</v>
      </c>
      <c r="G58" s="144" t="s">
        <v>5505</v>
      </c>
      <c r="H58" s="141" t="s">
        <v>568</v>
      </c>
    </row>
    <row r="59" spans="1:8" x14ac:dyDescent="0.2">
      <c r="A59" t="s">
        <v>5491</v>
      </c>
      <c r="B59" t="s">
        <v>758</v>
      </c>
      <c r="C59" t="s">
        <v>5537</v>
      </c>
      <c r="D59" s="70" t="s">
        <v>760</v>
      </c>
      <c r="E59" t="s">
        <v>761</v>
      </c>
      <c r="F59" s="70" t="s">
        <v>5505</v>
      </c>
      <c r="G59" s="70" t="s">
        <v>5505</v>
      </c>
      <c r="H59" t="s">
        <v>5506</v>
      </c>
    </row>
    <row r="60" spans="1:8" x14ac:dyDescent="0.2">
      <c r="A60" t="s">
        <v>5491</v>
      </c>
      <c r="B60" s="70" t="s">
        <v>765</v>
      </c>
      <c r="C60" s="70" t="s">
        <v>766</v>
      </c>
      <c r="D60" s="70" t="s">
        <v>767</v>
      </c>
      <c r="E60" s="15" t="s">
        <v>768</v>
      </c>
      <c r="F60" s="144" t="s">
        <v>5505</v>
      </c>
      <c r="G60" s="144" t="s">
        <v>5505</v>
      </c>
      <c r="H60" s="141" t="s">
        <v>770</v>
      </c>
    </row>
    <row r="61" spans="1:8" x14ac:dyDescent="0.2">
      <c r="A61" t="s">
        <v>5491</v>
      </c>
      <c r="B61" t="s">
        <v>774</v>
      </c>
      <c r="C61" t="s">
        <v>5538</v>
      </c>
      <c r="D61" s="70" t="s">
        <v>776</v>
      </c>
      <c r="E61" t="s">
        <v>297</v>
      </c>
      <c r="F61" s="70" t="s">
        <v>5512</v>
      </c>
      <c r="G61" s="70" t="s">
        <v>5505</v>
      </c>
      <c r="H61" t="s">
        <v>346</v>
      </c>
    </row>
    <row r="62" spans="1:8" x14ac:dyDescent="0.2">
      <c r="A62" t="s">
        <v>5491</v>
      </c>
      <c r="B62" t="s">
        <v>784</v>
      </c>
      <c r="C62" t="s">
        <v>5539</v>
      </c>
      <c r="D62" s="70" t="s">
        <v>786</v>
      </c>
      <c r="E62" t="s">
        <v>297</v>
      </c>
      <c r="F62" s="144" t="s">
        <v>5512</v>
      </c>
      <c r="G62" s="144" t="s">
        <v>5505</v>
      </c>
      <c r="H62" s="141" t="s">
        <v>346</v>
      </c>
    </row>
    <row r="63" spans="1:8" x14ac:dyDescent="0.2">
      <c r="A63" t="s">
        <v>5491</v>
      </c>
      <c r="B63" t="s">
        <v>601</v>
      </c>
      <c r="C63" t="s">
        <v>790</v>
      </c>
      <c r="D63" s="70" t="s">
        <v>791</v>
      </c>
      <c r="E63" t="s">
        <v>792</v>
      </c>
      <c r="F63" s="70" t="s">
        <v>5505</v>
      </c>
      <c r="G63" s="70" t="s">
        <v>5505</v>
      </c>
      <c r="H63" t="s">
        <v>5506</v>
      </c>
    </row>
    <row r="64" spans="1:8" x14ac:dyDescent="0.2">
      <c r="A64" t="s">
        <v>5491</v>
      </c>
      <c r="B64" s="2" t="s">
        <v>804</v>
      </c>
      <c r="C64" s="2" t="s">
        <v>801</v>
      </c>
      <c r="D64" s="70" t="s">
        <v>803</v>
      </c>
      <c r="E64" t="s">
        <v>297</v>
      </c>
      <c r="F64" s="144" t="s">
        <v>5505</v>
      </c>
      <c r="G64" s="144" t="s">
        <v>5505</v>
      </c>
      <c r="H64" s="141" t="s">
        <v>5506</v>
      </c>
    </row>
    <row r="65" spans="1:8" x14ac:dyDescent="0.2">
      <c r="A65" t="s">
        <v>5491</v>
      </c>
      <c r="B65" t="s">
        <v>964</v>
      </c>
      <c r="C65" t="s">
        <v>965</v>
      </c>
      <c r="D65" s="70" t="s">
        <v>966</v>
      </c>
      <c r="E65" t="s">
        <v>297</v>
      </c>
      <c r="F65" s="70" t="s">
        <v>5505</v>
      </c>
      <c r="G65" s="70" t="s">
        <v>5505</v>
      </c>
      <c r="H65" t="s">
        <v>5506</v>
      </c>
    </row>
    <row r="66" spans="1:8" x14ac:dyDescent="0.2">
      <c r="A66" t="s">
        <v>5491</v>
      </c>
      <c r="B66" t="s">
        <v>811</v>
      </c>
      <c r="C66" t="s">
        <v>5540</v>
      </c>
      <c r="D66" s="70" t="s">
        <v>813</v>
      </c>
      <c r="E66" t="s">
        <v>297</v>
      </c>
      <c r="F66" s="144" t="s">
        <v>5505</v>
      </c>
      <c r="G66" s="144" t="s">
        <v>5505</v>
      </c>
      <c r="H66" s="141" t="s">
        <v>5506</v>
      </c>
    </row>
    <row r="67" spans="1:8" x14ac:dyDescent="0.2">
      <c r="A67" t="s">
        <v>5491</v>
      </c>
      <c r="B67" t="s">
        <v>816</v>
      </c>
      <c r="C67" t="s">
        <v>817</v>
      </c>
      <c r="D67" s="70" t="s">
        <v>818</v>
      </c>
      <c r="E67" t="s">
        <v>297</v>
      </c>
      <c r="F67" s="70" t="s">
        <v>5507</v>
      </c>
      <c r="G67" s="70" t="s">
        <v>5505</v>
      </c>
      <c r="H67" t="s">
        <v>5506</v>
      </c>
    </row>
    <row r="68" spans="1:8" x14ac:dyDescent="0.2">
      <c r="A68" t="s">
        <v>5491</v>
      </c>
      <c r="B68" t="s">
        <v>821</v>
      </c>
      <c r="C68" t="s">
        <v>5541</v>
      </c>
      <c r="D68" s="70" t="s">
        <v>823</v>
      </c>
      <c r="E68" t="s">
        <v>297</v>
      </c>
      <c r="F68" s="144" t="s">
        <v>5505</v>
      </c>
      <c r="G68" s="144" t="s">
        <v>5505</v>
      </c>
      <c r="H68" s="141" t="s">
        <v>5506</v>
      </c>
    </row>
    <row r="69" spans="1:8" x14ac:dyDescent="0.2">
      <c r="A69" t="s">
        <v>5491</v>
      </c>
      <c r="B69" t="s">
        <v>5542</v>
      </c>
      <c r="C69" t="s">
        <v>3984</v>
      </c>
      <c r="D69" s="70" t="s">
        <v>3985</v>
      </c>
      <c r="E69" t="s">
        <v>3986</v>
      </c>
      <c r="F69" s="70" t="s">
        <v>5505</v>
      </c>
      <c r="G69" s="70" t="s">
        <v>5505</v>
      </c>
      <c r="H69" t="s">
        <v>297</v>
      </c>
    </row>
    <row r="70" spans="1:8" x14ac:dyDescent="0.2">
      <c r="A70" t="s">
        <v>5491</v>
      </c>
      <c r="B70" t="s">
        <v>3654</v>
      </c>
      <c r="C70" t="s">
        <v>3655</v>
      </c>
      <c r="D70" s="70" t="s">
        <v>3656</v>
      </c>
      <c r="E70" t="s">
        <v>3657</v>
      </c>
      <c r="F70" s="144" t="s">
        <v>5507</v>
      </c>
      <c r="G70" s="144" t="s">
        <v>5505</v>
      </c>
      <c r="H70" s="141" t="s">
        <v>346</v>
      </c>
    </row>
    <row r="71" spans="1:8" x14ac:dyDescent="0.2">
      <c r="A71" t="s">
        <v>5491</v>
      </c>
      <c r="B71" t="s">
        <v>836</v>
      </c>
      <c r="C71" t="s">
        <v>837</v>
      </c>
      <c r="D71" s="70" t="s">
        <v>838</v>
      </c>
      <c r="E71" t="s">
        <v>297</v>
      </c>
      <c r="F71" s="70" t="s">
        <v>5505</v>
      </c>
      <c r="G71" s="70" t="s">
        <v>5505</v>
      </c>
      <c r="H71" t="s">
        <v>5506</v>
      </c>
    </row>
    <row r="72" spans="1:8" x14ac:dyDescent="0.2">
      <c r="A72" t="s">
        <v>5491</v>
      </c>
      <c r="B72" t="s">
        <v>369</v>
      </c>
      <c r="C72" t="s">
        <v>5543</v>
      </c>
      <c r="D72" s="70" t="s">
        <v>850</v>
      </c>
      <c r="E72" t="s">
        <v>761</v>
      </c>
      <c r="F72" s="144" t="s">
        <v>5505</v>
      </c>
      <c r="G72" s="144" t="s">
        <v>5505</v>
      </c>
      <c r="H72" s="141" t="s">
        <v>5506</v>
      </c>
    </row>
    <row r="73" spans="1:8" x14ac:dyDescent="0.2">
      <c r="A73" t="s">
        <v>5491</v>
      </c>
      <c r="B73" t="s">
        <v>336</v>
      </c>
      <c r="C73" t="s">
        <v>853</v>
      </c>
      <c r="D73" s="70" t="s">
        <v>5544</v>
      </c>
      <c r="E73" t="s">
        <v>855</v>
      </c>
      <c r="F73" s="70" t="s">
        <v>5505</v>
      </c>
      <c r="G73" s="70" t="s">
        <v>5505</v>
      </c>
      <c r="H73" t="s">
        <v>5506</v>
      </c>
    </row>
    <row r="74" spans="1:8" x14ac:dyDescent="0.2">
      <c r="A74" t="s">
        <v>5491</v>
      </c>
      <c r="B74" t="s">
        <v>802</v>
      </c>
      <c r="C74" t="s">
        <v>859</v>
      </c>
      <c r="D74" s="70" t="s">
        <v>5545</v>
      </c>
      <c r="E74" t="s">
        <v>761</v>
      </c>
      <c r="F74" s="144" t="s">
        <v>5505</v>
      </c>
      <c r="G74" s="144" t="s">
        <v>5505</v>
      </c>
      <c r="H74" s="141" t="s">
        <v>5506</v>
      </c>
    </row>
    <row r="75" spans="1:8" x14ac:dyDescent="0.2">
      <c r="A75" t="s">
        <v>5491</v>
      </c>
      <c r="B75" t="s">
        <v>5546</v>
      </c>
      <c r="C75" t="s">
        <v>5547</v>
      </c>
      <c r="D75" s="70" t="s">
        <v>5548</v>
      </c>
      <c r="E75" t="s">
        <v>297</v>
      </c>
      <c r="F75" s="70" t="s">
        <v>5505</v>
      </c>
      <c r="G75" s="70" t="s">
        <v>5505</v>
      </c>
      <c r="H75" t="s">
        <v>5506</v>
      </c>
    </row>
    <row r="76" spans="1:8" x14ac:dyDescent="0.2">
      <c r="A76" t="s">
        <v>5491</v>
      </c>
      <c r="B76" t="s">
        <v>4729</v>
      </c>
      <c r="C76" t="s">
        <v>4730</v>
      </c>
      <c r="D76" s="70" t="s">
        <v>4731</v>
      </c>
      <c r="E76" t="s">
        <v>297</v>
      </c>
      <c r="F76" s="144" t="s">
        <v>5507</v>
      </c>
      <c r="G76" s="144" t="s">
        <v>5505</v>
      </c>
      <c r="H76" s="141" t="s">
        <v>346</v>
      </c>
    </row>
    <row r="77" spans="1:8" x14ac:dyDescent="0.2">
      <c r="A77" t="s">
        <v>5491</v>
      </c>
      <c r="B77" t="s">
        <v>5549</v>
      </c>
      <c r="C77" t="s">
        <v>5550</v>
      </c>
      <c r="D77" s="70" t="s">
        <v>4424</v>
      </c>
      <c r="E77" t="s">
        <v>4425</v>
      </c>
      <c r="F77" s="70" t="s">
        <v>5505</v>
      </c>
      <c r="G77" s="70" t="s">
        <v>5505</v>
      </c>
      <c r="H77" t="s">
        <v>5551</v>
      </c>
    </row>
    <row r="78" spans="1:8" x14ac:dyDescent="0.2">
      <c r="A78" t="s">
        <v>5491</v>
      </c>
      <c r="B78" t="s">
        <v>5552</v>
      </c>
      <c r="C78" t="s">
        <v>464</v>
      </c>
      <c r="D78" s="70" t="s">
        <v>465</v>
      </c>
      <c r="E78" t="s">
        <v>297</v>
      </c>
      <c r="F78" s="144" t="s">
        <v>5505</v>
      </c>
      <c r="G78" s="144" t="s">
        <v>5505</v>
      </c>
      <c r="H78" s="141" t="s">
        <v>5506</v>
      </c>
    </row>
    <row r="79" spans="1:8" x14ac:dyDescent="0.2">
      <c r="A79" t="s">
        <v>5491</v>
      </c>
      <c r="B79" t="s">
        <v>4702</v>
      </c>
      <c r="C79" t="s">
        <v>4695</v>
      </c>
      <c r="D79" s="70" t="s">
        <v>4703</v>
      </c>
      <c r="E79" t="s">
        <v>297</v>
      </c>
      <c r="F79" s="70" t="s">
        <v>5507</v>
      </c>
      <c r="G79" s="70" t="s">
        <v>5505</v>
      </c>
      <c r="H79" t="s">
        <v>346</v>
      </c>
    </row>
    <row r="80" spans="1:8" x14ac:dyDescent="0.2">
      <c r="A80" t="s">
        <v>5491</v>
      </c>
      <c r="B80" t="s">
        <v>4350</v>
      </c>
      <c r="C80" t="s">
        <v>4351</v>
      </c>
      <c r="D80" s="70" t="s">
        <v>4352</v>
      </c>
      <c r="E80" t="s">
        <v>297</v>
      </c>
      <c r="F80" s="144" t="s">
        <v>5507</v>
      </c>
      <c r="G80" s="144" t="s">
        <v>5505</v>
      </c>
      <c r="H80" s="141" t="s">
        <v>4354</v>
      </c>
    </row>
    <row r="81" spans="1:8" x14ac:dyDescent="0.2">
      <c r="A81" t="s">
        <v>5491</v>
      </c>
      <c r="B81" s="70" t="s">
        <v>877</v>
      </c>
      <c r="C81" s="70" t="s">
        <v>878</v>
      </c>
      <c r="D81" s="70" t="s">
        <v>879</v>
      </c>
      <c r="E81" t="s">
        <v>297</v>
      </c>
      <c r="F81" s="70" t="s">
        <v>5512</v>
      </c>
      <c r="G81" s="70" t="s">
        <v>5505</v>
      </c>
      <c r="H81" t="s">
        <v>881</v>
      </c>
    </row>
    <row r="82" spans="1:8" x14ac:dyDescent="0.2">
      <c r="A82" t="s">
        <v>5491</v>
      </c>
      <c r="B82" t="s">
        <v>885</v>
      </c>
      <c r="C82" s="28" t="s">
        <v>886</v>
      </c>
      <c r="D82" s="93" t="s">
        <v>887</v>
      </c>
      <c r="E82" t="s">
        <v>297</v>
      </c>
      <c r="F82" s="144" t="s">
        <v>5505</v>
      </c>
      <c r="G82" s="144" t="s">
        <v>5505</v>
      </c>
      <c r="H82" s="141" t="s">
        <v>5506</v>
      </c>
    </row>
    <row r="83" spans="1:8" x14ac:dyDescent="0.2">
      <c r="A83" t="s">
        <v>5491</v>
      </c>
      <c r="B83" t="s">
        <v>889</v>
      </c>
      <c r="C83" s="21" t="s">
        <v>890</v>
      </c>
      <c r="D83" s="91" t="s">
        <v>891</v>
      </c>
      <c r="E83" t="s">
        <v>297</v>
      </c>
      <c r="F83" s="70" t="s">
        <v>5505</v>
      </c>
      <c r="G83" s="70" t="s">
        <v>5505</v>
      </c>
      <c r="H83" t="s">
        <v>5506</v>
      </c>
    </row>
    <row r="84" spans="1:8" x14ac:dyDescent="0.2">
      <c r="A84" t="s">
        <v>5491</v>
      </c>
      <c r="B84" t="s">
        <v>894</v>
      </c>
      <c r="C84" s="21" t="s">
        <v>895</v>
      </c>
      <c r="D84" s="91" t="s">
        <v>896</v>
      </c>
      <c r="E84" t="s">
        <v>297</v>
      </c>
      <c r="F84" s="144" t="s">
        <v>5505</v>
      </c>
      <c r="G84" s="144" t="s">
        <v>5505</v>
      </c>
      <c r="H84" s="141" t="s">
        <v>5506</v>
      </c>
    </row>
    <row r="85" spans="1:8" x14ac:dyDescent="0.2">
      <c r="A85" t="s">
        <v>5491</v>
      </c>
      <c r="B85" s="70" t="s">
        <v>899</v>
      </c>
      <c r="C85" s="70" t="s">
        <v>900</v>
      </c>
      <c r="D85" s="70" t="s">
        <v>901</v>
      </c>
      <c r="E85" t="s">
        <v>297</v>
      </c>
      <c r="F85" s="70" t="s">
        <v>5507</v>
      </c>
      <c r="G85" s="70" t="s">
        <v>5505</v>
      </c>
      <c r="H85" t="s">
        <v>881</v>
      </c>
    </row>
    <row r="86" spans="1:8" x14ac:dyDescent="0.2">
      <c r="A86" t="s">
        <v>5491</v>
      </c>
      <c r="B86" s="7" t="s">
        <v>206</v>
      </c>
      <c r="C86" s="7" t="s">
        <v>5553</v>
      </c>
      <c r="D86" s="70" t="s">
        <v>512</v>
      </c>
      <c r="E86" t="s">
        <v>297</v>
      </c>
      <c r="F86" s="144" t="s">
        <v>5505</v>
      </c>
      <c r="G86" s="144" t="s">
        <v>5505</v>
      </c>
      <c r="H86" s="141" t="s">
        <v>5506</v>
      </c>
    </row>
    <row r="87" spans="1:8" x14ac:dyDescent="0.2">
      <c r="A87" t="s">
        <v>5491</v>
      </c>
      <c r="B87" t="s">
        <v>910</v>
      </c>
      <c r="C87" t="s">
        <v>911</v>
      </c>
      <c r="D87" s="70" t="s">
        <v>912</v>
      </c>
      <c r="E87" t="s">
        <v>297</v>
      </c>
      <c r="F87" s="70" t="s">
        <v>5505</v>
      </c>
      <c r="G87" s="70" t="s">
        <v>5505</v>
      </c>
      <c r="H87" t="s">
        <v>5506</v>
      </c>
    </row>
    <row r="88" spans="1:8" x14ac:dyDescent="0.2">
      <c r="A88" t="s">
        <v>5491</v>
      </c>
      <c r="B88" t="s">
        <v>915</v>
      </c>
      <c r="C88" s="28" t="s">
        <v>916</v>
      </c>
      <c r="D88" s="90" t="s">
        <v>917</v>
      </c>
      <c r="E88" t="s">
        <v>297</v>
      </c>
      <c r="F88" s="144" t="s">
        <v>5505</v>
      </c>
      <c r="G88" s="144" t="s">
        <v>5505</v>
      </c>
      <c r="H88" s="141" t="s">
        <v>5506</v>
      </c>
    </row>
    <row r="89" spans="1:8" x14ac:dyDescent="0.2">
      <c r="A89" t="s">
        <v>5491</v>
      </c>
      <c r="B89" t="s">
        <v>920</v>
      </c>
      <c r="C89" t="s">
        <v>921</v>
      </c>
      <c r="D89" s="70" t="s">
        <v>922</v>
      </c>
      <c r="E89" t="s">
        <v>297</v>
      </c>
      <c r="F89" s="70" t="s">
        <v>5507</v>
      </c>
      <c r="G89" s="70" t="s">
        <v>5505</v>
      </c>
      <c r="H89" t="s">
        <v>923</v>
      </c>
    </row>
    <row r="90" spans="1:8" x14ac:dyDescent="0.2">
      <c r="A90" t="s">
        <v>5491</v>
      </c>
      <c r="B90" s="7" t="s">
        <v>528</v>
      </c>
      <c r="C90" t="s">
        <v>529</v>
      </c>
      <c r="D90" s="70" t="s">
        <v>529</v>
      </c>
      <c r="E90" t="s">
        <v>297</v>
      </c>
      <c r="F90" s="144" t="s">
        <v>5507</v>
      </c>
      <c r="G90" s="144" t="s">
        <v>5505</v>
      </c>
      <c r="H90" s="141" t="s">
        <v>346</v>
      </c>
    </row>
    <row r="91" spans="1:8" x14ac:dyDescent="0.2">
      <c r="A91" t="s">
        <v>5491</v>
      </c>
      <c r="B91" t="s">
        <v>935</v>
      </c>
      <c r="C91" t="s">
        <v>936</v>
      </c>
      <c r="D91" s="70" t="s">
        <v>937</v>
      </c>
      <c r="E91" t="s">
        <v>297</v>
      </c>
      <c r="F91" s="70" t="s">
        <v>5507</v>
      </c>
      <c r="G91" s="70" t="s">
        <v>5505</v>
      </c>
      <c r="H91" t="s">
        <v>297</v>
      </c>
    </row>
    <row r="92" spans="1:8" x14ac:dyDescent="0.2">
      <c r="A92" t="s">
        <v>5491</v>
      </c>
      <c r="B92" t="s">
        <v>589</v>
      </c>
      <c r="C92" t="s">
        <v>942</v>
      </c>
      <c r="D92" s="70" t="s">
        <v>943</v>
      </c>
      <c r="E92" t="s">
        <v>5554</v>
      </c>
      <c r="F92" s="144" t="s">
        <v>5505</v>
      </c>
      <c r="G92" s="144" t="s">
        <v>5505</v>
      </c>
      <c r="H92" s="141" t="s">
        <v>5506</v>
      </c>
    </row>
    <row r="93" spans="1:8" x14ac:dyDescent="0.2">
      <c r="A93" t="s">
        <v>5491</v>
      </c>
      <c r="B93" t="s">
        <v>1379</v>
      </c>
      <c r="C93" t="s">
        <v>1380</v>
      </c>
      <c r="D93" s="70" t="s">
        <v>1381</v>
      </c>
      <c r="E93" t="s">
        <v>1382</v>
      </c>
      <c r="F93" s="70" t="s">
        <v>5505</v>
      </c>
      <c r="G93" s="70" t="s">
        <v>5505</v>
      </c>
      <c r="H93" t="s">
        <v>5506</v>
      </c>
    </row>
    <row r="94" spans="1:8" x14ac:dyDescent="0.2">
      <c r="A94" t="s">
        <v>5491</v>
      </c>
      <c r="B94" t="s">
        <v>952</v>
      </c>
      <c r="C94" t="s">
        <v>953</v>
      </c>
      <c r="D94" s="70" t="s">
        <v>954</v>
      </c>
      <c r="E94" t="s">
        <v>297</v>
      </c>
      <c r="F94" s="144" t="s">
        <v>5505</v>
      </c>
      <c r="G94" s="144" t="s">
        <v>5505</v>
      </c>
      <c r="H94" s="141" t="s">
        <v>5506</v>
      </c>
    </row>
    <row r="95" spans="1:8" x14ac:dyDescent="0.2">
      <c r="A95" t="s">
        <v>5491</v>
      </c>
      <c r="B95" s="70" t="s">
        <v>958</v>
      </c>
      <c r="C95" s="70" t="s">
        <v>959</v>
      </c>
      <c r="D95" s="70" t="s">
        <v>960</v>
      </c>
      <c r="E95" t="s">
        <v>297</v>
      </c>
      <c r="F95" s="70" t="s">
        <v>5505</v>
      </c>
      <c r="G95" s="70" t="s">
        <v>5505</v>
      </c>
      <c r="H95" t="s">
        <v>5506</v>
      </c>
    </row>
    <row r="96" spans="1:8" x14ac:dyDescent="0.2">
      <c r="A96" t="s">
        <v>5491</v>
      </c>
      <c r="B96" t="s">
        <v>1241</v>
      </c>
      <c r="C96" t="s">
        <v>1242</v>
      </c>
      <c r="D96" s="70" t="s">
        <v>1243</v>
      </c>
      <c r="E96" t="s">
        <v>297</v>
      </c>
      <c r="F96" s="144" t="s">
        <v>5505</v>
      </c>
      <c r="G96" s="144" t="s">
        <v>5505</v>
      </c>
      <c r="H96" s="141" t="s">
        <v>5506</v>
      </c>
    </row>
    <row r="97" spans="1:8" x14ac:dyDescent="0.2">
      <c r="A97" t="s">
        <v>5491</v>
      </c>
      <c r="B97" t="s">
        <v>969</v>
      </c>
      <c r="C97" t="s">
        <v>970</v>
      </c>
      <c r="D97" s="70" t="s">
        <v>971</v>
      </c>
      <c r="E97" t="s">
        <v>297</v>
      </c>
      <c r="F97" s="70" t="s">
        <v>5507</v>
      </c>
      <c r="G97" s="70" t="s">
        <v>5505</v>
      </c>
      <c r="H97" t="s">
        <v>346</v>
      </c>
    </row>
    <row r="98" spans="1:8" x14ac:dyDescent="0.2">
      <c r="A98" t="s">
        <v>5491</v>
      </c>
      <c r="B98" t="s">
        <v>479</v>
      </c>
      <c r="C98" t="s">
        <v>978</v>
      </c>
      <c r="D98" s="70" t="s">
        <v>979</v>
      </c>
      <c r="E98" t="s">
        <v>297</v>
      </c>
      <c r="F98" s="144" t="s">
        <v>5505</v>
      </c>
      <c r="G98" s="144" t="s">
        <v>5505</v>
      </c>
      <c r="H98" s="141" t="s">
        <v>5506</v>
      </c>
    </row>
    <row r="99" spans="1:8" x14ac:dyDescent="0.2">
      <c r="A99" t="s">
        <v>5491</v>
      </c>
      <c r="B99" t="s">
        <v>2276</v>
      </c>
      <c r="C99" t="s">
        <v>2280</v>
      </c>
      <c r="D99" s="70" t="s">
        <v>2281</v>
      </c>
      <c r="E99" t="s">
        <v>297</v>
      </c>
      <c r="F99" s="70" t="s">
        <v>5505</v>
      </c>
      <c r="G99" s="70" t="s">
        <v>5505</v>
      </c>
      <c r="H99" t="s">
        <v>5506</v>
      </c>
    </row>
    <row r="100" spans="1:8" x14ac:dyDescent="0.2">
      <c r="A100" t="s">
        <v>5491</v>
      </c>
      <c r="B100" t="s">
        <v>2684</v>
      </c>
      <c r="C100" t="s">
        <v>5555</v>
      </c>
      <c r="D100" s="70" t="s">
        <v>2686</v>
      </c>
      <c r="E100" t="s">
        <v>297</v>
      </c>
      <c r="F100" s="144" t="s">
        <v>5505</v>
      </c>
      <c r="G100" s="144" t="s">
        <v>5505</v>
      </c>
      <c r="H100" s="141" t="s">
        <v>5506</v>
      </c>
    </row>
    <row r="101" spans="1:8" x14ac:dyDescent="0.2">
      <c r="A101" t="s">
        <v>5491</v>
      </c>
      <c r="B101" s="7" t="s">
        <v>421</v>
      </c>
      <c r="C101" s="7" t="s">
        <v>422</v>
      </c>
      <c r="D101" s="70" t="s">
        <v>423</v>
      </c>
      <c r="E101" t="s">
        <v>297</v>
      </c>
      <c r="F101" s="70" t="s">
        <v>5507</v>
      </c>
      <c r="G101" s="70" t="s">
        <v>5505</v>
      </c>
      <c r="H101" t="s">
        <v>297</v>
      </c>
    </row>
    <row r="102" spans="1:8" x14ac:dyDescent="0.2">
      <c r="A102" t="s">
        <v>5491</v>
      </c>
      <c r="B102" t="s">
        <v>826</v>
      </c>
      <c r="C102" t="s">
        <v>827</v>
      </c>
      <c r="D102" s="70" t="s">
        <v>828</v>
      </c>
      <c r="E102" t="s">
        <v>297</v>
      </c>
      <c r="F102" s="144" t="s">
        <v>5507</v>
      </c>
      <c r="G102" s="144" t="s">
        <v>5505</v>
      </c>
      <c r="H102" s="141" t="s">
        <v>346</v>
      </c>
    </row>
    <row r="103" spans="1:8" x14ac:dyDescent="0.2">
      <c r="A103" t="s">
        <v>5491</v>
      </c>
      <c r="B103" t="s">
        <v>1040</v>
      </c>
      <c r="C103" t="s">
        <v>5556</v>
      </c>
      <c r="D103" s="70" t="s">
        <v>1042</v>
      </c>
      <c r="E103" t="s">
        <v>297</v>
      </c>
      <c r="F103" s="70" t="s">
        <v>5505</v>
      </c>
      <c r="G103" s="70" t="s">
        <v>5505</v>
      </c>
      <c r="H103" t="s">
        <v>5506</v>
      </c>
    </row>
    <row r="104" spans="1:8" x14ac:dyDescent="0.2">
      <c r="A104" t="s">
        <v>5491</v>
      </c>
      <c r="B104" t="s">
        <v>1053</v>
      </c>
      <c r="C104" t="s">
        <v>5557</v>
      </c>
      <c r="D104" s="70" t="s">
        <v>1048</v>
      </c>
      <c r="E104" t="s">
        <v>1049</v>
      </c>
      <c r="F104" s="144" t="s">
        <v>5507</v>
      </c>
      <c r="G104" s="144" t="s">
        <v>5505</v>
      </c>
      <c r="H104" s="141" t="s">
        <v>568</v>
      </c>
    </row>
    <row r="105" spans="1:8" x14ac:dyDescent="0.2">
      <c r="A105" t="s">
        <v>5491</v>
      </c>
      <c r="B105" t="s">
        <v>1061</v>
      </c>
      <c r="C105" t="s">
        <v>1062</v>
      </c>
      <c r="D105" s="70" t="s">
        <v>1063</v>
      </c>
      <c r="E105" t="s">
        <v>297</v>
      </c>
      <c r="F105" s="70" t="s">
        <v>5507</v>
      </c>
      <c r="G105" s="70" t="s">
        <v>5505</v>
      </c>
      <c r="H105" t="s">
        <v>1064</v>
      </c>
    </row>
    <row r="106" spans="1:8" x14ac:dyDescent="0.2">
      <c r="A106" t="s">
        <v>5491</v>
      </c>
      <c r="B106" t="s">
        <v>1070</v>
      </c>
      <c r="C106" t="s">
        <v>5558</v>
      </c>
      <c r="D106" s="70" t="s">
        <v>1063</v>
      </c>
      <c r="E106" t="s">
        <v>1072</v>
      </c>
      <c r="F106" s="144" t="s">
        <v>5507</v>
      </c>
      <c r="G106" s="144" t="s">
        <v>5505</v>
      </c>
      <c r="H106" s="141" t="s">
        <v>568</v>
      </c>
    </row>
    <row r="107" spans="1:8" x14ac:dyDescent="0.2">
      <c r="A107" t="s">
        <v>5491</v>
      </c>
      <c r="B107" t="s">
        <v>1079</v>
      </c>
      <c r="C107" t="s">
        <v>1080</v>
      </c>
      <c r="D107" s="70" t="s">
        <v>1081</v>
      </c>
      <c r="E107" t="s">
        <v>297</v>
      </c>
      <c r="F107" s="70" t="s">
        <v>5507</v>
      </c>
      <c r="G107" s="70" t="s">
        <v>5505</v>
      </c>
      <c r="H107" t="s">
        <v>1082</v>
      </c>
    </row>
    <row r="108" spans="1:8" x14ac:dyDescent="0.2">
      <c r="A108" t="s">
        <v>5491</v>
      </c>
      <c r="B108" t="s">
        <v>1088</v>
      </c>
      <c r="C108" t="s">
        <v>1089</v>
      </c>
      <c r="D108" s="70" t="s">
        <v>1081</v>
      </c>
      <c r="E108" t="s">
        <v>1072</v>
      </c>
      <c r="F108" s="144" t="s">
        <v>5507</v>
      </c>
      <c r="G108" s="144" t="s">
        <v>5505</v>
      </c>
      <c r="H108" s="141" t="s">
        <v>568</v>
      </c>
    </row>
    <row r="109" spans="1:8" x14ac:dyDescent="0.2">
      <c r="A109" t="s">
        <v>5491</v>
      </c>
      <c r="B109" t="s">
        <v>5559</v>
      </c>
      <c r="C109" t="s">
        <v>5560</v>
      </c>
      <c r="D109" s="70" t="s">
        <v>1094</v>
      </c>
      <c r="E109" t="s">
        <v>1072</v>
      </c>
      <c r="F109" s="70" t="s">
        <v>5507</v>
      </c>
      <c r="G109" s="70" t="s">
        <v>5505</v>
      </c>
      <c r="H109" t="s">
        <v>568</v>
      </c>
    </row>
    <row r="110" spans="1:8" x14ac:dyDescent="0.2">
      <c r="A110" t="s">
        <v>5491</v>
      </c>
      <c r="B110" t="s">
        <v>1092</v>
      </c>
      <c r="C110" t="s">
        <v>5561</v>
      </c>
      <c r="D110" s="70" t="s">
        <v>1100</v>
      </c>
      <c r="E110" t="s">
        <v>297</v>
      </c>
      <c r="F110" s="144" t="s">
        <v>5507</v>
      </c>
      <c r="G110" s="144" t="s">
        <v>5505</v>
      </c>
      <c r="H110" s="141" t="s">
        <v>1082</v>
      </c>
    </row>
    <row r="111" spans="1:8" x14ac:dyDescent="0.2">
      <c r="A111" t="s">
        <v>5491</v>
      </c>
      <c r="B111" t="s">
        <v>516</v>
      </c>
      <c r="C111" t="s">
        <v>1105</v>
      </c>
      <c r="D111" s="70" t="s">
        <v>5562</v>
      </c>
      <c r="E111" t="s">
        <v>297</v>
      </c>
      <c r="F111" s="70" t="s">
        <v>5505</v>
      </c>
      <c r="G111" s="70" t="s">
        <v>5505</v>
      </c>
      <c r="H111" t="s">
        <v>5506</v>
      </c>
    </row>
    <row r="112" spans="1:8" x14ac:dyDescent="0.2">
      <c r="A112" t="s">
        <v>5491</v>
      </c>
      <c r="B112" t="s">
        <v>1111</v>
      </c>
      <c r="C112" t="s">
        <v>1112</v>
      </c>
      <c r="D112" s="70" t="s">
        <v>5563</v>
      </c>
      <c r="E112" t="s">
        <v>5564</v>
      </c>
      <c r="F112" s="144" t="s">
        <v>5505</v>
      </c>
      <c r="G112" s="144" t="s">
        <v>5505</v>
      </c>
      <c r="H112" s="141" t="s">
        <v>5506</v>
      </c>
    </row>
    <row r="113" spans="1:8" x14ac:dyDescent="0.2">
      <c r="A113" t="s">
        <v>5491</v>
      </c>
      <c r="B113" t="s">
        <v>1120</v>
      </c>
      <c r="C113" t="s">
        <v>1121</v>
      </c>
      <c r="D113" s="70" t="s">
        <v>1122</v>
      </c>
      <c r="E113" t="s">
        <v>297</v>
      </c>
      <c r="F113" s="70" t="s">
        <v>5507</v>
      </c>
      <c r="G113" s="70" t="s">
        <v>5505</v>
      </c>
      <c r="H113" t="s">
        <v>297</v>
      </c>
    </row>
    <row r="114" spans="1:8" x14ac:dyDescent="0.2">
      <c r="A114" t="s">
        <v>5491</v>
      </c>
      <c r="B114" s="70" t="s">
        <v>1126</v>
      </c>
      <c r="C114" s="70" t="s">
        <v>5565</v>
      </c>
      <c r="D114" s="70" t="s">
        <v>1128</v>
      </c>
      <c r="E114" t="s">
        <v>297</v>
      </c>
      <c r="F114" s="144" t="s">
        <v>5507</v>
      </c>
      <c r="G114" s="144" t="s">
        <v>5505</v>
      </c>
      <c r="H114" s="141" t="s">
        <v>385</v>
      </c>
    </row>
    <row r="115" spans="1:8" x14ac:dyDescent="0.2">
      <c r="A115" t="s">
        <v>5491</v>
      </c>
      <c r="B115" t="s">
        <v>1136</v>
      </c>
      <c r="C115" t="s">
        <v>1137</v>
      </c>
      <c r="D115" s="70" t="s">
        <v>1138</v>
      </c>
      <c r="E115" t="s">
        <v>297</v>
      </c>
      <c r="F115" s="70" t="s">
        <v>5507</v>
      </c>
      <c r="G115" s="70" t="s">
        <v>5505</v>
      </c>
      <c r="H115" t="s">
        <v>346</v>
      </c>
    </row>
    <row r="116" spans="1:8" x14ac:dyDescent="0.2">
      <c r="A116" t="s">
        <v>5491</v>
      </c>
      <c r="B116" t="s">
        <v>1140</v>
      </c>
      <c r="C116" t="s">
        <v>1150</v>
      </c>
      <c r="D116" s="70" t="s">
        <v>1151</v>
      </c>
      <c r="E116" t="s">
        <v>297</v>
      </c>
      <c r="F116" s="144" t="s">
        <v>5505</v>
      </c>
      <c r="G116" s="144" t="s">
        <v>5505</v>
      </c>
      <c r="H116" s="141" t="s">
        <v>5506</v>
      </c>
    </row>
    <row r="117" spans="1:8" x14ac:dyDescent="0.2">
      <c r="A117" t="s">
        <v>5491</v>
      </c>
      <c r="B117" s="70" t="s">
        <v>1154</v>
      </c>
      <c r="C117" s="70" t="s">
        <v>1155</v>
      </c>
      <c r="D117" s="70" t="s">
        <v>1156</v>
      </c>
      <c r="E117" t="s">
        <v>297</v>
      </c>
      <c r="F117" s="70" t="s">
        <v>5507</v>
      </c>
      <c r="G117" s="70" t="s">
        <v>5505</v>
      </c>
      <c r="H117" t="s">
        <v>385</v>
      </c>
    </row>
    <row r="118" spans="1:8" x14ac:dyDescent="0.2">
      <c r="A118" t="s">
        <v>5491</v>
      </c>
      <c r="B118" s="70" t="s">
        <v>1159</v>
      </c>
      <c r="C118" s="70" t="s">
        <v>1160</v>
      </c>
      <c r="D118" s="70" t="s">
        <v>1161</v>
      </c>
      <c r="E118" t="s">
        <v>297</v>
      </c>
      <c r="F118" s="144" t="s">
        <v>5507</v>
      </c>
      <c r="G118" s="144" t="s">
        <v>5505</v>
      </c>
      <c r="H118" s="141" t="s">
        <v>385</v>
      </c>
    </row>
    <row r="119" spans="1:8" x14ac:dyDescent="0.2">
      <c r="A119" t="s">
        <v>5491</v>
      </c>
      <c r="B119" s="70" t="s">
        <v>1164</v>
      </c>
      <c r="C119" s="70" t="s">
        <v>5566</v>
      </c>
      <c r="D119" s="70" t="s">
        <v>1166</v>
      </c>
      <c r="E119" t="s">
        <v>297</v>
      </c>
      <c r="F119" s="70" t="s">
        <v>5507</v>
      </c>
      <c r="G119" s="70" t="s">
        <v>5505</v>
      </c>
      <c r="H119" t="s">
        <v>385</v>
      </c>
    </row>
    <row r="120" spans="1:8" x14ac:dyDescent="0.2">
      <c r="A120" t="s">
        <v>5491</v>
      </c>
      <c r="B120" t="s">
        <v>5567</v>
      </c>
      <c r="C120" t="s">
        <v>3271</v>
      </c>
      <c r="D120" s="70" t="s">
        <v>3272</v>
      </c>
      <c r="E120" t="s">
        <v>297</v>
      </c>
      <c r="F120" s="144" t="s">
        <v>5512</v>
      </c>
      <c r="G120" s="144" t="s">
        <v>5505</v>
      </c>
      <c r="H120" s="141" t="s">
        <v>5506</v>
      </c>
    </row>
    <row r="121" spans="1:8" x14ac:dyDescent="0.2">
      <c r="A121" t="s">
        <v>5491</v>
      </c>
      <c r="B121" t="s">
        <v>1174</v>
      </c>
      <c r="C121" t="s">
        <v>1175</v>
      </c>
      <c r="D121" s="70" t="s">
        <v>1176</v>
      </c>
      <c r="E121" t="s">
        <v>1177</v>
      </c>
      <c r="F121" s="70" t="s">
        <v>5507</v>
      </c>
      <c r="G121" s="70" t="s">
        <v>5505</v>
      </c>
      <c r="H121" t="s">
        <v>568</v>
      </c>
    </row>
    <row r="122" spans="1:8" x14ac:dyDescent="0.2">
      <c r="A122" t="s">
        <v>5491</v>
      </c>
      <c r="B122" t="s">
        <v>203</v>
      </c>
      <c r="C122" t="s">
        <v>5568</v>
      </c>
      <c r="D122" s="70" t="s">
        <v>5569</v>
      </c>
      <c r="E122" t="s">
        <v>297</v>
      </c>
      <c r="F122" s="144" t="s">
        <v>5505</v>
      </c>
      <c r="G122" s="144" t="s">
        <v>5505</v>
      </c>
      <c r="H122" s="141" t="s">
        <v>5506</v>
      </c>
    </row>
    <row r="123" spans="1:8" x14ac:dyDescent="0.2">
      <c r="A123" t="s">
        <v>5491</v>
      </c>
      <c r="B123" s="70" t="s">
        <v>1204</v>
      </c>
      <c r="C123" s="70" t="s">
        <v>5570</v>
      </c>
      <c r="D123" s="70" t="s">
        <v>1206</v>
      </c>
      <c r="E123" t="s">
        <v>297</v>
      </c>
      <c r="F123" s="70" t="s">
        <v>5507</v>
      </c>
      <c r="G123" s="70" t="s">
        <v>5505</v>
      </c>
      <c r="H123" t="s">
        <v>385</v>
      </c>
    </row>
    <row r="124" spans="1:8" x14ac:dyDescent="0.2">
      <c r="A124" t="s">
        <v>5491</v>
      </c>
      <c r="B124" t="s">
        <v>831</v>
      </c>
      <c r="C124" t="s">
        <v>832</v>
      </c>
      <c r="D124" s="70" t="s">
        <v>833</v>
      </c>
      <c r="E124" t="s">
        <v>297</v>
      </c>
      <c r="F124" s="144" t="s">
        <v>5507</v>
      </c>
      <c r="G124" s="144" t="s">
        <v>5505</v>
      </c>
      <c r="H124" s="141" t="s">
        <v>346</v>
      </c>
    </row>
    <row r="125" spans="1:8" x14ac:dyDescent="0.2">
      <c r="A125" t="s">
        <v>5491</v>
      </c>
      <c r="B125" t="s">
        <v>1215</v>
      </c>
      <c r="C125" t="s">
        <v>1216</v>
      </c>
      <c r="D125" s="70" t="s">
        <v>1217</v>
      </c>
      <c r="E125" t="s">
        <v>1218</v>
      </c>
      <c r="F125" s="70" t="s">
        <v>5505</v>
      </c>
      <c r="G125" s="70" t="s">
        <v>5505</v>
      </c>
      <c r="H125" t="s">
        <v>5506</v>
      </c>
    </row>
    <row r="126" spans="1:8" x14ac:dyDescent="0.2">
      <c r="A126" t="s">
        <v>5491</v>
      </c>
      <c r="B126" t="s">
        <v>433</v>
      </c>
      <c r="C126" t="s">
        <v>434</v>
      </c>
      <c r="D126" s="70" t="s">
        <v>435</v>
      </c>
      <c r="E126" t="s">
        <v>297</v>
      </c>
      <c r="F126" s="144" t="s">
        <v>5505</v>
      </c>
      <c r="G126" s="144" t="s">
        <v>5505</v>
      </c>
      <c r="H126" s="141" t="s">
        <v>5506</v>
      </c>
    </row>
    <row r="127" spans="1:8" x14ac:dyDescent="0.2">
      <c r="A127" t="s">
        <v>5491</v>
      </c>
      <c r="B127" t="s">
        <v>1232</v>
      </c>
      <c r="C127" t="s">
        <v>1233</v>
      </c>
      <c r="D127" s="70" t="s">
        <v>1234</v>
      </c>
      <c r="E127" s="15" t="s">
        <v>1235</v>
      </c>
      <c r="F127" s="70" t="s">
        <v>5505</v>
      </c>
      <c r="G127" s="70" t="s">
        <v>5505</v>
      </c>
      <c r="H127" t="s">
        <v>5506</v>
      </c>
    </row>
    <row r="128" spans="1:8" x14ac:dyDescent="0.2">
      <c r="A128" t="s">
        <v>5491</v>
      </c>
      <c r="B128" t="s">
        <v>1249</v>
      </c>
      <c r="C128" t="s">
        <v>1250</v>
      </c>
      <c r="D128" s="70" t="s">
        <v>1251</v>
      </c>
      <c r="E128" t="s">
        <v>297</v>
      </c>
      <c r="F128" s="144" t="s">
        <v>5512</v>
      </c>
      <c r="G128" s="144" t="s">
        <v>5505</v>
      </c>
      <c r="H128" s="141" t="s">
        <v>5506</v>
      </c>
    </row>
    <row r="129" spans="1:8" x14ac:dyDescent="0.2">
      <c r="A129" t="s">
        <v>5491</v>
      </c>
      <c r="B129" t="s">
        <v>1255</v>
      </c>
      <c r="C129" t="s">
        <v>1256</v>
      </c>
      <c r="D129" s="70" t="s">
        <v>1257</v>
      </c>
      <c r="E129" t="s">
        <v>297</v>
      </c>
      <c r="F129" s="70" t="s">
        <v>5512</v>
      </c>
      <c r="G129" s="70" t="s">
        <v>5505</v>
      </c>
      <c r="H129" t="s">
        <v>5506</v>
      </c>
    </row>
    <row r="130" spans="1:8" x14ac:dyDescent="0.2">
      <c r="A130" t="s">
        <v>5491</v>
      </c>
      <c r="B130" s="7" t="s">
        <v>1260</v>
      </c>
      <c r="C130" s="7" t="s">
        <v>1261</v>
      </c>
      <c r="D130" s="76" t="s">
        <v>1262</v>
      </c>
      <c r="E130" s="7" t="s">
        <v>297</v>
      </c>
      <c r="F130" s="144" t="s">
        <v>5507</v>
      </c>
      <c r="G130" s="144" t="s">
        <v>5505</v>
      </c>
      <c r="H130" s="7" t="s">
        <v>346</v>
      </c>
    </row>
    <row r="131" spans="1:8" x14ac:dyDescent="0.2">
      <c r="A131" t="s">
        <v>5491</v>
      </c>
      <c r="B131" s="62" t="s">
        <v>1266</v>
      </c>
      <c r="C131" s="62" t="s">
        <v>1267</v>
      </c>
      <c r="D131" s="94" t="s">
        <v>1268</v>
      </c>
      <c r="E131" s="62" t="s">
        <v>297</v>
      </c>
      <c r="F131" s="70" t="s">
        <v>5507</v>
      </c>
      <c r="G131" s="70" t="s">
        <v>5505</v>
      </c>
      <c r="H131" s="62" t="s">
        <v>346</v>
      </c>
    </row>
    <row r="132" spans="1:8" x14ac:dyDescent="0.2">
      <c r="A132" t="s">
        <v>5491</v>
      </c>
      <c r="B132" t="s">
        <v>1270</v>
      </c>
      <c r="C132" t="s">
        <v>1271</v>
      </c>
      <c r="D132" s="70" t="s">
        <v>1272</v>
      </c>
      <c r="E132" t="s">
        <v>297</v>
      </c>
      <c r="F132" s="144" t="s">
        <v>5507</v>
      </c>
      <c r="G132" s="144" t="s">
        <v>5505</v>
      </c>
      <c r="H132" s="141" t="s">
        <v>346</v>
      </c>
    </row>
    <row r="133" spans="1:8" x14ac:dyDescent="0.2">
      <c r="A133" t="s">
        <v>5491</v>
      </c>
      <c r="B133" t="s">
        <v>1275</v>
      </c>
      <c r="C133" t="s">
        <v>1276</v>
      </c>
      <c r="D133" s="70" t="s">
        <v>1277</v>
      </c>
      <c r="E133" t="s">
        <v>297</v>
      </c>
      <c r="F133" s="70" t="s">
        <v>5507</v>
      </c>
      <c r="G133" s="70" t="s">
        <v>5505</v>
      </c>
      <c r="H133" t="s">
        <v>346</v>
      </c>
    </row>
    <row r="134" spans="1:8" x14ac:dyDescent="0.2">
      <c r="A134" t="s">
        <v>5491</v>
      </c>
      <c r="B134" t="s">
        <v>1280</v>
      </c>
      <c r="C134" t="s">
        <v>1281</v>
      </c>
      <c r="D134" s="70" t="s">
        <v>1282</v>
      </c>
      <c r="E134" t="s">
        <v>297</v>
      </c>
      <c r="F134" s="144" t="s">
        <v>5512</v>
      </c>
      <c r="G134" s="144" t="s">
        <v>5505</v>
      </c>
      <c r="H134" s="141" t="s">
        <v>346</v>
      </c>
    </row>
    <row r="135" spans="1:8" x14ac:dyDescent="0.2">
      <c r="A135" t="s">
        <v>5491</v>
      </c>
      <c r="B135" t="s">
        <v>1285</v>
      </c>
      <c r="C135" t="s">
        <v>1286</v>
      </c>
      <c r="D135" s="70" t="s">
        <v>1287</v>
      </c>
      <c r="E135" t="s">
        <v>297</v>
      </c>
      <c r="F135" s="70" t="s">
        <v>5507</v>
      </c>
      <c r="G135" s="70" t="s">
        <v>5505</v>
      </c>
      <c r="H135" t="s">
        <v>346</v>
      </c>
    </row>
    <row r="136" spans="1:8" x14ac:dyDescent="0.2">
      <c r="A136" t="s">
        <v>5491</v>
      </c>
      <c r="B136" t="s">
        <v>1289</v>
      </c>
      <c r="C136" t="s">
        <v>5571</v>
      </c>
      <c r="D136" s="70" t="s">
        <v>1291</v>
      </c>
      <c r="E136" t="s">
        <v>1292</v>
      </c>
      <c r="F136" s="144" t="s">
        <v>5507</v>
      </c>
      <c r="G136" s="144" t="s">
        <v>5505</v>
      </c>
      <c r="H136" s="141" t="s">
        <v>568</v>
      </c>
    </row>
    <row r="137" spans="1:8" x14ac:dyDescent="0.2">
      <c r="A137" t="s">
        <v>5491</v>
      </c>
      <c r="B137" t="s">
        <v>1298</v>
      </c>
      <c r="C137" t="s">
        <v>1299</v>
      </c>
      <c r="D137" s="70" t="s">
        <v>1300</v>
      </c>
      <c r="E137" t="s">
        <v>1301</v>
      </c>
      <c r="F137" s="70" t="s">
        <v>5507</v>
      </c>
      <c r="G137" s="70" t="s">
        <v>5505</v>
      </c>
      <c r="H137" t="s">
        <v>568</v>
      </c>
    </row>
    <row r="138" spans="1:8" x14ac:dyDescent="0.2">
      <c r="A138" t="s">
        <v>5491</v>
      </c>
      <c r="B138" t="s">
        <v>1306</v>
      </c>
      <c r="C138" t="s">
        <v>1307</v>
      </c>
      <c r="D138" s="70" t="s">
        <v>1308</v>
      </c>
      <c r="E138" t="s">
        <v>297</v>
      </c>
      <c r="F138" s="144" t="s">
        <v>5507</v>
      </c>
      <c r="G138" s="144" t="s">
        <v>5505</v>
      </c>
      <c r="H138" s="141" t="s">
        <v>346</v>
      </c>
    </row>
    <row r="139" spans="1:8" x14ac:dyDescent="0.2">
      <c r="A139" t="s">
        <v>5491</v>
      </c>
      <c r="B139" s="70" t="s">
        <v>1314</v>
      </c>
      <c r="C139" s="70" t="s">
        <v>5572</v>
      </c>
      <c r="D139" s="70" t="s">
        <v>1316</v>
      </c>
      <c r="E139" t="s">
        <v>297</v>
      </c>
      <c r="F139" s="70" t="s">
        <v>5507</v>
      </c>
      <c r="G139" s="70" t="s">
        <v>5505</v>
      </c>
      <c r="H139" t="s">
        <v>881</v>
      </c>
    </row>
    <row r="140" spans="1:8" x14ac:dyDescent="0.2">
      <c r="A140" t="s">
        <v>5491</v>
      </c>
      <c r="B140" s="85" t="s">
        <v>1323</v>
      </c>
      <c r="C140" s="85" t="s">
        <v>1324</v>
      </c>
      <c r="D140" s="70" t="s">
        <v>1325</v>
      </c>
      <c r="E140" t="s">
        <v>1326</v>
      </c>
      <c r="F140" s="144" t="s">
        <v>5505</v>
      </c>
      <c r="G140" s="144" t="s">
        <v>5505</v>
      </c>
      <c r="H140" s="141" t="s">
        <v>5506</v>
      </c>
    </row>
    <row r="141" spans="1:8" x14ac:dyDescent="0.2">
      <c r="A141" t="s">
        <v>5491</v>
      </c>
      <c r="B141" s="29" t="s">
        <v>1344</v>
      </c>
      <c r="C141" s="29" t="s">
        <v>1345</v>
      </c>
      <c r="D141" s="70" t="s">
        <v>1346</v>
      </c>
      <c r="E141" t="s">
        <v>297</v>
      </c>
      <c r="F141" s="70" t="s">
        <v>5505</v>
      </c>
      <c r="G141" s="70" t="s">
        <v>5505</v>
      </c>
      <c r="H141" t="s">
        <v>5506</v>
      </c>
    </row>
    <row r="142" spans="1:8" x14ac:dyDescent="0.2">
      <c r="A142" t="s">
        <v>5491</v>
      </c>
      <c r="B142" s="29" t="s">
        <v>1349</v>
      </c>
      <c r="C142" s="29" t="s">
        <v>1350</v>
      </c>
      <c r="D142" s="70" t="s">
        <v>1351</v>
      </c>
      <c r="E142" t="s">
        <v>297</v>
      </c>
      <c r="F142" s="144" t="s">
        <v>5505</v>
      </c>
      <c r="G142" s="144" t="s">
        <v>5505</v>
      </c>
      <c r="H142" s="141" t="s">
        <v>5506</v>
      </c>
    </row>
    <row r="143" spans="1:8" x14ac:dyDescent="0.2">
      <c r="A143" t="s">
        <v>5491</v>
      </c>
      <c r="B143" s="29" t="s">
        <v>1354</v>
      </c>
      <c r="C143" s="29" t="s">
        <v>1355</v>
      </c>
      <c r="D143" s="70" t="s">
        <v>1356</v>
      </c>
      <c r="E143" t="s">
        <v>297</v>
      </c>
      <c r="F143" s="70" t="s">
        <v>5505</v>
      </c>
      <c r="G143" s="70" t="s">
        <v>5505</v>
      </c>
      <c r="H143" t="s">
        <v>5506</v>
      </c>
    </row>
    <row r="144" spans="1:8" x14ac:dyDescent="0.2">
      <c r="A144" t="s">
        <v>5491</v>
      </c>
      <c r="B144" s="29" t="s">
        <v>1359</v>
      </c>
      <c r="C144" s="29" t="s">
        <v>1360</v>
      </c>
      <c r="D144" s="70" t="s">
        <v>1361</v>
      </c>
      <c r="E144" t="s">
        <v>297</v>
      </c>
      <c r="F144" s="144" t="s">
        <v>5505</v>
      </c>
      <c r="G144" s="144" t="s">
        <v>5505</v>
      </c>
      <c r="H144" s="141" t="s">
        <v>5506</v>
      </c>
    </row>
    <row r="145" spans="1:8" x14ac:dyDescent="0.2">
      <c r="A145" t="s">
        <v>5491</v>
      </c>
      <c r="B145" s="29" t="s">
        <v>1364</v>
      </c>
      <c r="C145" s="29" t="s">
        <v>1365</v>
      </c>
      <c r="D145" s="70" t="s">
        <v>1366</v>
      </c>
      <c r="E145" t="s">
        <v>297</v>
      </c>
      <c r="F145" s="70" t="s">
        <v>5505</v>
      </c>
      <c r="G145" s="70" t="s">
        <v>5505</v>
      </c>
      <c r="H145" t="s">
        <v>5506</v>
      </c>
    </row>
    <row r="146" spans="1:8" x14ac:dyDescent="0.2">
      <c r="A146" t="s">
        <v>5491</v>
      </c>
      <c r="B146" s="85" t="s">
        <v>1369</v>
      </c>
      <c r="C146" s="85" t="s">
        <v>1370</v>
      </c>
      <c r="D146" s="70" t="s">
        <v>1371</v>
      </c>
      <c r="E146" t="s">
        <v>1326</v>
      </c>
      <c r="F146" s="144" t="s">
        <v>5505</v>
      </c>
      <c r="G146" s="144" t="s">
        <v>5505</v>
      </c>
      <c r="H146" s="141" t="s">
        <v>5506</v>
      </c>
    </row>
    <row r="147" spans="1:8" x14ac:dyDescent="0.2">
      <c r="A147" t="s">
        <v>5491</v>
      </c>
      <c r="B147" s="7" t="s">
        <v>407</v>
      </c>
      <c r="C147" s="7" t="s">
        <v>408</v>
      </c>
      <c r="D147" s="70" t="s">
        <v>409</v>
      </c>
      <c r="E147" t="s">
        <v>297</v>
      </c>
      <c r="F147" s="70" t="s">
        <v>5507</v>
      </c>
      <c r="G147" s="70" t="s">
        <v>5505</v>
      </c>
      <c r="H147" t="s">
        <v>410</v>
      </c>
    </row>
    <row r="148" spans="1:8" x14ac:dyDescent="0.2">
      <c r="A148" t="s">
        <v>5491</v>
      </c>
      <c r="B148" t="s">
        <v>439</v>
      </c>
      <c r="C148" t="s">
        <v>440</v>
      </c>
      <c r="D148" s="70" t="s">
        <v>441</v>
      </c>
      <c r="E148" t="s">
        <v>297</v>
      </c>
      <c r="F148" s="144" t="s">
        <v>5505</v>
      </c>
      <c r="G148" s="144" t="s">
        <v>5505</v>
      </c>
      <c r="H148" s="141" t="s">
        <v>5506</v>
      </c>
    </row>
    <row r="149" spans="1:8" x14ac:dyDescent="0.2">
      <c r="A149" t="s">
        <v>5491</v>
      </c>
      <c r="B149" t="s">
        <v>211</v>
      </c>
      <c r="C149" t="s">
        <v>905</v>
      </c>
      <c r="D149" s="70" t="s">
        <v>906</v>
      </c>
      <c r="E149" t="s">
        <v>907</v>
      </c>
      <c r="F149" s="70" t="s">
        <v>5505</v>
      </c>
      <c r="G149" s="70" t="s">
        <v>5505</v>
      </c>
      <c r="H149" t="s">
        <v>5506</v>
      </c>
    </row>
    <row r="150" spans="1:8" x14ac:dyDescent="0.2">
      <c r="A150" t="s">
        <v>5491</v>
      </c>
      <c r="B150" t="s">
        <v>199</v>
      </c>
      <c r="C150" t="s">
        <v>947</v>
      </c>
      <c r="D150" s="70" t="s">
        <v>948</v>
      </c>
      <c r="E150" t="s">
        <v>949</v>
      </c>
      <c r="F150" s="144" t="s">
        <v>5505</v>
      </c>
      <c r="G150" s="144" t="s">
        <v>5505</v>
      </c>
      <c r="H150" s="141" t="s">
        <v>5506</v>
      </c>
    </row>
    <row r="151" spans="1:8" x14ac:dyDescent="0.2">
      <c r="A151" t="s">
        <v>5491</v>
      </c>
      <c r="B151" t="s">
        <v>2724</v>
      </c>
      <c r="C151" s="21" t="s">
        <v>2730</v>
      </c>
      <c r="D151" s="91" t="s">
        <v>2731</v>
      </c>
      <c r="E151" t="s">
        <v>297</v>
      </c>
      <c r="F151" s="70" t="s">
        <v>5505</v>
      </c>
      <c r="G151" s="70" t="s">
        <v>5505</v>
      </c>
      <c r="H151" t="s">
        <v>5506</v>
      </c>
    </row>
    <row r="152" spans="1:8" x14ac:dyDescent="0.2">
      <c r="A152" t="s">
        <v>5491</v>
      </c>
      <c r="B152" t="s">
        <v>5</v>
      </c>
      <c r="C152" t="s">
        <v>1406</v>
      </c>
      <c r="D152" s="70" t="s">
        <v>1406</v>
      </c>
      <c r="E152" t="s">
        <v>1407</v>
      </c>
      <c r="F152" s="144" t="s">
        <v>5507</v>
      </c>
      <c r="G152" s="144" t="s">
        <v>5505</v>
      </c>
      <c r="H152" s="141" t="s">
        <v>1624</v>
      </c>
    </row>
    <row r="153" spans="1:8" x14ac:dyDescent="0.2">
      <c r="A153" t="s">
        <v>5491</v>
      </c>
      <c r="B153" t="s">
        <v>400</v>
      </c>
      <c r="C153" t="s">
        <v>5573</v>
      </c>
      <c r="D153" s="70" t="s">
        <v>1412</v>
      </c>
      <c r="E153" t="s">
        <v>761</v>
      </c>
      <c r="F153" s="70" t="s">
        <v>5505</v>
      </c>
      <c r="G153" s="70" t="s">
        <v>5505</v>
      </c>
      <c r="H153" t="s">
        <v>5506</v>
      </c>
    </row>
    <row r="154" spans="1:8" x14ac:dyDescent="0.2">
      <c r="A154" t="s">
        <v>5491</v>
      </c>
      <c r="B154" s="29" t="s">
        <v>1415</v>
      </c>
      <c r="C154" s="29" t="s">
        <v>1416</v>
      </c>
      <c r="D154" s="70" t="s">
        <v>1417</v>
      </c>
      <c r="E154" t="s">
        <v>297</v>
      </c>
      <c r="F154" s="144" t="s">
        <v>5505</v>
      </c>
      <c r="G154" s="144" t="s">
        <v>5505</v>
      </c>
      <c r="H154" s="141" t="s">
        <v>5506</v>
      </c>
    </row>
    <row r="155" spans="1:8" x14ac:dyDescent="0.2">
      <c r="A155" t="s">
        <v>5491</v>
      </c>
      <c r="B155" s="29" t="s">
        <v>1420</v>
      </c>
      <c r="C155" s="29" t="s">
        <v>1421</v>
      </c>
      <c r="D155" s="70" t="s">
        <v>1422</v>
      </c>
      <c r="E155" t="s">
        <v>297</v>
      </c>
      <c r="F155" s="70" t="s">
        <v>5505</v>
      </c>
      <c r="G155" s="70" t="s">
        <v>5505</v>
      </c>
      <c r="H155" t="s">
        <v>5506</v>
      </c>
    </row>
    <row r="156" spans="1:8" x14ac:dyDescent="0.2">
      <c r="A156" t="s">
        <v>5491</v>
      </c>
      <c r="B156" s="85" t="s">
        <v>1425</v>
      </c>
      <c r="C156" s="85" t="s">
        <v>1426</v>
      </c>
      <c r="D156" s="70" t="s">
        <v>1427</v>
      </c>
      <c r="E156" t="s">
        <v>1326</v>
      </c>
      <c r="F156" s="144" t="s">
        <v>5505</v>
      </c>
      <c r="G156" s="144" t="s">
        <v>5505</v>
      </c>
      <c r="H156" s="141" t="s">
        <v>5506</v>
      </c>
    </row>
    <row r="157" spans="1:8" x14ac:dyDescent="0.2">
      <c r="A157" t="s">
        <v>5491</v>
      </c>
      <c r="B157" s="29" t="s">
        <v>1435</v>
      </c>
      <c r="C157" s="29" t="s">
        <v>1436</v>
      </c>
      <c r="D157" s="70" t="s">
        <v>1437</v>
      </c>
      <c r="E157" t="s">
        <v>297</v>
      </c>
      <c r="F157" s="70" t="s">
        <v>5505</v>
      </c>
      <c r="G157" s="70" t="s">
        <v>5505</v>
      </c>
      <c r="H157" t="s">
        <v>5506</v>
      </c>
    </row>
    <row r="158" spans="1:8" x14ac:dyDescent="0.2">
      <c r="A158" t="s">
        <v>5491</v>
      </c>
      <c r="B158" s="2" t="s">
        <v>1430</v>
      </c>
      <c r="C158" s="2" t="s">
        <v>1431</v>
      </c>
      <c r="D158" s="70" t="s">
        <v>1432</v>
      </c>
      <c r="E158" t="s">
        <v>297</v>
      </c>
      <c r="F158" s="144" t="s">
        <v>5505</v>
      </c>
      <c r="G158" s="144" t="s">
        <v>5505</v>
      </c>
      <c r="H158" s="141" t="s">
        <v>5506</v>
      </c>
    </row>
    <row r="159" spans="1:8" x14ac:dyDescent="0.2">
      <c r="A159" t="s">
        <v>5491</v>
      </c>
      <c r="B159" s="30" t="s">
        <v>1440</v>
      </c>
      <c r="C159" s="29" t="s">
        <v>1441</v>
      </c>
      <c r="D159" s="70" t="s">
        <v>1442</v>
      </c>
      <c r="E159" t="s">
        <v>297</v>
      </c>
      <c r="F159" s="70" t="s">
        <v>5505</v>
      </c>
      <c r="G159" s="70" t="s">
        <v>5505</v>
      </c>
      <c r="H159" t="s">
        <v>5506</v>
      </c>
    </row>
    <row r="160" spans="1:8" x14ac:dyDescent="0.2">
      <c r="A160" t="s">
        <v>5491</v>
      </c>
      <c r="B160" s="29" t="s">
        <v>1445</v>
      </c>
      <c r="C160" s="29" t="s">
        <v>1446</v>
      </c>
      <c r="D160" s="70" t="s">
        <v>1447</v>
      </c>
      <c r="E160" t="s">
        <v>297</v>
      </c>
      <c r="F160" s="144" t="s">
        <v>5505</v>
      </c>
      <c r="G160" s="144" t="s">
        <v>5505</v>
      </c>
      <c r="H160" s="141" t="s">
        <v>5506</v>
      </c>
    </row>
    <row r="161" spans="1:8" x14ac:dyDescent="0.2">
      <c r="A161" t="s">
        <v>5491</v>
      </c>
      <c r="B161" s="30" t="s">
        <v>1450</v>
      </c>
      <c r="C161" s="29" t="s">
        <v>1451</v>
      </c>
      <c r="D161" s="70" t="s">
        <v>1452</v>
      </c>
      <c r="E161" t="s">
        <v>297</v>
      </c>
      <c r="F161" s="70" t="s">
        <v>5505</v>
      </c>
      <c r="G161" s="70" t="s">
        <v>5505</v>
      </c>
      <c r="H161" t="s">
        <v>5506</v>
      </c>
    </row>
    <row r="162" spans="1:8" x14ac:dyDescent="0.2">
      <c r="A162" t="s">
        <v>5491</v>
      </c>
      <c r="B162" s="30" t="s">
        <v>1455</v>
      </c>
      <c r="C162" s="29" t="s">
        <v>5574</v>
      </c>
      <c r="D162" s="70" t="s">
        <v>1457</v>
      </c>
      <c r="E162" t="s">
        <v>297</v>
      </c>
      <c r="F162" s="144" t="s">
        <v>5505</v>
      </c>
      <c r="G162" s="144" t="s">
        <v>5505</v>
      </c>
      <c r="H162" s="141" t="s">
        <v>5506</v>
      </c>
    </row>
    <row r="163" spans="1:8" x14ac:dyDescent="0.2">
      <c r="A163" t="s">
        <v>5491</v>
      </c>
      <c r="B163" t="s">
        <v>1460</v>
      </c>
      <c r="C163" t="s">
        <v>1461</v>
      </c>
      <c r="D163" s="70" t="s">
        <v>1462</v>
      </c>
      <c r="E163" t="s">
        <v>297</v>
      </c>
      <c r="F163" s="70" t="s">
        <v>5505</v>
      </c>
      <c r="G163" s="70" t="s">
        <v>5505</v>
      </c>
      <c r="H163" t="s">
        <v>5506</v>
      </c>
    </row>
    <row r="164" spans="1:8" x14ac:dyDescent="0.2">
      <c r="A164" t="s">
        <v>5491</v>
      </c>
      <c r="B164" t="s">
        <v>568</v>
      </c>
      <c r="C164" t="s">
        <v>1463</v>
      </c>
      <c r="D164" s="70" t="s">
        <v>1464</v>
      </c>
      <c r="E164" t="s">
        <v>297</v>
      </c>
      <c r="F164" s="144" t="s">
        <v>5505</v>
      </c>
      <c r="G164" s="144" t="s">
        <v>5505</v>
      </c>
      <c r="H164" s="141" t="s">
        <v>5506</v>
      </c>
    </row>
    <row r="165" spans="1:8" x14ac:dyDescent="0.2">
      <c r="A165" t="s">
        <v>5491</v>
      </c>
      <c r="B165" t="s">
        <v>1467</v>
      </c>
      <c r="C165" t="s">
        <v>1468</v>
      </c>
      <c r="D165" s="70" t="s">
        <v>1469</v>
      </c>
      <c r="E165" t="s">
        <v>297</v>
      </c>
      <c r="F165" s="70" t="s">
        <v>5505</v>
      </c>
      <c r="G165" s="70" t="s">
        <v>5505</v>
      </c>
      <c r="H165" t="s">
        <v>5506</v>
      </c>
    </row>
    <row r="166" spans="1:8" x14ac:dyDescent="0.2">
      <c r="A166" t="s">
        <v>5491</v>
      </c>
      <c r="B166" t="s">
        <v>928</v>
      </c>
      <c r="C166" t="s">
        <v>929</v>
      </c>
      <c r="D166" s="70" t="s">
        <v>930</v>
      </c>
      <c r="E166" t="s">
        <v>297</v>
      </c>
      <c r="F166" s="144" t="s">
        <v>5507</v>
      </c>
      <c r="G166" s="144" t="s">
        <v>5505</v>
      </c>
      <c r="H166" s="141" t="s">
        <v>346</v>
      </c>
    </row>
    <row r="167" spans="1:8" x14ac:dyDescent="0.2">
      <c r="A167" t="s">
        <v>5491</v>
      </c>
      <c r="B167" s="2" t="s">
        <v>26</v>
      </c>
      <c r="C167" s="2" t="s">
        <v>1478</v>
      </c>
      <c r="D167" s="70" t="s">
        <v>5575</v>
      </c>
      <c r="E167" t="s">
        <v>297</v>
      </c>
      <c r="F167" s="70" t="s">
        <v>5505</v>
      </c>
      <c r="G167" s="70" t="s">
        <v>5505</v>
      </c>
      <c r="H167" t="s">
        <v>5506</v>
      </c>
    </row>
    <row r="168" spans="1:8" x14ac:dyDescent="0.2">
      <c r="A168" t="s">
        <v>5491</v>
      </c>
      <c r="B168" s="7" t="s">
        <v>1482</v>
      </c>
      <c r="C168" t="s">
        <v>1483</v>
      </c>
      <c r="D168" s="70" t="s">
        <v>1484</v>
      </c>
      <c r="E168" t="s">
        <v>297</v>
      </c>
      <c r="F168" s="144" t="s">
        <v>5505</v>
      </c>
      <c r="G168" s="144" t="s">
        <v>5505</v>
      </c>
      <c r="H168" s="141" t="s">
        <v>5506</v>
      </c>
    </row>
    <row r="169" spans="1:8" x14ac:dyDescent="0.2">
      <c r="A169" t="s">
        <v>5491</v>
      </c>
      <c r="B169" t="s">
        <v>1487</v>
      </c>
      <c r="C169" t="s">
        <v>1488</v>
      </c>
      <c r="D169" s="70" t="s">
        <v>1489</v>
      </c>
      <c r="E169" t="s">
        <v>297</v>
      </c>
      <c r="F169" s="70" t="s">
        <v>5507</v>
      </c>
      <c r="G169" s="70" t="s">
        <v>5505</v>
      </c>
      <c r="H169" t="s">
        <v>297</v>
      </c>
    </row>
    <row r="170" spans="1:8" x14ac:dyDescent="0.2">
      <c r="A170" t="s">
        <v>5491</v>
      </c>
      <c r="B170" s="70" t="s">
        <v>1492</v>
      </c>
      <c r="C170" s="70" t="s">
        <v>1493</v>
      </c>
      <c r="D170" s="70" t="s">
        <v>1494</v>
      </c>
      <c r="E170" t="s">
        <v>5576</v>
      </c>
      <c r="F170" s="144" t="s">
        <v>5512</v>
      </c>
      <c r="G170" s="144" t="s">
        <v>5505</v>
      </c>
      <c r="H170" s="141" t="s">
        <v>881</v>
      </c>
    </row>
    <row r="171" spans="1:8" x14ac:dyDescent="0.2">
      <c r="A171" t="s">
        <v>5491</v>
      </c>
      <c r="B171" t="s">
        <v>5577</v>
      </c>
      <c r="C171" t="s">
        <v>5578</v>
      </c>
      <c r="D171" s="70" t="s">
        <v>1505</v>
      </c>
      <c r="E171" t="s">
        <v>297</v>
      </c>
      <c r="F171" s="70" t="s">
        <v>5507</v>
      </c>
      <c r="G171" s="70" t="s">
        <v>5505</v>
      </c>
      <c r="H171" t="s">
        <v>1624</v>
      </c>
    </row>
    <row r="172" spans="1:8" x14ac:dyDescent="0.2">
      <c r="A172" t="s">
        <v>5491</v>
      </c>
      <c r="B172" t="s">
        <v>1844</v>
      </c>
      <c r="C172" t="s">
        <v>1845</v>
      </c>
      <c r="D172" s="70" t="s">
        <v>1846</v>
      </c>
      <c r="E172" t="s">
        <v>1847</v>
      </c>
      <c r="F172" s="144" t="s">
        <v>5505</v>
      </c>
      <c r="G172" s="144" t="s">
        <v>5505</v>
      </c>
      <c r="H172" s="141" t="s">
        <v>5506</v>
      </c>
    </row>
    <row r="173" spans="1:8" x14ac:dyDescent="0.2">
      <c r="A173" t="s">
        <v>5491</v>
      </c>
      <c r="B173" s="7" t="s">
        <v>1236</v>
      </c>
      <c r="C173" s="7" t="s">
        <v>5579</v>
      </c>
      <c r="D173" s="70" t="s">
        <v>5580</v>
      </c>
      <c r="E173" t="s">
        <v>297</v>
      </c>
      <c r="F173" s="70" t="s">
        <v>5505</v>
      </c>
      <c r="G173" s="70" t="s">
        <v>5505</v>
      </c>
      <c r="H173" t="s">
        <v>5506</v>
      </c>
    </row>
    <row r="174" spans="1:8" x14ac:dyDescent="0.2">
      <c r="A174" t="s">
        <v>5491</v>
      </c>
      <c r="B174" t="s">
        <v>1245</v>
      </c>
      <c r="C174" t="s">
        <v>1539</v>
      </c>
      <c r="D174" s="70" t="s">
        <v>1540</v>
      </c>
      <c r="E174" t="s">
        <v>297</v>
      </c>
      <c r="F174" s="144" t="s">
        <v>5505</v>
      </c>
      <c r="G174" s="144" t="s">
        <v>5505</v>
      </c>
      <c r="H174" s="141" t="s">
        <v>5506</v>
      </c>
    </row>
    <row r="175" spans="1:8" x14ac:dyDescent="0.2">
      <c r="A175" t="s">
        <v>5491</v>
      </c>
      <c r="B175" s="70" t="s">
        <v>1543</v>
      </c>
      <c r="C175" s="70" t="s">
        <v>1544</v>
      </c>
      <c r="D175" s="70" t="s">
        <v>1545</v>
      </c>
      <c r="E175" t="s">
        <v>1546</v>
      </c>
      <c r="F175" s="70" t="s">
        <v>5505</v>
      </c>
      <c r="G175" s="70" t="s">
        <v>5505</v>
      </c>
      <c r="H175" t="s">
        <v>770</v>
      </c>
    </row>
    <row r="176" spans="1:8" x14ac:dyDescent="0.2">
      <c r="A176" t="s">
        <v>5491</v>
      </c>
      <c r="B176" t="s">
        <v>195</v>
      </c>
      <c r="C176" t="s">
        <v>1550</v>
      </c>
      <c r="D176" s="70" t="s">
        <v>5581</v>
      </c>
      <c r="E176" t="s">
        <v>297</v>
      </c>
      <c r="F176" s="144" t="s">
        <v>5505</v>
      </c>
      <c r="G176" s="144" t="s">
        <v>5505</v>
      </c>
      <c r="H176" s="141" t="s">
        <v>5506</v>
      </c>
    </row>
    <row r="177" spans="1:8" x14ac:dyDescent="0.2">
      <c r="A177" t="s">
        <v>5491</v>
      </c>
      <c r="B177" t="s">
        <v>197</v>
      </c>
      <c r="C177" t="s">
        <v>5582</v>
      </c>
      <c r="D177" s="70" t="s">
        <v>5583</v>
      </c>
      <c r="E177" t="s">
        <v>297</v>
      </c>
      <c r="F177" s="70" t="s">
        <v>5505</v>
      </c>
      <c r="G177" s="70" t="s">
        <v>5505</v>
      </c>
      <c r="H177" t="s">
        <v>5506</v>
      </c>
    </row>
    <row r="178" spans="1:8" x14ac:dyDescent="0.2">
      <c r="A178" t="s">
        <v>5491</v>
      </c>
      <c r="B178" s="7" t="s">
        <v>866</v>
      </c>
      <c r="C178" t="s">
        <v>867</v>
      </c>
      <c r="D178" s="70" t="s">
        <v>868</v>
      </c>
      <c r="E178" t="s">
        <v>297</v>
      </c>
      <c r="F178" s="144" t="s">
        <v>5505</v>
      </c>
      <c r="G178" s="144" t="s">
        <v>5505</v>
      </c>
      <c r="H178" s="141" t="s">
        <v>5506</v>
      </c>
    </row>
    <row r="179" spans="1:8" x14ac:dyDescent="0.2">
      <c r="A179" t="s">
        <v>5491</v>
      </c>
      <c r="B179" s="29" t="s">
        <v>1565</v>
      </c>
      <c r="C179" s="29" t="s">
        <v>1566</v>
      </c>
      <c r="D179" s="70" t="s">
        <v>1566</v>
      </c>
      <c r="E179" t="s">
        <v>297</v>
      </c>
      <c r="F179" s="70" t="s">
        <v>5505</v>
      </c>
      <c r="G179" s="70" t="s">
        <v>5505</v>
      </c>
      <c r="H179" t="s">
        <v>5506</v>
      </c>
    </row>
    <row r="180" spans="1:8" x14ac:dyDescent="0.2">
      <c r="A180" t="s">
        <v>5491</v>
      </c>
      <c r="B180" s="29" t="s">
        <v>1569</v>
      </c>
      <c r="C180" s="29" t="s">
        <v>1570</v>
      </c>
      <c r="D180" s="70" t="s">
        <v>1570</v>
      </c>
      <c r="E180" t="s">
        <v>297</v>
      </c>
      <c r="F180" s="144" t="s">
        <v>5505</v>
      </c>
      <c r="G180" s="144" t="s">
        <v>5505</v>
      </c>
      <c r="H180" s="141" t="s">
        <v>5506</v>
      </c>
    </row>
    <row r="181" spans="1:8" x14ac:dyDescent="0.2">
      <c r="A181" t="s">
        <v>5491</v>
      </c>
      <c r="B181" t="s">
        <v>1897</v>
      </c>
      <c r="C181" t="s">
        <v>1898</v>
      </c>
      <c r="D181" s="70" t="s">
        <v>1899</v>
      </c>
      <c r="E181" t="s">
        <v>297</v>
      </c>
      <c r="F181" s="70" t="s">
        <v>5507</v>
      </c>
      <c r="G181" s="70" t="s">
        <v>5505</v>
      </c>
      <c r="H181" t="s">
        <v>346</v>
      </c>
    </row>
    <row r="182" spans="1:8" x14ac:dyDescent="0.2">
      <c r="A182" t="s">
        <v>5491</v>
      </c>
      <c r="B182" t="s">
        <v>1577</v>
      </c>
      <c r="C182" t="s">
        <v>1578</v>
      </c>
      <c r="D182" s="70" t="s">
        <v>1579</v>
      </c>
      <c r="E182" t="s">
        <v>1580</v>
      </c>
      <c r="F182" s="144" t="s">
        <v>5505</v>
      </c>
      <c r="G182" s="144" t="s">
        <v>5505</v>
      </c>
      <c r="H182" s="141" t="s">
        <v>5506</v>
      </c>
    </row>
    <row r="183" spans="1:8" x14ac:dyDescent="0.2">
      <c r="A183" t="s">
        <v>5491</v>
      </c>
      <c r="B183" s="7" t="s">
        <v>5584</v>
      </c>
      <c r="C183" s="7" t="s">
        <v>3307</v>
      </c>
      <c r="D183" s="70" t="s">
        <v>3308</v>
      </c>
      <c r="E183" t="s">
        <v>297</v>
      </c>
      <c r="F183" s="70" t="s">
        <v>5505</v>
      </c>
      <c r="G183" s="70" t="s">
        <v>5505</v>
      </c>
      <c r="H183" t="s">
        <v>5506</v>
      </c>
    </row>
    <row r="184" spans="1:8" x14ac:dyDescent="0.2">
      <c r="A184" t="s">
        <v>5491</v>
      </c>
      <c r="B184" t="s">
        <v>1602</v>
      </c>
      <c r="C184" t="s">
        <v>1603</v>
      </c>
      <c r="D184" s="70" t="s">
        <v>1604</v>
      </c>
      <c r="E184" t="s">
        <v>297</v>
      </c>
      <c r="F184" s="144" t="s">
        <v>5507</v>
      </c>
      <c r="G184" s="144" t="s">
        <v>5505</v>
      </c>
      <c r="H184" s="141" t="s">
        <v>346</v>
      </c>
    </row>
    <row r="185" spans="1:8" x14ac:dyDescent="0.2">
      <c r="A185" t="s">
        <v>5491</v>
      </c>
      <c r="B185" t="s">
        <v>1611</v>
      </c>
      <c r="C185" t="s">
        <v>5585</v>
      </c>
      <c r="D185" s="70" t="s">
        <v>1613</v>
      </c>
      <c r="E185" t="s">
        <v>297</v>
      </c>
      <c r="F185" s="70" t="s">
        <v>5507</v>
      </c>
      <c r="G185" s="70" t="s">
        <v>5505</v>
      </c>
      <c r="H185" t="s">
        <v>346</v>
      </c>
    </row>
    <row r="186" spans="1:8" x14ac:dyDescent="0.2">
      <c r="A186" t="s">
        <v>5491</v>
      </c>
      <c r="B186" t="s">
        <v>1616</v>
      </c>
      <c r="C186" t="s">
        <v>1617</v>
      </c>
      <c r="D186" s="70" t="s">
        <v>1618</v>
      </c>
      <c r="E186" t="s">
        <v>297</v>
      </c>
      <c r="F186" s="144" t="s">
        <v>5507</v>
      </c>
      <c r="G186" s="144" t="s">
        <v>5505</v>
      </c>
      <c r="H186" s="141" t="s">
        <v>346</v>
      </c>
    </row>
    <row r="187" spans="1:8" x14ac:dyDescent="0.2">
      <c r="A187" t="s">
        <v>5491</v>
      </c>
      <c r="B187" t="s">
        <v>1621</v>
      </c>
      <c r="C187" t="s">
        <v>5586</v>
      </c>
      <c r="D187" s="70" t="s">
        <v>1623</v>
      </c>
      <c r="E187" t="s">
        <v>297</v>
      </c>
      <c r="F187" s="70" t="s">
        <v>5507</v>
      </c>
      <c r="G187" s="70" t="s">
        <v>5505</v>
      </c>
      <c r="H187" t="s">
        <v>1624</v>
      </c>
    </row>
    <row r="188" spans="1:8" x14ac:dyDescent="0.2">
      <c r="A188" t="s">
        <v>5491</v>
      </c>
      <c r="B188" s="29" t="s">
        <v>1632</v>
      </c>
      <c r="C188" s="29" t="s">
        <v>1633</v>
      </c>
      <c r="D188" s="70" t="s">
        <v>1633</v>
      </c>
      <c r="E188" t="s">
        <v>297</v>
      </c>
      <c r="F188" s="144" t="s">
        <v>5505</v>
      </c>
      <c r="G188" s="144" t="s">
        <v>5505</v>
      </c>
      <c r="H188" s="141" t="s">
        <v>5506</v>
      </c>
    </row>
    <row r="189" spans="1:8" x14ac:dyDescent="0.2">
      <c r="A189" t="s">
        <v>5491</v>
      </c>
      <c r="B189" s="7" t="s">
        <v>873</v>
      </c>
      <c r="C189" t="s">
        <v>874</v>
      </c>
      <c r="D189" s="70" t="s">
        <v>875</v>
      </c>
      <c r="E189" t="s">
        <v>297</v>
      </c>
      <c r="F189" s="70" t="s">
        <v>5505</v>
      </c>
      <c r="G189" s="70" t="s">
        <v>5505</v>
      </c>
      <c r="H189" t="s">
        <v>5506</v>
      </c>
    </row>
    <row r="190" spans="1:8" x14ac:dyDescent="0.2">
      <c r="A190" t="s">
        <v>5491</v>
      </c>
      <c r="B190" t="s">
        <v>1648</v>
      </c>
      <c r="C190" t="s">
        <v>1649</v>
      </c>
      <c r="D190" s="70" t="s">
        <v>1651</v>
      </c>
      <c r="E190" t="s">
        <v>1652</v>
      </c>
      <c r="F190" s="144" t="s">
        <v>5505</v>
      </c>
      <c r="G190" s="144" t="s">
        <v>5505</v>
      </c>
      <c r="H190" s="141" t="s">
        <v>5506</v>
      </c>
    </row>
    <row r="191" spans="1:8" x14ac:dyDescent="0.2">
      <c r="A191" t="s">
        <v>5491</v>
      </c>
      <c r="B191" t="s">
        <v>3309</v>
      </c>
      <c r="C191" t="s">
        <v>3312</v>
      </c>
      <c r="D191" s="70" t="s">
        <v>3313</v>
      </c>
      <c r="E191" t="s">
        <v>297</v>
      </c>
      <c r="F191" s="70" t="s">
        <v>5505</v>
      </c>
      <c r="G191" s="70" t="s">
        <v>5505</v>
      </c>
      <c r="H191" t="s">
        <v>5506</v>
      </c>
    </row>
    <row r="192" spans="1:8" x14ac:dyDescent="0.2">
      <c r="A192" t="s">
        <v>5491</v>
      </c>
      <c r="B192" t="s">
        <v>1666</v>
      </c>
      <c r="C192" t="s">
        <v>1667</v>
      </c>
      <c r="D192" s="70" t="s">
        <v>1669</v>
      </c>
      <c r="E192" t="s">
        <v>1670</v>
      </c>
      <c r="F192" s="144" t="s">
        <v>5507</v>
      </c>
      <c r="G192" s="144" t="s">
        <v>5505</v>
      </c>
      <c r="H192" s="141" t="s">
        <v>1671</v>
      </c>
    </row>
    <row r="193" spans="1:8" x14ac:dyDescent="0.2">
      <c r="A193" t="s">
        <v>5491</v>
      </c>
      <c r="B193" s="7" t="s">
        <v>1680</v>
      </c>
      <c r="C193" s="7" t="s">
        <v>1681</v>
      </c>
      <c r="D193" s="70" t="s">
        <v>1682</v>
      </c>
      <c r="E193" t="s">
        <v>1683</v>
      </c>
      <c r="F193" s="70" t="s">
        <v>5507</v>
      </c>
      <c r="G193" s="70" t="s">
        <v>5505</v>
      </c>
      <c r="H193" t="s">
        <v>1686</v>
      </c>
    </row>
    <row r="194" spans="1:8" x14ac:dyDescent="0.2">
      <c r="A194" t="s">
        <v>5491</v>
      </c>
      <c r="B194" s="7" t="s">
        <v>1696</v>
      </c>
      <c r="C194" t="s">
        <v>1697</v>
      </c>
      <c r="D194" s="70" t="s">
        <v>1698</v>
      </c>
      <c r="E194" t="s">
        <v>297</v>
      </c>
      <c r="F194" s="144" t="s">
        <v>5507</v>
      </c>
      <c r="G194" s="144" t="s">
        <v>5505</v>
      </c>
      <c r="H194" s="141" t="s">
        <v>297</v>
      </c>
    </row>
    <row r="195" spans="1:8" x14ac:dyDescent="0.2">
      <c r="A195" t="s">
        <v>5491</v>
      </c>
      <c r="B195" t="s">
        <v>5587</v>
      </c>
      <c r="C195" t="s">
        <v>5588</v>
      </c>
      <c r="D195" s="70" t="s">
        <v>1765</v>
      </c>
      <c r="E195" t="s">
        <v>297</v>
      </c>
      <c r="F195" s="70" t="s">
        <v>5505</v>
      </c>
      <c r="G195" s="70" t="s">
        <v>5505</v>
      </c>
      <c r="H195" t="s">
        <v>5506</v>
      </c>
    </row>
    <row r="196" spans="1:8" x14ac:dyDescent="0.2">
      <c r="A196" t="s">
        <v>5491</v>
      </c>
      <c r="B196" t="s">
        <v>1709</v>
      </c>
      <c r="C196" t="s">
        <v>1710</v>
      </c>
      <c r="D196" s="70" t="s">
        <v>1711</v>
      </c>
      <c r="E196" t="s">
        <v>297</v>
      </c>
      <c r="F196" s="144" t="s">
        <v>5505</v>
      </c>
      <c r="G196" s="144" t="s">
        <v>5505</v>
      </c>
      <c r="H196" s="141" t="s">
        <v>5506</v>
      </c>
    </row>
    <row r="197" spans="1:8" x14ac:dyDescent="0.2">
      <c r="A197" t="s">
        <v>5491</v>
      </c>
      <c r="B197" t="s">
        <v>1714</v>
      </c>
      <c r="C197" t="s">
        <v>1715</v>
      </c>
      <c r="D197" s="70" t="s">
        <v>1716</v>
      </c>
      <c r="E197" t="s">
        <v>297</v>
      </c>
      <c r="F197" s="70" t="s">
        <v>5505</v>
      </c>
      <c r="G197" s="70" t="s">
        <v>5505</v>
      </c>
      <c r="H197" t="s">
        <v>5506</v>
      </c>
    </row>
    <row r="198" spans="1:8" x14ac:dyDescent="0.2">
      <c r="A198" t="s">
        <v>5491</v>
      </c>
      <c r="B198" t="s">
        <v>1727</v>
      </c>
      <c r="C198" t="s">
        <v>5589</v>
      </c>
      <c r="D198" s="70" t="s">
        <v>5590</v>
      </c>
      <c r="E198" t="s">
        <v>5591</v>
      </c>
      <c r="F198" s="144" t="s">
        <v>5507</v>
      </c>
      <c r="G198" s="144" t="s">
        <v>5505</v>
      </c>
      <c r="H198" s="141" t="s">
        <v>1624</v>
      </c>
    </row>
    <row r="199" spans="1:8" x14ac:dyDescent="0.2">
      <c r="A199" t="s">
        <v>5491</v>
      </c>
      <c r="B199" t="s">
        <v>1728</v>
      </c>
      <c r="C199" s="28" t="s">
        <v>1729</v>
      </c>
      <c r="D199" s="93" t="s">
        <v>1730</v>
      </c>
      <c r="E199" t="s">
        <v>297</v>
      </c>
      <c r="F199" s="70" t="s">
        <v>5505</v>
      </c>
      <c r="G199" s="70" t="s">
        <v>5505</v>
      </c>
      <c r="H199" t="s">
        <v>5506</v>
      </c>
    </row>
    <row r="200" spans="1:8" x14ac:dyDescent="0.2">
      <c r="A200" t="s">
        <v>5491</v>
      </c>
      <c r="B200" s="7" t="s">
        <v>1209</v>
      </c>
      <c r="C200" t="s">
        <v>1210</v>
      </c>
      <c r="D200" s="70" t="s">
        <v>1211</v>
      </c>
      <c r="E200" t="s">
        <v>297</v>
      </c>
      <c r="F200" s="144" t="s">
        <v>5507</v>
      </c>
      <c r="G200" s="144" t="s">
        <v>5505</v>
      </c>
      <c r="H200" s="141" t="s">
        <v>346</v>
      </c>
    </row>
    <row r="201" spans="1:8" x14ac:dyDescent="0.2">
      <c r="A201" t="s">
        <v>5491</v>
      </c>
      <c r="B201" t="s">
        <v>1739</v>
      </c>
      <c r="C201" t="s">
        <v>1740</v>
      </c>
      <c r="D201" s="70" t="s">
        <v>1741</v>
      </c>
      <c r="E201" t="s">
        <v>297</v>
      </c>
      <c r="F201" s="70" t="s">
        <v>5505</v>
      </c>
      <c r="G201" s="70" t="s">
        <v>5505</v>
      </c>
      <c r="H201" t="s">
        <v>5506</v>
      </c>
    </row>
    <row r="202" spans="1:8" x14ac:dyDescent="0.2">
      <c r="A202" t="s">
        <v>5491</v>
      </c>
      <c r="B202" t="s">
        <v>236</v>
      </c>
      <c r="C202" t="s">
        <v>1185</v>
      </c>
      <c r="D202" s="70" t="s">
        <v>1187</v>
      </c>
      <c r="E202" s="2" t="s">
        <v>1188</v>
      </c>
      <c r="F202" s="144" t="s">
        <v>5507</v>
      </c>
      <c r="G202" s="144" t="s">
        <v>5505</v>
      </c>
      <c r="H202" s="141" t="s">
        <v>346</v>
      </c>
    </row>
    <row r="203" spans="1:8" x14ac:dyDescent="0.2">
      <c r="A203" t="s">
        <v>5491</v>
      </c>
      <c r="B203" t="s">
        <v>466</v>
      </c>
      <c r="C203" t="s">
        <v>1749</v>
      </c>
      <c r="D203" s="70" t="s">
        <v>1750</v>
      </c>
      <c r="E203" t="s">
        <v>297</v>
      </c>
      <c r="F203" s="70" t="s">
        <v>5505</v>
      </c>
      <c r="G203" s="70" t="s">
        <v>5505</v>
      </c>
      <c r="H203" t="s">
        <v>5506</v>
      </c>
    </row>
    <row r="204" spans="1:8" x14ac:dyDescent="0.2">
      <c r="A204" t="s">
        <v>5491</v>
      </c>
      <c r="B204" t="s">
        <v>553</v>
      </c>
      <c r="C204" t="s">
        <v>5592</v>
      </c>
      <c r="D204" s="70" t="s">
        <v>1791</v>
      </c>
      <c r="E204" t="s">
        <v>761</v>
      </c>
      <c r="F204" s="144" t="s">
        <v>5505</v>
      </c>
      <c r="G204" s="144" t="s">
        <v>5505</v>
      </c>
      <c r="H204" s="141" t="s">
        <v>5506</v>
      </c>
    </row>
    <row r="205" spans="1:8" x14ac:dyDescent="0.2">
      <c r="A205" t="s">
        <v>5491</v>
      </c>
      <c r="B205" s="15" t="s">
        <v>1794</v>
      </c>
      <c r="C205" s="134" t="s">
        <v>1795</v>
      </c>
      <c r="D205" s="70" t="s">
        <v>5593</v>
      </c>
      <c r="E205" t="s">
        <v>1797</v>
      </c>
      <c r="F205" s="70" t="s">
        <v>5505</v>
      </c>
      <c r="G205" s="70" t="s">
        <v>5505</v>
      </c>
      <c r="H205" t="s">
        <v>5506</v>
      </c>
    </row>
    <row r="206" spans="1:8" x14ac:dyDescent="0.2">
      <c r="A206" t="s">
        <v>5491</v>
      </c>
      <c r="B206" s="7" t="s">
        <v>1801</v>
      </c>
      <c r="C206" t="s">
        <v>1802</v>
      </c>
      <c r="D206" s="70" t="s">
        <v>1803</v>
      </c>
      <c r="E206" t="s">
        <v>297</v>
      </c>
      <c r="F206" s="144" t="s">
        <v>5505</v>
      </c>
      <c r="G206" s="144" t="s">
        <v>5505</v>
      </c>
      <c r="H206" s="141" t="s">
        <v>5506</v>
      </c>
    </row>
    <row r="207" spans="1:8" x14ac:dyDescent="0.2">
      <c r="A207" t="s">
        <v>5491</v>
      </c>
      <c r="B207" t="s">
        <v>5594</v>
      </c>
      <c r="C207" t="s">
        <v>5595</v>
      </c>
      <c r="D207" s="70" t="s">
        <v>1820</v>
      </c>
      <c r="E207" t="s">
        <v>297</v>
      </c>
      <c r="F207" s="70" t="s">
        <v>5507</v>
      </c>
      <c r="G207" s="70" t="s">
        <v>5505</v>
      </c>
      <c r="H207" t="s">
        <v>568</v>
      </c>
    </row>
    <row r="208" spans="1:8" x14ac:dyDescent="0.2">
      <c r="A208" t="s">
        <v>5491</v>
      </c>
      <c r="B208" t="s">
        <v>1810</v>
      </c>
      <c r="C208" t="s">
        <v>5596</v>
      </c>
      <c r="D208" s="70" t="s">
        <v>5597</v>
      </c>
      <c r="E208" t="s">
        <v>297</v>
      </c>
      <c r="F208" s="144" t="s">
        <v>5505</v>
      </c>
      <c r="G208" s="144" t="s">
        <v>5505</v>
      </c>
      <c r="H208" s="141" t="s">
        <v>5506</v>
      </c>
    </row>
    <row r="209" spans="1:8" x14ac:dyDescent="0.2">
      <c r="A209" t="s">
        <v>5491</v>
      </c>
      <c r="B209" t="s">
        <v>1828</v>
      </c>
      <c r="C209" t="s">
        <v>1829</v>
      </c>
      <c r="D209" s="70" t="s">
        <v>1830</v>
      </c>
      <c r="E209" t="s">
        <v>1831</v>
      </c>
      <c r="F209" s="70" t="s">
        <v>5507</v>
      </c>
      <c r="G209" s="70" t="s">
        <v>5505</v>
      </c>
      <c r="H209" t="s">
        <v>1832</v>
      </c>
    </row>
    <row r="210" spans="1:8" x14ac:dyDescent="0.2">
      <c r="A210" t="s">
        <v>5491</v>
      </c>
      <c r="B210" s="7" t="s">
        <v>1806</v>
      </c>
      <c r="C210" t="s">
        <v>1807</v>
      </c>
      <c r="D210" s="76" t="s">
        <v>1808</v>
      </c>
      <c r="E210" t="s">
        <v>1809</v>
      </c>
      <c r="F210" s="144" t="s">
        <v>5507</v>
      </c>
      <c r="G210" s="144" t="s">
        <v>5505</v>
      </c>
      <c r="H210" s="141" t="s">
        <v>346</v>
      </c>
    </row>
    <row r="211" spans="1:8" x14ac:dyDescent="0.2">
      <c r="A211" t="s">
        <v>5491</v>
      </c>
      <c r="B211" t="s">
        <v>1811</v>
      </c>
      <c r="C211" t="s">
        <v>1835</v>
      </c>
      <c r="D211" s="70" t="s">
        <v>1836</v>
      </c>
      <c r="E211" t="s">
        <v>297</v>
      </c>
      <c r="F211" s="70" t="s">
        <v>5505</v>
      </c>
      <c r="G211" s="70" t="s">
        <v>5505</v>
      </c>
      <c r="H211" t="s">
        <v>5506</v>
      </c>
    </row>
    <row r="212" spans="1:8" x14ac:dyDescent="0.2">
      <c r="A212" t="s">
        <v>5491</v>
      </c>
      <c r="B212" s="41" t="s">
        <v>1839</v>
      </c>
      <c r="C212" s="41" t="s">
        <v>1840</v>
      </c>
      <c r="D212" s="85" t="s">
        <v>1841</v>
      </c>
      <c r="E212" s="41" t="s">
        <v>297</v>
      </c>
      <c r="F212" s="144" t="s">
        <v>5505</v>
      </c>
      <c r="G212" s="144" t="s">
        <v>5505</v>
      </c>
      <c r="H212" s="141" t="s">
        <v>5506</v>
      </c>
    </row>
    <row r="213" spans="1:8" x14ac:dyDescent="0.2">
      <c r="A213" t="s">
        <v>5491</v>
      </c>
      <c r="B213" s="26" t="s">
        <v>2518</v>
      </c>
      <c r="C213" s="26" t="s">
        <v>5598</v>
      </c>
      <c r="D213" s="70" t="s">
        <v>5599</v>
      </c>
      <c r="E213" s="26" t="s">
        <v>297</v>
      </c>
      <c r="F213" s="70" t="s">
        <v>5505</v>
      </c>
      <c r="G213" s="70" t="s">
        <v>5505</v>
      </c>
      <c r="H213" t="s">
        <v>5506</v>
      </c>
    </row>
    <row r="214" spans="1:8" x14ac:dyDescent="0.2">
      <c r="A214" t="s">
        <v>5491</v>
      </c>
      <c r="B214" t="s">
        <v>1868</v>
      </c>
      <c r="C214" s="28" t="s">
        <v>1869</v>
      </c>
      <c r="D214" s="95" t="s">
        <v>1870</v>
      </c>
      <c r="E214" t="s">
        <v>297</v>
      </c>
      <c r="F214" s="144" t="s">
        <v>5505</v>
      </c>
      <c r="G214" s="144" t="s">
        <v>5505</v>
      </c>
      <c r="H214" s="141" t="s">
        <v>5506</v>
      </c>
    </row>
    <row r="215" spans="1:8" x14ac:dyDescent="0.2">
      <c r="A215" t="s">
        <v>5491</v>
      </c>
      <c r="B215" t="s">
        <v>1873</v>
      </c>
      <c r="C215" t="s">
        <v>1874</v>
      </c>
      <c r="D215" s="70" t="s">
        <v>1875</v>
      </c>
      <c r="E215" t="s">
        <v>297</v>
      </c>
      <c r="F215" s="70" t="s">
        <v>5505</v>
      </c>
      <c r="G215" s="70" t="s">
        <v>5505</v>
      </c>
      <c r="H215" t="s">
        <v>5506</v>
      </c>
    </row>
    <row r="216" spans="1:8" x14ac:dyDescent="0.2">
      <c r="A216" t="s">
        <v>5491</v>
      </c>
      <c r="B216" t="s">
        <v>3320</v>
      </c>
      <c r="C216" t="s">
        <v>5600</v>
      </c>
      <c r="D216" s="70" t="s">
        <v>3322</v>
      </c>
      <c r="E216" t="s">
        <v>297</v>
      </c>
      <c r="F216" s="144" t="s">
        <v>5505</v>
      </c>
      <c r="G216" s="144" t="s">
        <v>5505</v>
      </c>
      <c r="H216" s="141" t="s">
        <v>5506</v>
      </c>
    </row>
    <row r="217" spans="1:8" x14ac:dyDescent="0.2">
      <c r="A217" t="s">
        <v>5491</v>
      </c>
      <c r="B217" t="s">
        <v>4258</v>
      </c>
      <c r="C217" t="s">
        <v>5601</v>
      </c>
      <c r="D217" s="70" t="s">
        <v>4260</v>
      </c>
      <c r="E217" t="s">
        <v>4261</v>
      </c>
      <c r="F217" s="70" t="s">
        <v>5507</v>
      </c>
      <c r="G217" s="70" t="s">
        <v>5505</v>
      </c>
      <c r="H217" t="s">
        <v>346</v>
      </c>
    </row>
    <row r="218" spans="1:8" x14ac:dyDescent="0.2">
      <c r="A218" t="s">
        <v>5491</v>
      </c>
      <c r="B218" t="s">
        <v>1904</v>
      </c>
      <c r="C218" s="11" t="s">
        <v>1905</v>
      </c>
      <c r="D218" s="70" t="s">
        <v>1906</v>
      </c>
      <c r="E218" t="s">
        <v>297</v>
      </c>
      <c r="F218" s="144" t="s">
        <v>5505</v>
      </c>
      <c r="G218" s="144" t="s">
        <v>5505</v>
      </c>
      <c r="H218" s="141" t="s">
        <v>5506</v>
      </c>
    </row>
    <row r="219" spans="1:8" x14ac:dyDescent="0.2">
      <c r="A219" t="s">
        <v>5491</v>
      </c>
      <c r="B219" t="s">
        <v>2111</v>
      </c>
      <c r="C219" s="11" t="s">
        <v>2112</v>
      </c>
      <c r="D219" s="70" t="s">
        <v>2113</v>
      </c>
      <c r="E219" t="s">
        <v>297</v>
      </c>
      <c r="F219" s="70" t="s">
        <v>5505</v>
      </c>
      <c r="G219" s="70" t="s">
        <v>5505</v>
      </c>
      <c r="H219" t="s">
        <v>5506</v>
      </c>
    </row>
    <row r="220" spans="1:8" x14ac:dyDescent="0.2">
      <c r="A220" t="s">
        <v>5491</v>
      </c>
      <c r="B220" t="s">
        <v>1909</v>
      </c>
      <c r="C220" t="s">
        <v>1910</v>
      </c>
      <c r="D220" s="70" t="s">
        <v>1911</v>
      </c>
      <c r="E220" t="s">
        <v>297</v>
      </c>
      <c r="F220" s="144" t="s">
        <v>5505</v>
      </c>
      <c r="G220" s="144" t="s">
        <v>5505</v>
      </c>
      <c r="H220" s="141" t="s">
        <v>5506</v>
      </c>
    </row>
    <row r="221" spans="1:8" x14ac:dyDescent="0.2">
      <c r="A221" t="s">
        <v>5491</v>
      </c>
      <c r="B221" t="s">
        <v>1914</v>
      </c>
      <c r="C221" t="s">
        <v>1915</v>
      </c>
      <c r="D221" s="70" t="s">
        <v>1916</v>
      </c>
      <c r="E221" t="s">
        <v>297</v>
      </c>
      <c r="F221" s="70" t="s">
        <v>5507</v>
      </c>
      <c r="G221" s="70" t="s">
        <v>5505</v>
      </c>
      <c r="H221" t="s">
        <v>297</v>
      </c>
    </row>
    <row r="222" spans="1:8" x14ac:dyDescent="0.2">
      <c r="A222" t="s">
        <v>5491</v>
      </c>
      <c r="B222" t="s">
        <v>3008</v>
      </c>
      <c r="C222" t="s">
        <v>3009</v>
      </c>
      <c r="D222" s="70" t="s">
        <v>3010</v>
      </c>
      <c r="E222" t="s">
        <v>3011</v>
      </c>
      <c r="F222" s="144" t="s">
        <v>5505</v>
      </c>
      <c r="G222" s="144" t="s">
        <v>5505</v>
      </c>
      <c r="H222" s="141" t="s">
        <v>5506</v>
      </c>
    </row>
    <row r="223" spans="1:8" x14ac:dyDescent="0.2">
      <c r="A223" t="s">
        <v>5491</v>
      </c>
      <c r="B223" s="29" t="s">
        <v>1938</v>
      </c>
      <c r="C223" s="29" t="s">
        <v>1939</v>
      </c>
      <c r="D223" s="70" t="s">
        <v>1939</v>
      </c>
      <c r="E223" t="s">
        <v>297</v>
      </c>
      <c r="F223" s="70" t="s">
        <v>5505</v>
      </c>
      <c r="G223" s="70" t="s">
        <v>5505</v>
      </c>
      <c r="H223" t="s">
        <v>5506</v>
      </c>
    </row>
    <row r="224" spans="1:8" x14ac:dyDescent="0.2">
      <c r="A224" t="s">
        <v>5491</v>
      </c>
      <c r="B224" s="29" t="s">
        <v>1942</v>
      </c>
      <c r="C224" s="29" t="s">
        <v>1943</v>
      </c>
      <c r="D224" s="70" t="s">
        <v>1943</v>
      </c>
      <c r="E224" t="s">
        <v>297</v>
      </c>
      <c r="F224" s="144" t="s">
        <v>5505</v>
      </c>
      <c r="G224" s="144" t="s">
        <v>5505</v>
      </c>
      <c r="H224" s="141" t="s">
        <v>5506</v>
      </c>
    </row>
    <row r="225" spans="1:8" x14ac:dyDescent="0.2">
      <c r="A225" t="s">
        <v>5491</v>
      </c>
      <c r="B225" s="29" t="s">
        <v>1946</v>
      </c>
      <c r="C225" s="29" t="s">
        <v>1947</v>
      </c>
      <c r="D225" s="70" t="s">
        <v>1947</v>
      </c>
      <c r="E225" t="s">
        <v>297</v>
      </c>
      <c r="F225" s="70" t="s">
        <v>5505</v>
      </c>
      <c r="G225" s="70" t="s">
        <v>5505</v>
      </c>
      <c r="H225" t="s">
        <v>5506</v>
      </c>
    </row>
    <row r="226" spans="1:8" x14ac:dyDescent="0.2">
      <c r="A226" t="s">
        <v>5491</v>
      </c>
      <c r="B226" s="29" t="s">
        <v>1950</v>
      </c>
      <c r="C226" s="29" t="s">
        <v>1951</v>
      </c>
      <c r="D226" s="70" t="s">
        <v>1951</v>
      </c>
      <c r="E226" t="s">
        <v>297</v>
      </c>
      <c r="F226" s="144" t="s">
        <v>5505</v>
      </c>
      <c r="G226" s="144" t="s">
        <v>5505</v>
      </c>
      <c r="H226" s="141" t="s">
        <v>5506</v>
      </c>
    </row>
    <row r="227" spans="1:8" x14ac:dyDescent="0.2">
      <c r="A227" t="s">
        <v>5491</v>
      </c>
      <c r="B227" t="s">
        <v>1954</v>
      </c>
      <c r="C227" t="s">
        <v>1955</v>
      </c>
      <c r="D227" s="70" t="s">
        <v>1956</v>
      </c>
      <c r="E227" t="s">
        <v>297</v>
      </c>
      <c r="F227" s="70" t="s">
        <v>5505</v>
      </c>
      <c r="G227" s="70" t="s">
        <v>5505</v>
      </c>
      <c r="H227" t="s">
        <v>5506</v>
      </c>
    </row>
    <row r="228" spans="1:8" x14ac:dyDescent="0.2">
      <c r="A228" t="s">
        <v>5491</v>
      </c>
      <c r="B228" s="70" t="s">
        <v>1957</v>
      </c>
      <c r="C228" s="70" t="s">
        <v>5602</v>
      </c>
      <c r="D228" s="70" t="s">
        <v>1959</v>
      </c>
      <c r="E228" t="s">
        <v>297</v>
      </c>
      <c r="F228" s="144" t="s">
        <v>5507</v>
      </c>
      <c r="G228" s="144" t="s">
        <v>5505</v>
      </c>
      <c r="H228" s="141" t="s">
        <v>881</v>
      </c>
    </row>
    <row r="229" spans="1:8" x14ac:dyDescent="0.2">
      <c r="A229" t="s">
        <v>5491</v>
      </c>
      <c r="B229" s="70" t="s">
        <v>1964</v>
      </c>
      <c r="C229" s="70" t="s">
        <v>1965</v>
      </c>
      <c r="D229" s="70" t="s">
        <v>1966</v>
      </c>
      <c r="E229" t="s">
        <v>297</v>
      </c>
      <c r="F229" s="70" t="s">
        <v>5505</v>
      </c>
      <c r="G229" s="70" t="s">
        <v>5505</v>
      </c>
      <c r="H229" t="s">
        <v>5506</v>
      </c>
    </row>
    <row r="230" spans="1:8" x14ac:dyDescent="0.2">
      <c r="A230" t="s">
        <v>5491</v>
      </c>
      <c r="B230" s="70" t="s">
        <v>1975</v>
      </c>
      <c r="C230" s="70" t="s">
        <v>5603</v>
      </c>
      <c r="D230" s="70" t="s">
        <v>1971</v>
      </c>
      <c r="E230" t="s">
        <v>297</v>
      </c>
      <c r="F230" s="144" t="s">
        <v>5507</v>
      </c>
      <c r="G230" s="144" t="s">
        <v>5505</v>
      </c>
      <c r="H230" s="141" t="s">
        <v>881</v>
      </c>
    </row>
    <row r="231" spans="1:8" x14ac:dyDescent="0.2">
      <c r="A231" t="s">
        <v>5491</v>
      </c>
      <c r="B231" s="70" t="s">
        <v>1976</v>
      </c>
      <c r="C231" s="70" t="s">
        <v>5604</v>
      </c>
      <c r="D231" s="70" t="s">
        <v>1978</v>
      </c>
      <c r="E231" t="s">
        <v>297</v>
      </c>
      <c r="F231" s="70" t="s">
        <v>5507</v>
      </c>
      <c r="G231" s="70" t="s">
        <v>5505</v>
      </c>
      <c r="H231" t="s">
        <v>881</v>
      </c>
    </row>
    <row r="232" spans="1:8" x14ac:dyDescent="0.2">
      <c r="A232" t="s">
        <v>5491</v>
      </c>
      <c r="B232" s="70" t="s">
        <v>1982</v>
      </c>
      <c r="C232" s="70" t="s">
        <v>5605</v>
      </c>
      <c r="D232" s="70" t="s">
        <v>1984</v>
      </c>
      <c r="E232" t="s">
        <v>297</v>
      </c>
      <c r="F232" s="144" t="s">
        <v>5507</v>
      </c>
      <c r="G232" s="144" t="s">
        <v>5505</v>
      </c>
      <c r="H232" s="141" t="s">
        <v>881</v>
      </c>
    </row>
    <row r="233" spans="1:8" x14ac:dyDescent="0.2">
      <c r="A233" t="s">
        <v>5491</v>
      </c>
      <c r="B233" s="70" t="s">
        <v>1988</v>
      </c>
      <c r="C233" s="70" t="s">
        <v>5606</v>
      </c>
      <c r="D233" s="70" t="s">
        <v>1990</v>
      </c>
      <c r="E233" t="s">
        <v>297</v>
      </c>
      <c r="F233" s="70" t="s">
        <v>5507</v>
      </c>
      <c r="G233" s="70" t="s">
        <v>5505</v>
      </c>
      <c r="H233" t="s">
        <v>881</v>
      </c>
    </row>
    <row r="234" spans="1:8" x14ac:dyDescent="0.2">
      <c r="A234" t="s">
        <v>5491</v>
      </c>
      <c r="B234" t="s">
        <v>304</v>
      </c>
      <c r="C234" t="s">
        <v>1995</v>
      </c>
      <c r="D234" s="70" t="s">
        <v>1996</v>
      </c>
      <c r="E234" t="s">
        <v>297</v>
      </c>
      <c r="F234" s="144" t="s">
        <v>5505</v>
      </c>
      <c r="G234" s="144" t="s">
        <v>5505</v>
      </c>
      <c r="H234" s="141" t="s">
        <v>5506</v>
      </c>
    </row>
    <row r="235" spans="1:8" x14ac:dyDescent="0.2">
      <c r="A235" t="s">
        <v>5491</v>
      </c>
      <c r="B235" t="s">
        <v>362</v>
      </c>
      <c r="C235" t="s">
        <v>5607</v>
      </c>
      <c r="D235" s="70" t="s">
        <v>5608</v>
      </c>
      <c r="E235" t="s">
        <v>5609</v>
      </c>
      <c r="F235" s="70" t="s">
        <v>5507</v>
      </c>
      <c r="G235" s="70" t="s">
        <v>5505</v>
      </c>
      <c r="H235" t="s">
        <v>346</v>
      </c>
    </row>
    <row r="236" spans="1:8" x14ac:dyDescent="0.2">
      <c r="A236" t="s">
        <v>5491</v>
      </c>
      <c r="B236" s="7" t="s">
        <v>1559</v>
      </c>
      <c r="C236" t="s">
        <v>1560</v>
      </c>
      <c r="D236" s="70" t="s">
        <v>1560</v>
      </c>
      <c r="E236" t="s">
        <v>297</v>
      </c>
      <c r="F236" s="144" t="s">
        <v>5505</v>
      </c>
      <c r="G236" s="144" t="s">
        <v>5505</v>
      </c>
      <c r="H236" s="141" t="s">
        <v>5506</v>
      </c>
    </row>
    <row r="237" spans="1:8" x14ac:dyDescent="0.2">
      <c r="A237" t="s">
        <v>5491</v>
      </c>
      <c r="B237" t="s">
        <v>2472</v>
      </c>
      <c r="C237" t="s">
        <v>2473</v>
      </c>
      <c r="D237" s="70" t="s">
        <v>5610</v>
      </c>
      <c r="E237" t="s">
        <v>297</v>
      </c>
      <c r="F237" s="70" t="s">
        <v>5505</v>
      </c>
      <c r="G237" s="70" t="s">
        <v>5505</v>
      </c>
      <c r="H237" t="s">
        <v>5506</v>
      </c>
    </row>
    <row r="238" spans="1:8" x14ac:dyDescent="0.2">
      <c r="A238" t="s">
        <v>5491</v>
      </c>
      <c r="B238" t="s">
        <v>2856</v>
      </c>
      <c r="C238" t="s">
        <v>2857</v>
      </c>
      <c r="D238" s="70" t="s">
        <v>2858</v>
      </c>
      <c r="E238" t="s">
        <v>297</v>
      </c>
      <c r="F238" s="144" t="s">
        <v>5507</v>
      </c>
      <c r="G238" s="144" t="s">
        <v>5505</v>
      </c>
      <c r="H238" s="141" t="s">
        <v>5506</v>
      </c>
    </row>
    <row r="239" spans="1:8" x14ac:dyDescent="0.2">
      <c r="A239" t="s">
        <v>5491</v>
      </c>
      <c r="B239" t="s">
        <v>4868</v>
      </c>
      <c r="C239" t="s">
        <v>4869</v>
      </c>
      <c r="D239" s="70" t="s">
        <v>4870</v>
      </c>
      <c r="E239" t="s">
        <v>297</v>
      </c>
      <c r="F239" s="70" t="s">
        <v>5507</v>
      </c>
      <c r="G239" s="70" t="s">
        <v>5505</v>
      </c>
      <c r="H239" t="s">
        <v>346</v>
      </c>
    </row>
    <row r="240" spans="1:8" x14ac:dyDescent="0.2">
      <c r="A240" t="s">
        <v>5491</v>
      </c>
      <c r="B240" t="s">
        <v>3382</v>
      </c>
      <c r="C240" t="s">
        <v>3396</v>
      </c>
      <c r="D240" s="70" t="s">
        <v>5611</v>
      </c>
      <c r="E240" t="s">
        <v>297</v>
      </c>
      <c r="F240" s="144" t="s">
        <v>5505</v>
      </c>
      <c r="G240" s="144" t="s">
        <v>5505</v>
      </c>
      <c r="H240" s="141" t="s">
        <v>5506</v>
      </c>
    </row>
    <row r="241" spans="1:8" x14ac:dyDescent="0.2">
      <c r="A241" t="s">
        <v>5491</v>
      </c>
      <c r="B241" t="s">
        <v>1472</v>
      </c>
      <c r="C241" t="s">
        <v>1473</v>
      </c>
      <c r="D241" s="70" t="s">
        <v>1474</v>
      </c>
      <c r="E241" t="s">
        <v>1475</v>
      </c>
      <c r="F241" s="70" t="s">
        <v>5505</v>
      </c>
      <c r="G241" s="70" t="s">
        <v>5505</v>
      </c>
      <c r="H241" t="s">
        <v>5506</v>
      </c>
    </row>
    <row r="242" spans="1:8" x14ac:dyDescent="0.2">
      <c r="A242" t="s">
        <v>5491</v>
      </c>
      <c r="B242" s="70" t="s">
        <v>2048</v>
      </c>
      <c r="C242" s="70" t="s">
        <v>2049</v>
      </c>
      <c r="D242" s="70" t="s">
        <v>2050</v>
      </c>
      <c r="E242" t="s">
        <v>2051</v>
      </c>
      <c r="F242" s="144" t="s">
        <v>5505</v>
      </c>
      <c r="G242" s="144" t="s">
        <v>5505</v>
      </c>
      <c r="H242" s="141" t="s">
        <v>5506</v>
      </c>
    </row>
    <row r="243" spans="1:8" x14ac:dyDescent="0.2">
      <c r="A243" t="s">
        <v>5491</v>
      </c>
      <c r="B243" t="s">
        <v>2055</v>
      </c>
      <c r="C243" t="s">
        <v>5612</v>
      </c>
      <c r="D243" s="70" t="s">
        <v>2057</v>
      </c>
      <c r="E243" t="s">
        <v>297</v>
      </c>
      <c r="F243" s="70" t="s">
        <v>5507</v>
      </c>
      <c r="G243" s="70" t="s">
        <v>5505</v>
      </c>
      <c r="H243" t="s">
        <v>297</v>
      </c>
    </row>
    <row r="244" spans="1:8" x14ac:dyDescent="0.2">
      <c r="A244" t="s">
        <v>5491</v>
      </c>
      <c r="B244" t="s">
        <v>2061</v>
      </c>
      <c r="C244" t="s">
        <v>5613</v>
      </c>
      <c r="D244" s="70" t="s">
        <v>2063</v>
      </c>
      <c r="E244" t="s">
        <v>297</v>
      </c>
      <c r="F244" s="144" t="s">
        <v>5505</v>
      </c>
      <c r="G244" s="144" t="s">
        <v>5505</v>
      </c>
      <c r="H244" s="141" t="s">
        <v>5506</v>
      </c>
    </row>
    <row r="245" spans="1:8" x14ac:dyDescent="0.2">
      <c r="A245" t="s">
        <v>5491</v>
      </c>
      <c r="B245" t="s">
        <v>2072</v>
      </c>
      <c r="C245" s="28" t="s">
        <v>2073</v>
      </c>
      <c r="D245" s="93" t="s">
        <v>2074</v>
      </c>
      <c r="E245" t="s">
        <v>297</v>
      </c>
      <c r="F245" s="70" t="s">
        <v>5505</v>
      </c>
      <c r="G245" s="70" t="s">
        <v>5505</v>
      </c>
      <c r="H245" t="s">
        <v>5506</v>
      </c>
    </row>
    <row r="246" spans="1:8" x14ac:dyDescent="0.2">
      <c r="A246" t="s">
        <v>5491</v>
      </c>
      <c r="B246" t="s">
        <v>2077</v>
      </c>
      <c r="C246" t="s">
        <v>2078</v>
      </c>
      <c r="D246" s="70" t="s">
        <v>2079</v>
      </c>
      <c r="E246" t="s">
        <v>5614</v>
      </c>
      <c r="F246" s="144" t="s">
        <v>5507</v>
      </c>
      <c r="G246" s="144" t="s">
        <v>5505</v>
      </c>
      <c r="H246" s="141" t="s">
        <v>346</v>
      </c>
    </row>
    <row r="247" spans="1:8" x14ac:dyDescent="0.2">
      <c r="A247" t="s">
        <v>5491</v>
      </c>
      <c r="B247" t="s">
        <v>198</v>
      </c>
      <c r="C247" t="s">
        <v>2090</v>
      </c>
      <c r="D247" s="70" t="s">
        <v>2091</v>
      </c>
      <c r="E247" t="s">
        <v>5615</v>
      </c>
      <c r="F247" s="70" t="s">
        <v>5505</v>
      </c>
      <c r="G247" s="70" t="s">
        <v>5505</v>
      </c>
      <c r="H247" t="s">
        <v>5506</v>
      </c>
    </row>
    <row r="248" spans="1:8" x14ac:dyDescent="0.2">
      <c r="A248" t="s">
        <v>5491</v>
      </c>
      <c r="B248" t="s">
        <v>238</v>
      </c>
      <c r="C248" t="s">
        <v>1193</v>
      </c>
      <c r="D248" s="70" t="s">
        <v>1194</v>
      </c>
      <c r="E248" t="s">
        <v>297</v>
      </c>
      <c r="F248" s="144" t="s">
        <v>5505</v>
      </c>
      <c r="G248" s="144" t="s">
        <v>5505</v>
      </c>
      <c r="H248" s="141" t="s">
        <v>5506</v>
      </c>
    </row>
    <row r="249" spans="1:8" x14ac:dyDescent="0.2">
      <c r="A249" t="s">
        <v>5491</v>
      </c>
      <c r="B249" t="s">
        <v>3508</v>
      </c>
      <c r="C249" t="s">
        <v>5616</v>
      </c>
      <c r="D249" s="70" t="s">
        <v>3516</v>
      </c>
      <c r="E249" t="s">
        <v>297</v>
      </c>
      <c r="F249" s="70" t="s">
        <v>5505</v>
      </c>
      <c r="G249" s="70" t="s">
        <v>5505</v>
      </c>
      <c r="H249" t="s">
        <v>5551</v>
      </c>
    </row>
    <row r="250" spans="1:8" x14ac:dyDescent="0.2">
      <c r="A250" t="s">
        <v>5491</v>
      </c>
      <c r="B250" t="s">
        <v>411</v>
      </c>
      <c r="C250" t="s">
        <v>2100</v>
      </c>
      <c r="D250" s="70" t="s">
        <v>5617</v>
      </c>
      <c r="E250" s="15" t="s">
        <v>2102</v>
      </c>
      <c r="F250" s="144" t="s">
        <v>5505</v>
      </c>
      <c r="G250" s="144" t="s">
        <v>5505</v>
      </c>
      <c r="H250" s="141" t="s">
        <v>5506</v>
      </c>
    </row>
    <row r="251" spans="1:8" x14ac:dyDescent="0.2">
      <c r="A251" t="s">
        <v>5491</v>
      </c>
      <c r="B251" s="7" t="s">
        <v>5618</v>
      </c>
      <c r="C251" s="7" t="s">
        <v>5619</v>
      </c>
      <c r="D251" s="76" t="s">
        <v>5620</v>
      </c>
      <c r="E251" t="s">
        <v>297</v>
      </c>
      <c r="F251" s="70" t="s">
        <v>5512</v>
      </c>
      <c r="G251" s="70" t="s">
        <v>5505</v>
      </c>
      <c r="H251" t="s">
        <v>346</v>
      </c>
    </row>
    <row r="252" spans="1:8" x14ac:dyDescent="0.2">
      <c r="A252" t="s">
        <v>5491</v>
      </c>
      <c r="B252" t="s">
        <v>2106</v>
      </c>
      <c r="C252" t="s">
        <v>5621</v>
      </c>
      <c r="D252" s="70" t="s">
        <v>2108</v>
      </c>
      <c r="E252" t="s">
        <v>297</v>
      </c>
      <c r="F252" s="144" t="s">
        <v>5505</v>
      </c>
      <c r="G252" s="144" t="s">
        <v>5505</v>
      </c>
      <c r="H252" s="141" t="s">
        <v>5506</v>
      </c>
    </row>
    <row r="253" spans="1:8" x14ac:dyDescent="0.2">
      <c r="A253" t="s">
        <v>5491</v>
      </c>
      <c r="B253" t="s">
        <v>2503</v>
      </c>
      <c r="C253" t="s">
        <v>2504</v>
      </c>
      <c r="D253" s="70" t="s">
        <v>2505</v>
      </c>
      <c r="E253" t="s">
        <v>297</v>
      </c>
      <c r="F253" s="70" t="s">
        <v>5505</v>
      </c>
      <c r="G253" s="70" t="s">
        <v>5505</v>
      </c>
      <c r="H253" t="s">
        <v>5506</v>
      </c>
    </row>
    <row r="254" spans="1:8" x14ac:dyDescent="0.2">
      <c r="A254" t="s">
        <v>5491</v>
      </c>
      <c r="B254" t="s">
        <v>2116</v>
      </c>
      <c r="C254" t="s">
        <v>5622</v>
      </c>
      <c r="D254" s="70" t="s">
        <v>2118</v>
      </c>
      <c r="E254" t="s">
        <v>297</v>
      </c>
      <c r="F254" s="144" t="s">
        <v>5505</v>
      </c>
      <c r="G254" s="144" t="s">
        <v>5505</v>
      </c>
      <c r="H254" s="141" t="s">
        <v>5506</v>
      </c>
    </row>
    <row r="255" spans="1:8" x14ac:dyDescent="0.2">
      <c r="A255" t="s">
        <v>5491</v>
      </c>
      <c r="B255" t="s">
        <v>2126</v>
      </c>
      <c r="C255" t="s">
        <v>2127</v>
      </c>
      <c r="D255" s="70" t="s">
        <v>2128</v>
      </c>
      <c r="E255" t="s">
        <v>297</v>
      </c>
      <c r="F255" s="70" t="s">
        <v>5507</v>
      </c>
      <c r="G255" s="70" t="s">
        <v>5505</v>
      </c>
      <c r="H255" t="s">
        <v>2129</v>
      </c>
    </row>
    <row r="256" spans="1:8" x14ac:dyDescent="0.2">
      <c r="A256" t="s">
        <v>5491</v>
      </c>
      <c r="B256" s="7" t="s">
        <v>2133</v>
      </c>
      <c r="C256" s="7" t="s">
        <v>2134</v>
      </c>
      <c r="D256" s="70" t="s">
        <v>2135</v>
      </c>
      <c r="E256" t="s">
        <v>2136</v>
      </c>
      <c r="F256" s="144" t="s">
        <v>5507</v>
      </c>
      <c r="G256" s="144" t="s">
        <v>5505</v>
      </c>
      <c r="H256" s="141" t="s">
        <v>346</v>
      </c>
    </row>
    <row r="257" spans="1:8" x14ac:dyDescent="0.2">
      <c r="A257" t="s">
        <v>5491</v>
      </c>
      <c r="B257" t="s">
        <v>2140</v>
      </c>
      <c r="C257" s="21" t="s">
        <v>2141</v>
      </c>
      <c r="D257" s="91" t="s">
        <v>2141</v>
      </c>
      <c r="E257" t="s">
        <v>297</v>
      </c>
      <c r="F257" s="70" t="s">
        <v>5505</v>
      </c>
      <c r="G257" s="70" t="s">
        <v>5505</v>
      </c>
      <c r="H257" t="s">
        <v>5506</v>
      </c>
    </row>
    <row r="258" spans="1:8" x14ac:dyDescent="0.2">
      <c r="A258" t="s">
        <v>5491</v>
      </c>
      <c r="B258" s="86" t="s">
        <v>2144</v>
      </c>
      <c r="C258" s="86" t="s">
        <v>2145</v>
      </c>
      <c r="D258" s="86" t="s">
        <v>2146</v>
      </c>
      <c r="E258" s="25" t="s">
        <v>297</v>
      </c>
      <c r="F258" s="144" t="s">
        <v>5507</v>
      </c>
      <c r="G258" s="144" t="s">
        <v>5505</v>
      </c>
      <c r="H258" s="25" t="s">
        <v>385</v>
      </c>
    </row>
    <row r="259" spans="1:8" x14ac:dyDescent="0.2">
      <c r="A259" t="s">
        <v>5491</v>
      </c>
      <c r="B259" s="70" t="s">
        <v>2150</v>
      </c>
      <c r="C259" s="70" t="s">
        <v>2151</v>
      </c>
      <c r="D259" s="70" t="s">
        <v>2152</v>
      </c>
      <c r="E259" t="s">
        <v>297</v>
      </c>
      <c r="F259" s="70" t="s">
        <v>5507</v>
      </c>
      <c r="G259" s="70" t="s">
        <v>5505</v>
      </c>
      <c r="H259" t="s">
        <v>385</v>
      </c>
    </row>
    <row r="260" spans="1:8" x14ac:dyDescent="0.2">
      <c r="A260" t="s">
        <v>5491</v>
      </c>
      <c r="B260" s="7" t="s">
        <v>1643</v>
      </c>
      <c r="C260" t="s">
        <v>1644</v>
      </c>
      <c r="D260" s="70" t="s">
        <v>1644</v>
      </c>
      <c r="E260" t="s">
        <v>297</v>
      </c>
      <c r="F260" s="144" t="s">
        <v>5507</v>
      </c>
      <c r="G260" s="144" t="s">
        <v>5505</v>
      </c>
      <c r="H260" s="141" t="s">
        <v>346</v>
      </c>
    </row>
    <row r="261" spans="1:8" x14ac:dyDescent="0.2">
      <c r="A261" t="s">
        <v>5491</v>
      </c>
      <c r="B261" t="s">
        <v>2161</v>
      </c>
      <c r="C261" t="s">
        <v>5623</v>
      </c>
      <c r="D261" s="70" t="s">
        <v>2163</v>
      </c>
      <c r="E261" t="s">
        <v>2164</v>
      </c>
      <c r="F261" s="70" t="s">
        <v>5507</v>
      </c>
      <c r="G261" s="70" t="s">
        <v>5505</v>
      </c>
      <c r="H261" t="s">
        <v>568</v>
      </c>
    </row>
    <row r="262" spans="1:8" x14ac:dyDescent="0.2">
      <c r="A262" t="s">
        <v>5491</v>
      </c>
      <c r="B262" t="s">
        <v>2169</v>
      </c>
      <c r="C262" t="s">
        <v>2170</v>
      </c>
      <c r="D262" s="70" t="s">
        <v>2171</v>
      </c>
      <c r="E262" t="s">
        <v>297</v>
      </c>
      <c r="F262" s="144" t="s">
        <v>5505</v>
      </c>
      <c r="G262" s="144" t="s">
        <v>5505</v>
      </c>
      <c r="H262" s="141" t="s">
        <v>297</v>
      </c>
    </row>
    <row r="263" spans="1:8" x14ac:dyDescent="0.2">
      <c r="A263" t="s">
        <v>5491</v>
      </c>
      <c r="B263" s="7" t="s">
        <v>5624</v>
      </c>
      <c r="C263" t="s">
        <v>1733</v>
      </c>
      <c r="D263" s="70" t="s">
        <v>1734</v>
      </c>
      <c r="E263" t="s">
        <v>1735</v>
      </c>
      <c r="F263" s="70" t="s">
        <v>5505</v>
      </c>
      <c r="G263" s="70" t="s">
        <v>5505</v>
      </c>
      <c r="H263" t="s">
        <v>5506</v>
      </c>
    </row>
    <row r="264" spans="1:8" x14ac:dyDescent="0.2">
      <c r="A264" t="s">
        <v>5491</v>
      </c>
      <c r="B264" t="s">
        <v>3681</v>
      </c>
      <c r="C264" t="s">
        <v>3682</v>
      </c>
      <c r="D264" s="70" t="s">
        <v>5625</v>
      </c>
      <c r="E264" t="s">
        <v>297</v>
      </c>
      <c r="F264" s="144" t="s">
        <v>5507</v>
      </c>
      <c r="G264" s="144" t="s">
        <v>5505</v>
      </c>
      <c r="H264" s="141" t="s">
        <v>5626</v>
      </c>
    </row>
    <row r="265" spans="1:8" x14ac:dyDescent="0.2">
      <c r="A265" t="s">
        <v>5491</v>
      </c>
      <c r="B265" t="s">
        <v>360</v>
      </c>
      <c r="C265" t="s">
        <v>5627</v>
      </c>
      <c r="D265" s="70" t="s">
        <v>5628</v>
      </c>
      <c r="E265" t="s">
        <v>297</v>
      </c>
      <c r="F265" s="70" t="s">
        <v>5505</v>
      </c>
      <c r="G265" s="70" t="s">
        <v>5505</v>
      </c>
      <c r="H265" t="s">
        <v>5506</v>
      </c>
    </row>
    <row r="266" spans="1:8" x14ac:dyDescent="0.2">
      <c r="A266" t="s">
        <v>5491</v>
      </c>
      <c r="B266" s="29" t="s">
        <v>2192</v>
      </c>
      <c r="C266" s="29" t="s">
        <v>2193</v>
      </c>
      <c r="D266" s="70" t="s">
        <v>2193</v>
      </c>
      <c r="E266" t="s">
        <v>297</v>
      </c>
      <c r="F266" s="144" t="s">
        <v>5505</v>
      </c>
      <c r="G266" s="144" t="s">
        <v>5505</v>
      </c>
      <c r="H266" s="141" t="s">
        <v>5506</v>
      </c>
    </row>
    <row r="267" spans="1:8" x14ac:dyDescent="0.2">
      <c r="A267" t="s">
        <v>5491</v>
      </c>
      <c r="B267" s="29" t="s">
        <v>2196</v>
      </c>
      <c r="C267" s="29" t="s">
        <v>2197</v>
      </c>
      <c r="D267" s="70" t="s">
        <v>2197</v>
      </c>
      <c r="E267" t="s">
        <v>297</v>
      </c>
      <c r="F267" s="70" t="s">
        <v>5505</v>
      </c>
      <c r="G267" s="70" t="s">
        <v>5505</v>
      </c>
      <c r="H267" t="s">
        <v>5506</v>
      </c>
    </row>
    <row r="268" spans="1:8" x14ac:dyDescent="0.2">
      <c r="A268" t="s">
        <v>5491</v>
      </c>
      <c r="B268" s="29" t="s">
        <v>2200</v>
      </c>
      <c r="C268" s="29" t="s">
        <v>2201</v>
      </c>
      <c r="D268" s="70" t="s">
        <v>2201</v>
      </c>
      <c r="E268" t="s">
        <v>297</v>
      </c>
      <c r="F268" s="144" t="s">
        <v>5505</v>
      </c>
      <c r="G268" s="144" t="s">
        <v>5505</v>
      </c>
      <c r="H268" s="141" t="s">
        <v>5506</v>
      </c>
    </row>
    <row r="269" spans="1:8" x14ac:dyDescent="0.2">
      <c r="A269" t="s">
        <v>5491</v>
      </c>
      <c r="B269" s="7" t="s">
        <v>1237</v>
      </c>
      <c r="C269" s="7" t="s">
        <v>2205</v>
      </c>
      <c r="D269" s="70" t="s">
        <v>2207</v>
      </c>
      <c r="E269" t="s">
        <v>297</v>
      </c>
      <c r="F269" s="70" t="s">
        <v>5505</v>
      </c>
      <c r="G269" s="70" t="s">
        <v>5505</v>
      </c>
      <c r="H269" t="s">
        <v>5506</v>
      </c>
    </row>
    <row r="270" spans="1:8" x14ac:dyDescent="0.2">
      <c r="A270" t="s">
        <v>5491</v>
      </c>
      <c r="B270" s="85" t="s">
        <v>2210</v>
      </c>
      <c r="C270" s="85" t="s">
        <v>2211</v>
      </c>
      <c r="D270" s="70" t="s">
        <v>2212</v>
      </c>
      <c r="E270" t="s">
        <v>1326</v>
      </c>
      <c r="F270" s="144" t="s">
        <v>5505</v>
      </c>
      <c r="G270" s="144" t="s">
        <v>5505</v>
      </c>
      <c r="H270" s="141" t="s">
        <v>5506</v>
      </c>
    </row>
    <row r="271" spans="1:8" x14ac:dyDescent="0.2">
      <c r="A271" t="s">
        <v>5491</v>
      </c>
      <c r="B271" t="s">
        <v>1883</v>
      </c>
      <c r="C271" t="s">
        <v>1884</v>
      </c>
      <c r="D271" s="70" t="s">
        <v>1885</v>
      </c>
      <c r="E271" t="s">
        <v>297</v>
      </c>
      <c r="F271" s="70" t="s">
        <v>5507</v>
      </c>
      <c r="G271" s="70" t="s">
        <v>5505</v>
      </c>
      <c r="H271" t="s">
        <v>346</v>
      </c>
    </row>
    <row r="272" spans="1:8" x14ac:dyDescent="0.2">
      <c r="A272" t="s">
        <v>5491</v>
      </c>
      <c r="B272" s="7" t="s">
        <v>2219</v>
      </c>
      <c r="C272" s="7" t="s">
        <v>2220</v>
      </c>
      <c r="D272" s="70" t="s">
        <v>2221</v>
      </c>
      <c r="E272" t="s">
        <v>2222</v>
      </c>
      <c r="F272" s="144" t="s">
        <v>5512</v>
      </c>
      <c r="G272" s="144" t="s">
        <v>5505</v>
      </c>
      <c r="H272" s="141" t="s">
        <v>2224</v>
      </c>
    </row>
    <row r="273" spans="1:8" x14ac:dyDescent="0.2">
      <c r="A273" t="s">
        <v>5491</v>
      </c>
      <c r="B273" s="7" t="s">
        <v>2230</v>
      </c>
      <c r="C273" s="7" t="s">
        <v>2231</v>
      </c>
      <c r="D273" s="70" t="s">
        <v>2232</v>
      </c>
      <c r="E273" t="s">
        <v>2233</v>
      </c>
      <c r="F273" s="70" t="s">
        <v>5507</v>
      </c>
      <c r="G273" s="70" t="s">
        <v>5505</v>
      </c>
      <c r="H273" t="s">
        <v>2224</v>
      </c>
    </row>
    <row r="274" spans="1:8" x14ac:dyDescent="0.2">
      <c r="A274" t="s">
        <v>5491</v>
      </c>
      <c r="B274" t="s">
        <v>2239</v>
      </c>
      <c r="C274" t="s">
        <v>2240</v>
      </c>
      <c r="D274" s="70" t="s">
        <v>2240</v>
      </c>
      <c r="E274" t="s">
        <v>297</v>
      </c>
      <c r="F274" s="144" t="s">
        <v>5505</v>
      </c>
      <c r="G274" s="144" t="s">
        <v>5505</v>
      </c>
      <c r="H274" s="141" t="s">
        <v>5506</v>
      </c>
    </row>
    <row r="275" spans="1:8" x14ac:dyDescent="0.2">
      <c r="A275" t="s">
        <v>5491</v>
      </c>
      <c r="B275" t="s">
        <v>312</v>
      </c>
      <c r="C275" t="s">
        <v>1581</v>
      </c>
      <c r="D275" s="70" t="s">
        <v>5629</v>
      </c>
      <c r="E275" t="s">
        <v>5630</v>
      </c>
      <c r="F275" s="70" t="s">
        <v>5505</v>
      </c>
      <c r="G275" s="70" t="s">
        <v>5505</v>
      </c>
      <c r="H275" t="s">
        <v>5506</v>
      </c>
    </row>
    <row r="276" spans="1:8" x14ac:dyDescent="0.2">
      <c r="A276" t="s">
        <v>5491</v>
      </c>
      <c r="B276" t="s">
        <v>237</v>
      </c>
      <c r="C276" t="s">
        <v>5631</v>
      </c>
      <c r="D276" s="70" t="s">
        <v>1197</v>
      </c>
      <c r="E276" t="s">
        <v>297</v>
      </c>
      <c r="F276" s="144" t="s">
        <v>5505</v>
      </c>
      <c r="G276" s="144" t="s">
        <v>5505</v>
      </c>
      <c r="H276" s="141" t="s">
        <v>5506</v>
      </c>
    </row>
    <row r="277" spans="1:8" x14ac:dyDescent="0.2">
      <c r="A277" t="s">
        <v>5491</v>
      </c>
      <c r="B277" t="s">
        <v>224</v>
      </c>
      <c r="C277" t="s">
        <v>1386</v>
      </c>
      <c r="D277" s="70" t="s">
        <v>1388</v>
      </c>
      <c r="E277" t="s">
        <v>297</v>
      </c>
      <c r="F277" s="70" t="s">
        <v>5505</v>
      </c>
      <c r="G277" s="70" t="s">
        <v>5505</v>
      </c>
      <c r="H277" t="s">
        <v>5506</v>
      </c>
    </row>
    <row r="278" spans="1:8" x14ac:dyDescent="0.2">
      <c r="A278" t="s">
        <v>5491</v>
      </c>
      <c r="B278" t="s">
        <v>2265</v>
      </c>
      <c r="C278" t="s">
        <v>2266</v>
      </c>
      <c r="D278" s="70" t="s">
        <v>2267</v>
      </c>
      <c r="E278" t="s">
        <v>2268</v>
      </c>
      <c r="F278" s="144" t="s">
        <v>5507</v>
      </c>
      <c r="G278" s="144" t="s">
        <v>5505</v>
      </c>
      <c r="H278" s="141" t="s">
        <v>346</v>
      </c>
    </row>
    <row r="279" spans="1:8" x14ac:dyDescent="0.2">
      <c r="A279" t="s">
        <v>5491</v>
      </c>
      <c r="B279" t="s">
        <v>3671</v>
      </c>
      <c r="C279" t="s">
        <v>3672</v>
      </c>
      <c r="D279" s="70" t="s">
        <v>3673</v>
      </c>
      <c r="E279" t="s">
        <v>297</v>
      </c>
      <c r="F279" s="70" t="s">
        <v>5505</v>
      </c>
      <c r="G279" s="70" t="s">
        <v>5505</v>
      </c>
      <c r="H279" t="s">
        <v>5551</v>
      </c>
    </row>
    <row r="280" spans="1:8" x14ac:dyDescent="0.2">
      <c r="A280" t="s">
        <v>5491</v>
      </c>
      <c r="B280" t="s">
        <v>3978</v>
      </c>
      <c r="C280" t="s">
        <v>5632</v>
      </c>
      <c r="D280" s="70" t="s">
        <v>5633</v>
      </c>
      <c r="E280" t="s">
        <v>297</v>
      </c>
      <c r="F280" s="144" t="s">
        <v>5505</v>
      </c>
      <c r="G280" s="144" t="s">
        <v>5505</v>
      </c>
      <c r="H280" s="141" t="s">
        <v>5551</v>
      </c>
    </row>
    <row r="281" spans="1:8" x14ac:dyDescent="0.2">
      <c r="A281" t="s">
        <v>5491</v>
      </c>
      <c r="B281" s="7" t="s">
        <v>5634</v>
      </c>
      <c r="C281" s="7" t="s">
        <v>5635</v>
      </c>
      <c r="D281" s="76" t="s">
        <v>5636</v>
      </c>
      <c r="E281" t="s">
        <v>297</v>
      </c>
      <c r="F281" s="70" t="s">
        <v>5512</v>
      </c>
      <c r="G281" s="70" t="s">
        <v>5505</v>
      </c>
      <c r="H281" t="s">
        <v>346</v>
      </c>
    </row>
    <row r="282" spans="1:8" x14ac:dyDescent="0.2">
      <c r="A282" t="s">
        <v>5491</v>
      </c>
      <c r="B282" t="s">
        <v>386</v>
      </c>
      <c r="C282" t="s">
        <v>5637</v>
      </c>
      <c r="D282" s="70" t="s">
        <v>2292</v>
      </c>
      <c r="E282" t="s">
        <v>761</v>
      </c>
      <c r="F282" s="144" t="s">
        <v>5505</v>
      </c>
      <c r="G282" s="144" t="s">
        <v>5505</v>
      </c>
      <c r="H282" s="141" t="s">
        <v>5506</v>
      </c>
    </row>
    <row r="283" spans="1:8" x14ac:dyDescent="0.2">
      <c r="A283" t="s">
        <v>5491</v>
      </c>
      <c r="B283" s="7" t="s">
        <v>2295</v>
      </c>
      <c r="C283" s="7" t="s">
        <v>2296</v>
      </c>
      <c r="D283" s="70" t="s">
        <v>2297</v>
      </c>
      <c r="E283" t="s">
        <v>2298</v>
      </c>
      <c r="F283" s="70" t="s">
        <v>5505</v>
      </c>
      <c r="G283" s="70" t="s">
        <v>5505</v>
      </c>
      <c r="H283" t="s">
        <v>5506</v>
      </c>
    </row>
    <row r="284" spans="1:8" x14ac:dyDescent="0.2">
      <c r="A284" t="s">
        <v>5491</v>
      </c>
      <c r="B284" s="29" t="s">
        <v>2302</v>
      </c>
      <c r="C284" s="29" t="s">
        <v>2303</v>
      </c>
      <c r="D284" s="70" t="s">
        <v>2303</v>
      </c>
      <c r="E284" t="s">
        <v>297</v>
      </c>
      <c r="F284" s="144" t="s">
        <v>5505</v>
      </c>
      <c r="G284" s="144" t="s">
        <v>5505</v>
      </c>
      <c r="H284" s="141" t="s">
        <v>5506</v>
      </c>
    </row>
    <row r="285" spans="1:8" x14ac:dyDescent="0.2">
      <c r="A285" t="s">
        <v>5491</v>
      </c>
      <c r="B285" t="s">
        <v>5638</v>
      </c>
      <c r="C285" t="s">
        <v>2307</v>
      </c>
      <c r="D285" s="70" t="s">
        <v>2308</v>
      </c>
      <c r="E285" t="s">
        <v>2309</v>
      </c>
      <c r="F285" s="70" t="s">
        <v>5505</v>
      </c>
      <c r="G285" s="70" t="s">
        <v>5505</v>
      </c>
      <c r="H285" t="s">
        <v>5506</v>
      </c>
    </row>
    <row r="286" spans="1:8" x14ac:dyDescent="0.2">
      <c r="A286" t="s">
        <v>5491</v>
      </c>
      <c r="B286" t="s">
        <v>5639</v>
      </c>
      <c r="C286" t="s">
        <v>2313</v>
      </c>
      <c r="D286" s="70" t="s">
        <v>2314</v>
      </c>
      <c r="E286" t="s">
        <v>2309</v>
      </c>
      <c r="F286" s="144" t="s">
        <v>5505</v>
      </c>
      <c r="G286" s="144" t="s">
        <v>5505</v>
      </c>
      <c r="H286" s="141" t="s">
        <v>5506</v>
      </c>
    </row>
    <row r="287" spans="1:8" x14ac:dyDescent="0.2">
      <c r="A287" t="s">
        <v>5491</v>
      </c>
      <c r="B287" t="s">
        <v>5640</v>
      </c>
      <c r="C287" t="s">
        <v>2318</v>
      </c>
      <c r="D287" s="70" t="s">
        <v>2319</v>
      </c>
      <c r="E287" t="s">
        <v>2309</v>
      </c>
      <c r="F287" s="70" t="s">
        <v>5505</v>
      </c>
      <c r="G287" s="70" t="s">
        <v>5505</v>
      </c>
      <c r="H287" t="s">
        <v>5506</v>
      </c>
    </row>
    <row r="288" spans="1:8" ht="34" x14ac:dyDescent="0.2">
      <c r="A288" t="s">
        <v>5491</v>
      </c>
      <c r="B288" t="s">
        <v>5641</v>
      </c>
      <c r="C288" t="s">
        <v>2322</v>
      </c>
      <c r="D288" s="96" t="s">
        <v>2323</v>
      </c>
      <c r="E288" t="s">
        <v>2309</v>
      </c>
      <c r="F288" s="144" t="s">
        <v>5505</v>
      </c>
      <c r="G288" s="144" t="s">
        <v>5505</v>
      </c>
      <c r="H288" s="141" t="s">
        <v>5506</v>
      </c>
    </row>
    <row r="289" spans="1:8" x14ac:dyDescent="0.2">
      <c r="A289" t="s">
        <v>5491</v>
      </c>
      <c r="B289" t="s">
        <v>5642</v>
      </c>
      <c r="C289" t="s">
        <v>2326</v>
      </c>
      <c r="D289" s="70" t="s">
        <v>2327</v>
      </c>
      <c r="E289" t="s">
        <v>2309</v>
      </c>
      <c r="F289" s="70" t="s">
        <v>5505</v>
      </c>
      <c r="G289" s="70" t="s">
        <v>5505</v>
      </c>
      <c r="H289" t="s">
        <v>5506</v>
      </c>
    </row>
    <row r="290" spans="1:8" x14ac:dyDescent="0.2">
      <c r="A290" t="s">
        <v>5491</v>
      </c>
      <c r="B290" t="s">
        <v>5643</v>
      </c>
      <c r="C290" t="s">
        <v>5644</v>
      </c>
      <c r="D290" s="70" t="s">
        <v>1770</v>
      </c>
      <c r="E290" t="s">
        <v>297</v>
      </c>
      <c r="F290" s="144" t="s">
        <v>5505</v>
      </c>
      <c r="G290" s="144" t="s">
        <v>5505</v>
      </c>
      <c r="H290" s="141" t="s">
        <v>5506</v>
      </c>
    </row>
    <row r="291" spans="1:8" x14ac:dyDescent="0.2">
      <c r="A291" t="s">
        <v>5491</v>
      </c>
      <c r="B291" s="29" t="s">
        <v>2329</v>
      </c>
      <c r="C291" s="29" t="s">
        <v>2330</v>
      </c>
      <c r="D291" s="70" t="s">
        <v>2330</v>
      </c>
      <c r="E291" t="s">
        <v>297</v>
      </c>
      <c r="F291" s="70" t="s">
        <v>5505</v>
      </c>
      <c r="G291" s="70" t="s">
        <v>5505</v>
      </c>
      <c r="H291" t="s">
        <v>5506</v>
      </c>
    </row>
    <row r="292" spans="1:8" x14ac:dyDescent="0.2">
      <c r="A292" t="s">
        <v>5491</v>
      </c>
      <c r="B292" s="70" t="s">
        <v>2333</v>
      </c>
      <c r="C292" s="70" t="s">
        <v>2334</v>
      </c>
      <c r="D292" s="70" t="s">
        <v>2335</v>
      </c>
      <c r="E292" t="s">
        <v>297</v>
      </c>
      <c r="F292" s="144" t="s">
        <v>5507</v>
      </c>
      <c r="G292" s="144" t="s">
        <v>5505</v>
      </c>
      <c r="H292" s="141" t="s">
        <v>881</v>
      </c>
    </row>
    <row r="293" spans="1:8" x14ac:dyDescent="0.2">
      <c r="A293" t="s">
        <v>5491</v>
      </c>
      <c r="B293" s="70" t="s">
        <v>2339</v>
      </c>
      <c r="C293" s="70" t="s">
        <v>2340</v>
      </c>
      <c r="D293" s="70" t="s">
        <v>2341</v>
      </c>
      <c r="E293" t="s">
        <v>297</v>
      </c>
      <c r="F293" s="70" t="s">
        <v>5505</v>
      </c>
      <c r="G293" s="70" t="s">
        <v>5505</v>
      </c>
      <c r="H293" t="s">
        <v>5506</v>
      </c>
    </row>
    <row r="294" spans="1:8" x14ac:dyDescent="0.2">
      <c r="A294" t="s">
        <v>5491</v>
      </c>
      <c r="B294" s="70" t="s">
        <v>2344</v>
      </c>
      <c r="C294" s="70" t="s">
        <v>2345</v>
      </c>
      <c r="D294" s="70" t="s">
        <v>2346</v>
      </c>
      <c r="E294" t="s">
        <v>297</v>
      </c>
      <c r="F294" s="144" t="s">
        <v>5505</v>
      </c>
      <c r="G294" s="144" t="s">
        <v>5505</v>
      </c>
      <c r="H294" s="141" t="s">
        <v>2348</v>
      </c>
    </row>
    <row r="295" spans="1:8" x14ac:dyDescent="0.2">
      <c r="A295" t="s">
        <v>5491</v>
      </c>
      <c r="B295" s="29" t="s">
        <v>2350</v>
      </c>
      <c r="C295" s="29" t="s">
        <v>2351</v>
      </c>
      <c r="D295" s="70" t="s">
        <v>2351</v>
      </c>
      <c r="E295" t="s">
        <v>297</v>
      </c>
      <c r="F295" s="70" t="s">
        <v>5505</v>
      </c>
      <c r="G295" s="70" t="s">
        <v>5505</v>
      </c>
      <c r="H295" t="s">
        <v>5506</v>
      </c>
    </row>
    <row r="296" spans="1:8" x14ac:dyDescent="0.2">
      <c r="A296" t="s">
        <v>5491</v>
      </c>
      <c r="B296" s="29" t="s">
        <v>2354</v>
      </c>
      <c r="C296" s="29" t="s">
        <v>2355</v>
      </c>
      <c r="D296" s="70" t="s">
        <v>2355</v>
      </c>
      <c r="E296" t="s">
        <v>297</v>
      </c>
      <c r="F296" s="144" t="s">
        <v>5505</v>
      </c>
      <c r="G296" s="144" t="s">
        <v>5505</v>
      </c>
      <c r="H296" s="141" t="s">
        <v>5506</v>
      </c>
    </row>
    <row r="297" spans="1:8" x14ac:dyDescent="0.2">
      <c r="A297" t="s">
        <v>5491</v>
      </c>
      <c r="B297" t="s">
        <v>5645</v>
      </c>
      <c r="C297" t="s">
        <v>5646</v>
      </c>
      <c r="D297" s="70" t="s">
        <v>2360</v>
      </c>
      <c r="E297" t="s">
        <v>2361</v>
      </c>
      <c r="F297" s="70" t="s">
        <v>5507</v>
      </c>
      <c r="G297" s="70" t="s">
        <v>5505</v>
      </c>
      <c r="H297" t="s">
        <v>568</v>
      </c>
    </row>
    <row r="298" spans="1:8" x14ac:dyDescent="0.2">
      <c r="A298" t="s">
        <v>5491</v>
      </c>
      <c r="B298" t="s">
        <v>2369</v>
      </c>
      <c r="C298" t="s">
        <v>5647</v>
      </c>
      <c r="D298" s="70" t="s">
        <v>2371</v>
      </c>
      <c r="E298" t="s">
        <v>297</v>
      </c>
      <c r="F298" s="144" t="s">
        <v>5505</v>
      </c>
      <c r="G298" s="144" t="s">
        <v>5505</v>
      </c>
      <c r="H298" s="141" t="s">
        <v>5506</v>
      </c>
    </row>
    <row r="299" spans="1:8" x14ac:dyDescent="0.2">
      <c r="A299" t="s">
        <v>5491</v>
      </c>
      <c r="B299" t="s">
        <v>2374</v>
      </c>
      <c r="C299" t="s">
        <v>2365</v>
      </c>
      <c r="D299" s="70" t="s">
        <v>2375</v>
      </c>
      <c r="E299" t="s">
        <v>297</v>
      </c>
      <c r="F299" s="70" t="s">
        <v>5507</v>
      </c>
      <c r="G299" s="70" t="s">
        <v>5505</v>
      </c>
      <c r="H299" t="s">
        <v>346</v>
      </c>
    </row>
    <row r="300" spans="1:8" x14ac:dyDescent="0.2">
      <c r="A300" t="s">
        <v>5491</v>
      </c>
      <c r="B300" t="s">
        <v>2156</v>
      </c>
      <c r="C300" t="s">
        <v>2157</v>
      </c>
      <c r="D300" s="70" t="s">
        <v>2157</v>
      </c>
      <c r="E300" t="s">
        <v>297</v>
      </c>
      <c r="F300" s="144" t="s">
        <v>5507</v>
      </c>
      <c r="G300" s="144" t="s">
        <v>5505</v>
      </c>
      <c r="H300" s="141" t="s">
        <v>346</v>
      </c>
    </row>
    <row r="301" spans="1:8" x14ac:dyDescent="0.2">
      <c r="A301" t="s">
        <v>5491</v>
      </c>
      <c r="B301" s="7" t="s">
        <v>2384</v>
      </c>
      <c r="C301" t="s">
        <v>2385</v>
      </c>
      <c r="D301" s="70" t="s">
        <v>2386</v>
      </c>
      <c r="E301" t="s">
        <v>297</v>
      </c>
      <c r="F301" s="70" t="s">
        <v>5507</v>
      </c>
      <c r="G301" s="70" t="s">
        <v>5505</v>
      </c>
      <c r="H301" t="s">
        <v>346</v>
      </c>
    </row>
    <row r="302" spans="1:8" x14ac:dyDescent="0.2">
      <c r="A302" t="s">
        <v>5491</v>
      </c>
      <c r="B302" t="s">
        <v>2389</v>
      </c>
      <c r="C302" t="s">
        <v>2390</v>
      </c>
      <c r="D302" s="70" t="s">
        <v>2391</v>
      </c>
      <c r="E302" t="s">
        <v>297</v>
      </c>
      <c r="F302" s="144" t="s">
        <v>5505</v>
      </c>
      <c r="G302" s="144" t="s">
        <v>5505</v>
      </c>
      <c r="H302" s="141" t="s">
        <v>5506</v>
      </c>
    </row>
    <row r="303" spans="1:8" x14ac:dyDescent="0.2">
      <c r="A303" t="s">
        <v>5491</v>
      </c>
      <c r="B303" t="s">
        <v>2392</v>
      </c>
      <c r="C303" t="s">
        <v>2393</v>
      </c>
      <c r="D303" s="70" t="s">
        <v>2394</v>
      </c>
      <c r="E303" t="s">
        <v>2309</v>
      </c>
      <c r="F303" s="70" t="s">
        <v>5505</v>
      </c>
      <c r="G303" s="70" t="s">
        <v>5505</v>
      </c>
      <c r="H303" t="s">
        <v>5506</v>
      </c>
    </row>
    <row r="304" spans="1:8" x14ac:dyDescent="0.2">
      <c r="A304" t="s">
        <v>5491</v>
      </c>
      <c r="B304" t="s">
        <v>2405</v>
      </c>
      <c r="C304" t="s">
        <v>2406</v>
      </c>
      <c r="D304" s="70" t="s">
        <v>2407</v>
      </c>
      <c r="E304" t="s">
        <v>2309</v>
      </c>
      <c r="F304" s="144" t="s">
        <v>5505</v>
      </c>
      <c r="G304" s="144" t="s">
        <v>5505</v>
      </c>
      <c r="H304" s="141" t="s">
        <v>5506</v>
      </c>
    </row>
    <row r="305" spans="1:8" x14ac:dyDescent="0.2">
      <c r="A305" t="s">
        <v>5491</v>
      </c>
      <c r="B305" t="s">
        <v>2398</v>
      </c>
      <c r="C305" t="s">
        <v>2399</v>
      </c>
      <c r="D305" s="70" t="s">
        <v>2400</v>
      </c>
      <c r="E305" t="s">
        <v>2401</v>
      </c>
      <c r="F305" s="70" t="s">
        <v>5505</v>
      </c>
      <c r="G305" s="70" t="s">
        <v>5505</v>
      </c>
      <c r="H305" t="s">
        <v>5506</v>
      </c>
    </row>
    <row r="306" spans="1:8" x14ac:dyDescent="0.2">
      <c r="A306" t="s">
        <v>5491</v>
      </c>
      <c r="B306" t="s">
        <v>226</v>
      </c>
      <c r="C306" t="s">
        <v>1391</v>
      </c>
      <c r="D306" s="70" t="s">
        <v>1392</v>
      </c>
      <c r="E306" t="s">
        <v>297</v>
      </c>
      <c r="F306" s="144" t="s">
        <v>5505</v>
      </c>
      <c r="G306" s="144" t="s">
        <v>5505</v>
      </c>
      <c r="H306" s="141" t="s">
        <v>5506</v>
      </c>
    </row>
    <row r="307" spans="1:8" x14ac:dyDescent="0.2">
      <c r="A307" t="s">
        <v>5491</v>
      </c>
      <c r="B307" t="s">
        <v>2032</v>
      </c>
      <c r="C307" t="s">
        <v>2033</v>
      </c>
      <c r="D307" s="70" t="s">
        <v>2034</v>
      </c>
      <c r="E307" t="s">
        <v>297</v>
      </c>
      <c r="F307" s="70" t="s">
        <v>5507</v>
      </c>
      <c r="G307" s="70" t="s">
        <v>5505</v>
      </c>
      <c r="H307" t="s">
        <v>346</v>
      </c>
    </row>
    <row r="308" spans="1:8" x14ac:dyDescent="0.2">
      <c r="A308" t="s">
        <v>5491</v>
      </c>
      <c r="B308" t="s">
        <v>2429</v>
      </c>
      <c r="C308" t="s">
        <v>5648</v>
      </c>
      <c r="D308" s="70" t="s">
        <v>2431</v>
      </c>
      <c r="E308" t="s">
        <v>297</v>
      </c>
      <c r="F308" s="144" t="s">
        <v>5505</v>
      </c>
      <c r="G308" s="144" t="s">
        <v>5505</v>
      </c>
      <c r="H308" s="141" t="s">
        <v>5506</v>
      </c>
    </row>
    <row r="309" spans="1:8" x14ac:dyDescent="0.2">
      <c r="A309" t="s">
        <v>5491</v>
      </c>
      <c r="B309" t="s">
        <v>225</v>
      </c>
      <c r="C309" t="s">
        <v>5649</v>
      </c>
      <c r="D309" s="70" t="s">
        <v>1395</v>
      </c>
      <c r="E309" t="s">
        <v>297</v>
      </c>
      <c r="F309" s="70" t="s">
        <v>5505</v>
      </c>
      <c r="G309" s="70" t="s">
        <v>5505</v>
      </c>
      <c r="H309" t="s">
        <v>5506</v>
      </c>
    </row>
    <row r="310" spans="1:8" x14ac:dyDescent="0.2">
      <c r="A310" t="s">
        <v>5491</v>
      </c>
      <c r="B310" t="s">
        <v>270</v>
      </c>
      <c r="C310" t="s">
        <v>1398</v>
      </c>
      <c r="D310" s="70" t="s">
        <v>1399</v>
      </c>
      <c r="E310" t="s">
        <v>1400</v>
      </c>
      <c r="F310" s="144" t="s">
        <v>5505</v>
      </c>
      <c r="G310" s="144" t="s">
        <v>5505</v>
      </c>
      <c r="H310" s="141" t="s">
        <v>5506</v>
      </c>
    </row>
    <row r="311" spans="1:8" x14ac:dyDescent="0.2">
      <c r="A311" t="s">
        <v>5491</v>
      </c>
      <c r="B311" t="s">
        <v>2444</v>
      </c>
      <c r="C311" t="s">
        <v>2445</v>
      </c>
      <c r="D311" s="70" t="s">
        <v>5650</v>
      </c>
      <c r="E311" t="s">
        <v>4458</v>
      </c>
      <c r="F311" s="70" t="s">
        <v>5505</v>
      </c>
      <c r="G311" s="70" t="s">
        <v>5505</v>
      </c>
      <c r="H311" t="s">
        <v>5506</v>
      </c>
    </row>
    <row r="312" spans="1:8" x14ac:dyDescent="0.2">
      <c r="A312" t="s">
        <v>5491</v>
      </c>
      <c r="B312" t="s">
        <v>2449</v>
      </c>
      <c r="C312" t="s">
        <v>5651</v>
      </c>
      <c r="D312" s="70" t="s">
        <v>2451</v>
      </c>
      <c r="E312" t="s">
        <v>297</v>
      </c>
      <c r="F312" s="144" t="s">
        <v>5505</v>
      </c>
      <c r="G312" s="144" t="s">
        <v>5505</v>
      </c>
      <c r="H312" s="141" t="s">
        <v>5506</v>
      </c>
    </row>
    <row r="313" spans="1:8" x14ac:dyDescent="0.2">
      <c r="A313" t="s">
        <v>5491</v>
      </c>
      <c r="B313" s="26" t="s">
        <v>2454</v>
      </c>
      <c r="C313" s="26" t="s">
        <v>2455</v>
      </c>
      <c r="D313" s="97" t="s">
        <v>5652</v>
      </c>
      <c r="E313" s="26" t="s">
        <v>4458</v>
      </c>
      <c r="F313" s="70" t="s">
        <v>5505</v>
      </c>
      <c r="G313" s="70" t="s">
        <v>5505</v>
      </c>
      <c r="H313" t="s">
        <v>5506</v>
      </c>
    </row>
    <row r="314" spans="1:8" x14ac:dyDescent="0.2">
      <c r="A314" t="s">
        <v>5491</v>
      </c>
      <c r="B314" s="72" t="s">
        <v>2459</v>
      </c>
      <c r="C314" s="26" t="s">
        <v>5653</v>
      </c>
      <c r="D314" s="97" t="s">
        <v>2461</v>
      </c>
      <c r="E314" s="26" t="s">
        <v>297</v>
      </c>
      <c r="F314" s="144" t="s">
        <v>5505</v>
      </c>
      <c r="G314" s="144" t="s">
        <v>5505</v>
      </c>
      <c r="H314" s="141" t="s">
        <v>5506</v>
      </c>
    </row>
    <row r="315" spans="1:8" x14ac:dyDescent="0.2">
      <c r="A315" t="s">
        <v>5491</v>
      </c>
      <c r="B315" s="26" t="s">
        <v>2464</v>
      </c>
      <c r="C315" s="26" t="s">
        <v>2465</v>
      </c>
      <c r="D315" s="97" t="s">
        <v>2466</v>
      </c>
      <c r="E315" s="26" t="s">
        <v>2467</v>
      </c>
      <c r="F315" s="70" t="s">
        <v>5507</v>
      </c>
      <c r="G315" s="70" t="s">
        <v>5505</v>
      </c>
      <c r="H315" t="s">
        <v>2888</v>
      </c>
    </row>
    <row r="316" spans="1:8" x14ac:dyDescent="0.2">
      <c r="A316" t="s">
        <v>5491</v>
      </c>
      <c r="B316" t="s">
        <v>1931</v>
      </c>
      <c r="C316" t="s">
        <v>5654</v>
      </c>
      <c r="D316" s="70" t="s">
        <v>1933</v>
      </c>
      <c r="E316" t="s">
        <v>1934</v>
      </c>
      <c r="F316" s="144" t="s">
        <v>5505</v>
      </c>
      <c r="G316" s="144" t="s">
        <v>5505</v>
      </c>
      <c r="H316" s="141" t="s">
        <v>5506</v>
      </c>
    </row>
    <row r="317" spans="1:8" x14ac:dyDescent="0.2">
      <c r="A317" t="s">
        <v>5491</v>
      </c>
      <c r="B317" t="s">
        <v>384</v>
      </c>
      <c r="C317" t="s">
        <v>5655</v>
      </c>
      <c r="D317" s="70" t="s">
        <v>2478</v>
      </c>
      <c r="E317" t="s">
        <v>297</v>
      </c>
      <c r="F317" s="70" t="s">
        <v>5505</v>
      </c>
      <c r="G317" s="70" t="s">
        <v>5505</v>
      </c>
      <c r="H317" t="s">
        <v>5506</v>
      </c>
    </row>
    <row r="318" spans="1:8" x14ac:dyDescent="0.2">
      <c r="A318" t="s">
        <v>5491</v>
      </c>
      <c r="B318" t="s">
        <v>2481</v>
      </c>
      <c r="C318" t="s">
        <v>2482</v>
      </c>
      <c r="D318" s="70" t="s">
        <v>2483</v>
      </c>
      <c r="E318" t="s">
        <v>297</v>
      </c>
      <c r="F318" s="144" t="s">
        <v>5507</v>
      </c>
      <c r="G318" s="144" t="s">
        <v>5505</v>
      </c>
      <c r="H318" s="141" t="s">
        <v>5506</v>
      </c>
    </row>
    <row r="319" spans="1:8" x14ac:dyDescent="0.2">
      <c r="A319" t="s">
        <v>5491</v>
      </c>
      <c r="B319" t="s">
        <v>2496</v>
      </c>
      <c r="C319" t="s">
        <v>2497</v>
      </c>
      <c r="D319" s="70" t="s">
        <v>2498</v>
      </c>
      <c r="E319" t="s">
        <v>297</v>
      </c>
      <c r="F319" s="70" t="s">
        <v>5507</v>
      </c>
      <c r="G319" s="70" t="s">
        <v>5505</v>
      </c>
      <c r="H319" t="s">
        <v>2888</v>
      </c>
    </row>
    <row r="320" spans="1:8" x14ac:dyDescent="0.2">
      <c r="A320" t="s">
        <v>5491</v>
      </c>
      <c r="B320" t="s">
        <v>2620</v>
      </c>
      <c r="C320" t="s">
        <v>2621</v>
      </c>
      <c r="D320" s="70" t="s">
        <v>2622</v>
      </c>
      <c r="E320" t="s">
        <v>2623</v>
      </c>
      <c r="F320" s="144" t="s">
        <v>5512</v>
      </c>
      <c r="G320" s="144" t="s">
        <v>5505</v>
      </c>
      <c r="H320" s="141" t="s">
        <v>5506</v>
      </c>
    </row>
    <row r="321" spans="1:8" x14ac:dyDescent="0.2">
      <c r="A321" t="s">
        <v>5491</v>
      </c>
      <c r="B321" t="s">
        <v>2508</v>
      </c>
      <c r="C321" t="s">
        <v>5656</v>
      </c>
      <c r="D321" s="70" t="s">
        <v>2510</v>
      </c>
      <c r="E321" t="s">
        <v>297</v>
      </c>
      <c r="F321" s="70" t="s">
        <v>5505</v>
      </c>
      <c r="G321" s="70" t="s">
        <v>5505</v>
      </c>
      <c r="H321" t="s">
        <v>5506</v>
      </c>
    </row>
    <row r="322" spans="1:8" x14ac:dyDescent="0.2">
      <c r="A322" t="s">
        <v>5491</v>
      </c>
      <c r="B322" t="s">
        <v>2785</v>
      </c>
      <c r="C322" t="s">
        <v>2786</v>
      </c>
      <c r="D322" s="70" t="s">
        <v>2787</v>
      </c>
      <c r="E322" t="s">
        <v>2788</v>
      </c>
      <c r="F322" s="144" t="s">
        <v>5512</v>
      </c>
      <c r="G322" s="144" t="s">
        <v>5505</v>
      </c>
      <c r="H322" s="141" t="s">
        <v>5506</v>
      </c>
    </row>
    <row r="323" spans="1:8" x14ac:dyDescent="0.2">
      <c r="A323" t="s">
        <v>5491</v>
      </c>
      <c r="B323" t="s">
        <v>2530</v>
      </c>
      <c r="C323" t="s">
        <v>2531</v>
      </c>
      <c r="D323" s="70" t="s">
        <v>2532</v>
      </c>
      <c r="E323" t="s">
        <v>2533</v>
      </c>
      <c r="F323" s="70" t="s">
        <v>5505</v>
      </c>
      <c r="G323" s="70" t="s">
        <v>5505</v>
      </c>
      <c r="H323" t="s">
        <v>5506</v>
      </c>
    </row>
    <row r="324" spans="1:8" x14ac:dyDescent="0.2">
      <c r="A324" t="s">
        <v>5491</v>
      </c>
      <c r="B324" t="s">
        <v>2537</v>
      </c>
      <c r="C324" t="s">
        <v>2538</v>
      </c>
      <c r="D324" s="70" t="s">
        <v>2539</v>
      </c>
      <c r="E324" t="s">
        <v>297</v>
      </c>
      <c r="F324" s="144" t="s">
        <v>5505</v>
      </c>
      <c r="G324" s="144" t="s">
        <v>5505</v>
      </c>
      <c r="H324" s="141" t="s">
        <v>5506</v>
      </c>
    </row>
    <row r="325" spans="1:8" x14ac:dyDescent="0.2">
      <c r="A325" t="s">
        <v>5491</v>
      </c>
      <c r="B325" s="7" t="s">
        <v>2173</v>
      </c>
      <c r="C325" t="s">
        <v>2174</v>
      </c>
      <c r="D325" s="70" t="s">
        <v>2174</v>
      </c>
      <c r="E325" t="s">
        <v>297</v>
      </c>
      <c r="F325" s="70" t="s">
        <v>5507</v>
      </c>
      <c r="G325" s="70" t="s">
        <v>5505</v>
      </c>
      <c r="H325" t="s">
        <v>346</v>
      </c>
    </row>
    <row r="326" spans="1:8" x14ac:dyDescent="0.2">
      <c r="A326" t="s">
        <v>5491</v>
      </c>
      <c r="B326" s="7" t="s">
        <v>2379</v>
      </c>
      <c r="C326" t="s">
        <v>2380</v>
      </c>
      <c r="D326" s="70" t="s">
        <v>2381</v>
      </c>
      <c r="E326" t="s">
        <v>297</v>
      </c>
      <c r="F326" s="144" t="s">
        <v>5507</v>
      </c>
      <c r="G326" s="144" t="s">
        <v>5505</v>
      </c>
      <c r="H326" s="141" t="s">
        <v>346</v>
      </c>
    </row>
    <row r="327" spans="1:8" x14ac:dyDescent="0.2">
      <c r="A327" t="s">
        <v>5491</v>
      </c>
      <c r="B327" s="7" t="s">
        <v>2542</v>
      </c>
      <c r="C327" t="s">
        <v>2543</v>
      </c>
      <c r="D327" s="70" t="s">
        <v>2544</v>
      </c>
      <c r="E327" t="s">
        <v>297</v>
      </c>
      <c r="F327" s="70" t="s">
        <v>5507</v>
      </c>
      <c r="G327" s="70" t="s">
        <v>5505</v>
      </c>
      <c r="H327" t="s">
        <v>5506</v>
      </c>
    </row>
    <row r="328" spans="1:8" x14ac:dyDescent="0.2">
      <c r="A328" t="s">
        <v>5491</v>
      </c>
      <c r="B328" t="s">
        <v>2558</v>
      </c>
      <c r="C328" s="28" t="s">
        <v>2559</v>
      </c>
      <c r="D328" s="95" t="s">
        <v>2560</v>
      </c>
      <c r="E328" t="s">
        <v>297</v>
      </c>
      <c r="F328" s="144" t="s">
        <v>5505</v>
      </c>
      <c r="G328" s="144" t="s">
        <v>5505</v>
      </c>
      <c r="H328" s="141" t="s">
        <v>5506</v>
      </c>
    </row>
    <row r="329" spans="1:8" x14ac:dyDescent="0.2">
      <c r="A329" t="s">
        <v>5491</v>
      </c>
      <c r="B329" t="s">
        <v>2563</v>
      </c>
      <c r="C329" t="s">
        <v>2564</v>
      </c>
      <c r="D329" s="70" t="s">
        <v>2565</v>
      </c>
      <c r="E329" t="s">
        <v>297</v>
      </c>
      <c r="F329" s="70" t="s">
        <v>5505</v>
      </c>
      <c r="G329" s="70" t="s">
        <v>5505</v>
      </c>
      <c r="H329" t="s">
        <v>5506</v>
      </c>
    </row>
    <row r="330" spans="1:8" x14ac:dyDescent="0.2">
      <c r="A330" t="s">
        <v>5491</v>
      </c>
      <c r="B330" s="70" t="s">
        <v>2568</v>
      </c>
      <c r="C330" s="70" t="s">
        <v>2569</v>
      </c>
      <c r="D330" s="70" t="s">
        <v>2570</v>
      </c>
      <c r="E330" t="s">
        <v>297</v>
      </c>
      <c r="F330" s="144" t="s">
        <v>5512</v>
      </c>
      <c r="G330" s="144" t="s">
        <v>5505</v>
      </c>
      <c r="H330" s="141" t="s">
        <v>5506</v>
      </c>
    </row>
    <row r="331" spans="1:8" x14ac:dyDescent="0.2">
      <c r="A331" t="s">
        <v>5491</v>
      </c>
      <c r="B331" s="70" t="s">
        <v>2574</v>
      </c>
      <c r="C331" s="70" t="s">
        <v>2575</v>
      </c>
      <c r="D331" s="70" t="s">
        <v>2576</v>
      </c>
      <c r="E331" t="s">
        <v>297</v>
      </c>
      <c r="F331" s="70" t="s">
        <v>5512</v>
      </c>
      <c r="G331" s="70" t="s">
        <v>5505</v>
      </c>
      <c r="H331" t="s">
        <v>5506</v>
      </c>
    </row>
    <row r="332" spans="1:8" x14ac:dyDescent="0.2">
      <c r="A332" t="s">
        <v>5491</v>
      </c>
      <c r="B332" s="70" t="s">
        <v>2579</v>
      </c>
      <c r="C332" s="70" t="s">
        <v>2580</v>
      </c>
      <c r="D332" s="70" t="s">
        <v>2581</v>
      </c>
      <c r="E332" t="s">
        <v>297</v>
      </c>
      <c r="F332" s="144" t="s">
        <v>5507</v>
      </c>
      <c r="G332" s="144" t="s">
        <v>5505</v>
      </c>
      <c r="H332" s="141" t="s">
        <v>5506</v>
      </c>
    </row>
    <row r="333" spans="1:8" x14ac:dyDescent="0.2">
      <c r="A333" t="s">
        <v>5491</v>
      </c>
      <c r="B333" t="s">
        <v>2602</v>
      </c>
      <c r="C333" t="s">
        <v>2603</v>
      </c>
      <c r="D333" s="70" t="s">
        <v>5657</v>
      </c>
      <c r="E333" t="s">
        <v>297</v>
      </c>
      <c r="F333" s="70" t="s">
        <v>5507</v>
      </c>
      <c r="G333" s="70" t="s">
        <v>5505</v>
      </c>
      <c r="H333" t="s">
        <v>5506</v>
      </c>
    </row>
    <row r="334" spans="1:8" x14ac:dyDescent="0.2">
      <c r="A334" t="s">
        <v>5491</v>
      </c>
      <c r="B334" t="s">
        <v>5658</v>
      </c>
      <c r="C334" t="s">
        <v>5659</v>
      </c>
      <c r="D334" s="70" t="s">
        <v>5581</v>
      </c>
      <c r="E334" t="s">
        <v>1556</v>
      </c>
      <c r="F334" s="144" t="s">
        <v>5505</v>
      </c>
      <c r="G334" s="144" t="s">
        <v>5505</v>
      </c>
      <c r="H334" s="141" t="s">
        <v>5506</v>
      </c>
    </row>
    <row r="335" spans="1:8" x14ac:dyDescent="0.2">
      <c r="A335" t="s">
        <v>5491</v>
      </c>
      <c r="B335" t="s">
        <v>209</v>
      </c>
      <c r="C335" t="s">
        <v>1744</v>
      </c>
      <c r="D335" s="70" t="s">
        <v>1746</v>
      </c>
      <c r="E335" t="s">
        <v>297</v>
      </c>
      <c r="F335" s="70" t="s">
        <v>5505</v>
      </c>
      <c r="G335" s="70" t="s">
        <v>5505</v>
      </c>
      <c r="H335" t="s">
        <v>5506</v>
      </c>
    </row>
    <row r="336" spans="1:8" x14ac:dyDescent="0.2">
      <c r="A336" t="s">
        <v>5491</v>
      </c>
      <c r="B336" t="s">
        <v>2610</v>
      </c>
      <c r="C336" t="s">
        <v>5660</v>
      </c>
      <c r="D336" s="70" t="s">
        <v>2612</v>
      </c>
      <c r="E336" t="s">
        <v>297</v>
      </c>
      <c r="F336" s="144" t="s">
        <v>5507</v>
      </c>
      <c r="G336" s="144" t="s">
        <v>5505</v>
      </c>
      <c r="H336" s="141" t="s">
        <v>5506</v>
      </c>
    </row>
    <row r="337" spans="1:8" x14ac:dyDescent="0.2">
      <c r="A337" t="s">
        <v>5491</v>
      </c>
      <c r="B337" s="2" t="s">
        <v>2234</v>
      </c>
      <c r="C337" s="2" t="s">
        <v>2616</v>
      </c>
      <c r="D337" s="85" t="s">
        <v>2617</v>
      </c>
      <c r="E337" s="2" t="s">
        <v>297</v>
      </c>
      <c r="F337" s="70" t="s">
        <v>5505</v>
      </c>
      <c r="G337" s="70" t="s">
        <v>5505</v>
      </c>
      <c r="H337" t="s">
        <v>5506</v>
      </c>
    </row>
    <row r="338" spans="1:8" x14ac:dyDescent="0.2">
      <c r="A338" t="s">
        <v>5491</v>
      </c>
      <c r="B338" t="s">
        <v>3257</v>
      </c>
      <c r="C338" t="s">
        <v>3258</v>
      </c>
      <c r="D338" s="70" t="s">
        <v>3259</v>
      </c>
      <c r="E338" t="s">
        <v>3260</v>
      </c>
      <c r="F338" s="144" t="s">
        <v>5507</v>
      </c>
      <c r="G338" s="144" t="s">
        <v>5505</v>
      </c>
      <c r="H338" s="141" t="s">
        <v>2888</v>
      </c>
    </row>
    <row r="339" spans="1:8" x14ac:dyDescent="0.2">
      <c r="A339" t="s">
        <v>5491</v>
      </c>
      <c r="B339" t="s">
        <v>3265</v>
      </c>
      <c r="C339" t="s">
        <v>3266</v>
      </c>
      <c r="D339" s="70" t="s">
        <v>3267</v>
      </c>
      <c r="E339" t="s">
        <v>297</v>
      </c>
      <c r="F339" s="70" t="s">
        <v>5507</v>
      </c>
      <c r="G339" s="70" t="s">
        <v>5505</v>
      </c>
      <c r="H339" t="s">
        <v>2888</v>
      </c>
    </row>
    <row r="340" spans="1:8" x14ac:dyDescent="0.2">
      <c r="A340" t="s">
        <v>5491</v>
      </c>
      <c r="B340" t="s">
        <v>296</v>
      </c>
      <c r="C340" t="s">
        <v>5661</v>
      </c>
      <c r="D340" s="70" t="s">
        <v>5662</v>
      </c>
      <c r="E340" t="s">
        <v>297</v>
      </c>
      <c r="F340" s="144" t="s">
        <v>5505</v>
      </c>
      <c r="G340" s="144" t="s">
        <v>5505</v>
      </c>
      <c r="H340" s="141" t="s">
        <v>5506</v>
      </c>
    </row>
    <row r="341" spans="1:8" x14ac:dyDescent="0.2">
      <c r="A341" t="s">
        <v>5491</v>
      </c>
      <c r="B341" t="s">
        <v>5663</v>
      </c>
      <c r="C341" t="s">
        <v>2094</v>
      </c>
      <c r="D341" s="70" t="s">
        <v>2095</v>
      </c>
      <c r="E341" t="s">
        <v>2096</v>
      </c>
      <c r="F341" s="70" t="s">
        <v>5505</v>
      </c>
      <c r="G341" s="70" t="s">
        <v>5505</v>
      </c>
      <c r="H341" t="s">
        <v>5506</v>
      </c>
    </row>
    <row r="342" spans="1:8" x14ac:dyDescent="0.2">
      <c r="A342" t="s">
        <v>5491</v>
      </c>
      <c r="B342" s="2" t="s">
        <v>242</v>
      </c>
      <c r="C342" s="2" t="s">
        <v>2252</v>
      </c>
      <c r="D342" s="70" t="s">
        <v>2254</v>
      </c>
      <c r="E342" s="2" t="s">
        <v>1188</v>
      </c>
      <c r="F342" s="144" t="s">
        <v>5507</v>
      </c>
      <c r="G342" s="144" t="s">
        <v>5505</v>
      </c>
      <c r="H342" s="141" t="s">
        <v>346</v>
      </c>
    </row>
    <row r="343" spans="1:8" x14ac:dyDescent="0.2">
      <c r="A343" t="s">
        <v>5491</v>
      </c>
      <c r="B343" t="s">
        <v>244</v>
      </c>
      <c r="C343" t="s">
        <v>2258</v>
      </c>
      <c r="D343" s="70" t="s">
        <v>2259</v>
      </c>
      <c r="E343" t="s">
        <v>297</v>
      </c>
      <c r="F343" s="70" t="s">
        <v>5505</v>
      </c>
      <c r="G343" s="70" t="s">
        <v>5505</v>
      </c>
      <c r="H343" t="s">
        <v>5506</v>
      </c>
    </row>
    <row r="344" spans="1:8" x14ac:dyDescent="0.2">
      <c r="A344" t="s">
        <v>5491</v>
      </c>
      <c r="B344" t="s">
        <v>2640</v>
      </c>
      <c r="C344" t="s">
        <v>2641</v>
      </c>
      <c r="D344" s="70" t="s">
        <v>5664</v>
      </c>
      <c r="E344" t="s">
        <v>2643</v>
      </c>
      <c r="F344" s="144" t="s">
        <v>5507</v>
      </c>
      <c r="G344" s="144" t="s">
        <v>5505</v>
      </c>
      <c r="H344" s="141" t="s">
        <v>5506</v>
      </c>
    </row>
    <row r="345" spans="1:8" x14ac:dyDescent="0.2">
      <c r="A345" t="s">
        <v>5491</v>
      </c>
      <c r="B345" t="s">
        <v>243</v>
      </c>
      <c r="C345" t="s">
        <v>5665</v>
      </c>
      <c r="D345" s="70" t="s">
        <v>2262</v>
      </c>
      <c r="E345" t="s">
        <v>297</v>
      </c>
      <c r="F345" s="70" t="s">
        <v>5505</v>
      </c>
      <c r="G345" s="70" t="s">
        <v>5505</v>
      </c>
      <c r="H345" t="s">
        <v>5506</v>
      </c>
    </row>
    <row r="346" spans="1:8" x14ac:dyDescent="0.2">
      <c r="A346" t="s">
        <v>5491</v>
      </c>
      <c r="B346" t="s">
        <v>2689</v>
      </c>
      <c r="C346" t="s">
        <v>2690</v>
      </c>
      <c r="D346" s="70" t="s">
        <v>2691</v>
      </c>
      <c r="E346" t="s">
        <v>297</v>
      </c>
      <c r="F346" s="144" t="s">
        <v>5507</v>
      </c>
      <c r="G346" s="144" t="s">
        <v>5505</v>
      </c>
      <c r="H346" s="141" t="s">
        <v>5506</v>
      </c>
    </row>
    <row r="347" spans="1:8" x14ac:dyDescent="0.2">
      <c r="A347" t="s">
        <v>5491</v>
      </c>
      <c r="B347" t="s">
        <v>2696</v>
      </c>
      <c r="C347" t="s">
        <v>5666</v>
      </c>
      <c r="D347" s="70" t="s">
        <v>2698</v>
      </c>
      <c r="E347" t="s">
        <v>297</v>
      </c>
      <c r="F347" s="70" t="s">
        <v>5507</v>
      </c>
      <c r="G347" s="70" t="s">
        <v>5505</v>
      </c>
      <c r="H347" t="s">
        <v>5506</v>
      </c>
    </row>
    <row r="348" spans="1:8" x14ac:dyDescent="0.2">
      <c r="A348" t="s">
        <v>5491</v>
      </c>
      <c r="B348" t="s">
        <v>1668</v>
      </c>
      <c r="C348" t="s">
        <v>5667</v>
      </c>
      <c r="D348" s="70" t="s">
        <v>2716</v>
      </c>
      <c r="E348" t="s">
        <v>2717</v>
      </c>
      <c r="F348" s="144" t="s">
        <v>5505</v>
      </c>
      <c r="G348" s="144" t="s">
        <v>5505</v>
      </c>
      <c r="H348" s="141" t="s">
        <v>5506</v>
      </c>
    </row>
    <row r="349" spans="1:8" x14ac:dyDescent="0.2">
      <c r="A349" t="s">
        <v>5491</v>
      </c>
      <c r="B349" t="s">
        <v>2720</v>
      </c>
      <c r="C349" t="s">
        <v>2721</v>
      </c>
      <c r="D349" s="70" t="s">
        <v>2722</v>
      </c>
      <c r="E349" t="s">
        <v>2723</v>
      </c>
      <c r="F349" s="70" t="s">
        <v>5507</v>
      </c>
      <c r="G349" s="70" t="s">
        <v>5505</v>
      </c>
      <c r="H349" t="s">
        <v>5506</v>
      </c>
    </row>
    <row r="350" spans="1:8" x14ac:dyDescent="0.2">
      <c r="A350" t="s">
        <v>5491</v>
      </c>
      <c r="B350" t="s">
        <v>4224</v>
      </c>
      <c r="C350" t="s">
        <v>5668</v>
      </c>
      <c r="D350" s="70" t="s">
        <v>4226</v>
      </c>
      <c r="E350" t="s">
        <v>297</v>
      </c>
      <c r="F350" s="144" t="s">
        <v>5505</v>
      </c>
      <c r="G350" s="144" t="s">
        <v>5505</v>
      </c>
      <c r="H350" s="141" t="s">
        <v>5551</v>
      </c>
    </row>
    <row r="351" spans="1:8" x14ac:dyDescent="0.2">
      <c r="A351" t="s">
        <v>5491</v>
      </c>
      <c r="B351" t="s">
        <v>2734</v>
      </c>
      <c r="C351" t="s">
        <v>2735</v>
      </c>
      <c r="D351" s="98" t="s">
        <v>2736</v>
      </c>
      <c r="E351" s="6" t="s">
        <v>2737</v>
      </c>
      <c r="F351" s="70" t="s">
        <v>5507</v>
      </c>
      <c r="G351" s="70" t="s">
        <v>5505</v>
      </c>
      <c r="H351" t="s">
        <v>5506</v>
      </c>
    </row>
    <row r="352" spans="1:8" x14ac:dyDescent="0.2">
      <c r="A352" t="s">
        <v>5491</v>
      </c>
      <c r="B352" t="s">
        <v>3838</v>
      </c>
      <c r="C352" t="s">
        <v>3839</v>
      </c>
      <c r="D352" s="70" t="s">
        <v>3840</v>
      </c>
      <c r="E352" t="s">
        <v>297</v>
      </c>
      <c r="F352" s="144" t="s">
        <v>5505</v>
      </c>
      <c r="G352" s="144" t="s">
        <v>5505</v>
      </c>
      <c r="H352" s="141" t="s">
        <v>5506</v>
      </c>
    </row>
    <row r="353" spans="1:8" x14ac:dyDescent="0.2">
      <c r="A353" t="s">
        <v>5491</v>
      </c>
      <c r="B353" t="s">
        <v>248</v>
      </c>
      <c r="C353" t="s">
        <v>2410</v>
      </c>
      <c r="D353" s="70" t="s">
        <v>2412</v>
      </c>
      <c r="E353" t="s">
        <v>297</v>
      </c>
      <c r="F353" s="70" t="s">
        <v>5505</v>
      </c>
      <c r="G353" s="70" t="s">
        <v>5505</v>
      </c>
      <c r="H353" t="s">
        <v>5506</v>
      </c>
    </row>
    <row r="354" spans="1:8" x14ac:dyDescent="0.2">
      <c r="A354" t="s">
        <v>5491</v>
      </c>
      <c r="B354" s="70" t="s">
        <v>250</v>
      </c>
      <c r="C354" s="70" t="s">
        <v>2416</v>
      </c>
      <c r="D354" s="43" t="s">
        <v>2417</v>
      </c>
      <c r="E354" t="s">
        <v>297</v>
      </c>
      <c r="F354" s="144" t="s">
        <v>5505</v>
      </c>
      <c r="G354" s="144" t="s">
        <v>5505</v>
      </c>
      <c r="H354" s="141" t="s">
        <v>5506</v>
      </c>
    </row>
    <row r="355" spans="1:8" x14ac:dyDescent="0.2">
      <c r="A355" t="s">
        <v>5491</v>
      </c>
      <c r="B355" t="s">
        <v>2744</v>
      </c>
      <c r="C355" s="21" t="s">
        <v>2745</v>
      </c>
      <c r="D355" s="91" t="s">
        <v>2745</v>
      </c>
      <c r="E355" t="s">
        <v>297</v>
      </c>
      <c r="F355" s="70" t="s">
        <v>5505</v>
      </c>
      <c r="G355" s="70" t="s">
        <v>5505</v>
      </c>
      <c r="H355" t="s">
        <v>5506</v>
      </c>
    </row>
    <row r="356" spans="1:8" x14ac:dyDescent="0.2">
      <c r="A356" t="s">
        <v>5491</v>
      </c>
      <c r="B356" t="s">
        <v>2747</v>
      </c>
      <c r="C356" s="21" t="s">
        <v>2748</v>
      </c>
      <c r="D356" s="91" t="s">
        <v>2748</v>
      </c>
      <c r="E356" t="s">
        <v>297</v>
      </c>
      <c r="F356" s="144" t="s">
        <v>5505</v>
      </c>
      <c r="G356" s="144" t="s">
        <v>5505</v>
      </c>
      <c r="H356" s="141" t="s">
        <v>5506</v>
      </c>
    </row>
    <row r="357" spans="1:8" x14ac:dyDescent="0.2">
      <c r="A357" t="s">
        <v>5491</v>
      </c>
      <c r="B357" t="s">
        <v>2750</v>
      </c>
      <c r="C357" s="32" t="s">
        <v>2751</v>
      </c>
      <c r="D357" s="99" t="s">
        <v>2751</v>
      </c>
      <c r="E357" t="s">
        <v>297</v>
      </c>
      <c r="F357" s="70" t="s">
        <v>5505</v>
      </c>
      <c r="G357" s="70" t="s">
        <v>5505</v>
      </c>
      <c r="H357" t="s">
        <v>5506</v>
      </c>
    </row>
    <row r="358" spans="1:8" x14ac:dyDescent="0.2">
      <c r="A358" t="s">
        <v>5491</v>
      </c>
      <c r="B358" t="s">
        <v>2753</v>
      </c>
      <c r="C358" s="32" t="s">
        <v>2754</v>
      </c>
      <c r="D358" s="99" t="s">
        <v>2755</v>
      </c>
      <c r="E358" t="s">
        <v>297</v>
      </c>
      <c r="F358" s="144" t="s">
        <v>5505</v>
      </c>
      <c r="G358" s="144" t="s">
        <v>5505</v>
      </c>
      <c r="H358" s="141" t="s">
        <v>5506</v>
      </c>
    </row>
    <row r="359" spans="1:8" x14ac:dyDescent="0.2">
      <c r="A359" t="s">
        <v>5491</v>
      </c>
      <c r="B359" s="26" t="s">
        <v>2758</v>
      </c>
      <c r="C359" s="73" t="s">
        <v>2759</v>
      </c>
      <c r="D359" s="100" t="s">
        <v>2759</v>
      </c>
      <c r="E359" s="26" t="s">
        <v>297</v>
      </c>
      <c r="F359" s="70" t="s">
        <v>5505</v>
      </c>
      <c r="G359" s="70" t="s">
        <v>5505</v>
      </c>
      <c r="H359" t="s">
        <v>5506</v>
      </c>
    </row>
    <row r="360" spans="1:8" x14ac:dyDescent="0.2">
      <c r="A360" t="s">
        <v>5491</v>
      </c>
      <c r="B360" t="s">
        <v>2761</v>
      </c>
      <c r="C360" s="21" t="s">
        <v>2762</v>
      </c>
      <c r="D360" s="91" t="s">
        <v>2762</v>
      </c>
      <c r="E360" t="s">
        <v>297</v>
      </c>
      <c r="F360" s="144" t="s">
        <v>5505</v>
      </c>
      <c r="G360" s="144" t="s">
        <v>5505</v>
      </c>
      <c r="H360" s="141" t="s">
        <v>5506</v>
      </c>
    </row>
    <row r="361" spans="1:8" x14ac:dyDescent="0.2">
      <c r="A361" t="s">
        <v>5491</v>
      </c>
      <c r="B361" t="s">
        <v>2765</v>
      </c>
      <c r="C361" s="21" t="s">
        <v>2766</v>
      </c>
      <c r="D361" s="91" t="s">
        <v>2766</v>
      </c>
      <c r="E361" t="s">
        <v>297</v>
      </c>
      <c r="F361" s="70" t="s">
        <v>5505</v>
      </c>
      <c r="G361" s="70" t="s">
        <v>5505</v>
      </c>
      <c r="H361" t="s">
        <v>5506</v>
      </c>
    </row>
    <row r="362" spans="1:8" x14ac:dyDescent="0.2">
      <c r="A362" t="s">
        <v>5491</v>
      </c>
      <c r="B362" t="s">
        <v>2769</v>
      </c>
      <c r="C362" s="21" t="s">
        <v>2770</v>
      </c>
      <c r="D362" s="91" t="s">
        <v>2770</v>
      </c>
      <c r="E362" t="s">
        <v>297</v>
      </c>
      <c r="F362" s="144" t="s">
        <v>5505</v>
      </c>
      <c r="G362" s="144" t="s">
        <v>5505</v>
      </c>
      <c r="H362" s="141" t="s">
        <v>5506</v>
      </c>
    </row>
    <row r="363" spans="1:8" x14ac:dyDescent="0.2">
      <c r="A363" t="s">
        <v>5491</v>
      </c>
      <c r="B363" s="70" t="s">
        <v>2773</v>
      </c>
      <c r="C363" s="70" t="s">
        <v>2774</v>
      </c>
      <c r="D363" s="70" t="s">
        <v>2775</v>
      </c>
      <c r="E363" t="s">
        <v>297</v>
      </c>
      <c r="F363" s="70" t="s">
        <v>5505</v>
      </c>
      <c r="G363" s="70" t="s">
        <v>5505</v>
      </c>
      <c r="H363" t="s">
        <v>5506</v>
      </c>
    </row>
    <row r="364" spans="1:8" x14ac:dyDescent="0.2">
      <c r="A364" t="s">
        <v>5491</v>
      </c>
      <c r="B364" s="70" t="s">
        <v>2779</v>
      </c>
      <c r="C364" s="70" t="s">
        <v>2780</v>
      </c>
      <c r="D364" s="70" t="s">
        <v>2781</v>
      </c>
      <c r="E364" t="s">
        <v>297</v>
      </c>
      <c r="F364" s="144" t="s">
        <v>5512</v>
      </c>
      <c r="G364" s="144" t="s">
        <v>5505</v>
      </c>
      <c r="H364" s="141" t="s">
        <v>5506</v>
      </c>
    </row>
    <row r="365" spans="1:8" x14ac:dyDescent="0.2">
      <c r="A365" t="s">
        <v>5491</v>
      </c>
      <c r="B365" t="s">
        <v>2936</v>
      </c>
      <c r="C365" t="s">
        <v>2937</v>
      </c>
      <c r="D365" s="70" t="s">
        <v>2938</v>
      </c>
      <c r="E365" t="s">
        <v>297</v>
      </c>
      <c r="F365" s="70" t="s">
        <v>5505</v>
      </c>
      <c r="G365" s="70" t="s">
        <v>5505</v>
      </c>
      <c r="H365" t="s">
        <v>5506</v>
      </c>
    </row>
    <row r="366" spans="1:8" x14ac:dyDescent="0.2">
      <c r="A366" t="s">
        <v>5491</v>
      </c>
      <c r="B366" t="s">
        <v>2791</v>
      </c>
      <c r="C366" t="s">
        <v>2792</v>
      </c>
      <c r="D366" s="70" t="s">
        <v>2793</v>
      </c>
      <c r="E366" t="s">
        <v>2794</v>
      </c>
      <c r="F366" s="144" t="s">
        <v>5505</v>
      </c>
      <c r="G366" s="144" t="s">
        <v>5505</v>
      </c>
      <c r="H366" s="141" t="s">
        <v>5506</v>
      </c>
    </row>
    <row r="367" spans="1:8" x14ac:dyDescent="0.2">
      <c r="A367" t="s">
        <v>5491</v>
      </c>
      <c r="B367" t="s">
        <v>2810</v>
      </c>
      <c r="C367" t="s">
        <v>2811</v>
      </c>
      <c r="D367" s="70" t="s">
        <v>5669</v>
      </c>
      <c r="E367" t="s">
        <v>297</v>
      </c>
      <c r="F367" s="70" t="s">
        <v>5507</v>
      </c>
      <c r="G367" s="70" t="s">
        <v>5505</v>
      </c>
      <c r="H367" t="s">
        <v>5506</v>
      </c>
    </row>
    <row r="368" spans="1:8" x14ac:dyDescent="0.2">
      <c r="A368" t="s">
        <v>5491</v>
      </c>
      <c r="B368" t="s">
        <v>210</v>
      </c>
      <c r="C368" t="s">
        <v>5670</v>
      </c>
      <c r="D368" s="70" t="s">
        <v>5671</v>
      </c>
      <c r="E368" t="s">
        <v>5672</v>
      </c>
      <c r="F368" s="144" t="s">
        <v>5505</v>
      </c>
      <c r="G368" s="144" t="s">
        <v>5505</v>
      </c>
      <c r="H368" s="141" t="s">
        <v>5506</v>
      </c>
    </row>
    <row r="369" spans="1:8" x14ac:dyDescent="0.2">
      <c r="A369" t="s">
        <v>5491</v>
      </c>
      <c r="B369" t="s">
        <v>202</v>
      </c>
      <c r="C369" t="s">
        <v>5673</v>
      </c>
      <c r="D369" s="70" t="s">
        <v>5674</v>
      </c>
      <c r="E369" t="s">
        <v>5675</v>
      </c>
      <c r="F369" s="70" t="s">
        <v>5505</v>
      </c>
      <c r="G369" s="70" t="s">
        <v>5505</v>
      </c>
      <c r="H369" t="s">
        <v>5506</v>
      </c>
    </row>
    <row r="370" spans="1:8" x14ac:dyDescent="0.2">
      <c r="A370" t="s">
        <v>5491</v>
      </c>
      <c r="B370" t="s">
        <v>2015</v>
      </c>
      <c r="C370" t="s">
        <v>2816</v>
      </c>
      <c r="D370" s="70" t="s">
        <v>2817</v>
      </c>
      <c r="E370" t="s">
        <v>2818</v>
      </c>
      <c r="F370" s="144" t="s">
        <v>5505</v>
      </c>
      <c r="G370" s="144" t="s">
        <v>5505</v>
      </c>
      <c r="H370" s="141" t="s">
        <v>5506</v>
      </c>
    </row>
    <row r="371" spans="1:8" x14ac:dyDescent="0.2">
      <c r="A371" t="s">
        <v>5491</v>
      </c>
      <c r="B371" s="2" t="s">
        <v>666</v>
      </c>
      <c r="C371" s="2" t="s">
        <v>2822</v>
      </c>
      <c r="D371" s="85" t="s">
        <v>2617</v>
      </c>
      <c r="E371" s="2" t="s">
        <v>297</v>
      </c>
      <c r="F371" s="70" t="s">
        <v>5505</v>
      </c>
      <c r="G371" s="70" t="s">
        <v>5505</v>
      </c>
      <c r="H371" t="s">
        <v>5506</v>
      </c>
    </row>
    <row r="372" spans="1:8" x14ac:dyDescent="0.2">
      <c r="A372" t="s">
        <v>5491</v>
      </c>
      <c r="B372" t="s">
        <v>2825</v>
      </c>
      <c r="C372" t="s">
        <v>2826</v>
      </c>
      <c r="D372" s="70" t="s">
        <v>2827</v>
      </c>
      <c r="E372" t="s">
        <v>761</v>
      </c>
      <c r="F372" s="144" t="s">
        <v>5505</v>
      </c>
      <c r="G372" s="144" t="s">
        <v>5505</v>
      </c>
      <c r="H372" s="141" t="s">
        <v>5506</v>
      </c>
    </row>
    <row r="373" spans="1:8" x14ac:dyDescent="0.2">
      <c r="A373" t="s">
        <v>5491</v>
      </c>
      <c r="B373" t="s">
        <v>2835</v>
      </c>
      <c r="C373" t="s">
        <v>2836</v>
      </c>
      <c r="D373" s="70" t="s">
        <v>2837</v>
      </c>
      <c r="E373" t="s">
        <v>297</v>
      </c>
      <c r="F373" s="70" t="s">
        <v>5507</v>
      </c>
      <c r="G373" s="70" t="s">
        <v>5505</v>
      </c>
      <c r="H373" t="s">
        <v>5506</v>
      </c>
    </row>
    <row r="374" spans="1:8" x14ac:dyDescent="0.2">
      <c r="A374" t="s">
        <v>5491</v>
      </c>
      <c r="B374" s="70" t="s">
        <v>2842</v>
      </c>
      <c r="C374" s="70" t="s">
        <v>2843</v>
      </c>
      <c r="D374" s="70" t="s">
        <v>2844</v>
      </c>
      <c r="E374" t="s">
        <v>297</v>
      </c>
      <c r="F374" s="144" t="s">
        <v>5505</v>
      </c>
      <c r="G374" s="144" t="s">
        <v>5505</v>
      </c>
      <c r="H374" s="141" t="s">
        <v>5506</v>
      </c>
    </row>
    <row r="375" spans="1:8" x14ac:dyDescent="0.2">
      <c r="A375" t="s">
        <v>5491</v>
      </c>
      <c r="B375" s="70" t="s">
        <v>2846</v>
      </c>
      <c r="C375" s="70" t="s">
        <v>2847</v>
      </c>
      <c r="D375" s="70" t="s">
        <v>2848</v>
      </c>
      <c r="E375" t="s">
        <v>297</v>
      </c>
      <c r="F375" s="70" t="s">
        <v>5505</v>
      </c>
      <c r="G375" s="70" t="s">
        <v>5505</v>
      </c>
      <c r="H375" t="s">
        <v>5506</v>
      </c>
    </row>
    <row r="376" spans="1:8" x14ac:dyDescent="0.2">
      <c r="A376" t="s">
        <v>5491</v>
      </c>
      <c r="B376" s="70" t="s">
        <v>2851</v>
      </c>
      <c r="C376" s="70" t="s">
        <v>2852</v>
      </c>
      <c r="D376" s="70" t="s">
        <v>2853</v>
      </c>
      <c r="E376" t="s">
        <v>297</v>
      </c>
      <c r="F376" s="144" t="s">
        <v>5512</v>
      </c>
      <c r="G376" s="144" t="s">
        <v>5505</v>
      </c>
      <c r="H376" s="141" t="s">
        <v>5506</v>
      </c>
    </row>
    <row r="377" spans="1:8" x14ac:dyDescent="0.2">
      <c r="A377" t="s">
        <v>5491</v>
      </c>
      <c r="B377" t="s">
        <v>3705</v>
      </c>
      <c r="C377" t="s">
        <v>389</v>
      </c>
      <c r="D377" s="70" t="s">
        <v>3706</v>
      </c>
      <c r="E377" t="s">
        <v>297</v>
      </c>
      <c r="F377" s="70" t="s">
        <v>5505</v>
      </c>
      <c r="G377" s="70" t="s">
        <v>5505</v>
      </c>
      <c r="H377" t="s">
        <v>5551</v>
      </c>
    </row>
    <row r="378" spans="1:8" x14ac:dyDescent="0.2">
      <c r="A378" t="s">
        <v>5491</v>
      </c>
      <c r="B378" t="s">
        <v>2861</v>
      </c>
      <c r="C378" t="s">
        <v>2862</v>
      </c>
      <c r="D378" s="70" t="s">
        <v>2863</v>
      </c>
      <c r="E378" t="s">
        <v>2864</v>
      </c>
      <c r="F378" s="144" t="s">
        <v>5507</v>
      </c>
      <c r="G378" s="144" t="s">
        <v>5505</v>
      </c>
      <c r="H378" s="141" t="s">
        <v>5506</v>
      </c>
    </row>
    <row r="379" spans="1:8" x14ac:dyDescent="0.2">
      <c r="A379" t="s">
        <v>5491</v>
      </c>
      <c r="B379" s="70" t="s">
        <v>2666</v>
      </c>
      <c r="C379" s="70" t="s">
        <v>2868</v>
      </c>
      <c r="D379" s="70" t="s">
        <v>2869</v>
      </c>
      <c r="E379" t="s">
        <v>297</v>
      </c>
      <c r="F379" s="70" t="s">
        <v>5505</v>
      </c>
      <c r="G379" s="70" t="s">
        <v>5505</v>
      </c>
      <c r="H379" t="s">
        <v>5506</v>
      </c>
    </row>
    <row r="380" spans="1:8" x14ac:dyDescent="0.2">
      <c r="A380" t="s">
        <v>5491</v>
      </c>
      <c r="B380" t="s">
        <v>2871</v>
      </c>
      <c r="C380" t="s">
        <v>2872</v>
      </c>
      <c r="D380" s="70" t="s">
        <v>2873</v>
      </c>
      <c r="E380" t="s">
        <v>297</v>
      </c>
      <c r="F380" s="144" t="s">
        <v>5505</v>
      </c>
      <c r="G380" s="144" t="s">
        <v>5505</v>
      </c>
      <c r="H380" s="141" t="s">
        <v>5506</v>
      </c>
    </row>
    <row r="381" spans="1:8" x14ac:dyDescent="0.2">
      <c r="A381" t="s">
        <v>5491</v>
      </c>
      <c r="B381" t="s">
        <v>2876</v>
      </c>
      <c r="C381" t="s">
        <v>5676</v>
      </c>
      <c r="D381" s="70" t="s">
        <v>2878</v>
      </c>
      <c r="E381" t="s">
        <v>297</v>
      </c>
      <c r="F381" s="70" t="s">
        <v>5505</v>
      </c>
      <c r="G381" s="70" t="s">
        <v>5505</v>
      </c>
      <c r="H381" t="s">
        <v>5506</v>
      </c>
    </row>
    <row r="382" spans="1:8" x14ac:dyDescent="0.2">
      <c r="A382" t="s">
        <v>5491</v>
      </c>
      <c r="B382" t="s">
        <v>2881</v>
      </c>
      <c r="C382" t="s">
        <v>5677</v>
      </c>
      <c r="D382" s="70" t="s">
        <v>2883</v>
      </c>
      <c r="E382" t="s">
        <v>297</v>
      </c>
      <c r="F382" s="144" t="s">
        <v>5505</v>
      </c>
      <c r="G382" s="144" t="s">
        <v>5505</v>
      </c>
      <c r="H382" s="141" t="s">
        <v>5506</v>
      </c>
    </row>
    <row r="383" spans="1:8" x14ac:dyDescent="0.2">
      <c r="A383" t="s">
        <v>5491</v>
      </c>
      <c r="B383" t="s">
        <v>5678</v>
      </c>
      <c r="C383" t="s">
        <v>5679</v>
      </c>
      <c r="D383" s="70" t="s">
        <v>2863</v>
      </c>
      <c r="E383" t="s">
        <v>1072</v>
      </c>
      <c r="F383" s="70" t="s">
        <v>5507</v>
      </c>
      <c r="G383" s="70" t="s">
        <v>5505</v>
      </c>
      <c r="H383" t="s">
        <v>2888</v>
      </c>
    </row>
    <row r="384" spans="1:8" x14ac:dyDescent="0.2">
      <c r="A384" t="s">
        <v>5491</v>
      </c>
      <c r="B384" s="52" t="s">
        <v>2889</v>
      </c>
      <c r="C384" t="s">
        <v>2890</v>
      </c>
      <c r="D384" s="70" t="s">
        <v>2890</v>
      </c>
      <c r="E384" t="s">
        <v>297</v>
      </c>
      <c r="F384" s="144" t="s">
        <v>5507</v>
      </c>
      <c r="G384" s="144" t="s">
        <v>5505</v>
      </c>
      <c r="H384" s="141" t="s">
        <v>5506</v>
      </c>
    </row>
    <row r="385" spans="1:8" x14ac:dyDescent="0.2">
      <c r="A385" t="s">
        <v>5491</v>
      </c>
      <c r="B385" t="s">
        <v>2893</v>
      </c>
      <c r="C385" t="s">
        <v>2894</v>
      </c>
      <c r="D385" s="70" t="s">
        <v>2895</v>
      </c>
      <c r="E385" t="s">
        <v>297</v>
      </c>
      <c r="F385" s="70" t="s">
        <v>5505</v>
      </c>
      <c r="G385" s="70" t="s">
        <v>5505</v>
      </c>
      <c r="H385" t="s">
        <v>5506</v>
      </c>
    </row>
    <row r="386" spans="1:8" x14ac:dyDescent="0.2">
      <c r="A386" t="s">
        <v>5491</v>
      </c>
      <c r="B386" t="s">
        <v>2896</v>
      </c>
      <c r="C386" t="s">
        <v>2897</v>
      </c>
      <c r="D386" s="70" t="s">
        <v>2898</v>
      </c>
      <c r="E386" t="s">
        <v>297</v>
      </c>
      <c r="F386" s="144" t="s">
        <v>5505</v>
      </c>
      <c r="G386" s="144" t="s">
        <v>5505</v>
      </c>
      <c r="H386" s="141" t="s">
        <v>5506</v>
      </c>
    </row>
    <row r="387" spans="1:8" x14ac:dyDescent="0.2">
      <c r="A387" t="s">
        <v>5491</v>
      </c>
      <c r="B387" t="s">
        <v>2901</v>
      </c>
      <c r="C387" t="s">
        <v>5680</v>
      </c>
      <c r="D387" s="70" t="s">
        <v>2903</v>
      </c>
      <c r="E387" t="s">
        <v>297</v>
      </c>
      <c r="F387" s="70" t="s">
        <v>5505</v>
      </c>
      <c r="G387" s="70" t="s">
        <v>5505</v>
      </c>
      <c r="H387" t="s">
        <v>5506</v>
      </c>
    </row>
    <row r="388" spans="1:8" x14ac:dyDescent="0.2">
      <c r="A388" t="s">
        <v>5491</v>
      </c>
      <c r="B388" s="7" t="s">
        <v>2906</v>
      </c>
      <c r="C388" t="s">
        <v>2907</v>
      </c>
      <c r="D388" s="70" t="s">
        <v>2908</v>
      </c>
      <c r="E388" t="s">
        <v>2909</v>
      </c>
      <c r="F388" s="144" t="s">
        <v>5505</v>
      </c>
      <c r="G388" s="144" t="s">
        <v>5505</v>
      </c>
      <c r="H388" s="141" t="s">
        <v>5506</v>
      </c>
    </row>
    <row r="389" spans="1:8" x14ac:dyDescent="0.2">
      <c r="A389" t="s">
        <v>5491</v>
      </c>
      <c r="B389" t="s">
        <v>2913</v>
      </c>
      <c r="C389" t="s">
        <v>2914</v>
      </c>
      <c r="D389" s="70" t="s">
        <v>2915</v>
      </c>
      <c r="E389" t="s">
        <v>2916</v>
      </c>
      <c r="F389" s="70" t="s">
        <v>5505</v>
      </c>
      <c r="G389" s="70" t="s">
        <v>5505</v>
      </c>
      <c r="H389" t="s">
        <v>5506</v>
      </c>
    </row>
    <row r="390" spans="1:8" x14ac:dyDescent="0.2">
      <c r="A390" t="s">
        <v>5491</v>
      </c>
      <c r="B390" s="7" t="s">
        <v>2547</v>
      </c>
      <c r="C390" t="s">
        <v>2548</v>
      </c>
      <c r="D390" s="70" t="s">
        <v>2549</v>
      </c>
      <c r="E390" t="s">
        <v>297</v>
      </c>
      <c r="F390" s="144" t="s">
        <v>5505</v>
      </c>
      <c r="G390" s="144" t="s">
        <v>5505</v>
      </c>
      <c r="H390" s="141" t="s">
        <v>5506</v>
      </c>
    </row>
    <row r="391" spans="1:8" x14ac:dyDescent="0.2">
      <c r="A391" t="s">
        <v>5491</v>
      </c>
      <c r="B391" t="s">
        <v>302</v>
      </c>
      <c r="C391" t="s">
        <v>5681</v>
      </c>
      <c r="D391" s="70" t="s">
        <v>5682</v>
      </c>
      <c r="E391" t="s">
        <v>297</v>
      </c>
      <c r="F391" s="70" t="s">
        <v>5505</v>
      </c>
      <c r="G391" s="70" t="s">
        <v>5505</v>
      </c>
      <c r="H391" t="s">
        <v>5506</v>
      </c>
    </row>
    <row r="392" spans="1:8" x14ac:dyDescent="0.2">
      <c r="A392" t="s">
        <v>5491</v>
      </c>
      <c r="B392" s="29" t="s">
        <v>2941</v>
      </c>
      <c r="C392" s="29" t="s">
        <v>2942</v>
      </c>
      <c r="D392" s="70" t="s">
        <v>2942</v>
      </c>
      <c r="E392" t="s">
        <v>297</v>
      </c>
      <c r="F392" s="144" t="s">
        <v>5505</v>
      </c>
      <c r="G392" s="144" t="s">
        <v>5505</v>
      </c>
      <c r="H392" s="141" t="s">
        <v>5506</v>
      </c>
    </row>
    <row r="393" spans="1:8" x14ac:dyDescent="0.2">
      <c r="A393" t="s">
        <v>5491</v>
      </c>
      <c r="B393" s="29" t="s">
        <v>1526</v>
      </c>
      <c r="C393" s="29" t="s">
        <v>1527</v>
      </c>
      <c r="D393" s="70" t="s">
        <v>1527</v>
      </c>
      <c r="E393" t="s">
        <v>297</v>
      </c>
      <c r="F393" s="70" t="s">
        <v>5505</v>
      </c>
      <c r="G393" s="70" t="s">
        <v>5505</v>
      </c>
      <c r="H393" t="s">
        <v>5506</v>
      </c>
    </row>
    <row r="394" spans="1:8" x14ac:dyDescent="0.2">
      <c r="A394" t="s">
        <v>5491</v>
      </c>
      <c r="B394" s="29" t="s">
        <v>2945</v>
      </c>
      <c r="C394" s="29" t="s">
        <v>2946</v>
      </c>
      <c r="D394" s="70" t="s">
        <v>2946</v>
      </c>
      <c r="E394" t="s">
        <v>297</v>
      </c>
      <c r="F394" s="144" t="s">
        <v>5505</v>
      </c>
      <c r="G394" s="144" t="s">
        <v>5505</v>
      </c>
      <c r="H394" s="141" t="s">
        <v>5506</v>
      </c>
    </row>
    <row r="395" spans="1:8" x14ac:dyDescent="0.2">
      <c r="A395" t="s">
        <v>5491</v>
      </c>
      <c r="B395" s="29" t="s">
        <v>2949</v>
      </c>
      <c r="C395" s="29" t="s">
        <v>2950</v>
      </c>
      <c r="D395" s="70" t="s">
        <v>2950</v>
      </c>
      <c r="E395" t="s">
        <v>297</v>
      </c>
      <c r="F395" s="70" t="s">
        <v>5505</v>
      </c>
      <c r="G395" s="70" t="s">
        <v>5505</v>
      </c>
      <c r="H395" t="s">
        <v>5506</v>
      </c>
    </row>
    <row r="396" spans="1:8" x14ac:dyDescent="0.2">
      <c r="A396" t="s">
        <v>5491</v>
      </c>
      <c r="B396" s="29" t="s">
        <v>2953</v>
      </c>
      <c r="C396" s="29" t="s">
        <v>2954</v>
      </c>
      <c r="D396" s="70" t="s">
        <v>2954</v>
      </c>
      <c r="E396" t="s">
        <v>297</v>
      </c>
      <c r="F396" s="144" t="s">
        <v>5505</v>
      </c>
      <c r="G396" s="144" t="s">
        <v>5505</v>
      </c>
      <c r="H396" s="141" t="s">
        <v>5506</v>
      </c>
    </row>
    <row r="397" spans="1:8" x14ac:dyDescent="0.2">
      <c r="A397" t="s">
        <v>5491</v>
      </c>
      <c r="B397" s="29" t="s">
        <v>2957</v>
      </c>
      <c r="C397" s="29" t="s">
        <v>2958</v>
      </c>
      <c r="D397" s="70" t="s">
        <v>2958</v>
      </c>
      <c r="E397" t="s">
        <v>297</v>
      </c>
      <c r="F397" s="70" t="s">
        <v>5505</v>
      </c>
      <c r="G397" s="70" t="s">
        <v>5505</v>
      </c>
      <c r="H397" t="s">
        <v>5506</v>
      </c>
    </row>
    <row r="398" spans="1:8" x14ac:dyDescent="0.2">
      <c r="A398" t="s">
        <v>5491</v>
      </c>
      <c r="B398" s="110" t="s">
        <v>5683</v>
      </c>
      <c r="C398" s="110" t="s">
        <v>2961</v>
      </c>
      <c r="D398" s="70" t="s">
        <v>2962</v>
      </c>
      <c r="E398" t="s">
        <v>2963</v>
      </c>
      <c r="F398" s="144" t="s">
        <v>5507</v>
      </c>
      <c r="G398" s="144" t="s">
        <v>5505</v>
      </c>
      <c r="H398" s="141" t="s">
        <v>5506</v>
      </c>
    </row>
    <row r="399" spans="1:8" x14ac:dyDescent="0.2">
      <c r="A399" t="s">
        <v>5491</v>
      </c>
      <c r="B399" t="s">
        <v>2967</v>
      </c>
      <c r="C399" t="s">
        <v>2968</v>
      </c>
      <c r="D399" s="70" t="s">
        <v>2969</v>
      </c>
      <c r="E399" t="s">
        <v>2970</v>
      </c>
      <c r="F399" s="70" t="s">
        <v>5505</v>
      </c>
      <c r="G399" s="70" t="s">
        <v>5505</v>
      </c>
      <c r="H399" t="s">
        <v>5506</v>
      </c>
    </row>
    <row r="400" spans="1:8" x14ac:dyDescent="0.2">
      <c r="A400" t="s">
        <v>5491</v>
      </c>
      <c r="B400" t="s">
        <v>2974</v>
      </c>
      <c r="C400" t="s">
        <v>2975</v>
      </c>
      <c r="D400" s="70" t="s">
        <v>2976</v>
      </c>
      <c r="E400" t="s">
        <v>2977</v>
      </c>
      <c r="F400" s="144" t="s">
        <v>5505</v>
      </c>
      <c r="G400" s="144" t="s">
        <v>5505</v>
      </c>
      <c r="H400" s="141" t="s">
        <v>5506</v>
      </c>
    </row>
    <row r="401" spans="1:8" x14ac:dyDescent="0.2">
      <c r="A401" t="s">
        <v>5491</v>
      </c>
      <c r="B401" t="s">
        <v>306</v>
      </c>
      <c r="C401" t="s">
        <v>2981</v>
      </c>
      <c r="D401" s="70" t="s">
        <v>2976</v>
      </c>
      <c r="E401" t="s">
        <v>2982</v>
      </c>
      <c r="F401" s="70" t="s">
        <v>5505</v>
      </c>
      <c r="G401" s="70" t="s">
        <v>5505</v>
      </c>
      <c r="H401" t="s">
        <v>5506</v>
      </c>
    </row>
    <row r="402" spans="1:8" x14ac:dyDescent="0.2">
      <c r="A402" t="s">
        <v>5491</v>
      </c>
      <c r="B402" t="s">
        <v>343</v>
      </c>
      <c r="C402" t="s">
        <v>2985</v>
      </c>
      <c r="D402" s="70" t="s">
        <v>5684</v>
      </c>
      <c r="E402" t="s">
        <v>2987</v>
      </c>
      <c r="F402" s="144" t="s">
        <v>5505</v>
      </c>
      <c r="G402" s="144" t="s">
        <v>5505</v>
      </c>
      <c r="H402" s="141" t="s">
        <v>5506</v>
      </c>
    </row>
    <row r="403" spans="1:8" x14ac:dyDescent="0.2">
      <c r="A403" t="s">
        <v>5491</v>
      </c>
      <c r="B403" t="s">
        <v>4353</v>
      </c>
      <c r="C403" t="s">
        <v>4379</v>
      </c>
      <c r="D403" s="70" t="s">
        <v>5685</v>
      </c>
      <c r="E403" t="s">
        <v>297</v>
      </c>
      <c r="F403" s="70" t="s">
        <v>5505</v>
      </c>
      <c r="G403" s="70" t="s">
        <v>5505</v>
      </c>
      <c r="H403" t="s">
        <v>5551</v>
      </c>
    </row>
    <row r="404" spans="1:8" x14ac:dyDescent="0.2">
      <c r="A404" t="s">
        <v>5491</v>
      </c>
      <c r="B404" t="s">
        <v>4426</v>
      </c>
      <c r="C404" t="s">
        <v>5686</v>
      </c>
      <c r="D404" s="70" t="s">
        <v>4650</v>
      </c>
      <c r="E404" t="s">
        <v>297</v>
      </c>
      <c r="F404" s="144" t="s">
        <v>5505</v>
      </c>
      <c r="G404" s="144" t="s">
        <v>5505</v>
      </c>
      <c r="H404" s="141" t="s">
        <v>5551</v>
      </c>
    </row>
    <row r="405" spans="1:8" x14ac:dyDescent="0.2">
      <c r="A405" t="s">
        <v>5491</v>
      </c>
      <c r="B405" t="s">
        <v>339</v>
      </c>
      <c r="C405" t="s">
        <v>2997</v>
      </c>
      <c r="D405" s="70" t="s">
        <v>2998</v>
      </c>
      <c r="E405" t="s">
        <v>2999</v>
      </c>
      <c r="F405" s="70" t="s">
        <v>5505</v>
      </c>
      <c r="G405" s="70" t="s">
        <v>5505</v>
      </c>
      <c r="H405" t="s">
        <v>5506</v>
      </c>
    </row>
    <row r="406" spans="1:8" x14ac:dyDescent="0.2">
      <c r="A406" t="s">
        <v>5491</v>
      </c>
      <c r="B406" t="s">
        <v>342</v>
      </c>
      <c r="C406" t="s">
        <v>3003</v>
      </c>
      <c r="D406" s="70" t="s">
        <v>5687</v>
      </c>
      <c r="E406" s="15" t="s">
        <v>3005</v>
      </c>
      <c r="F406" s="144" t="s">
        <v>5505</v>
      </c>
      <c r="G406" s="144" t="s">
        <v>5505</v>
      </c>
      <c r="H406" s="141" t="s">
        <v>5506</v>
      </c>
    </row>
    <row r="407" spans="1:8" x14ac:dyDescent="0.2">
      <c r="A407" t="s">
        <v>5491</v>
      </c>
      <c r="B407" t="s">
        <v>1336</v>
      </c>
      <c r="C407" t="s">
        <v>5688</v>
      </c>
      <c r="D407" s="70" t="s">
        <v>1338</v>
      </c>
      <c r="E407" t="s">
        <v>1339</v>
      </c>
      <c r="F407" s="70" t="s">
        <v>5505</v>
      </c>
      <c r="G407" s="70" t="s">
        <v>5505</v>
      </c>
      <c r="H407" t="s">
        <v>5506</v>
      </c>
    </row>
    <row r="408" spans="1:8" x14ac:dyDescent="0.2">
      <c r="A408" t="s">
        <v>5491</v>
      </c>
      <c r="B408" s="110" t="s">
        <v>3016</v>
      </c>
      <c r="C408" s="110" t="s">
        <v>3017</v>
      </c>
      <c r="D408" s="70" t="s">
        <v>3018</v>
      </c>
      <c r="E408" t="s">
        <v>3019</v>
      </c>
      <c r="F408" s="144" t="s">
        <v>5507</v>
      </c>
      <c r="G408" s="144" t="s">
        <v>5505</v>
      </c>
      <c r="H408" s="141" t="s">
        <v>5506</v>
      </c>
    </row>
    <row r="409" spans="1:8" x14ac:dyDescent="0.2">
      <c r="A409" t="s">
        <v>5491</v>
      </c>
      <c r="B409" t="s">
        <v>303</v>
      </c>
      <c r="C409" t="s">
        <v>3023</v>
      </c>
      <c r="D409" s="70" t="s">
        <v>2998</v>
      </c>
      <c r="E409" s="15" t="s">
        <v>3024</v>
      </c>
      <c r="F409" s="70" t="s">
        <v>5505</v>
      </c>
      <c r="G409" s="70" t="s">
        <v>5505</v>
      </c>
      <c r="H409" t="s">
        <v>5506</v>
      </c>
    </row>
    <row r="410" spans="1:8" x14ac:dyDescent="0.2">
      <c r="A410" t="s">
        <v>5491</v>
      </c>
      <c r="B410" t="s">
        <v>3027</v>
      </c>
      <c r="C410" t="s">
        <v>3028</v>
      </c>
      <c r="D410" s="70" t="s">
        <v>3029</v>
      </c>
      <c r="E410" t="s">
        <v>3030</v>
      </c>
      <c r="F410" s="144" t="s">
        <v>5505</v>
      </c>
      <c r="G410" s="144" t="s">
        <v>5505</v>
      </c>
      <c r="H410" s="141" t="s">
        <v>5506</v>
      </c>
    </row>
    <row r="411" spans="1:8" x14ac:dyDescent="0.2">
      <c r="A411" t="s">
        <v>5491</v>
      </c>
      <c r="B411" t="s">
        <v>4724</v>
      </c>
      <c r="C411" t="s">
        <v>4725</v>
      </c>
      <c r="D411" s="70" t="s">
        <v>5689</v>
      </c>
      <c r="E411" t="s">
        <v>297</v>
      </c>
      <c r="F411" s="70" t="s">
        <v>5505</v>
      </c>
      <c r="G411" s="70" t="s">
        <v>5505</v>
      </c>
      <c r="H411" t="s">
        <v>5551</v>
      </c>
    </row>
    <row r="412" spans="1:8" x14ac:dyDescent="0.2">
      <c r="A412" t="s">
        <v>5491</v>
      </c>
      <c r="B412" t="s">
        <v>3036</v>
      </c>
      <c r="C412" t="s">
        <v>3037</v>
      </c>
      <c r="D412" s="70" t="s">
        <v>3038</v>
      </c>
      <c r="E412" t="s">
        <v>2309</v>
      </c>
      <c r="F412" s="144" t="s">
        <v>5505</v>
      </c>
      <c r="G412" s="144" t="s">
        <v>5505</v>
      </c>
      <c r="H412" s="141" t="s">
        <v>5506</v>
      </c>
    </row>
    <row r="413" spans="1:8" x14ac:dyDescent="0.2">
      <c r="A413" t="s">
        <v>5491</v>
      </c>
      <c r="B413" s="70" t="s">
        <v>3041</v>
      </c>
      <c r="C413" s="70" t="s">
        <v>3042</v>
      </c>
      <c r="D413" s="70" t="s">
        <v>3043</v>
      </c>
      <c r="E413" t="s">
        <v>297</v>
      </c>
      <c r="F413" s="70" t="s">
        <v>5505</v>
      </c>
      <c r="G413" s="70" t="s">
        <v>5505</v>
      </c>
      <c r="H413" t="s">
        <v>5506</v>
      </c>
    </row>
    <row r="414" spans="1:8" x14ac:dyDescent="0.2">
      <c r="A414" t="s">
        <v>5491</v>
      </c>
      <c r="B414" t="s">
        <v>344</v>
      </c>
      <c r="C414" t="s">
        <v>3046</v>
      </c>
      <c r="D414" s="70" t="s">
        <v>3047</v>
      </c>
      <c r="E414" t="s">
        <v>297</v>
      </c>
      <c r="F414" s="144" t="s">
        <v>5505</v>
      </c>
      <c r="G414" s="144" t="s">
        <v>5505</v>
      </c>
      <c r="H414" s="141" t="s">
        <v>5506</v>
      </c>
    </row>
    <row r="415" spans="1:8" x14ac:dyDescent="0.2">
      <c r="A415" t="s">
        <v>5491</v>
      </c>
      <c r="B415" t="s">
        <v>1777</v>
      </c>
      <c r="C415" t="s">
        <v>5690</v>
      </c>
      <c r="D415" s="70" t="s">
        <v>1775</v>
      </c>
      <c r="E415" t="s">
        <v>1776</v>
      </c>
      <c r="F415" s="70" t="s">
        <v>5505</v>
      </c>
      <c r="G415" s="70" t="s">
        <v>5505</v>
      </c>
      <c r="H415" t="s">
        <v>5506</v>
      </c>
    </row>
    <row r="416" spans="1:8" x14ac:dyDescent="0.2">
      <c r="A416" t="s">
        <v>5491</v>
      </c>
      <c r="B416" s="7" t="s">
        <v>2553</v>
      </c>
      <c r="C416" t="s">
        <v>2554</v>
      </c>
      <c r="D416" s="70" t="s">
        <v>2555</v>
      </c>
      <c r="E416" t="s">
        <v>297</v>
      </c>
      <c r="F416" s="144" t="s">
        <v>5505</v>
      </c>
      <c r="G416" s="144" t="s">
        <v>5505</v>
      </c>
      <c r="H416" s="141" t="s">
        <v>5506</v>
      </c>
    </row>
    <row r="417" spans="1:8" x14ac:dyDescent="0.2">
      <c r="A417" t="s">
        <v>5491</v>
      </c>
      <c r="B417" s="70" t="s">
        <v>3062</v>
      </c>
      <c r="C417" s="70" t="s">
        <v>3063</v>
      </c>
      <c r="D417" s="70" t="s">
        <v>3063</v>
      </c>
      <c r="E417" t="s">
        <v>297</v>
      </c>
      <c r="F417" s="70" t="s">
        <v>5505</v>
      </c>
      <c r="G417" s="70" t="s">
        <v>5505</v>
      </c>
      <c r="H417" t="s">
        <v>5506</v>
      </c>
    </row>
    <row r="418" spans="1:8" x14ac:dyDescent="0.2">
      <c r="A418" t="s">
        <v>5491</v>
      </c>
      <c r="B418" t="s">
        <v>3065</v>
      </c>
      <c r="C418" t="s">
        <v>3066</v>
      </c>
      <c r="D418" s="70" t="s">
        <v>3067</v>
      </c>
      <c r="E418" t="s">
        <v>297</v>
      </c>
      <c r="F418" s="144" t="s">
        <v>5505</v>
      </c>
      <c r="G418" s="144" t="s">
        <v>5505</v>
      </c>
      <c r="H418" s="141" t="s">
        <v>5506</v>
      </c>
    </row>
    <row r="419" spans="1:8" x14ac:dyDescent="0.2">
      <c r="A419" t="s">
        <v>5491</v>
      </c>
      <c r="B419" t="s">
        <v>3070</v>
      </c>
      <c r="C419" t="s">
        <v>5691</v>
      </c>
      <c r="D419" s="70" t="s">
        <v>3072</v>
      </c>
      <c r="E419" t="s">
        <v>297</v>
      </c>
      <c r="F419" s="70" t="s">
        <v>5507</v>
      </c>
      <c r="G419" s="70" t="s">
        <v>5505</v>
      </c>
      <c r="H419" t="s">
        <v>5506</v>
      </c>
    </row>
    <row r="420" spans="1:8" x14ac:dyDescent="0.2">
      <c r="A420" t="s">
        <v>5491</v>
      </c>
      <c r="B420" t="s">
        <v>712</v>
      </c>
      <c r="C420" t="s">
        <v>713</v>
      </c>
      <c r="D420" s="70" t="s">
        <v>714</v>
      </c>
      <c r="E420" t="s">
        <v>297</v>
      </c>
      <c r="F420" s="144" t="s">
        <v>5507</v>
      </c>
      <c r="G420" s="144" t="s">
        <v>5505</v>
      </c>
      <c r="H420" s="141" t="s">
        <v>5506</v>
      </c>
    </row>
    <row r="421" spans="1:8" x14ac:dyDescent="0.2">
      <c r="A421" t="s">
        <v>5491</v>
      </c>
      <c r="B421" s="29" t="s">
        <v>3076</v>
      </c>
      <c r="C421" s="29" t="s">
        <v>3077</v>
      </c>
      <c r="D421" s="70" t="s">
        <v>3077</v>
      </c>
      <c r="E421" t="s">
        <v>297</v>
      </c>
      <c r="F421" s="70" t="s">
        <v>5505</v>
      </c>
      <c r="G421" s="70" t="s">
        <v>5505</v>
      </c>
      <c r="H421" t="s">
        <v>5506</v>
      </c>
    </row>
    <row r="422" spans="1:8" x14ac:dyDescent="0.2">
      <c r="A422" t="s">
        <v>5491</v>
      </c>
      <c r="B422" t="s">
        <v>5692</v>
      </c>
      <c r="C422" t="s">
        <v>5693</v>
      </c>
      <c r="D422" s="70" t="s">
        <v>5694</v>
      </c>
      <c r="E422" t="s">
        <v>297</v>
      </c>
      <c r="F422" s="144" t="s">
        <v>5505</v>
      </c>
      <c r="G422" s="144" t="s">
        <v>5505</v>
      </c>
      <c r="H422" s="141" t="s">
        <v>5506</v>
      </c>
    </row>
    <row r="423" spans="1:8" x14ac:dyDescent="0.2">
      <c r="A423" t="s">
        <v>5491</v>
      </c>
      <c r="B423" t="s">
        <v>3089</v>
      </c>
      <c r="C423" t="s">
        <v>3090</v>
      </c>
      <c r="D423" s="70" t="s">
        <v>3091</v>
      </c>
      <c r="E423" t="s">
        <v>297</v>
      </c>
      <c r="F423" s="70" t="s">
        <v>5505</v>
      </c>
      <c r="G423" s="70" t="s">
        <v>5505</v>
      </c>
      <c r="H423" t="s">
        <v>5506</v>
      </c>
    </row>
    <row r="424" spans="1:8" x14ac:dyDescent="0.2">
      <c r="A424" t="s">
        <v>5491</v>
      </c>
      <c r="B424" t="s">
        <v>3094</v>
      </c>
      <c r="C424" s="21" t="s">
        <v>3095</v>
      </c>
      <c r="D424" s="91" t="s">
        <v>3095</v>
      </c>
      <c r="E424" t="s">
        <v>297</v>
      </c>
      <c r="F424" s="144" t="s">
        <v>5505</v>
      </c>
      <c r="G424" s="144" t="s">
        <v>5505</v>
      </c>
      <c r="H424" s="141" t="s">
        <v>5506</v>
      </c>
    </row>
    <row r="425" spans="1:8" x14ac:dyDescent="0.2">
      <c r="A425" t="s">
        <v>5491</v>
      </c>
      <c r="B425" t="s">
        <v>2206</v>
      </c>
      <c r="C425" t="s">
        <v>5695</v>
      </c>
      <c r="D425" s="70" t="s">
        <v>3097</v>
      </c>
      <c r="E425" t="s">
        <v>3098</v>
      </c>
      <c r="F425" s="70" t="s">
        <v>5505</v>
      </c>
      <c r="G425" s="70" t="s">
        <v>5505</v>
      </c>
      <c r="H425" t="s">
        <v>5506</v>
      </c>
    </row>
    <row r="426" spans="1:8" x14ac:dyDescent="0.2">
      <c r="A426" t="s">
        <v>5491</v>
      </c>
      <c r="B426" s="7" t="s">
        <v>274</v>
      </c>
      <c r="C426" s="7" t="s">
        <v>2594</v>
      </c>
      <c r="D426" s="70" t="s">
        <v>5696</v>
      </c>
      <c r="E426" t="s">
        <v>297</v>
      </c>
      <c r="F426" s="144" t="s">
        <v>5505</v>
      </c>
      <c r="G426" s="144" t="s">
        <v>5505</v>
      </c>
      <c r="H426" s="141" t="s">
        <v>5506</v>
      </c>
    </row>
    <row r="427" spans="1:8" x14ac:dyDescent="0.2">
      <c r="A427" t="s">
        <v>5491</v>
      </c>
      <c r="B427" s="70" t="s">
        <v>5697</v>
      </c>
      <c r="C427" s="70" t="s">
        <v>5698</v>
      </c>
      <c r="D427" s="70" t="s">
        <v>5699</v>
      </c>
      <c r="E427" t="s">
        <v>5700</v>
      </c>
      <c r="F427" s="70" t="s">
        <v>5505</v>
      </c>
      <c r="G427" s="70" t="s">
        <v>5505</v>
      </c>
      <c r="H427" t="s">
        <v>5506</v>
      </c>
    </row>
    <row r="428" spans="1:8" x14ac:dyDescent="0.2">
      <c r="A428" t="s">
        <v>5491</v>
      </c>
      <c r="B428" t="s">
        <v>1590</v>
      </c>
      <c r="C428" t="s">
        <v>1591</v>
      </c>
      <c r="D428" s="70" t="s">
        <v>1592</v>
      </c>
      <c r="E428" t="s">
        <v>297</v>
      </c>
      <c r="F428" s="144" t="s">
        <v>5507</v>
      </c>
      <c r="G428" s="144" t="s">
        <v>5505</v>
      </c>
      <c r="H428" s="141" t="s">
        <v>5506</v>
      </c>
    </row>
    <row r="429" spans="1:8" x14ac:dyDescent="0.2">
      <c r="A429" t="s">
        <v>5491</v>
      </c>
      <c r="B429" t="s">
        <v>3125</v>
      </c>
      <c r="C429" t="s">
        <v>3126</v>
      </c>
      <c r="D429" s="70" t="s">
        <v>3127</v>
      </c>
      <c r="E429" t="s">
        <v>297</v>
      </c>
      <c r="F429" s="70" t="s">
        <v>5505</v>
      </c>
      <c r="G429" s="70" t="s">
        <v>5505</v>
      </c>
      <c r="H429" t="s">
        <v>5506</v>
      </c>
    </row>
    <row r="430" spans="1:8" x14ac:dyDescent="0.2">
      <c r="A430" t="s">
        <v>5491</v>
      </c>
      <c r="B430" s="110" t="s">
        <v>3130</v>
      </c>
      <c r="C430" s="110" t="s">
        <v>3131</v>
      </c>
      <c r="D430" s="70" t="s">
        <v>3132</v>
      </c>
      <c r="E430" t="s">
        <v>3133</v>
      </c>
      <c r="F430" s="144" t="s">
        <v>5507</v>
      </c>
      <c r="G430" s="144" t="s">
        <v>5505</v>
      </c>
      <c r="H430" s="141" t="s">
        <v>5506</v>
      </c>
    </row>
    <row r="431" spans="1:8" x14ac:dyDescent="0.2">
      <c r="A431" t="s">
        <v>5491</v>
      </c>
      <c r="B431" s="29" t="s">
        <v>4786</v>
      </c>
      <c r="C431" s="29" t="s">
        <v>4787</v>
      </c>
      <c r="D431" s="70" t="s">
        <v>4787</v>
      </c>
      <c r="E431" t="s">
        <v>297</v>
      </c>
      <c r="F431" s="70" t="s">
        <v>5505</v>
      </c>
      <c r="G431" s="70" t="s">
        <v>5505</v>
      </c>
      <c r="H431" t="s">
        <v>5506</v>
      </c>
    </row>
    <row r="432" spans="1:8" x14ac:dyDescent="0.2">
      <c r="A432" t="s">
        <v>5491</v>
      </c>
      <c r="B432" s="70" t="s">
        <v>3142</v>
      </c>
      <c r="C432" s="70" t="s">
        <v>3143</v>
      </c>
      <c r="D432" s="70" t="s">
        <v>3144</v>
      </c>
      <c r="E432" t="s">
        <v>3145</v>
      </c>
      <c r="F432" s="144" t="s">
        <v>5505</v>
      </c>
      <c r="G432" s="144" t="s">
        <v>5505</v>
      </c>
      <c r="H432" s="141" t="s">
        <v>5506</v>
      </c>
    </row>
    <row r="433" spans="1:8" x14ac:dyDescent="0.2">
      <c r="A433" t="s">
        <v>5491</v>
      </c>
      <c r="B433" t="s">
        <v>3151</v>
      </c>
      <c r="C433" s="28" t="s">
        <v>3152</v>
      </c>
      <c r="D433" s="90" t="s">
        <v>3153</v>
      </c>
      <c r="E433" t="s">
        <v>297</v>
      </c>
      <c r="F433" s="70" t="s">
        <v>5505</v>
      </c>
      <c r="G433" s="70" t="s">
        <v>5505</v>
      </c>
      <c r="H433" t="s">
        <v>5506</v>
      </c>
    </row>
    <row r="434" spans="1:8" x14ac:dyDescent="0.2">
      <c r="A434" t="s">
        <v>5491</v>
      </c>
      <c r="B434" t="s">
        <v>3156</v>
      </c>
      <c r="C434" s="28" t="s">
        <v>3157</v>
      </c>
      <c r="D434" s="90" t="s">
        <v>3158</v>
      </c>
      <c r="E434" t="s">
        <v>297</v>
      </c>
      <c r="F434" s="144" t="s">
        <v>5505</v>
      </c>
      <c r="G434" s="144" t="s">
        <v>5505</v>
      </c>
      <c r="H434" s="141" t="s">
        <v>5506</v>
      </c>
    </row>
    <row r="435" spans="1:8" x14ac:dyDescent="0.2">
      <c r="A435" t="s">
        <v>5491</v>
      </c>
      <c r="B435" s="7" t="s">
        <v>3174</v>
      </c>
      <c r="C435" t="s">
        <v>5701</v>
      </c>
      <c r="D435" s="70" t="s">
        <v>3176</v>
      </c>
      <c r="E435" t="s">
        <v>297</v>
      </c>
      <c r="F435" s="70" t="s">
        <v>5507</v>
      </c>
      <c r="G435" s="70" t="s">
        <v>5505</v>
      </c>
      <c r="H435" t="s">
        <v>5506</v>
      </c>
    </row>
    <row r="436" spans="1:8" x14ac:dyDescent="0.2">
      <c r="A436" t="s">
        <v>5491</v>
      </c>
      <c r="B436" t="s">
        <v>1573</v>
      </c>
      <c r="C436" t="s">
        <v>1574</v>
      </c>
      <c r="D436" s="70" t="s">
        <v>1575</v>
      </c>
      <c r="E436" t="s">
        <v>297</v>
      </c>
      <c r="F436" s="144" t="s">
        <v>5505</v>
      </c>
      <c r="G436" s="144" t="s">
        <v>5505</v>
      </c>
      <c r="H436" s="141" t="s">
        <v>5506</v>
      </c>
    </row>
    <row r="437" spans="1:8" x14ac:dyDescent="0.2">
      <c r="A437" t="s">
        <v>5491</v>
      </c>
      <c r="B437" t="s">
        <v>3183</v>
      </c>
      <c r="C437" t="s">
        <v>5702</v>
      </c>
      <c r="D437" s="70" t="s">
        <v>3185</v>
      </c>
      <c r="E437" t="s">
        <v>297</v>
      </c>
      <c r="F437" s="70" t="s">
        <v>5505</v>
      </c>
      <c r="G437" s="70" t="s">
        <v>5505</v>
      </c>
      <c r="H437" t="s">
        <v>5506</v>
      </c>
    </row>
    <row r="438" spans="1:8" x14ac:dyDescent="0.2">
      <c r="A438" t="s">
        <v>5491</v>
      </c>
      <c r="B438" t="s">
        <v>3188</v>
      </c>
      <c r="C438" t="s">
        <v>3189</v>
      </c>
      <c r="D438" s="70" t="s">
        <v>3189</v>
      </c>
      <c r="E438" t="s">
        <v>297</v>
      </c>
      <c r="F438" s="144" t="s">
        <v>5507</v>
      </c>
      <c r="G438" s="144" t="s">
        <v>5505</v>
      </c>
      <c r="H438" s="141" t="s">
        <v>5506</v>
      </c>
    </row>
    <row r="439" spans="1:8" x14ac:dyDescent="0.2">
      <c r="A439" t="s">
        <v>5491</v>
      </c>
      <c r="B439" t="s">
        <v>5703</v>
      </c>
      <c r="C439" t="s">
        <v>5704</v>
      </c>
      <c r="D439" s="70" t="s">
        <v>3194</v>
      </c>
      <c r="E439" t="s">
        <v>619</v>
      </c>
      <c r="F439" s="70" t="s">
        <v>5507</v>
      </c>
      <c r="G439" s="70" t="s">
        <v>5505</v>
      </c>
      <c r="H439" t="s">
        <v>2888</v>
      </c>
    </row>
    <row r="440" spans="1:8" x14ac:dyDescent="0.2">
      <c r="A440" t="s">
        <v>5491</v>
      </c>
      <c r="B440" s="7" t="s">
        <v>3198</v>
      </c>
      <c r="C440" s="7" t="s">
        <v>3199</v>
      </c>
      <c r="D440" s="70" t="s">
        <v>3200</v>
      </c>
      <c r="E440" t="s">
        <v>297</v>
      </c>
      <c r="F440" s="144" t="s">
        <v>5507</v>
      </c>
      <c r="G440" s="144" t="s">
        <v>5505</v>
      </c>
      <c r="H440" s="141" t="s">
        <v>5506</v>
      </c>
    </row>
    <row r="441" spans="1:8" x14ac:dyDescent="0.2">
      <c r="A441" t="s">
        <v>5491</v>
      </c>
      <c r="B441" t="s">
        <v>5705</v>
      </c>
      <c r="C441" t="s">
        <v>3207</v>
      </c>
      <c r="D441" s="70" t="s">
        <v>3208</v>
      </c>
      <c r="E441" t="s">
        <v>297</v>
      </c>
      <c r="F441" s="70" t="s">
        <v>5505</v>
      </c>
      <c r="G441" s="70" t="s">
        <v>5505</v>
      </c>
      <c r="H441" t="s">
        <v>5506</v>
      </c>
    </row>
    <row r="442" spans="1:8" x14ac:dyDescent="0.2">
      <c r="A442" t="s">
        <v>5491</v>
      </c>
      <c r="B442" t="s">
        <v>3217</v>
      </c>
      <c r="C442" t="s">
        <v>5706</v>
      </c>
      <c r="D442" s="70" t="s">
        <v>3219</v>
      </c>
      <c r="E442" t="s">
        <v>297</v>
      </c>
      <c r="F442" s="144" t="s">
        <v>5507</v>
      </c>
      <c r="G442" s="144" t="s">
        <v>5505</v>
      </c>
      <c r="H442" s="141" t="s">
        <v>3220</v>
      </c>
    </row>
    <row r="443" spans="1:8" x14ac:dyDescent="0.2">
      <c r="A443" t="s">
        <v>5491</v>
      </c>
      <c r="B443" s="7" t="s">
        <v>3224</v>
      </c>
      <c r="C443" s="7" t="s">
        <v>3225</v>
      </c>
      <c r="D443" s="70" t="s">
        <v>3226</v>
      </c>
      <c r="E443" t="s">
        <v>3227</v>
      </c>
      <c r="F443" s="70" t="s">
        <v>5507</v>
      </c>
      <c r="G443" s="70" t="s">
        <v>5505</v>
      </c>
      <c r="H443" t="s">
        <v>5506</v>
      </c>
    </row>
    <row r="444" spans="1:8" x14ac:dyDescent="0.2">
      <c r="A444" t="s">
        <v>5491</v>
      </c>
      <c r="B444" t="s">
        <v>3252</v>
      </c>
      <c r="C444" t="s">
        <v>3253</v>
      </c>
      <c r="D444" s="70" t="s">
        <v>3254</v>
      </c>
      <c r="E444" t="s">
        <v>297</v>
      </c>
      <c r="F444" s="144" t="s">
        <v>5507</v>
      </c>
      <c r="G444" s="144" t="s">
        <v>5505</v>
      </c>
      <c r="H444" s="141" t="s">
        <v>5506</v>
      </c>
    </row>
    <row r="445" spans="1:8" x14ac:dyDescent="0.2">
      <c r="A445" t="s">
        <v>5491</v>
      </c>
      <c r="B445" s="7" t="s">
        <v>2922</v>
      </c>
      <c r="C445" t="s">
        <v>2923</v>
      </c>
      <c r="D445" s="70" t="s">
        <v>2924</v>
      </c>
      <c r="E445" t="s">
        <v>297</v>
      </c>
      <c r="F445" s="70" t="s">
        <v>5505</v>
      </c>
      <c r="G445" s="70" t="s">
        <v>5505</v>
      </c>
      <c r="H445" t="s">
        <v>5506</v>
      </c>
    </row>
    <row r="446" spans="1:8" x14ac:dyDescent="0.2">
      <c r="A446" t="s">
        <v>5491</v>
      </c>
      <c r="B446" s="29" t="s">
        <v>3139</v>
      </c>
      <c r="C446" s="29" t="s">
        <v>3140</v>
      </c>
      <c r="D446" s="70" t="s">
        <v>3140</v>
      </c>
      <c r="E446" t="s">
        <v>297</v>
      </c>
      <c r="F446" s="144" t="s">
        <v>5505</v>
      </c>
      <c r="G446" s="144" t="s">
        <v>5505</v>
      </c>
      <c r="H446" s="141" t="s">
        <v>5506</v>
      </c>
    </row>
    <row r="447" spans="1:8" x14ac:dyDescent="0.2">
      <c r="A447" t="s">
        <v>5491</v>
      </c>
      <c r="B447" s="29" t="s">
        <v>3180</v>
      </c>
      <c r="C447" s="29" t="s">
        <v>3181</v>
      </c>
      <c r="D447" s="70" t="s">
        <v>3181</v>
      </c>
      <c r="E447" t="s">
        <v>297</v>
      </c>
      <c r="F447" s="70" t="s">
        <v>5505</v>
      </c>
      <c r="G447" s="70" t="s">
        <v>5505</v>
      </c>
      <c r="H447" t="s">
        <v>5506</v>
      </c>
    </row>
    <row r="448" spans="1:8" x14ac:dyDescent="0.2">
      <c r="A448" t="s">
        <v>5491</v>
      </c>
      <c r="B448" s="29" t="s">
        <v>3237</v>
      </c>
      <c r="C448" s="29" t="s">
        <v>3238</v>
      </c>
      <c r="D448" s="70" t="s">
        <v>3238</v>
      </c>
      <c r="E448" t="s">
        <v>297</v>
      </c>
      <c r="F448" s="144" t="s">
        <v>5505</v>
      </c>
      <c r="G448" s="144" t="s">
        <v>5505</v>
      </c>
      <c r="H448" s="141" t="s">
        <v>5506</v>
      </c>
    </row>
    <row r="449" spans="1:8" x14ac:dyDescent="0.2">
      <c r="A449" t="s">
        <v>5491</v>
      </c>
      <c r="B449" t="s">
        <v>3591</v>
      </c>
      <c r="C449" t="s">
        <v>3592</v>
      </c>
      <c r="D449" s="70" t="s">
        <v>3593</v>
      </c>
      <c r="E449" t="s">
        <v>297</v>
      </c>
      <c r="F449" s="70" t="s">
        <v>5507</v>
      </c>
      <c r="G449" s="70" t="s">
        <v>5505</v>
      </c>
      <c r="H449" t="s">
        <v>346</v>
      </c>
    </row>
    <row r="450" spans="1:8" x14ac:dyDescent="0.2">
      <c r="A450" t="s">
        <v>5491</v>
      </c>
      <c r="B450" s="61" t="s">
        <v>272</v>
      </c>
      <c r="C450" s="61" t="s">
        <v>5707</v>
      </c>
      <c r="D450" s="90" t="s">
        <v>5708</v>
      </c>
      <c r="E450" s="11" t="s">
        <v>297</v>
      </c>
      <c r="F450" s="144" t="s">
        <v>5505</v>
      </c>
      <c r="G450" s="144" t="s">
        <v>5505</v>
      </c>
      <c r="H450" s="141" t="s">
        <v>5506</v>
      </c>
    </row>
    <row r="451" spans="1:8" x14ac:dyDescent="0.2">
      <c r="A451" t="s">
        <v>5491</v>
      </c>
      <c r="B451" s="67" t="s">
        <v>5709</v>
      </c>
      <c r="C451" s="67" t="s">
        <v>5710</v>
      </c>
      <c r="D451" s="101" t="s">
        <v>5711</v>
      </c>
      <c r="E451" s="67" t="s">
        <v>1188</v>
      </c>
      <c r="F451" s="70" t="s">
        <v>5505</v>
      </c>
      <c r="G451" s="70" t="s">
        <v>5505</v>
      </c>
      <c r="H451" t="s">
        <v>2888</v>
      </c>
    </row>
    <row r="452" spans="1:8" x14ac:dyDescent="0.2">
      <c r="A452" t="s">
        <v>5491</v>
      </c>
      <c r="B452" t="s">
        <v>4767</v>
      </c>
      <c r="C452" t="s">
        <v>4768</v>
      </c>
      <c r="D452" s="70" t="s">
        <v>5712</v>
      </c>
      <c r="E452" t="s">
        <v>297</v>
      </c>
      <c r="F452" s="144" t="s">
        <v>5505</v>
      </c>
      <c r="G452" s="144" t="s">
        <v>5505</v>
      </c>
      <c r="H452" s="141" t="s">
        <v>5551</v>
      </c>
    </row>
    <row r="453" spans="1:8" x14ac:dyDescent="0.2">
      <c r="A453" t="s">
        <v>5491</v>
      </c>
      <c r="B453" t="s">
        <v>2273</v>
      </c>
      <c r="C453" t="s">
        <v>2274</v>
      </c>
      <c r="D453" s="70" t="s">
        <v>2275</v>
      </c>
      <c r="E453" t="s">
        <v>297</v>
      </c>
      <c r="F453" s="70" t="s">
        <v>5507</v>
      </c>
      <c r="G453" s="70" t="s">
        <v>5505</v>
      </c>
      <c r="H453" t="s">
        <v>2277</v>
      </c>
    </row>
    <row r="454" spans="1:8" x14ac:dyDescent="0.2">
      <c r="A454" t="s">
        <v>5491</v>
      </c>
      <c r="B454" t="s">
        <v>3314</v>
      </c>
      <c r="C454" t="s">
        <v>3315</v>
      </c>
      <c r="D454" s="70" t="s">
        <v>3316</v>
      </c>
      <c r="E454" t="s">
        <v>297</v>
      </c>
      <c r="F454" s="144" t="s">
        <v>5505</v>
      </c>
      <c r="G454" s="144" t="s">
        <v>5505</v>
      </c>
      <c r="H454" s="141" t="s">
        <v>5506</v>
      </c>
    </row>
    <row r="455" spans="1:8" x14ac:dyDescent="0.2">
      <c r="A455" t="s">
        <v>5491</v>
      </c>
      <c r="B455" t="s">
        <v>4820</v>
      </c>
      <c r="C455" t="s">
        <v>5713</v>
      </c>
      <c r="D455" s="70" t="s">
        <v>5714</v>
      </c>
      <c r="E455" t="s">
        <v>297</v>
      </c>
      <c r="F455" s="70" t="s">
        <v>5505</v>
      </c>
      <c r="G455" s="70" t="s">
        <v>5505</v>
      </c>
      <c r="H455" t="s">
        <v>5551</v>
      </c>
    </row>
    <row r="456" spans="1:8" x14ac:dyDescent="0.2">
      <c r="A456" t="s">
        <v>5491</v>
      </c>
      <c r="B456" t="s">
        <v>3325</v>
      </c>
      <c r="C456" t="s">
        <v>5715</v>
      </c>
      <c r="D456" s="70" t="s">
        <v>3194</v>
      </c>
      <c r="E456" t="s">
        <v>619</v>
      </c>
      <c r="F456" s="144" t="s">
        <v>5507</v>
      </c>
      <c r="G456" s="144" t="s">
        <v>5505</v>
      </c>
      <c r="H456" s="141" t="s">
        <v>2888</v>
      </c>
    </row>
    <row r="457" spans="1:8" x14ac:dyDescent="0.2">
      <c r="A457" t="s">
        <v>5491</v>
      </c>
      <c r="B457" t="s">
        <v>3337</v>
      </c>
      <c r="C457" t="s">
        <v>3338</v>
      </c>
      <c r="D457" s="70" t="s">
        <v>3339</v>
      </c>
      <c r="E457" t="s">
        <v>297</v>
      </c>
      <c r="F457" s="70" t="s">
        <v>5505</v>
      </c>
      <c r="G457" s="70" t="s">
        <v>5505</v>
      </c>
      <c r="H457" t="s">
        <v>5506</v>
      </c>
    </row>
    <row r="458" spans="1:8" x14ac:dyDescent="0.2">
      <c r="A458" t="s">
        <v>5491</v>
      </c>
      <c r="B458" t="s">
        <v>3342</v>
      </c>
      <c r="C458" t="s">
        <v>5716</v>
      </c>
      <c r="D458" s="70" t="s">
        <v>3344</v>
      </c>
      <c r="E458" t="s">
        <v>619</v>
      </c>
      <c r="F458" s="144" t="s">
        <v>5507</v>
      </c>
      <c r="G458" s="144" t="s">
        <v>5505</v>
      </c>
      <c r="H458" s="141" t="s">
        <v>2888</v>
      </c>
    </row>
    <row r="459" spans="1:8" x14ac:dyDescent="0.2">
      <c r="A459" t="s">
        <v>5491</v>
      </c>
      <c r="B459" t="s">
        <v>5717</v>
      </c>
      <c r="C459" t="s">
        <v>5718</v>
      </c>
      <c r="D459" s="70" t="s">
        <v>3349</v>
      </c>
      <c r="E459" t="s">
        <v>297</v>
      </c>
      <c r="F459" s="70" t="s">
        <v>5507</v>
      </c>
      <c r="G459" s="70" t="s">
        <v>5505</v>
      </c>
      <c r="H459" t="s">
        <v>2888</v>
      </c>
    </row>
    <row r="460" spans="1:8" x14ac:dyDescent="0.2">
      <c r="A460" t="s">
        <v>5491</v>
      </c>
      <c r="B460" t="s">
        <v>5719</v>
      </c>
      <c r="C460" t="s">
        <v>5720</v>
      </c>
      <c r="D460" s="70" t="s">
        <v>3370</v>
      </c>
      <c r="E460" t="s">
        <v>297</v>
      </c>
      <c r="F460" s="144" t="s">
        <v>5507</v>
      </c>
      <c r="G460" s="144" t="s">
        <v>5505</v>
      </c>
      <c r="H460" s="141" t="s">
        <v>2888</v>
      </c>
    </row>
    <row r="461" spans="1:8" x14ac:dyDescent="0.2">
      <c r="A461" t="s">
        <v>5491</v>
      </c>
      <c r="B461" t="s">
        <v>5719</v>
      </c>
      <c r="C461" t="s">
        <v>5721</v>
      </c>
      <c r="D461" s="70" t="s">
        <v>3365</v>
      </c>
      <c r="E461" t="s">
        <v>619</v>
      </c>
      <c r="F461" s="70" t="s">
        <v>5507</v>
      </c>
      <c r="G461" s="70" t="s">
        <v>5505</v>
      </c>
      <c r="H461" t="s">
        <v>2888</v>
      </c>
    </row>
    <row r="462" spans="1:8" x14ac:dyDescent="0.2">
      <c r="A462" t="s">
        <v>5491</v>
      </c>
      <c r="B462" s="70" t="s">
        <v>5722</v>
      </c>
      <c r="C462" s="70" t="s">
        <v>5723</v>
      </c>
      <c r="D462" s="70" t="s">
        <v>3374</v>
      </c>
      <c r="E462" t="s">
        <v>619</v>
      </c>
      <c r="F462" s="144" t="s">
        <v>5507</v>
      </c>
      <c r="G462" s="144" t="s">
        <v>5505</v>
      </c>
      <c r="H462" s="141" t="s">
        <v>2888</v>
      </c>
    </row>
    <row r="463" spans="1:8" x14ac:dyDescent="0.2">
      <c r="A463" t="s">
        <v>5491</v>
      </c>
      <c r="B463" s="7" t="s">
        <v>3377</v>
      </c>
      <c r="C463" s="7" t="s">
        <v>3378</v>
      </c>
      <c r="D463" s="70" t="s">
        <v>3379</v>
      </c>
      <c r="E463" t="s">
        <v>3380</v>
      </c>
      <c r="F463" s="70" t="s">
        <v>5505</v>
      </c>
      <c r="G463" s="70" t="s">
        <v>5505</v>
      </c>
      <c r="H463" t="s">
        <v>5506</v>
      </c>
    </row>
    <row r="464" spans="1:8" x14ac:dyDescent="0.2">
      <c r="A464" t="s">
        <v>5491</v>
      </c>
      <c r="B464" t="s">
        <v>3386</v>
      </c>
      <c r="C464" t="s">
        <v>3387</v>
      </c>
      <c r="D464" s="70" t="s">
        <v>3388</v>
      </c>
      <c r="E464" t="s">
        <v>297</v>
      </c>
      <c r="F464" s="144" t="s">
        <v>5505</v>
      </c>
      <c r="G464" s="144" t="s">
        <v>5505</v>
      </c>
      <c r="H464" s="141" t="s">
        <v>5506</v>
      </c>
    </row>
    <row r="465" spans="1:8" x14ac:dyDescent="0.2">
      <c r="A465" t="s">
        <v>5491</v>
      </c>
      <c r="B465" t="s">
        <v>3391</v>
      </c>
      <c r="C465" t="s">
        <v>5724</v>
      </c>
      <c r="D465" s="70" t="s">
        <v>3393</v>
      </c>
      <c r="E465" t="s">
        <v>297</v>
      </c>
      <c r="F465" s="70" t="s">
        <v>5505</v>
      </c>
      <c r="G465" s="70" t="s">
        <v>5505</v>
      </c>
      <c r="H465" t="s">
        <v>5506</v>
      </c>
    </row>
    <row r="466" spans="1:8" x14ac:dyDescent="0.2">
      <c r="A466" t="s">
        <v>5491</v>
      </c>
      <c r="B466" t="s">
        <v>4831</v>
      </c>
      <c r="C466" t="s">
        <v>5725</v>
      </c>
      <c r="D466" s="70" t="s">
        <v>4836</v>
      </c>
      <c r="E466" t="s">
        <v>297</v>
      </c>
      <c r="F466" s="144" t="s">
        <v>5505</v>
      </c>
      <c r="G466" s="144" t="s">
        <v>5505</v>
      </c>
      <c r="H466" s="141" t="s">
        <v>5551</v>
      </c>
    </row>
    <row r="467" spans="1:8" x14ac:dyDescent="0.2">
      <c r="A467" t="s">
        <v>5491</v>
      </c>
      <c r="B467" t="s">
        <v>3400</v>
      </c>
      <c r="C467" t="s">
        <v>3401</v>
      </c>
      <c r="D467" s="70" t="s">
        <v>3402</v>
      </c>
      <c r="E467" t="s">
        <v>297</v>
      </c>
      <c r="F467" s="70" t="s">
        <v>5505</v>
      </c>
      <c r="G467" s="70" t="s">
        <v>5505</v>
      </c>
      <c r="H467" t="s">
        <v>5506</v>
      </c>
    </row>
    <row r="468" spans="1:8" x14ac:dyDescent="0.2">
      <c r="A468" t="s">
        <v>5491</v>
      </c>
      <c r="B468" s="29" t="s">
        <v>3405</v>
      </c>
      <c r="C468" s="29" t="s">
        <v>3406</v>
      </c>
      <c r="D468" s="70" t="s">
        <v>3406</v>
      </c>
      <c r="E468" t="s">
        <v>297</v>
      </c>
      <c r="F468" s="144" t="s">
        <v>5505</v>
      </c>
      <c r="G468" s="144" t="s">
        <v>5505</v>
      </c>
      <c r="H468" s="141" t="s">
        <v>5506</v>
      </c>
    </row>
    <row r="469" spans="1:8" x14ac:dyDescent="0.2">
      <c r="A469" t="s">
        <v>5491</v>
      </c>
      <c r="B469" s="29" t="s">
        <v>3409</v>
      </c>
      <c r="C469" s="29" t="s">
        <v>3410</v>
      </c>
      <c r="D469" s="70" t="s">
        <v>3410</v>
      </c>
      <c r="E469" t="s">
        <v>297</v>
      </c>
      <c r="F469" s="70" t="s">
        <v>5505</v>
      </c>
      <c r="G469" s="70" t="s">
        <v>5505</v>
      </c>
      <c r="H469" t="s">
        <v>5506</v>
      </c>
    </row>
    <row r="470" spans="1:8" x14ac:dyDescent="0.2">
      <c r="A470" t="s">
        <v>5491</v>
      </c>
      <c r="B470" s="29" t="s">
        <v>3413</v>
      </c>
      <c r="C470" s="29" t="s">
        <v>3414</v>
      </c>
      <c r="D470" s="70" t="s">
        <v>3414</v>
      </c>
      <c r="E470" t="s">
        <v>297</v>
      </c>
      <c r="F470" s="144" t="s">
        <v>5505</v>
      </c>
      <c r="G470" s="144" t="s">
        <v>5505</v>
      </c>
      <c r="H470" s="141" t="s">
        <v>5506</v>
      </c>
    </row>
    <row r="471" spans="1:8" x14ac:dyDescent="0.2">
      <c r="A471" t="s">
        <v>5491</v>
      </c>
      <c r="B471" s="29" t="s">
        <v>3417</v>
      </c>
      <c r="C471" s="29" t="s">
        <v>3418</v>
      </c>
      <c r="D471" s="70" t="s">
        <v>3418</v>
      </c>
      <c r="E471" t="s">
        <v>297</v>
      </c>
      <c r="F471" s="70" t="s">
        <v>5505</v>
      </c>
      <c r="G471" s="70" t="s">
        <v>5505</v>
      </c>
      <c r="H471" t="s">
        <v>5506</v>
      </c>
    </row>
    <row r="472" spans="1:8" x14ac:dyDescent="0.2">
      <c r="A472" t="s">
        <v>5491</v>
      </c>
      <c r="B472" s="29" t="s">
        <v>3421</v>
      </c>
      <c r="C472" s="29" t="s">
        <v>3422</v>
      </c>
      <c r="D472" s="70" t="s">
        <v>3422</v>
      </c>
      <c r="E472" t="s">
        <v>297</v>
      </c>
      <c r="F472" s="144" t="s">
        <v>5505</v>
      </c>
      <c r="G472" s="144" t="s">
        <v>5505</v>
      </c>
      <c r="H472" s="141" t="s">
        <v>5506</v>
      </c>
    </row>
    <row r="473" spans="1:8" x14ac:dyDescent="0.2">
      <c r="A473" t="s">
        <v>5491</v>
      </c>
      <c r="B473" t="s">
        <v>1252</v>
      </c>
      <c r="C473" t="s">
        <v>3430</v>
      </c>
      <c r="D473" s="70" t="s">
        <v>3431</v>
      </c>
      <c r="E473" t="s">
        <v>297</v>
      </c>
      <c r="F473" s="70" t="s">
        <v>5505</v>
      </c>
      <c r="G473" s="70" t="s">
        <v>5505</v>
      </c>
      <c r="H473" t="s">
        <v>5506</v>
      </c>
    </row>
    <row r="474" spans="1:8" x14ac:dyDescent="0.2">
      <c r="A474" t="s">
        <v>5491</v>
      </c>
      <c r="B474" t="s">
        <v>4279</v>
      </c>
      <c r="C474" t="s">
        <v>4280</v>
      </c>
      <c r="D474" s="70" t="s">
        <v>4281</v>
      </c>
      <c r="E474" t="s">
        <v>297</v>
      </c>
      <c r="F474" s="144" t="s">
        <v>5505</v>
      </c>
      <c r="G474" s="144" t="s">
        <v>5505</v>
      </c>
      <c r="H474" s="141" t="s">
        <v>5551</v>
      </c>
    </row>
    <row r="475" spans="1:8" x14ac:dyDescent="0.2">
      <c r="A475" t="s">
        <v>5491</v>
      </c>
      <c r="B475" s="7" t="s">
        <v>3055</v>
      </c>
      <c r="C475" t="s">
        <v>3056</v>
      </c>
      <c r="D475" s="70" t="s">
        <v>3057</v>
      </c>
      <c r="E475" t="s">
        <v>297</v>
      </c>
      <c r="F475" s="70" t="s">
        <v>5505</v>
      </c>
      <c r="G475" s="70" t="s">
        <v>5505</v>
      </c>
      <c r="H475" t="s">
        <v>5506</v>
      </c>
    </row>
    <row r="476" spans="1:8" x14ac:dyDescent="0.2">
      <c r="A476" t="s">
        <v>5491</v>
      </c>
      <c r="B476" t="s">
        <v>218</v>
      </c>
      <c r="C476" t="s">
        <v>5726</v>
      </c>
      <c r="D476" s="70" t="s">
        <v>2659</v>
      </c>
      <c r="E476" s="41" t="s">
        <v>1188</v>
      </c>
      <c r="F476" s="144" t="s">
        <v>5507</v>
      </c>
      <c r="G476" s="144" t="s">
        <v>5505</v>
      </c>
      <c r="H476" s="141" t="s">
        <v>5506</v>
      </c>
    </row>
    <row r="477" spans="1:8" x14ac:dyDescent="0.2">
      <c r="A477" t="s">
        <v>5491</v>
      </c>
      <c r="B477" t="s">
        <v>221</v>
      </c>
      <c r="C477" t="s">
        <v>5727</v>
      </c>
      <c r="D477" s="70" t="s">
        <v>2667</v>
      </c>
      <c r="E477" t="s">
        <v>2668</v>
      </c>
      <c r="F477" s="70" t="s">
        <v>5507</v>
      </c>
      <c r="G477" s="70" t="s">
        <v>5505</v>
      </c>
      <c r="H477" t="s">
        <v>5506</v>
      </c>
    </row>
    <row r="478" spans="1:8" x14ac:dyDescent="0.2">
      <c r="A478" t="s">
        <v>5491</v>
      </c>
      <c r="B478" t="s">
        <v>223</v>
      </c>
      <c r="C478" t="s">
        <v>2671</v>
      </c>
      <c r="D478" s="70" t="s">
        <v>2672</v>
      </c>
      <c r="E478" t="s">
        <v>297</v>
      </c>
      <c r="F478" s="144" t="s">
        <v>5505</v>
      </c>
      <c r="G478" s="144" t="s">
        <v>5505</v>
      </c>
      <c r="H478" s="141" t="s">
        <v>5506</v>
      </c>
    </row>
    <row r="479" spans="1:8" x14ac:dyDescent="0.2">
      <c r="A479" t="s">
        <v>5491</v>
      </c>
      <c r="B479" t="s">
        <v>222</v>
      </c>
      <c r="C479" t="s">
        <v>5728</v>
      </c>
      <c r="D479" s="70" t="s">
        <v>2675</v>
      </c>
      <c r="E479" t="s">
        <v>297</v>
      </c>
      <c r="F479" s="70" t="s">
        <v>5505</v>
      </c>
      <c r="G479" s="70" t="s">
        <v>5505</v>
      </c>
      <c r="H479" t="s">
        <v>5506</v>
      </c>
    </row>
    <row r="480" spans="1:8" x14ac:dyDescent="0.2">
      <c r="A480" t="s">
        <v>5491</v>
      </c>
      <c r="B480" t="s">
        <v>220</v>
      </c>
      <c r="C480" t="s">
        <v>2677</v>
      </c>
      <c r="D480" s="70" t="s">
        <v>2678</v>
      </c>
      <c r="E480" t="s">
        <v>297</v>
      </c>
      <c r="F480" s="144" t="s">
        <v>5505</v>
      </c>
      <c r="G480" s="144" t="s">
        <v>5505</v>
      </c>
      <c r="H480" s="141" t="s">
        <v>5506</v>
      </c>
    </row>
    <row r="481" spans="1:8" x14ac:dyDescent="0.2">
      <c r="A481" t="s">
        <v>5491</v>
      </c>
      <c r="B481" t="s">
        <v>219</v>
      </c>
      <c r="C481" t="s">
        <v>5729</v>
      </c>
      <c r="D481" s="70" t="s">
        <v>2681</v>
      </c>
      <c r="E481" t="s">
        <v>297</v>
      </c>
      <c r="F481" s="70" t="s">
        <v>5505</v>
      </c>
      <c r="G481" s="70" t="s">
        <v>5505</v>
      </c>
      <c r="H481" t="s">
        <v>5506</v>
      </c>
    </row>
    <row r="482" spans="1:8" x14ac:dyDescent="0.2">
      <c r="A482" t="s">
        <v>5491</v>
      </c>
      <c r="B482" t="s">
        <v>5024</v>
      </c>
      <c r="C482" t="s">
        <v>5025</v>
      </c>
      <c r="D482" s="70" t="s">
        <v>5026</v>
      </c>
      <c r="E482" t="s">
        <v>5027</v>
      </c>
      <c r="F482" s="144" t="s">
        <v>5505</v>
      </c>
      <c r="G482" s="144" t="s">
        <v>5505</v>
      </c>
      <c r="H482" s="141" t="s">
        <v>5551</v>
      </c>
    </row>
    <row r="483" spans="1:8" x14ac:dyDescent="0.2">
      <c r="A483" t="s">
        <v>5491</v>
      </c>
      <c r="B483" t="s">
        <v>5730</v>
      </c>
      <c r="C483" t="s">
        <v>5731</v>
      </c>
      <c r="D483" s="70" t="s">
        <v>3493</v>
      </c>
      <c r="E483" t="s">
        <v>2164</v>
      </c>
      <c r="F483" s="70" t="s">
        <v>5507</v>
      </c>
      <c r="G483" s="70" t="s">
        <v>5505</v>
      </c>
      <c r="H483" t="s">
        <v>568</v>
      </c>
    </row>
    <row r="484" spans="1:8" x14ac:dyDescent="0.2">
      <c r="A484" t="s">
        <v>5491</v>
      </c>
      <c r="B484" s="7" t="s">
        <v>3504</v>
      </c>
      <c r="C484" s="7" t="s">
        <v>3505</v>
      </c>
      <c r="D484" s="76" t="s">
        <v>3506</v>
      </c>
      <c r="E484" t="s">
        <v>3507</v>
      </c>
      <c r="F484" s="144" t="s">
        <v>5507</v>
      </c>
      <c r="G484" s="144" t="s">
        <v>5505</v>
      </c>
      <c r="H484" s="141" t="s">
        <v>1032</v>
      </c>
    </row>
    <row r="485" spans="1:8" x14ac:dyDescent="0.2">
      <c r="A485" t="s">
        <v>5491</v>
      </c>
      <c r="B485" t="s">
        <v>307</v>
      </c>
      <c r="C485" t="s">
        <v>5732</v>
      </c>
      <c r="D485" s="70" t="s">
        <v>3520</v>
      </c>
      <c r="E485" t="s">
        <v>297</v>
      </c>
      <c r="F485" s="70" t="s">
        <v>5505</v>
      </c>
      <c r="G485" s="70" t="s">
        <v>5505</v>
      </c>
      <c r="H485" t="s">
        <v>5551</v>
      </c>
    </row>
    <row r="486" spans="1:8" x14ac:dyDescent="0.2">
      <c r="A486" t="s">
        <v>5491</v>
      </c>
      <c r="B486" t="s">
        <v>3530</v>
      </c>
      <c r="C486" t="s">
        <v>5733</v>
      </c>
      <c r="D486" s="70" t="s">
        <v>3532</v>
      </c>
      <c r="E486" t="s">
        <v>297</v>
      </c>
      <c r="F486" s="144" t="s">
        <v>5507</v>
      </c>
      <c r="G486" s="144" t="s">
        <v>5505</v>
      </c>
      <c r="H486" s="141" t="s">
        <v>568</v>
      </c>
    </row>
    <row r="487" spans="1:8" x14ac:dyDescent="0.2">
      <c r="A487" t="s">
        <v>5491</v>
      </c>
      <c r="B487" s="7" t="s">
        <v>3498</v>
      </c>
      <c r="C487" t="s">
        <v>3536</v>
      </c>
      <c r="D487" s="70" t="s">
        <v>3537</v>
      </c>
      <c r="E487" t="s">
        <v>297</v>
      </c>
      <c r="F487" s="70" t="s">
        <v>5507</v>
      </c>
      <c r="G487" s="70" t="s">
        <v>5505</v>
      </c>
      <c r="H487" t="s">
        <v>297</v>
      </c>
    </row>
    <row r="488" spans="1:8" x14ac:dyDescent="0.2">
      <c r="A488" t="s">
        <v>5491</v>
      </c>
      <c r="B488" t="s">
        <v>3540</v>
      </c>
      <c r="C488" s="21" t="s">
        <v>3541</v>
      </c>
      <c r="D488" s="91" t="s">
        <v>3542</v>
      </c>
      <c r="E488" t="s">
        <v>297</v>
      </c>
      <c r="F488" s="144" t="s">
        <v>5505</v>
      </c>
      <c r="G488" s="144" t="s">
        <v>5505</v>
      </c>
      <c r="H488" s="141" t="s">
        <v>5551</v>
      </c>
    </row>
    <row r="489" spans="1:8" x14ac:dyDescent="0.2">
      <c r="A489" t="s">
        <v>5491</v>
      </c>
      <c r="B489" s="70" t="s">
        <v>3544</v>
      </c>
      <c r="C489" s="70" t="s">
        <v>3545</v>
      </c>
      <c r="D489" s="70" t="s">
        <v>3546</v>
      </c>
      <c r="E489" t="s">
        <v>297</v>
      </c>
      <c r="F489" s="70" t="s">
        <v>5505</v>
      </c>
      <c r="G489" s="70" t="s">
        <v>5505</v>
      </c>
      <c r="H489" t="s">
        <v>5551</v>
      </c>
    </row>
    <row r="490" spans="1:8" x14ac:dyDescent="0.2">
      <c r="A490" t="s">
        <v>5491</v>
      </c>
      <c r="B490" s="70" t="s">
        <v>3550</v>
      </c>
      <c r="C490" s="76" t="s">
        <v>5734</v>
      </c>
      <c r="D490" s="70" t="s">
        <v>3552</v>
      </c>
      <c r="E490" t="s">
        <v>3553</v>
      </c>
      <c r="F490" s="144" t="s">
        <v>5507</v>
      </c>
      <c r="G490" s="144" t="s">
        <v>5505</v>
      </c>
      <c r="H490" s="141" t="s">
        <v>346</v>
      </c>
    </row>
    <row r="491" spans="1:8" x14ac:dyDescent="0.2">
      <c r="A491" t="s">
        <v>5491</v>
      </c>
      <c r="B491" s="7" t="s">
        <v>3558</v>
      </c>
      <c r="C491" t="s">
        <v>3559</v>
      </c>
      <c r="D491" s="70" t="s">
        <v>3560</v>
      </c>
      <c r="E491" t="s">
        <v>297</v>
      </c>
      <c r="F491" s="70" t="s">
        <v>5512</v>
      </c>
      <c r="G491" s="70" t="s">
        <v>5505</v>
      </c>
      <c r="H491" t="s">
        <v>346</v>
      </c>
    </row>
    <row r="492" spans="1:8" x14ac:dyDescent="0.2">
      <c r="A492" t="s">
        <v>5491</v>
      </c>
      <c r="B492" t="s">
        <v>3565</v>
      </c>
      <c r="C492" t="s">
        <v>3566</v>
      </c>
      <c r="D492" s="70" t="s">
        <v>3567</v>
      </c>
      <c r="E492" t="s">
        <v>297</v>
      </c>
      <c r="F492" s="144" t="s">
        <v>5507</v>
      </c>
      <c r="G492" s="144" t="s">
        <v>5505</v>
      </c>
      <c r="H492" s="141" t="s">
        <v>5735</v>
      </c>
    </row>
    <row r="493" spans="1:8" x14ac:dyDescent="0.2">
      <c r="A493" t="s">
        <v>5491</v>
      </c>
      <c r="B493" t="s">
        <v>2018</v>
      </c>
      <c r="C493" t="s">
        <v>2019</v>
      </c>
      <c r="D493" s="70" t="s">
        <v>2020</v>
      </c>
      <c r="E493" t="s">
        <v>297</v>
      </c>
      <c r="F493" s="70" t="s">
        <v>5507</v>
      </c>
      <c r="G493" s="70" t="s">
        <v>5505</v>
      </c>
      <c r="H493" t="s">
        <v>297</v>
      </c>
    </row>
    <row r="494" spans="1:8" x14ac:dyDescent="0.2">
      <c r="A494" t="s">
        <v>5491</v>
      </c>
      <c r="B494" t="s">
        <v>3576</v>
      </c>
      <c r="C494" s="28" t="s">
        <v>3577</v>
      </c>
      <c r="D494" s="90" t="s">
        <v>3578</v>
      </c>
      <c r="E494" t="s">
        <v>297</v>
      </c>
      <c r="F494" s="144" t="s">
        <v>5505</v>
      </c>
      <c r="G494" s="144" t="s">
        <v>5505</v>
      </c>
      <c r="H494" s="141" t="s">
        <v>5551</v>
      </c>
    </row>
    <row r="495" spans="1:8" x14ac:dyDescent="0.2">
      <c r="A495" t="s">
        <v>5491</v>
      </c>
      <c r="B495" t="s">
        <v>3581</v>
      </c>
      <c r="C495" t="s">
        <v>3582</v>
      </c>
      <c r="D495" s="70" t="s">
        <v>3583</v>
      </c>
      <c r="E495" t="s">
        <v>297</v>
      </c>
      <c r="F495" s="70" t="s">
        <v>5505</v>
      </c>
      <c r="G495" s="70" t="s">
        <v>5505</v>
      </c>
      <c r="H495" t="s">
        <v>5551</v>
      </c>
    </row>
    <row r="496" spans="1:8" x14ac:dyDescent="0.2">
      <c r="A496" t="s">
        <v>5491</v>
      </c>
      <c r="B496" t="s">
        <v>3586</v>
      </c>
      <c r="C496" t="s">
        <v>5736</v>
      </c>
      <c r="D496" s="70" t="s">
        <v>3588</v>
      </c>
      <c r="E496" t="s">
        <v>297</v>
      </c>
      <c r="F496" s="144" t="s">
        <v>5505</v>
      </c>
      <c r="G496" s="144" t="s">
        <v>5505</v>
      </c>
      <c r="H496" s="141" t="s">
        <v>5551</v>
      </c>
    </row>
    <row r="497" spans="1:8" x14ac:dyDescent="0.2">
      <c r="A497" t="s">
        <v>5491</v>
      </c>
      <c r="B497" t="s">
        <v>4306</v>
      </c>
      <c r="C497" t="s">
        <v>5737</v>
      </c>
      <c r="D497" s="70" t="s">
        <v>4308</v>
      </c>
      <c r="E497" t="s">
        <v>297</v>
      </c>
      <c r="F497" s="70" t="s">
        <v>5505</v>
      </c>
      <c r="G497" s="70" t="s">
        <v>5505</v>
      </c>
      <c r="H497" t="s">
        <v>5551</v>
      </c>
    </row>
    <row r="498" spans="1:8" x14ac:dyDescent="0.2">
      <c r="A498" t="s">
        <v>5491</v>
      </c>
      <c r="B498" t="s">
        <v>3598</v>
      </c>
      <c r="C498" t="s">
        <v>5738</v>
      </c>
      <c r="D498" s="70" t="s">
        <v>3599</v>
      </c>
      <c r="E498" t="s">
        <v>297</v>
      </c>
      <c r="F498" s="144" t="s">
        <v>5512</v>
      </c>
      <c r="G498" s="144" t="s">
        <v>5505</v>
      </c>
      <c r="H498" s="141" t="s">
        <v>346</v>
      </c>
    </row>
    <row r="499" spans="1:8" x14ac:dyDescent="0.2">
      <c r="A499" t="s">
        <v>5491</v>
      </c>
      <c r="B499" t="s">
        <v>3602</v>
      </c>
      <c r="C499" t="s">
        <v>3603</v>
      </c>
      <c r="D499" s="70" t="s">
        <v>3604</v>
      </c>
      <c r="E499" t="s">
        <v>297</v>
      </c>
      <c r="F499" s="70" t="s">
        <v>5512</v>
      </c>
      <c r="G499" s="70" t="s">
        <v>5505</v>
      </c>
      <c r="H499" t="s">
        <v>346</v>
      </c>
    </row>
    <row r="500" spans="1:8" x14ac:dyDescent="0.2">
      <c r="A500" t="s">
        <v>5491</v>
      </c>
      <c r="B500" t="s">
        <v>3614</v>
      </c>
      <c r="C500" t="s">
        <v>3615</v>
      </c>
      <c r="D500" s="70" t="s">
        <v>3616</v>
      </c>
      <c r="E500" t="s">
        <v>297</v>
      </c>
      <c r="F500" s="144" t="s">
        <v>5505</v>
      </c>
      <c r="G500" s="144" t="s">
        <v>5505</v>
      </c>
      <c r="H500" s="141" t="s">
        <v>5551</v>
      </c>
    </row>
    <row r="501" spans="1:8" x14ac:dyDescent="0.2">
      <c r="A501" t="s">
        <v>5491</v>
      </c>
      <c r="B501" t="s">
        <v>1684</v>
      </c>
      <c r="C501" t="s">
        <v>5739</v>
      </c>
      <c r="D501" s="70" t="s">
        <v>5740</v>
      </c>
      <c r="E501" t="s">
        <v>297</v>
      </c>
      <c r="F501" s="70" t="s">
        <v>5505</v>
      </c>
      <c r="G501" s="70" t="s">
        <v>5505</v>
      </c>
      <c r="H501" t="s">
        <v>5551</v>
      </c>
    </row>
    <row r="502" spans="1:8" x14ac:dyDescent="0.2">
      <c r="A502" t="s">
        <v>5491</v>
      </c>
      <c r="B502" t="s">
        <v>467</v>
      </c>
      <c r="C502" t="s">
        <v>3623</v>
      </c>
      <c r="D502" s="70" t="s">
        <v>3624</v>
      </c>
      <c r="E502" t="s">
        <v>297</v>
      </c>
      <c r="F502" s="144" t="s">
        <v>5505</v>
      </c>
      <c r="G502" s="144" t="s">
        <v>5505</v>
      </c>
      <c r="H502" s="141" t="s">
        <v>5551</v>
      </c>
    </row>
    <row r="503" spans="1:8" x14ac:dyDescent="0.2">
      <c r="A503" t="s">
        <v>5491</v>
      </c>
      <c r="B503" s="40" t="s">
        <v>3628</v>
      </c>
      <c r="C503" s="53" t="s">
        <v>3629</v>
      </c>
      <c r="D503" s="70" t="s">
        <v>5741</v>
      </c>
      <c r="E503" t="s">
        <v>1797</v>
      </c>
      <c r="F503" s="70" t="s">
        <v>5505</v>
      </c>
      <c r="G503" s="70" t="s">
        <v>5505</v>
      </c>
      <c r="H503" t="s">
        <v>5551</v>
      </c>
    </row>
    <row r="504" spans="1:8" x14ac:dyDescent="0.2">
      <c r="A504" t="s">
        <v>5491</v>
      </c>
      <c r="B504" s="15" t="s">
        <v>3634</v>
      </c>
      <c r="C504" s="15" t="s">
        <v>3635</v>
      </c>
      <c r="D504" s="70" t="s">
        <v>3636</v>
      </c>
      <c r="E504" t="s">
        <v>1797</v>
      </c>
      <c r="F504" s="144" t="s">
        <v>5505</v>
      </c>
      <c r="G504" s="144" t="s">
        <v>5505</v>
      </c>
      <c r="H504" s="141" t="s">
        <v>5551</v>
      </c>
    </row>
    <row r="505" spans="1:8" x14ac:dyDescent="0.2">
      <c r="A505" t="s">
        <v>5491</v>
      </c>
      <c r="B505" t="s">
        <v>3640</v>
      </c>
      <c r="C505" t="s">
        <v>3641</v>
      </c>
      <c r="D505" s="70" t="s">
        <v>5742</v>
      </c>
      <c r="E505" t="s">
        <v>297</v>
      </c>
      <c r="F505" s="70" t="s">
        <v>5507</v>
      </c>
      <c r="G505" s="70" t="s">
        <v>5505</v>
      </c>
      <c r="H505" t="s">
        <v>5551</v>
      </c>
    </row>
    <row r="506" spans="1:8" x14ac:dyDescent="0.2">
      <c r="A506" t="s">
        <v>5491</v>
      </c>
      <c r="B506" t="s">
        <v>3647</v>
      </c>
      <c r="C506" t="s">
        <v>5743</v>
      </c>
      <c r="D506" s="70" t="s">
        <v>3649</v>
      </c>
      <c r="E506" t="s">
        <v>297</v>
      </c>
      <c r="F506" s="144" t="s">
        <v>5507</v>
      </c>
      <c r="G506" s="144" t="s">
        <v>5505</v>
      </c>
      <c r="H506" s="141" t="s">
        <v>568</v>
      </c>
    </row>
    <row r="507" spans="1:8" x14ac:dyDescent="0.2">
      <c r="A507" t="s">
        <v>5491</v>
      </c>
      <c r="B507" t="s">
        <v>2042</v>
      </c>
      <c r="C507" t="s">
        <v>2043</v>
      </c>
      <c r="D507" s="70" t="s">
        <v>2044</v>
      </c>
      <c r="E507" t="s">
        <v>297</v>
      </c>
      <c r="F507" s="70" t="s">
        <v>5507</v>
      </c>
      <c r="G507" s="70" t="s">
        <v>5505</v>
      </c>
      <c r="H507" t="s">
        <v>346</v>
      </c>
    </row>
    <row r="508" spans="1:8" x14ac:dyDescent="0.2">
      <c r="A508" t="s">
        <v>5491</v>
      </c>
      <c r="B508" s="7" t="s">
        <v>273</v>
      </c>
      <c r="C508" s="7" t="s">
        <v>5744</v>
      </c>
      <c r="D508" s="70" t="s">
        <v>5696</v>
      </c>
      <c r="E508" t="s">
        <v>297</v>
      </c>
      <c r="F508" s="144" t="s">
        <v>5505</v>
      </c>
      <c r="G508" s="144" t="s">
        <v>5505</v>
      </c>
      <c r="H508" s="141" t="s">
        <v>5506</v>
      </c>
    </row>
    <row r="509" spans="1:8" x14ac:dyDescent="0.2">
      <c r="A509" t="s">
        <v>5491</v>
      </c>
      <c r="B509" t="s">
        <v>2284</v>
      </c>
      <c r="C509" t="s">
        <v>2285</v>
      </c>
      <c r="D509" s="70" t="s">
        <v>2286</v>
      </c>
      <c r="E509" t="s">
        <v>297</v>
      </c>
      <c r="F509" s="70" t="s">
        <v>5507</v>
      </c>
      <c r="G509" s="70" t="s">
        <v>5505</v>
      </c>
      <c r="H509" t="s">
        <v>2277</v>
      </c>
    </row>
    <row r="510" spans="1:8" x14ac:dyDescent="0.2">
      <c r="A510" t="s">
        <v>5491</v>
      </c>
      <c r="B510" t="s">
        <v>1029</v>
      </c>
      <c r="C510" t="s">
        <v>1030</v>
      </c>
      <c r="D510" s="70" t="s">
        <v>5745</v>
      </c>
      <c r="E510" t="s">
        <v>297</v>
      </c>
      <c r="F510" s="144" t="s">
        <v>5507</v>
      </c>
      <c r="G510" s="144" t="s">
        <v>5505</v>
      </c>
      <c r="H510" s="141" t="s">
        <v>1032</v>
      </c>
    </row>
    <row r="511" spans="1:8" x14ac:dyDescent="0.2">
      <c r="A511" t="s">
        <v>5491</v>
      </c>
      <c r="B511" t="s">
        <v>5746</v>
      </c>
      <c r="C511" t="s">
        <v>5747</v>
      </c>
      <c r="D511" s="70" t="s">
        <v>3689</v>
      </c>
      <c r="E511" t="s">
        <v>297</v>
      </c>
      <c r="F511" s="70" t="s">
        <v>5507</v>
      </c>
      <c r="G511" s="70" t="s">
        <v>5505</v>
      </c>
      <c r="H511" t="s">
        <v>568</v>
      </c>
    </row>
    <row r="512" spans="1:8" x14ac:dyDescent="0.2">
      <c r="A512" t="s">
        <v>5491</v>
      </c>
      <c r="B512" t="s">
        <v>5365</v>
      </c>
      <c r="C512" t="s">
        <v>5748</v>
      </c>
      <c r="D512" s="70" t="s">
        <v>5367</v>
      </c>
      <c r="E512" t="s">
        <v>297</v>
      </c>
      <c r="F512" s="144" t="s">
        <v>5505</v>
      </c>
      <c r="G512" s="144" t="s">
        <v>5505</v>
      </c>
      <c r="H512" s="141" t="s">
        <v>5551</v>
      </c>
    </row>
    <row r="513" spans="1:8" x14ac:dyDescent="0.2">
      <c r="A513" t="s">
        <v>5491</v>
      </c>
      <c r="B513" s="70" t="s">
        <v>3691</v>
      </c>
      <c r="C513" s="70" t="s">
        <v>3692</v>
      </c>
      <c r="D513" s="70" t="s">
        <v>3693</v>
      </c>
      <c r="E513" t="s">
        <v>297</v>
      </c>
      <c r="F513" s="70" t="s">
        <v>5507</v>
      </c>
      <c r="G513" s="70" t="s">
        <v>5505</v>
      </c>
      <c r="H513" t="s">
        <v>346</v>
      </c>
    </row>
    <row r="514" spans="1:8" x14ac:dyDescent="0.2">
      <c r="A514" t="s">
        <v>5491</v>
      </c>
      <c r="B514" t="s">
        <v>3698</v>
      </c>
      <c r="C514" t="s">
        <v>3699</v>
      </c>
      <c r="D514" s="70" t="s">
        <v>3700</v>
      </c>
      <c r="E514" t="s">
        <v>3701</v>
      </c>
      <c r="F514" s="144" t="s">
        <v>5505</v>
      </c>
      <c r="G514" s="144" t="s">
        <v>5505</v>
      </c>
      <c r="H514" s="141" t="s">
        <v>5551</v>
      </c>
    </row>
    <row r="515" spans="1:8" x14ac:dyDescent="0.2">
      <c r="A515" t="s">
        <v>5491</v>
      </c>
      <c r="B515" t="s">
        <v>2025</v>
      </c>
      <c r="C515" t="s">
        <v>2026</v>
      </c>
      <c r="D515" s="70" t="s">
        <v>2027</v>
      </c>
      <c r="E515" t="s">
        <v>297</v>
      </c>
      <c r="F515" s="70" t="s">
        <v>5507</v>
      </c>
      <c r="G515" s="70" t="s">
        <v>5505</v>
      </c>
      <c r="H515" t="s">
        <v>297</v>
      </c>
    </row>
    <row r="516" spans="1:8" x14ac:dyDescent="0.2">
      <c r="A516" t="s">
        <v>5491</v>
      </c>
      <c r="B516" t="s">
        <v>5749</v>
      </c>
      <c r="C516" t="s">
        <v>5750</v>
      </c>
      <c r="D516" s="70" t="s">
        <v>5751</v>
      </c>
      <c r="E516" t="s">
        <v>297</v>
      </c>
      <c r="F516" s="144" t="s">
        <v>5505</v>
      </c>
      <c r="G516" s="144" t="s">
        <v>5505</v>
      </c>
      <c r="H516" s="141" t="s">
        <v>5551</v>
      </c>
    </row>
    <row r="517" spans="1:8" x14ac:dyDescent="0.2">
      <c r="A517" t="s">
        <v>5491</v>
      </c>
      <c r="B517" t="s">
        <v>1238</v>
      </c>
      <c r="C517" t="s">
        <v>3710</v>
      </c>
      <c r="D517" s="70" t="s">
        <v>3711</v>
      </c>
      <c r="E517" t="s">
        <v>297</v>
      </c>
      <c r="F517" s="70" t="s">
        <v>5505</v>
      </c>
      <c r="G517" s="70" t="s">
        <v>5505</v>
      </c>
      <c r="H517" t="s">
        <v>5551</v>
      </c>
    </row>
    <row r="518" spans="1:8" x14ac:dyDescent="0.2">
      <c r="A518" t="s">
        <v>5491</v>
      </c>
      <c r="B518" t="s">
        <v>4876</v>
      </c>
      <c r="C518" t="s">
        <v>4879</v>
      </c>
      <c r="D518" s="70" t="s">
        <v>4880</v>
      </c>
      <c r="E518" t="s">
        <v>297</v>
      </c>
      <c r="F518" s="144" t="s">
        <v>5505</v>
      </c>
      <c r="G518" s="144" t="s">
        <v>5505</v>
      </c>
      <c r="H518" s="141" t="s">
        <v>5506</v>
      </c>
    </row>
    <row r="519" spans="1:8" x14ac:dyDescent="0.2">
      <c r="A519" t="s">
        <v>5491</v>
      </c>
      <c r="B519" s="70" t="s">
        <v>3724</v>
      </c>
      <c r="C519" s="70" t="s">
        <v>3725</v>
      </c>
      <c r="D519" s="70" t="s">
        <v>3726</v>
      </c>
      <c r="E519" t="s">
        <v>3727</v>
      </c>
      <c r="F519" s="70" t="s">
        <v>5507</v>
      </c>
      <c r="G519" s="70" t="s">
        <v>5505</v>
      </c>
      <c r="H519" t="s">
        <v>881</v>
      </c>
    </row>
    <row r="520" spans="1:8" x14ac:dyDescent="0.2">
      <c r="A520" t="s">
        <v>5491</v>
      </c>
      <c r="B520" s="70" t="s">
        <v>3731</v>
      </c>
      <c r="C520" s="70" t="s">
        <v>3732</v>
      </c>
      <c r="D520" s="70" t="s">
        <v>3733</v>
      </c>
      <c r="E520" t="s">
        <v>297</v>
      </c>
      <c r="F520" s="144" t="s">
        <v>5507</v>
      </c>
      <c r="G520" s="144" t="s">
        <v>5505</v>
      </c>
      <c r="H520" s="141" t="s">
        <v>881</v>
      </c>
    </row>
    <row r="521" spans="1:8" x14ac:dyDescent="0.2">
      <c r="A521" t="s">
        <v>5491</v>
      </c>
      <c r="B521" t="s">
        <v>3737</v>
      </c>
      <c r="C521" t="s">
        <v>3738</v>
      </c>
      <c r="D521" s="70" t="s">
        <v>3739</v>
      </c>
      <c r="E521" t="s">
        <v>297</v>
      </c>
      <c r="F521" s="70" t="s">
        <v>5507</v>
      </c>
      <c r="G521" s="70" t="s">
        <v>5505</v>
      </c>
      <c r="H521" t="s">
        <v>346</v>
      </c>
    </row>
    <row r="522" spans="1:8" x14ac:dyDescent="0.2">
      <c r="A522" t="s">
        <v>5491</v>
      </c>
      <c r="B522" s="70" t="s">
        <v>3742</v>
      </c>
      <c r="C522" s="70" t="s">
        <v>3743</v>
      </c>
      <c r="D522" s="70" t="s">
        <v>3744</v>
      </c>
      <c r="E522" t="s">
        <v>297</v>
      </c>
      <c r="F522" s="144" t="s">
        <v>5507</v>
      </c>
      <c r="G522" s="144" t="s">
        <v>5505</v>
      </c>
      <c r="H522" s="141" t="s">
        <v>385</v>
      </c>
    </row>
    <row r="523" spans="1:8" x14ac:dyDescent="0.2">
      <c r="A523" t="s">
        <v>5491</v>
      </c>
      <c r="B523" s="70" t="s">
        <v>3748</v>
      </c>
      <c r="C523" s="70" t="s">
        <v>5752</v>
      </c>
      <c r="D523" s="70" t="s">
        <v>3750</v>
      </c>
      <c r="E523" t="s">
        <v>297</v>
      </c>
      <c r="F523" s="70" t="s">
        <v>5507</v>
      </c>
      <c r="G523" s="70" t="s">
        <v>5505</v>
      </c>
      <c r="H523" t="s">
        <v>881</v>
      </c>
    </row>
    <row r="524" spans="1:8" x14ac:dyDescent="0.2">
      <c r="A524" t="s">
        <v>5491</v>
      </c>
      <c r="B524" t="s">
        <v>1605</v>
      </c>
      <c r="C524" t="s">
        <v>5753</v>
      </c>
      <c r="D524" s="70" t="s">
        <v>5754</v>
      </c>
      <c r="E524" t="s">
        <v>297</v>
      </c>
      <c r="F524" s="144" t="s">
        <v>5505</v>
      </c>
      <c r="G524" s="144" t="s">
        <v>5505</v>
      </c>
      <c r="H524" s="141" t="s">
        <v>5551</v>
      </c>
    </row>
    <row r="525" spans="1:8" x14ac:dyDescent="0.2">
      <c r="A525" t="s">
        <v>5491</v>
      </c>
      <c r="B525" t="s">
        <v>1606</v>
      </c>
      <c r="C525" t="s">
        <v>5755</v>
      </c>
      <c r="D525" s="70" t="s">
        <v>3760</v>
      </c>
      <c r="E525" t="s">
        <v>297</v>
      </c>
      <c r="F525" s="70" t="s">
        <v>5505</v>
      </c>
      <c r="G525" s="70" t="s">
        <v>5505</v>
      </c>
      <c r="H525" t="s">
        <v>5551</v>
      </c>
    </row>
    <row r="526" spans="1:8" x14ac:dyDescent="0.2">
      <c r="A526" t="s">
        <v>5491</v>
      </c>
      <c r="B526" t="s">
        <v>3763</v>
      </c>
      <c r="C526" t="s">
        <v>3764</v>
      </c>
      <c r="D526" s="70" t="s">
        <v>3765</v>
      </c>
      <c r="E526" t="s">
        <v>3766</v>
      </c>
      <c r="F526" s="144" t="s">
        <v>5507</v>
      </c>
      <c r="G526" s="144" t="s">
        <v>5505</v>
      </c>
      <c r="H526" s="141" t="s">
        <v>297</v>
      </c>
    </row>
    <row r="527" spans="1:8" x14ac:dyDescent="0.2">
      <c r="A527" t="s">
        <v>5491</v>
      </c>
      <c r="B527" t="s">
        <v>3785</v>
      </c>
      <c r="C527" t="s">
        <v>5756</v>
      </c>
      <c r="D527" s="70" t="s">
        <v>3787</v>
      </c>
      <c r="E527" t="s">
        <v>297</v>
      </c>
      <c r="F527" s="70" t="s">
        <v>5505</v>
      </c>
      <c r="G527" s="70" t="s">
        <v>5505</v>
      </c>
      <c r="H527" t="s">
        <v>5551</v>
      </c>
    </row>
    <row r="528" spans="1:8" x14ac:dyDescent="0.2">
      <c r="A528" t="s">
        <v>5491</v>
      </c>
      <c r="B528" t="s">
        <v>611</v>
      </c>
      <c r="C528" t="s">
        <v>3790</v>
      </c>
      <c r="D528" s="70" t="s">
        <v>3791</v>
      </c>
      <c r="E528" t="s">
        <v>297</v>
      </c>
      <c r="F528" s="144" t="s">
        <v>5505</v>
      </c>
      <c r="G528" s="144" t="s">
        <v>5505</v>
      </c>
      <c r="H528" s="141" t="s">
        <v>5551</v>
      </c>
    </row>
    <row r="529" spans="1:8" x14ac:dyDescent="0.2">
      <c r="A529" t="s">
        <v>5491</v>
      </c>
      <c r="B529" t="s">
        <v>449</v>
      </c>
      <c r="C529" t="s">
        <v>5757</v>
      </c>
      <c r="D529" s="70" t="s">
        <v>5758</v>
      </c>
      <c r="E529" t="s">
        <v>5759</v>
      </c>
      <c r="F529" s="70" t="s">
        <v>5505</v>
      </c>
      <c r="G529" s="70" t="s">
        <v>5505</v>
      </c>
      <c r="H529" t="s">
        <v>5551</v>
      </c>
    </row>
    <row r="530" spans="1:8" x14ac:dyDescent="0.2">
      <c r="A530" t="s">
        <v>5491</v>
      </c>
      <c r="B530" t="s">
        <v>3800</v>
      </c>
      <c r="C530" s="28" t="s">
        <v>3801</v>
      </c>
      <c r="D530" s="95" t="s">
        <v>3802</v>
      </c>
      <c r="E530" t="s">
        <v>297</v>
      </c>
      <c r="F530" s="144" t="s">
        <v>5505</v>
      </c>
      <c r="G530" s="144" t="s">
        <v>5505</v>
      </c>
      <c r="H530" s="141" t="s">
        <v>5551</v>
      </c>
    </row>
    <row r="531" spans="1:8" x14ac:dyDescent="0.2">
      <c r="A531" t="s">
        <v>5491</v>
      </c>
      <c r="B531" t="s">
        <v>3805</v>
      </c>
      <c r="C531" s="28" t="s">
        <v>3806</v>
      </c>
      <c r="D531" s="90" t="s">
        <v>3807</v>
      </c>
      <c r="E531" t="s">
        <v>297</v>
      </c>
      <c r="F531" s="70" t="s">
        <v>5505</v>
      </c>
      <c r="G531" s="70" t="s">
        <v>5505</v>
      </c>
      <c r="H531" t="s">
        <v>5551</v>
      </c>
    </row>
    <row r="532" spans="1:8" x14ac:dyDescent="0.2">
      <c r="A532" t="s">
        <v>5491</v>
      </c>
      <c r="B532" t="s">
        <v>3810</v>
      </c>
      <c r="C532" s="28" t="s">
        <v>3811</v>
      </c>
      <c r="D532" s="90" t="s">
        <v>3812</v>
      </c>
      <c r="E532" t="s">
        <v>297</v>
      </c>
      <c r="F532" s="144" t="s">
        <v>5505</v>
      </c>
      <c r="G532" s="144" t="s">
        <v>5505</v>
      </c>
      <c r="H532" s="141" t="s">
        <v>5551</v>
      </c>
    </row>
    <row r="533" spans="1:8" x14ac:dyDescent="0.2">
      <c r="A533" t="s">
        <v>5491</v>
      </c>
      <c r="B533" t="s">
        <v>3815</v>
      </c>
      <c r="C533" s="28" t="s">
        <v>3816</v>
      </c>
      <c r="D533" s="90" t="s">
        <v>3817</v>
      </c>
      <c r="E533" t="s">
        <v>297</v>
      </c>
      <c r="F533" s="70" t="s">
        <v>5505</v>
      </c>
      <c r="G533" s="70" t="s">
        <v>5505</v>
      </c>
      <c r="H533" t="s">
        <v>5551</v>
      </c>
    </row>
    <row r="534" spans="1:8" x14ac:dyDescent="0.2">
      <c r="A534" t="s">
        <v>5491</v>
      </c>
      <c r="B534" s="70" t="s">
        <v>3820</v>
      </c>
      <c r="C534" s="70" t="s">
        <v>3821</v>
      </c>
      <c r="D534" s="70" t="s">
        <v>3822</v>
      </c>
      <c r="E534" t="s">
        <v>297</v>
      </c>
      <c r="F534" s="144" t="s">
        <v>5507</v>
      </c>
      <c r="G534" s="144" t="s">
        <v>5505</v>
      </c>
      <c r="H534" s="141" t="s">
        <v>881</v>
      </c>
    </row>
    <row r="535" spans="1:8" x14ac:dyDescent="0.2">
      <c r="A535" t="s">
        <v>5491</v>
      </c>
      <c r="B535" s="70" t="s">
        <v>3826</v>
      </c>
      <c r="C535" s="70" t="s">
        <v>3827</v>
      </c>
      <c r="D535" s="70" t="s">
        <v>3828</v>
      </c>
      <c r="E535" t="s">
        <v>297</v>
      </c>
      <c r="F535" s="70" t="s">
        <v>5512</v>
      </c>
      <c r="G535" s="70" t="s">
        <v>5505</v>
      </c>
      <c r="H535" t="s">
        <v>881</v>
      </c>
    </row>
    <row r="536" spans="1:8" x14ac:dyDescent="0.2">
      <c r="A536" t="s">
        <v>5491</v>
      </c>
      <c r="B536" t="s">
        <v>3833</v>
      </c>
      <c r="C536" t="s">
        <v>5760</v>
      </c>
      <c r="D536" s="70" t="s">
        <v>5761</v>
      </c>
      <c r="E536" t="s">
        <v>297</v>
      </c>
      <c r="F536" s="144" t="s">
        <v>5505</v>
      </c>
      <c r="G536" s="144" t="s">
        <v>5505</v>
      </c>
      <c r="H536" s="141" t="s">
        <v>5551</v>
      </c>
    </row>
    <row r="537" spans="1:8" x14ac:dyDescent="0.2">
      <c r="A537" t="s">
        <v>5491</v>
      </c>
      <c r="B537" t="s">
        <v>3917</v>
      </c>
      <c r="C537" t="s">
        <v>3918</v>
      </c>
      <c r="D537" s="70" t="s">
        <v>3919</v>
      </c>
      <c r="E537" t="s">
        <v>297</v>
      </c>
      <c r="F537" s="70" t="s">
        <v>5507</v>
      </c>
      <c r="G537" s="70" t="s">
        <v>5505</v>
      </c>
      <c r="H537" t="s">
        <v>568</v>
      </c>
    </row>
    <row r="538" spans="1:8" x14ac:dyDescent="0.2">
      <c r="A538" t="s">
        <v>5491</v>
      </c>
      <c r="B538" t="s">
        <v>3924</v>
      </c>
      <c r="C538" t="s">
        <v>3925</v>
      </c>
      <c r="D538" s="70" t="s">
        <v>3926</v>
      </c>
      <c r="E538" s="15" t="s">
        <v>3927</v>
      </c>
      <c r="F538" s="144" t="s">
        <v>5505</v>
      </c>
      <c r="G538" s="144" t="s">
        <v>5505</v>
      </c>
      <c r="H538" s="141" t="s">
        <v>5551</v>
      </c>
    </row>
    <row r="539" spans="1:8" x14ac:dyDescent="0.2">
      <c r="A539" t="s">
        <v>5491</v>
      </c>
      <c r="B539" s="7" t="s">
        <v>3535</v>
      </c>
      <c r="C539" t="s">
        <v>3931</v>
      </c>
      <c r="D539" s="70" t="s">
        <v>3932</v>
      </c>
      <c r="E539" t="s">
        <v>297</v>
      </c>
      <c r="F539" s="70" t="s">
        <v>5507</v>
      </c>
      <c r="G539" s="70" t="s">
        <v>5505</v>
      </c>
      <c r="H539" t="s">
        <v>297</v>
      </c>
    </row>
    <row r="540" spans="1:8" x14ac:dyDescent="0.2">
      <c r="A540" t="s">
        <v>5491</v>
      </c>
      <c r="B540" s="7" t="s">
        <v>3240</v>
      </c>
      <c r="C540" t="s">
        <v>3241</v>
      </c>
      <c r="D540" s="70" t="s">
        <v>3242</v>
      </c>
      <c r="E540" t="s">
        <v>297</v>
      </c>
      <c r="F540" s="144" t="s">
        <v>5505</v>
      </c>
      <c r="G540" s="144" t="s">
        <v>5505</v>
      </c>
      <c r="H540" s="141" t="s">
        <v>5506</v>
      </c>
    </row>
    <row r="541" spans="1:8" x14ac:dyDescent="0.2">
      <c r="A541" t="s">
        <v>5491</v>
      </c>
      <c r="B541" s="7" t="s">
        <v>3653</v>
      </c>
      <c r="C541" t="s">
        <v>3939</v>
      </c>
      <c r="D541" s="70" t="s">
        <v>3940</v>
      </c>
      <c r="E541" t="s">
        <v>297</v>
      </c>
      <c r="F541" s="70" t="s">
        <v>5507</v>
      </c>
      <c r="G541" s="70" t="s">
        <v>5505</v>
      </c>
      <c r="H541" t="s">
        <v>297</v>
      </c>
    </row>
    <row r="542" spans="1:8" x14ac:dyDescent="0.2">
      <c r="A542" t="s">
        <v>5491</v>
      </c>
      <c r="B542" t="s">
        <v>5762</v>
      </c>
      <c r="C542" t="s">
        <v>5763</v>
      </c>
      <c r="D542" s="70" t="s">
        <v>3945</v>
      </c>
      <c r="E542" t="s">
        <v>3946</v>
      </c>
      <c r="F542" s="144" t="s">
        <v>5507</v>
      </c>
      <c r="G542" s="144" t="s">
        <v>5505</v>
      </c>
      <c r="H542" s="141" t="s">
        <v>568</v>
      </c>
    </row>
    <row r="543" spans="1:8" x14ac:dyDescent="0.2">
      <c r="A543" t="s">
        <v>5491</v>
      </c>
      <c r="B543" s="70" t="s">
        <v>3953</v>
      </c>
      <c r="C543" s="70" t="s">
        <v>3954</v>
      </c>
      <c r="D543" s="70" t="s">
        <v>3955</v>
      </c>
      <c r="E543" t="s">
        <v>297</v>
      </c>
      <c r="F543" s="70" t="s">
        <v>5507</v>
      </c>
      <c r="G543" s="70" t="s">
        <v>5505</v>
      </c>
      <c r="H543" t="s">
        <v>385</v>
      </c>
    </row>
    <row r="544" spans="1:8" x14ac:dyDescent="0.2">
      <c r="A544" t="s">
        <v>5491</v>
      </c>
      <c r="B544" t="s">
        <v>3962</v>
      </c>
      <c r="C544" t="s">
        <v>3963</v>
      </c>
      <c r="D544" s="70" t="s">
        <v>3964</v>
      </c>
      <c r="E544" t="s">
        <v>297</v>
      </c>
      <c r="F544" s="144" t="s">
        <v>5507</v>
      </c>
      <c r="G544" s="144" t="s">
        <v>5505</v>
      </c>
      <c r="H544" s="141" t="s">
        <v>568</v>
      </c>
    </row>
    <row r="545" spans="1:8" x14ac:dyDescent="0.2">
      <c r="A545" t="s">
        <v>5491</v>
      </c>
      <c r="B545" t="s">
        <v>3968</v>
      </c>
      <c r="C545" t="s">
        <v>3969</v>
      </c>
      <c r="D545" s="70" t="s">
        <v>3970</v>
      </c>
      <c r="E545" t="s">
        <v>297</v>
      </c>
      <c r="F545" s="70" t="s">
        <v>5505</v>
      </c>
      <c r="G545" s="70" t="s">
        <v>5505</v>
      </c>
      <c r="H545" t="s">
        <v>5551</v>
      </c>
    </row>
    <row r="546" spans="1:8" x14ac:dyDescent="0.2">
      <c r="A546" t="s">
        <v>5491</v>
      </c>
      <c r="B546" t="s">
        <v>3973</v>
      </c>
      <c r="C546" t="s">
        <v>5764</v>
      </c>
      <c r="D546" s="70" t="s">
        <v>3975</v>
      </c>
      <c r="E546" t="s">
        <v>297</v>
      </c>
      <c r="F546" s="144" t="s">
        <v>5505</v>
      </c>
      <c r="G546" s="144" t="s">
        <v>5505</v>
      </c>
      <c r="H546" s="141" t="s">
        <v>5551</v>
      </c>
    </row>
    <row r="547" spans="1:8" x14ac:dyDescent="0.2">
      <c r="A547" t="s">
        <v>5491</v>
      </c>
      <c r="B547" t="s">
        <v>3778</v>
      </c>
      <c r="C547" t="s">
        <v>3781</v>
      </c>
      <c r="D547" s="70" t="s">
        <v>3782</v>
      </c>
      <c r="E547" t="s">
        <v>297</v>
      </c>
      <c r="F547" s="70" t="s">
        <v>5505</v>
      </c>
      <c r="G547" s="70" t="s">
        <v>5505</v>
      </c>
      <c r="H547" t="s">
        <v>344</v>
      </c>
    </row>
    <row r="548" spans="1:8" x14ac:dyDescent="0.2">
      <c r="A548" t="s">
        <v>5491</v>
      </c>
      <c r="B548" t="s">
        <v>1021</v>
      </c>
      <c r="C548" t="s">
        <v>5765</v>
      </c>
      <c r="D548" s="70" t="s">
        <v>1023</v>
      </c>
      <c r="E548" t="s">
        <v>1024</v>
      </c>
      <c r="F548" s="144" t="s">
        <v>5505</v>
      </c>
      <c r="G548" s="144" t="s">
        <v>5505</v>
      </c>
      <c r="H548" s="141" t="s">
        <v>5506</v>
      </c>
    </row>
    <row r="549" spans="1:8" x14ac:dyDescent="0.2">
      <c r="A549" t="s">
        <v>5491</v>
      </c>
      <c r="B549" s="29" t="s">
        <v>3991</v>
      </c>
      <c r="C549" s="29" t="s">
        <v>3992</v>
      </c>
      <c r="D549" s="70" t="s">
        <v>3992</v>
      </c>
      <c r="E549" t="s">
        <v>297</v>
      </c>
      <c r="F549" s="70" t="s">
        <v>5505</v>
      </c>
      <c r="G549" s="70" t="s">
        <v>5505</v>
      </c>
      <c r="H549" t="s">
        <v>5551</v>
      </c>
    </row>
    <row r="550" spans="1:8" x14ac:dyDescent="0.2">
      <c r="A550" t="s">
        <v>5491</v>
      </c>
      <c r="B550" s="29" t="s">
        <v>3995</v>
      </c>
      <c r="C550" s="29" t="s">
        <v>3996</v>
      </c>
      <c r="D550" s="70" t="s">
        <v>3996</v>
      </c>
      <c r="E550" t="s">
        <v>297</v>
      </c>
      <c r="F550" s="144" t="s">
        <v>5505</v>
      </c>
      <c r="G550" s="144" t="s">
        <v>5505</v>
      </c>
      <c r="H550" s="141" t="s">
        <v>5551</v>
      </c>
    </row>
    <row r="551" spans="1:8" x14ac:dyDescent="0.2">
      <c r="A551" t="s">
        <v>5491</v>
      </c>
      <c r="B551" s="29" t="s">
        <v>3999</v>
      </c>
      <c r="C551" s="29" t="s">
        <v>4000</v>
      </c>
      <c r="D551" s="70" t="s">
        <v>4000</v>
      </c>
      <c r="E551" t="s">
        <v>297</v>
      </c>
      <c r="F551" s="70" t="s">
        <v>5505</v>
      </c>
      <c r="G551" s="70" t="s">
        <v>5505</v>
      </c>
      <c r="H551" t="s">
        <v>5551</v>
      </c>
    </row>
    <row r="552" spans="1:8" x14ac:dyDescent="0.2">
      <c r="A552" t="s">
        <v>5491</v>
      </c>
      <c r="B552" s="29" t="s">
        <v>4003</v>
      </c>
      <c r="C552" s="29" t="s">
        <v>4004</v>
      </c>
      <c r="D552" s="70" t="s">
        <v>4004</v>
      </c>
      <c r="E552" t="s">
        <v>297</v>
      </c>
      <c r="F552" s="144" t="s">
        <v>5505</v>
      </c>
      <c r="G552" s="144" t="s">
        <v>5505</v>
      </c>
      <c r="H552" s="141" t="s">
        <v>5551</v>
      </c>
    </row>
    <row r="553" spans="1:8" x14ac:dyDescent="0.2">
      <c r="A553" t="s">
        <v>5491</v>
      </c>
      <c r="B553" t="s">
        <v>4007</v>
      </c>
      <c r="C553" t="s">
        <v>4008</v>
      </c>
      <c r="D553" s="70" t="s">
        <v>4009</v>
      </c>
      <c r="E553" t="s">
        <v>4010</v>
      </c>
      <c r="F553" s="70" t="s">
        <v>5507</v>
      </c>
      <c r="G553" s="70" t="s">
        <v>5505</v>
      </c>
      <c r="H553" t="s">
        <v>4011</v>
      </c>
    </row>
    <row r="554" spans="1:8" x14ac:dyDescent="0.2">
      <c r="A554" t="s">
        <v>5491</v>
      </c>
      <c r="B554" s="81" t="s">
        <v>4016</v>
      </c>
      <c r="C554" s="81" t="s">
        <v>3085</v>
      </c>
      <c r="D554" s="70" t="s">
        <v>3086</v>
      </c>
      <c r="E554" t="s">
        <v>297</v>
      </c>
      <c r="F554" s="144" t="s">
        <v>5507</v>
      </c>
      <c r="G554" s="144" t="s">
        <v>5505</v>
      </c>
      <c r="H554" s="141" t="s">
        <v>5551</v>
      </c>
    </row>
    <row r="555" spans="1:8" x14ac:dyDescent="0.2">
      <c r="A555" t="s">
        <v>5491</v>
      </c>
      <c r="B555" s="81" t="s">
        <v>5766</v>
      </c>
      <c r="C555" s="81" t="s">
        <v>4017</v>
      </c>
      <c r="D555" s="70" t="s">
        <v>4018</v>
      </c>
      <c r="E555" t="s">
        <v>297</v>
      </c>
      <c r="F555" s="70" t="s">
        <v>5507</v>
      </c>
      <c r="G555" s="70" t="s">
        <v>5505</v>
      </c>
      <c r="H555" t="s">
        <v>5551</v>
      </c>
    </row>
    <row r="556" spans="1:8" x14ac:dyDescent="0.2">
      <c r="A556" t="s">
        <v>5491</v>
      </c>
      <c r="B556" t="s">
        <v>4021</v>
      </c>
      <c r="C556" s="28" t="s">
        <v>4022</v>
      </c>
      <c r="D556" s="90" t="s">
        <v>4023</v>
      </c>
      <c r="E556" t="s">
        <v>297</v>
      </c>
      <c r="F556" s="144" t="s">
        <v>5505</v>
      </c>
      <c r="G556" s="144" t="s">
        <v>5505</v>
      </c>
      <c r="H556" s="141" t="s">
        <v>5551</v>
      </c>
    </row>
    <row r="557" spans="1:8" x14ac:dyDescent="0.2">
      <c r="A557" t="s">
        <v>5491</v>
      </c>
      <c r="B557" t="s">
        <v>4026</v>
      </c>
      <c r="C557" s="28" t="s">
        <v>4027</v>
      </c>
      <c r="D557" s="95" t="s">
        <v>4028</v>
      </c>
      <c r="E557" t="s">
        <v>297</v>
      </c>
      <c r="F557" s="70" t="s">
        <v>5505</v>
      </c>
      <c r="G557" s="70" t="s">
        <v>5505</v>
      </c>
      <c r="H557" t="s">
        <v>5551</v>
      </c>
    </row>
    <row r="558" spans="1:8" x14ac:dyDescent="0.2">
      <c r="A558" t="s">
        <v>5491</v>
      </c>
      <c r="B558" t="s">
        <v>4031</v>
      </c>
      <c r="C558" s="28" t="s">
        <v>4032</v>
      </c>
      <c r="D558" s="90" t="s">
        <v>4033</v>
      </c>
      <c r="E558" t="s">
        <v>297</v>
      </c>
      <c r="F558" s="144" t="s">
        <v>5505</v>
      </c>
      <c r="G558" s="144" t="s">
        <v>5505</v>
      </c>
      <c r="H558" s="141" t="s">
        <v>5551</v>
      </c>
    </row>
    <row r="559" spans="1:8" x14ac:dyDescent="0.2">
      <c r="A559" t="s">
        <v>5491</v>
      </c>
      <c r="B559" t="s">
        <v>4036</v>
      </c>
      <c r="C559" s="28" t="s">
        <v>4037</v>
      </c>
      <c r="D559" s="90" t="s">
        <v>4038</v>
      </c>
      <c r="E559" t="s">
        <v>297</v>
      </c>
      <c r="F559" s="70" t="s">
        <v>5505</v>
      </c>
      <c r="G559" s="70" t="s">
        <v>5505</v>
      </c>
      <c r="H559" t="s">
        <v>5551</v>
      </c>
    </row>
    <row r="560" spans="1:8" x14ac:dyDescent="0.2">
      <c r="A560" t="s">
        <v>5491</v>
      </c>
      <c r="B560" t="s">
        <v>4041</v>
      </c>
      <c r="C560" s="27" t="s">
        <v>4042</v>
      </c>
      <c r="D560" s="70" t="s">
        <v>4043</v>
      </c>
      <c r="E560" t="s">
        <v>297</v>
      </c>
      <c r="F560" s="144" t="s">
        <v>5505</v>
      </c>
      <c r="G560" s="144" t="s">
        <v>5505</v>
      </c>
      <c r="H560" s="141" t="s">
        <v>5551</v>
      </c>
    </row>
    <row r="561" spans="1:8" x14ac:dyDescent="0.2">
      <c r="A561" t="s">
        <v>5491</v>
      </c>
      <c r="B561" t="s">
        <v>4046</v>
      </c>
      <c r="C561" s="28" t="s">
        <v>4047</v>
      </c>
      <c r="D561" s="90" t="s">
        <v>4048</v>
      </c>
      <c r="E561" t="s">
        <v>297</v>
      </c>
      <c r="F561" s="70" t="s">
        <v>5505</v>
      </c>
      <c r="G561" s="70" t="s">
        <v>5505</v>
      </c>
      <c r="H561" t="s">
        <v>5551</v>
      </c>
    </row>
    <row r="562" spans="1:8" x14ac:dyDescent="0.2">
      <c r="A562" t="s">
        <v>5491</v>
      </c>
      <c r="B562" t="s">
        <v>4051</v>
      </c>
      <c r="C562" s="28" t="s">
        <v>4052</v>
      </c>
      <c r="D562" s="90" t="s">
        <v>4053</v>
      </c>
      <c r="E562" t="s">
        <v>297</v>
      </c>
      <c r="F562" s="144" t="s">
        <v>5505</v>
      </c>
      <c r="G562" s="144" t="s">
        <v>5505</v>
      </c>
      <c r="H562" s="141" t="s">
        <v>5551</v>
      </c>
    </row>
    <row r="563" spans="1:8" x14ac:dyDescent="0.2">
      <c r="A563" t="s">
        <v>5491</v>
      </c>
      <c r="B563" t="s">
        <v>4056</v>
      </c>
      <c r="C563" s="28" t="s">
        <v>4057</v>
      </c>
      <c r="D563" s="90" t="s">
        <v>4058</v>
      </c>
      <c r="E563" t="s">
        <v>297</v>
      </c>
      <c r="F563" s="70" t="s">
        <v>5505</v>
      </c>
      <c r="G563" s="70" t="s">
        <v>5505</v>
      </c>
      <c r="H563" t="s">
        <v>5551</v>
      </c>
    </row>
    <row r="564" spans="1:8" x14ac:dyDescent="0.2">
      <c r="A564" t="s">
        <v>5491</v>
      </c>
      <c r="B564" t="s">
        <v>4061</v>
      </c>
      <c r="C564" s="28" t="s">
        <v>4062</v>
      </c>
      <c r="D564" s="90" t="s">
        <v>4063</v>
      </c>
      <c r="E564" t="s">
        <v>297</v>
      </c>
      <c r="F564" s="144" t="s">
        <v>5505</v>
      </c>
      <c r="G564" s="144" t="s">
        <v>5505</v>
      </c>
      <c r="H564" s="141" t="s">
        <v>5551</v>
      </c>
    </row>
    <row r="565" spans="1:8" x14ac:dyDescent="0.2">
      <c r="A565" t="s">
        <v>5491</v>
      </c>
      <c r="B565" s="28" t="s">
        <v>4066</v>
      </c>
      <c r="C565" t="s">
        <v>4067</v>
      </c>
      <c r="D565" s="93" t="s">
        <v>4068</v>
      </c>
      <c r="E565" t="s">
        <v>297</v>
      </c>
      <c r="F565" s="70" t="s">
        <v>5505</v>
      </c>
      <c r="G565" s="70" t="s">
        <v>5505</v>
      </c>
      <c r="H565" t="s">
        <v>5551</v>
      </c>
    </row>
    <row r="566" spans="1:8" x14ac:dyDescent="0.2">
      <c r="A566" t="s">
        <v>5491</v>
      </c>
      <c r="B566" s="2" t="s">
        <v>1650</v>
      </c>
      <c r="C566" s="2" t="s">
        <v>5767</v>
      </c>
      <c r="D566" s="85" t="s">
        <v>5768</v>
      </c>
      <c r="E566" s="2" t="s">
        <v>761</v>
      </c>
      <c r="F566" s="85" t="s">
        <v>5505</v>
      </c>
      <c r="G566" s="85" t="s">
        <v>5505</v>
      </c>
      <c r="H566" s="2" t="s">
        <v>5551</v>
      </c>
    </row>
    <row r="567" spans="1:8" x14ac:dyDescent="0.2">
      <c r="A567" t="s">
        <v>5491</v>
      </c>
      <c r="B567" t="s">
        <v>4080</v>
      </c>
      <c r="C567" t="s">
        <v>4081</v>
      </c>
      <c r="D567" s="70" t="s">
        <v>4082</v>
      </c>
      <c r="E567" t="s">
        <v>4083</v>
      </c>
      <c r="F567" s="70" t="s">
        <v>5505</v>
      </c>
      <c r="G567" s="70" t="s">
        <v>5505</v>
      </c>
      <c r="H567" t="s">
        <v>5551</v>
      </c>
    </row>
    <row r="568" spans="1:8" x14ac:dyDescent="0.2">
      <c r="A568" t="s">
        <v>5491</v>
      </c>
      <c r="B568" t="s">
        <v>1011</v>
      </c>
      <c r="C568" t="s">
        <v>5769</v>
      </c>
      <c r="D568" s="70" t="s">
        <v>1013</v>
      </c>
      <c r="E568" t="s">
        <v>297</v>
      </c>
      <c r="F568" s="144" t="s">
        <v>5505</v>
      </c>
      <c r="G568" s="144" t="s">
        <v>5505</v>
      </c>
      <c r="H568" s="141" t="s">
        <v>5506</v>
      </c>
    </row>
    <row r="569" spans="1:8" x14ac:dyDescent="0.2">
      <c r="A569" t="s">
        <v>5491</v>
      </c>
      <c r="B569" s="61" t="s">
        <v>271</v>
      </c>
      <c r="C569" s="61" t="s">
        <v>5770</v>
      </c>
      <c r="D569" s="90" t="s">
        <v>5771</v>
      </c>
      <c r="E569" s="11" t="s">
        <v>297</v>
      </c>
      <c r="F569" s="70" t="s">
        <v>5505</v>
      </c>
      <c r="G569" s="70" t="s">
        <v>5505</v>
      </c>
      <c r="H569" t="s">
        <v>5506</v>
      </c>
    </row>
    <row r="570" spans="1:8" x14ac:dyDescent="0.2">
      <c r="A570" t="s">
        <v>5491</v>
      </c>
      <c r="B570" s="7" t="s">
        <v>4121</v>
      </c>
      <c r="C570" s="7" t="s">
        <v>4122</v>
      </c>
      <c r="D570" s="70" t="s">
        <v>4123</v>
      </c>
      <c r="E570" t="s">
        <v>2298</v>
      </c>
      <c r="F570" s="144" t="s">
        <v>5505</v>
      </c>
      <c r="G570" s="144" t="s">
        <v>5505</v>
      </c>
      <c r="H570" s="141" t="s">
        <v>5551</v>
      </c>
    </row>
    <row r="571" spans="1:8" x14ac:dyDescent="0.2">
      <c r="A571" t="s">
        <v>5491</v>
      </c>
      <c r="B571" s="29" t="s">
        <v>4126</v>
      </c>
      <c r="C571" s="29" t="s">
        <v>4127</v>
      </c>
      <c r="D571" s="70" t="s">
        <v>4127</v>
      </c>
      <c r="E571" t="s">
        <v>297</v>
      </c>
      <c r="F571" s="70" t="s">
        <v>5505</v>
      </c>
      <c r="G571" s="70" t="s">
        <v>5505</v>
      </c>
      <c r="H571" t="s">
        <v>5551</v>
      </c>
    </row>
    <row r="572" spans="1:8" x14ac:dyDescent="0.2">
      <c r="A572" t="s">
        <v>5491</v>
      </c>
      <c r="B572" t="s">
        <v>4130</v>
      </c>
      <c r="C572" s="28" t="s">
        <v>4131</v>
      </c>
      <c r="D572" s="95" t="s">
        <v>4132</v>
      </c>
      <c r="E572" t="s">
        <v>297</v>
      </c>
      <c r="F572" s="144" t="s">
        <v>5505</v>
      </c>
      <c r="G572" s="144" t="s">
        <v>5505</v>
      </c>
      <c r="H572" s="141" t="s">
        <v>5551</v>
      </c>
    </row>
    <row r="573" spans="1:8" x14ac:dyDescent="0.2">
      <c r="A573" t="s">
        <v>5491</v>
      </c>
      <c r="B573" t="s">
        <v>4135</v>
      </c>
      <c r="C573" t="s">
        <v>4136</v>
      </c>
      <c r="D573" s="70" t="s">
        <v>4137</v>
      </c>
      <c r="E573" t="s">
        <v>297</v>
      </c>
      <c r="F573" s="70" t="s">
        <v>5505</v>
      </c>
      <c r="G573" s="70" t="s">
        <v>5505</v>
      </c>
      <c r="H573" t="s">
        <v>5551</v>
      </c>
    </row>
    <row r="574" spans="1:8" x14ac:dyDescent="0.2">
      <c r="A574" t="s">
        <v>5491</v>
      </c>
      <c r="B574" s="70" t="s">
        <v>4148</v>
      </c>
      <c r="C574" s="70" t="s">
        <v>4149</v>
      </c>
      <c r="D574" s="70" t="s">
        <v>4150</v>
      </c>
      <c r="E574" t="s">
        <v>4151</v>
      </c>
      <c r="F574" s="144" t="s">
        <v>5505</v>
      </c>
      <c r="G574" s="144" t="s">
        <v>5505</v>
      </c>
      <c r="H574" s="141" t="s">
        <v>5551</v>
      </c>
    </row>
    <row r="575" spans="1:8" x14ac:dyDescent="0.2">
      <c r="A575" t="s">
        <v>5491</v>
      </c>
      <c r="B575" t="s">
        <v>4152</v>
      </c>
      <c r="C575" t="s">
        <v>5772</v>
      </c>
      <c r="D575" s="70" t="s">
        <v>4154</v>
      </c>
      <c r="E575" t="s">
        <v>297</v>
      </c>
      <c r="F575" s="70" t="s">
        <v>5507</v>
      </c>
      <c r="G575" s="70" t="s">
        <v>5505</v>
      </c>
      <c r="H575" t="s">
        <v>297</v>
      </c>
    </row>
    <row r="576" spans="1:8" x14ac:dyDescent="0.2">
      <c r="A576" t="s">
        <v>5491</v>
      </c>
      <c r="B576" t="s">
        <v>4156</v>
      </c>
      <c r="C576" t="s">
        <v>4157</v>
      </c>
      <c r="D576" s="70" t="s">
        <v>4158</v>
      </c>
      <c r="E576" t="s">
        <v>297</v>
      </c>
      <c r="F576" s="144" t="s">
        <v>5507</v>
      </c>
      <c r="G576" s="144" t="s">
        <v>5505</v>
      </c>
      <c r="H576" s="141" t="s">
        <v>297</v>
      </c>
    </row>
    <row r="577" spans="1:8" x14ac:dyDescent="0.2">
      <c r="A577" t="s">
        <v>5491</v>
      </c>
      <c r="B577" s="7" t="s">
        <v>4162</v>
      </c>
      <c r="C577" t="s">
        <v>4163</v>
      </c>
      <c r="D577" s="70" t="s">
        <v>4164</v>
      </c>
      <c r="E577" t="s">
        <v>297</v>
      </c>
      <c r="F577" s="70" t="s">
        <v>5505</v>
      </c>
      <c r="G577" s="70" t="s">
        <v>5505</v>
      </c>
      <c r="H577" t="s">
        <v>5551</v>
      </c>
    </row>
    <row r="578" spans="1:8" x14ac:dyDescent="0.2">
      <c r="A578" t="s">
        <v>5491</v>
      </c>
      <c r="B578" t="s">
        <v>4167</v>
      </c>
      <c r="C578" t="s">
        <v>4168</v>
      </c>
      <c r="D578" s="70" t="s">
        <v>4169</v>
      </c>
      <c r="E578" t="s">
        <v>297</v>
      </c>
      <c r="F578" s="144" t="s">
        <v>5505</v>
      </c>
      <c r="G578" s="144" t="s">
        <v>5505</v>
      </c>
      <c r="H578" s="141" t="s">
        <v>5551</v>
      </c>
    </row>
    <row r="579" spans="1:8" x14ac:dyDescent="0.2">
      <c r="A579" t="s">
        <v>5491</v>
      </c>
      <c r="B579" s="29" t="s">
        <v>4172</v>
      </c>
      <c r="C579" s="29" t="s">
        <v>4173</v>
      </c>
      <c r="D579" s="70" t="s">
        <v>4173</v>
      </c>
      <c r="E579" t="s">
        <v>297</v>
      </c>
      <c r="F579" s="70" t="s">
        <v>5505</v>
      </c>
      <c r="G579" s="70" t="s">
        <v>5505</v>
      </c>
      <c r="H579" t="s">
        <v>5551</v>
      </c>
    </row>
    <row r="580" spans="1:8" x14ac:dyDescent="0.2">
      <c r="A580" t="s">
        <v>5491</v>
      </c>
      <c r="B580" s="29" t="s">
        <v>4176</v>
      </c>
      <c r="C580" s="29" t="s">
        <v>4177</v>
      </c>
      <c r="D580" s="70" t="s">
        <v>4177</v>
      </c>
      <c r="E580" t="s">
        <v>297</v>
      </c>
      <c r="F580" s="144" t="s">
        <v>5505</v>
      </c>
      <c r="G580" s="144" t="s">
        <v>5505</v>
      </c>
      <c r="H580" s="141" t="s">
        <v>5551</v>
      </c>
    </row>
    <row r="581" spans="1:8" x14ac:dyDescent="0.2">
      <c r="A581" t="s">
        <v>5491</v>
      </c>
      <c r="B581" t="s">
        <v>3676</v>
      </c>
      <c r="C581" t="s">
        <v>3677</v>
      </c>
      <c r="D581" s="70" t="s">
        <v>3678</v>
      </c>
      <c r="E581" t="s">
        <v>297</v>
      </c>
      <c r="F581" s="70" t="s">
        <v>5507</v>
      </c>
      <c r="G581" s="70" t="s">
        <v>5505</v>
      </c>
      <c r="H581" t="s">
        <v>297</v>
      </c>
    </row>
    <row r="582" spans="1:8" x14ac:dyDescent="0.2">
      <c r="A582" t="s">
        <v>5491</v>
      </c>
      <c r="B582" s="85" t="s">
        <v>4186</v>
      </c>
      <c r="C582" s="85" t="s">
        <v>4187</v>
      </c>
      <c r="D582" s="70" t="s">
        <v>4188</v>
      </c>
      <c r="E582" t="s">
        <v>1326</v>
      </c>
      <c r="F582" s="144" t="s">
        <v>5505</v>
      </c>
      <c r="G582" s="144" t="s">
        <v>5505</v>
      </c>
      <c r="H582" s="141" t="s">
        <v>5551</v>
      </c>
    </row>
    <row r="583" spans="1:8" x14ac:dyDescent="0.2">
      <c r="A583" t="s">
        <v>5491</v>
      </c>
      <c r="B583" s="25" t="s">
        <v>982</v>
      </c>
      <c r="C583" s="25" t="s">
        <v>983</v>
      </c>
      <c r="D583" s="86" t="s">
        <v>5773</v>
      </c>
      <c r="E583" t="s">
        <v>297</v>
      </c>
      <c r="F583" s="70" t="s">
        <v>5507</v>
      </c>
      <c r="G583" s="70" t="s">
        <v>5505</v>
      </c>
      <c r="H583" s="25" t="s">
        <v>297</v>
      </c>
    </row>
    <row r="584" spans="1:8" x14ac:dyDescent="0.2">
      <c r="A584" t="s">
        <v>5491</v>
      </c>
      <c r="B584" t="s">
        <v>4199</v>
      </c>
      <c r="C584" t="s">
        <v>4200</v>
      </c>
      <c r="D584" s="70" t="s">
        <v>4201</v>
      </c>
      <c r="E584" t="s">
        <v>4202</v>
      </c>
      <c r="F584" s="144" t="s">
        <v>5505</v>
      </c>
      <c r="G584" s="144" t="s">
        <v>5505</v>
      </c>
      <c r="H584" s="141" t="s">
        <v>5551</v>
      </c>
    </row>
    <row r="585" spans="1:8" x14ac:dyDescent="0.2">
      <c r="A585" t="s">
        <v>5491</v>
      </c>
      <c r="B585" t="s">
        <v>4209</v>
      </c>
      <c r="C585" t="s">
        <v>4210</v>
      </c>
      <c r="D585" s="70" t="s">
        <v>4211</v>
      </c>
      <c r="E585" s="44" t="s">
        <v>297</v>
      </c>
      <c r="F585" s="70" t="s">
        <v>5505</v>
      </c>
      <c r="G585" s="70" t="s">
        <v>5505</v>
      </c>
      <c r="H585" t="s">
        <v>5551</v>
      </c>
    </row>
    <row r="586" spans="1:8" x14ac:dyDescent="0.2">
      <c r="A586" t="s">
        <v>5491</v>
      </c>
      <c r="B586" t="s">
        <v>4212</v>
      </c>
      <c r="C586" t="s">
        <v>4215</v>
      </c>
      <c r="D586" s="70" t="s">
        <v>4216</v>
      </c>
      <c r="E586" t="s">
        <v>297</v>
      </c>
      <c r="F586" s="144" t="s">
        <v>5505</v>
      </c>
      <c r="G586" s="144" t="s">
        <v>5505</v>
      </c>
      <c r="H586" s="141" t="s">
        <v>5551</v>
      </c>
    </row>
    <row r="587" spans="1:8" x14ac:dyDescent="0.2">
      <c r="A587" t="s">
        <v>5491</v>
      </c>
      <c r="B587" t="s">
        <v>841</v>
      </c>
      <c r="C587" t="s">
        <v>5774</v>
      </c>
      <c r="D587" s="70" t="s">
        <v>843</v>
      </c>
      <c r="E587" t="s">
        <v>297</v>
      </c>
      <c r="F587" s="70" t="s">
        <v>5507</v>
      </c>
      <c r="G587" s="70" t="s">
        <v>5505</v>
      </c>
      <c r="H587" t="s">
        <v>568</v>
      </c>
    </row>
    <row r="588" spans="1:8" x14ac:dyDescent="0.2">
      <c r="A588" t="s">
        <v>5491</v>
      </c>
      <c r="B588" t="s">
        <v>4219</v>
      </c>
      <c r="C588" t="s">
        <v>5775</v>
      </c>
      <c r="D588" s="70" t="s">
        <v>2079</v>
      </c>
      <c r="E588" t="s">
        <v>1072</v>
      </c>
      <c r="F588" s="144" t="s">
        <v>5507</v>
      </c>
      <c r="G588" s="144" t="s">
        <v>5505</v>
      </c>
      <c r="H588" s="141" t="s">
        <v>568</v>
      </c>
    </row>
    <row r="589" spans="1:8" x14ac:dyDescent="0.2">
      <c r="A589" t="s">
        <v>5491</v>
      </c>
      <c r="B589" t="s">
        <v>5776</v>
      </c>
      <c r="C589" t="s">
        <v>517</v>
      </c>
      <c r="D589" s="70" t="s">
        <v>518</v>
      </c>
      <c r="E589" t="s">
        <v>297</v>
      </c>
      <c r="F589" s="70" t="s">
        <v>5505</v>
      </c>
      <c r="G589" s="70" t="s">
        <v>5505</v>
      </c>
      <c r="H589" t="s">
        <v>5506</v>
      </c>
    </row>
    <row r="590" spans="1:8" x14ac:dyDescent="0.2">
      <c r="A590" t="s">
        <v>5491</v>
      </c>
      <c r="B590" s="25" t="s">
        <v>998</v>
      </c>
      <c r="C590" s="25" t="s">
        <v>999</v>
      </c>
      <c r="D590" s="86" t="s">
        <v>1000</v>
      </c>
      <c r="E590" t="s">
        <v>297</v>
      </c>
      <c r="F590" s="144" t="s">
        <v>5507</v>
      </c>
      <c r="G590" s="144" t="s">
        <v>5505</v>
      </c>
      <c r="H590" s="25" t="s">
        <v>297</v>
      </c>
    </row>
    <row r="591" spans="1:8" x14ac:dyDescent="0.2">
      <c r="A591" t="s">
        <v>5491</v>
      </c>
      <c r="B591" t="s">
        <v>5262</v>
      </c>
      <c r="C591" t="s">
        <v>5263</v>
      </c>
      <c r="D591" s="70" t="s">
        <v>5264</v>
      </c>
      <c r="E591" t="s">
        <v>297</v>
      </c>
      <c r="F591" s="70" t="s">
        <v>5505</v>
      </c>
      <c r="G591" s="70" t="s">
        <v>5505</v>
      </c>
      <c r="H591" t="s">
        <v>5551</v>
      </c>
    </row>
    <row r="592" spans="1:8" x14ac:dyDescent="0.2">
      <c r="A592" t="s">
        <v>5491</v>
      </c>
      <c r="B592" t="s">
        <v>5199</v>
      </c>
      <c r="C592" t="s">
        <v>5200</v>
      </c>
      <c r="D592" s="70" t="s">
        <v>5201</v>
      </c>
      <c r="E592" t="s">
        <v>5202</v>
      </c>
      <c r="F592" s="144" t="s">
        <v>5507</v>
      </c>
      <c r="G592" s="144" t="s">
        <v>5505</v>
      </c>
      <c r="H592" s="141" t="s">
        <v>5551</v>
      </c>
    </row>
    <row r="593" spans="1:8" x14ac:dyDescent="0.2">
      <c r="A593" t="s">
        <v>5491</v>
      </c>
      <c r="B593" t="s">
        <v>4272</v>
      </c>
      <c r="C593" t="s">
        <v>5777</v>
      </c>
      <c r="D593" s="70" t="s">
        <v>4266</v>
      </c>
      <c r="E593" t="s">
        <v>297</v>
      </c>
      <c r="F593" s="70" t="s">
        <v>5512</v>
      </c>
      <c r="G593" s="70" t="s">
        <v>5505</v>
      </c>
      <c r="H593" t="s">
        <v>4267</v>
      </c>
    </row>
    <row r="594" spans="1:8" x14ac:dyDescent="0.2">
      <c r="A594" t="s">
        <v>5491</v>
      </c>
      <c r="B594" t="s">
        <v>4264</v>
      </c>
      <c r="C594" t="s">
        <v>5778</v>
      </c>
      <c r="D594" s="70" t="s">
        <v>5779</v>
      </c>
      <c r="E594" t="s">
        <v>297</v>
      </c>
      <c r="F594" s="144" t="s">
        <v>5512</v>
      </c>
      <c r="G594" s="144" t="s">
        <v>5505</v>
      </c>
      <c r="H594" s="141" t="s">
        <v>568</v>
      </c>
    </row>
    <row r="595" spans="1:8" x14ac:dyDescent="0.2">
      <c r="A595" t="s">
        <v>5491</v>
      </c>
      <c r="B595" s="3" t="s">
        <v>5780</v>
      </c>
      <c r="C595" s="3" t="s">
        <v>5781</v>
      </c>
      <c r="D595" s="82" t="s">
        <v>4275</v>
      </c>
      <c r="E595" s="3" t="s">
        <v>297</v>
      </c>
      <c r="F595" s="82" t="s">
        <v>5507</v>
      </c>
      <c r="G595" s="82" t="s">
        <v>5505</v>
      </c>
      <c r="H595" s="3" t="s">
        <v>568</v>
      </c>
    </row>
    <row r="596" spans="1:8" x14ac:dyDescent="0.2">
      <c r="A596" t="s">
        <v>5491</v>
      </c>
      <c r="B596" t="s">
        <v>4285</v>
      </c>
      <c r="C596" t="s">
        <v>4286</v>
      </c>
      <c r="D596" s="70" t="s">
        <v>4287</v>
      </c>
      <c r="E596" t="s">
        <v>4288</v>
      </c>
      <c r="F596" s="144" t="s">
        <v>5505</v>
      </c>
      <c r="G596" s="144" t="s">
        <v>5505</v>
      </c>
      <c r="H596" s="141" t="s">
        <v>5551</v>
      </c>
    </row>
    <row r="597" spans="1:8" x14ac:dyDescent="0.2">
      <c r="A597" t="s">
        <v>5491</v>
      </c>
      <c r="B597" t="s">
        <v>2660</v>
      </c>
      <c r="C597" t="s">
        <v>5782</v>
      </c>
      <c r="D597" s="70" t="s">
        <v>5783</v>
      </c>
      <c r="E597" t="s">
        <v>5784</v>
      </c>
      <c r="F597" s="70" t="s">
        <v>5505</v>
      </c>
      <c r="G597" s="70" t="s">
        <v>5505</v>
      </c>
      <c r="H597" t="s">
        <v>5551</v>
      </c>
    </row>
    <row r="598" spans="1:8" x14ac:dyDescent="0.2">
      <c r="A598" t="s">
        <v>5491</v>
      </c>
      <c r="B598" s="51" t="s">
        <v>3935</v>
      </c>
      <c r="C598" t="s">
        <v>5785</v>
      </c>
      <c r="D598" s="70" t="s">
        <v>3936</v>
      </c>
      <c r="E598" t="s">
        <v>297</v>
      </c>
      <c r="F598" s="144" t="s">
        <v>5507</v>
      </c>
      <c r="G598" s="144" t="s">
        <v>5505</v>
      </c>
      <c r="H598" s="141" t="s">
        <v>346</v>
      </c>
    </row>
    <row r="599" spans="1:8" x14ac:dyDescent="0.2">
      <c r="A599" t="s">
        <v>5491</v>
      </c>
      <c r="B599" t="s">
        <v>4298</v>
      </c>
      <c r="C599" t="s">
        <v>4299</v>
      </c>
      <c r="D599" s="70" t="s">
        <v>4299</v>
      </c>
      <c r="E599" t="s">
        <v>297</v>
      </c>
      <c r="F599" s="70" t="s">
        <v>5507</v>
      </c>
      <c r="G599" s="70" t="s">
        <v>5505</v>
      </c>
      <c r="H599" t="s">
        <v>346</v>
      </c>
    </row>
    <row r="600" spans="1:8" x14ac:dyDescent="0.2">
      <c r="A600" t="s">
        <v>5491</v>
      </c>
      <c r="B600" s="25" t="s">
        <v>989</v>
      </c>
      <c r="C600" s="25" t="s">
        <v>990</v>
      </c>
      <c r="D600" s="86" t="s">
        <v>991</v>
      </c>
      <c r="E600" t="s">
        <v>297</v>
      </c>
      <c r="F600" s="144" t="s">
        <v>5507</v>
      </c>
      <c r="G600" s="144" t="s">
        <v>5505</v>
      </c>
      <c r="H600" s="25" t="s">
        <v>297</v>
      </c>
    </row>
    <row r="601" spans="1:8" x14ac:dyDescent="0.2">
      <c r="A601" t="s">
        <v>5491</v>
      </c>
      <c r="B601" s="85" t="s">
        <v>4311</v>
      </c>
      <c r="C601" s="85" t="s">
        <v>4312</v>
      </c>
      <c r="D601" s="70" t="s">
        <v>4313</v>
      </c>
      <c r="E601" t="s">
        <v>1326</v>
      </c>
      <c r="F601" s="70" t="s">
        <v>5505</v>
      </c>
      <c r="G601" s="70" t="s">
        <v>5505</v>
      </c>
      <c r="H601" t="s">
        <v>5551</v>
      </c>
    </row>
    <row r="602" spans="1:8" x14ac:dyDescent="0.2">
      <c r="A602" t="s">
        <v>5491</v>
      </c>
      <c r="B602" t="s">
        <v>4316</v>
      </c>
      <c r="C602" t="s">
        <v>4317</v>
      </c>
      <c r="D602" s="70" t="s">
        <v>4318</v>
      </c>
      <c r="E602" t="s">
        <v>297</v>
      </c>
      <c r="F602" s="144" t="s">
        <v>5507</v>
      </c>
      <c r="G602" s="144" t="s">
        <v>5505</v>
      </c>
      <c r="H602" s="141" t="s">
        <v>297</v>
      </c>
    </row>
    <row r="603" spans="1:8" x14ac:dyDescent="0.2">
      <c r="A603" t="s">
        <v>5491</v>
      </c>
      <c r="B603" t="s">
        <v>4320</v>
      </c>
      <c r="C603" t="s">
        <v>5786</v>
      </c>
      <c r="D603" s="70" t="s">
        <v>4322</v>
      </c>
      <c r="E603" t="s">
        <v>297</v>
      </c>
      <c r="F603" s="70" t="s">
        <v>5505</v>
      </c>
      <c r="G603" s="70" t="s">
        <v>5505</v>
      </c>
      <c r="H603" t="s">
        <v>5551</v>
      </c>
    </row>
    <row r="604" spans="1:8" x14ac:dyDescent="0.2">
      <c r="A604" t="s">
        <v>5491</v>
      </c>
      <c r="B604" t="s">
        <v>5787</v>
      </c>
      <c r="C604" t="s">
        <v>2179</v>
      </c>
      <c r="D604" s="70" t="s">
        <v>2180</v>
      </c>
      <c r="E604" t="s">
        <v>297</v>
      </c>
      <c r="F604" s="144" t="s">
        <v>5505</v>
      </c>
      <c r="G604" s="144" t="s">
        <v>5505</v>
      </c>
      <c r="H604" s="141" t="s">
        <v>5506</v>
      </c>
    </row>
    <row r="605" spans="1:8" x14ac:dyDescent="0.2">
      <c r="A605" t="s">
        <v>5491</v>
      </c>
      <c r="B605" s="29" t="s">
        <v>4326</v>
      </c>
      <c r="C605" s="29" t="s">
        <v>4327</v>
      </c>
      <c r="D605" s="70" t="s">
        <v>4327</v>
      </c>
      <c r="E605" t="s">
        <v>297</v>
      </c>
      <c r="F605" s="70" t="s">
        <v>5505</v>
      </c>
      <c r="G605" s="70" t="s">
        <v>5505</v>
      </c>
      <c r="H605" t="s">
        <v>5551</v>
      </c>
    </row>
    <row r="606" spans="1:8" x14ac:dyDescent="0.2">
      <c r="A606" t="s">
        <v>5491</v>
      </c>
      <c r="B606" s="29" t="s">
        <v>4330</v>
      </c>
      <c r="C606" s="29" t="s">
        <v>4331</v>
      </c>
      <c r="D606" s="70" t="s">
        <v>4331</v>
      </c>
      <c r="E606" t="s">
        <v>297</v>
      </c>
      <c r="F606" s="144" t="s">
        <v>5505</v>
      </c>
      <c r="G606" s="144" t="s">
        <v>5505</v>
      </c>
      <c r="H606" s="141" t="s">
        <v>5551</v>
      </c>
    </row>
    <row r="607" spans="1:8" x14ac:dyDescent="0.2">
      <c r="A607" t="s">
        <v>5491</v>
      </c>
      <c r="B607" s="29" t="s">
        <v>4334</v>
      </c>
      <c r="C607" s="29" t="s">
        <v>4335</v>
      </c>
      <c r="D607" s="70" t="s">
        <v>4335</v>
      </c>
      <c r="E607" t="s">
        <v>297</v>
      </c>
      <c r="F607" s="70" t="s">
        <v>5505</v>
      </c>
      <c r="G607" s="70" t="s">
        <v>5505</v>
      </c>
      <c r="H607" t="s">
        <v>5551</v>
      </c>
    </row>
    <row r="608" spans="1:8" x14ac:dyDescent="0.2">
      <c r="A608" t="s">
        <v>5491</v>
      </c>
      <c r="B608" s="29" t="s">
        <v>4338</v>
      </c>
      <c r="C608" s="29" t="s">
        <v>4339</v>
      </c>
      <c r="D608" s="70" t="s">
        <v>4339</v>
      </c>
      <c r="E608" t="s">
        <v>297</v>
      </c>
      <c r="F608" s="144" t="s">
        <v>5505</v>
      </c>
      <c r="G608" s="144" t="s">
        <v>5505</v>
      </c>
      <c r="H608" s="141" t="s">
        <v>5551</v>
      </c>
    </row>
    <row r="609" spans="1:8" x14ac:dyDescent="0.2">
      <c r="A609" t="s">
        <v>5491</v>
      </c>
      <c r="B609" s="29" t="s">
        <v>4342</v>
      </c>
      <c r="C609" s="29" t="s">
        <v>4343</v>
      </c>
      <c r="D609" s="70" t="s">
        <v>4343</v>
      </c>
      <c r="E609" t="s">
        <v>297</v>
      </c>
      <c r="F609" s="70" t="s">
        <v>5505</v>
      </c>
      <c r="G609" s="70" t="s">
        <v>5505</v>
      </c>
      <c r="H609" t="s">
        <v>5551</v>
      </c>
    </row>
    <row r="610" spans="1:8" x14ac:dyDescent="0.2">
      <c r="A610" t="s">
        <v>5491</v>
      </c>
      <c r="B610" t="s">
        <v>4346</v>
      </c>
      <c r="C610" t="s">
        <v>926</v>
      </c>
      <c r="D610" s="70" t="s">
        <v>4347</v>
      </c>
      <c r="E610" t="s">
        <v>297</v>
      </c>
      <c r="F610" s="144" t="s">
        <v>5505</v>
      </c>
      <c r="G610" s="144" t="s">
        <v>5505</v>
      </c>
      <c r="H610" s="141" t="s">
        <v>5551</v>
      </c>
    </row>
    <row r="611" spans="1:8" x14ac:dyDescent="0.2">
      <c r="A611" t="s">
        <v>5491</v>
      </c>
      <c r="B611" t="s">
        <v>4533</v>
      </c>
      <c r="C611" t="s">
        <v>4534</v>
      </c>
      <c r="D611" s="70" t="s">
        <v>4535</v>
      </c>
      <c r="E611" t="s">
        <v>297</v>
      </c>
      <c r="F611" s="70" t="s">
        <v>5505</v>
      </c>
      <c r="G611" s="70" t="s">
        <v>5505</v>
      </c>
      <c r="H611" t="s">
        <v>5551</v>
      </c>
    </row>
    <row r="612" spans="1:8" x14ac:dyDescent="0.2">
      <c r="A612" t="s">
        <v>5491</v>
      </c>
      <c r="B612" t="s">
        <v>4180</v>
      </c>
      <c r="C612" t="s">
        <v>4181</v>
      </c>
      <c r="D612" s="70" t="s">
        <v>4182</v>
      </c>
      <c r="E612" t="s">
        <v>297</v>
      </c>
      <c r="F612" s="144" t="s">
        <v>5505</v>
      </c>
      <c r="G612" s="144" t="s">
        <v>5505</v>
      </c>
      <c r="H612" s="141" t="s">
        <v>5551</v>
      </c>
    </row>
    <row r="613" spans="1:8" x14ac:dyDescent="0.2">
      <c r="A613" t="s">
        <v>5491</v>
      </c>
      <c r="B613" t="s">
        <v>2991</v>
      </c>
      <c r="C613" t="s">
        <v>2992</v>
      </c>
      <c r="D613" s="70" t="s">
        <v>2993</v>
      </c>
      <c r="E613" t="s">
        <v>297</v>
      </c>
      <c r="F613" s="70" t="s">
        <v>5505</v>
      </c>
      <c r="G613" s="70" t="s">
        <v>5505</v>
      </c>
      <c r="H613" t="s">
        <v>5506</v>
      </c>
    </row>
    <row r="614" spans="1:8" x14ac:dyDescent="0.2">
      <c r="A614" t="s">
        <v>5491</v>
      </c>
      <c r="B614" t="s">
        <v>938</v>
      </c>
      <c r="C614" t="s">
        <v>5788</v>
      </c>
      <c r="D614" s="70" t="s">
        <v>4384</v>
      </c>
      <c r="E614" t="s">
        <v>297</v>
      </c>
      <c r="F614" s="144" t="s">
        <v>5505</v>
      </c>
      <c r="G614" s="144" t="s">
        <v>5505</v>
      </c>
      <c r="H614" s="141" t="s">
        <v>5551</v>
      </c>
    </row>
    <row r="615" spans="1:8" x14ac:dyDescent="0.2">
      <c r="A615" t="s">
        <v>5491</v>
      </c>
      <c r="B615" s="2" t="s">
        <v>200</v>
      </c>
      <c r="C615" s="2" t="s">
        <v>3102</v>
      </c>
      <c r="D615" s="85" t="s">
        <v>3103</v>
      </c>
      <c r="E615" s="2" t="s">
        <v>3104</v>
      </c>
      <c r="F615" s="70" t="s">
        <v>5505</v>
      </c>
      <c r="G615" s="70" t="s">
        <v>5505</v>
      </c>
      <c r="H615" t="s">
        <v>5506</v>
      </c>
    </row>
    <row r="616" spans="1:8" x14ac:dyDescent="0.2">
      <c r="A616" t="s">
        <v>5491</v>
      </c>
      <c r="B616" t="s">
        <v>4436</v>
      </c>
      <c r="C616" t="s">
        <v>5789</v>
      </c>
      <c r="D616" s="70" t="s">
        <v>5790</v>
      </c>
      <c r="E616" t="s">
        <v>297</v>
      </c>
      <c r="F616" s="144" t="s">
        <v>5507</v>
      </c>
      <c r="G616" s="144" t="s">
        <v>5505</v>
      </c>
      <c r="H616" s="141" t="s">
        <v>1032</v>
      </c>
    </row>
    <row r="617" spans="1:8" x14ac:dyDescent="0.2">
      <c r="A617" t="s">
        <v>5491</v>
      </c>
      <c r="B617" t="s">
        <v>2012</v>
      </c>
      <c r="C617" t="s">
        <v>2013</v>
      </c>
      <c r="D617" s="70" t="s">
        <v>2014</v>
      </c>
      <c r="E617" t="s">
        <v>297</v>
      </c>
      <c r="F617" s="70" t="s">
        <v>5505</v>
      </c>
      <c r="G617" s="70" t="s">
        <v>5505</v>
      </c>
      <c r="H617" t="s">
        <v>5506</v>
      </c>
    </row>
    <row r="618" spans="1:8" x14ac:dyDescent="0.2">
      <c r="A618" t="s">
        <v>5491</v>
      </c>
      <c r="B618" t="s">
        <v>301</v>
      </c>
      <c r="C618" t="s">
        <v>4444</v>
      </c>
      <c r="D618" s="70" t="s">
        <v>4445</v>
      </c>
      <c r="E618" t="s">
        <v>4446</v>
      </c>
      <c r="F618" s="144" t="s">
        <v>5505</v>
      </c>
      <c r="G618" s="144" t="s">
        <v>5505</v>
      </c>
      <c r="H618" s="141" t="s">
        <v>5551</v>
      </c>
    </row>
    <row r="619" spans="1:8" x14ac:dyDescent="0.2">
      <c r="A619" t="s">
        <v>5491</v>
      </c>
      <c r="B619" t="s">
        <v>4935</v>
      </c>
      <c r="C619" t="s">
        <v>4936</v>
      </c>
      <c r="D619" s="70" t="s">
        <v>4937</v>
      </c>
      <c r="E619" t="s">
        <v>4938</v>
      </c>
      <c r="F619" s="70" t="s">
        <v>5505</v>
      </c>
      <c r="G619" s="70" t="s">
        <v>5505</v>
      </c>
      <c r="H619" t="s">
        <v>5551</v>
      </c>
    </row>
    <row r="620" spans="1:8" x14ac:dyDescent="0.2">
      <c r="A620" t="s">
        <v>5491</v>
      </c>
      <c r="B620" t="s">
        <v>5791</v>
      </c>
      <c r="C620" t="s">
        <v>4961</v>
      </c>
      <c r="D620" s="70" t="s">
        <v>4962</v>
      </c>
      <c r="E620" t="s">
        <v>297</v>
      </c>
      <c r="F620" s="144" t="s">
        <v>5505</v>
      </c>
      <c r="G620" s="144" t="s">
        <v>5505</v>
      </c>
      <c r="H620" s="141" t="s">
        <v>5551</v>
      </c>
    </row>
    <row r="621" spans="1:8" x14ac:dyDescent="0.2">
      <c r="A621" t="s">
        <v>5491</v>
      </c>
      <c r="B621" t="s">
        <v>4455</v>
      </c>
      <c r="C621" t="s">
        <v>4456</v>
      </c>
      <c r="D621" s="70" t="s">
        <v>4457</v>
      </c>
      <c r="E621" t="s">
        <v>4458</v>
      </c>
      <c r="F621" s="70" t="s">
        <v>5505</v>
      </c>
      <c r="G621" s="70" t="s">
        <v>5505</v>
      </c>
      <c r="H621" t="s">
        <v>5551</v>
      </c>
    </row>
    <row r="622" spans="1:8" x14ac:dyDescent="0.2">
      <c r="A622" t="s">
        <v>5491</v>
      </c>
      <c r="B622" t="s">
        <v>4462</v>
      </c>
      <c r="C622" t="s">
        <v>5792</v>
      </c>
      <c r="D622" s="70" t="s">
        <v>4464</v>
      </c>
      <c r="E622" t="s">
        <v>2164</v>
      </c>
      <c r="F622" s="144" t="s">
        <v>5507</v>
      </c>
      <c r="G622" s="144" t="s">
        <v>5505</v>
      </c>
      <c r="H622" s="141" t="s">
        <v>568</v>
      </c>
    </row>
    <row r="623" spans="1:8" x14ac:dyDescent="0.2">
      <c r="A623" t="s">
        <v>5491</v>
      </c>
      <c r="B623" t="s">
        <v>4302</v>
      </c>
      <c r="C623" t="s">
        <v>4303</v>
      </c>
      <c r="D623" s="70" t="s">
        <v>4303</v>
      </c>
      <c r="E623" t="s">
        <v>297</v>
      </c>
      <c r="F623" s="70" t="s">
        <v>5507</v>
      </c>
      <c r="G623" s="70" t="s">
        <v>5505</v>
      </c>
      <c r="H623" t="s">
        <v>346</v>
      </c>
    </row>
    <row r="624" spans="1:8" x14ac:dyDescent="0.2">
      <c r="A624" t="s">
        <v>5491</v>
      </c>
      <c r="B624" t="s">
        <v>5793</v>
      </c>
      <c r="C624" t="s">
        <v>5794</v>
      </c>
      <c r="D624" s="70" t="s">
        <v>4487</v>
      </c>
      <c r="E624" t="s">
        <v>2164</v>
      </c>
      <c r="F624" s="144" t="s">
        <v>5507</v>
      </c>
      <c r="G624" s="144" t="s">
        <v>5505</v>
      </c>
      <c r="H624" s="141" t="s">
        <v>568</v>
      </c>
    </row>
    <row r="625" spans="1:8" x14ac:dyDescent="0.2">
      <c r="A625" t="s">
        <v>5491</v>
      </c>
      <c r="B625" t="s">
        <v>4492</v>
      </c>
      <c r="C625" t="s">
        <v>4493</v>
      </c>
      <c r="D625" s="70" t="s">
        <v>4494</v>
      </c>
      <c r="E625" t="s">
        <v>297</v>
      </c>
      <c r="F625" s="70" t="s">
        <v>5507</v>
      </c>
      <c r="G625" s="70" t="s">
        <v>5505</v>
      </c>
      <c r="H625" t="s">
        <v>297</v>
      </c>
    </row>
    <row r="626" spans="1:8" x14ac:dyDescent="0.2">
      <c r="A626" t="s">
        <v>5491</v>
      </c>
      <c r="B626" t="s">
        <v>4497</v>
      </c>
      <c r="C626" t="s">
        <v>4498</v>
      </c>
      <c r="D626" s="70" t="s">
        <v>4499</v>
      </c>
      <c r="E626" t="s">
        <v>297</v>
      </c>
      <c r="F626" s="144" t="s">
        <v>5507</v>
      </c>
      <c r="G626" s="144" t="s">
        <v>5505</v>
      </c>
      <c r="H626" s="141" t="s">
        <v>297</v>
      </c>
    </row>
    <row r="627" spans="1:8" x14ac:dyDescent="0.2">
      <c r="A627" t="s">
        <v>5491</v>
      </c>
      <c r="B627" s="7" t="s">
        <v>4469</v>
      </c>
      <c r="C627" t="s">
        <v>4470</v>
      </c>
      <c r="D627" s="70" t="s">
        <v>4471</v>
      </c>
      <c r="E627" t="s">
        <v>297</v>
      </c>
      <c r="F627" s="70" t="s">
        <v>5507</v>
      </c>
      <c r="G627" s="70" t="s">
        <v>5505</v>
      </c>
      <c r="H627" t="s">
        <v>346</v>
      </c>
    </row>
    <row r="628" spans="1:8" x14ac:dyDescent="0.2">
      <c r="A628" t="s">
        <v>5491</v>
      </c>
      <c r="B628" s="7" t="s">
        <v>4468</v>
      </c>
      <c r="C628" t="s">
        <v>4523</v>
      </c>
      <c r="D628" s="70" t="s">
        <v>4524</v>
      </c>
      <c r="E628" t="s">
        <v>297</v>
      </c>
      <c r="F628" s="144" t="s">
        <v>5507</v>
      </c>
      <c r="G628" s="144" t="s">
        <v>5505</v>
      </c>
      <c r="H628" s="141" t="s">
        <v>297</v>
      </c>
    </row>
    <row r="629" spans="1:8" x14ac:dyDescent="0.2">
      <c r="A629" t="s">
        <v>5491</v>
      </c>
      <c r="B629" t="s">
        <v>4527</v>
      </c>
      <c r="C629" t="s">
        <v>4528</v>
      </c>
      <c r="D629" s="70" t="s">
        <v>4529</v>
      </c>
      <c r="E629" t="s">
        <v>297</v>
      </c>
      <c r="F629" s="70" t="s">
        <v>5507</v>
      </c>
      <c r="G629" s="70" t="s">
        <v>5505</v>
      </c>
      <c r="H629" t="s">
        <v>568</v>
      </c>
    </row>
    <row r="630" spans="1:8" x14ac:dyDescent="0.2">
      <c r="A630" t="s">
        <v>5491</v>
      </c>
      <c r="B630" t="s">
        <v>483</v>
      </c>
      <c r="C630" t="s">
        <v>485</v>
      </c>
      <c r="D630" s="70" t="s">
        <v>486</v>
      </c>
      <c r="E630" t="s">
        <v>297</v>
      </c>
      <c r="F630" s="144" t="s">
        <v>5505</v>
      </c>
      <c r="G630" s="144" t="s">
        <v>5505</v>
      </c>
      <c r="H630" s="141" t="s">
        <v>5506</v>
      </c>
    </row>
    <row r="631" spans="1:8" x14ac:dyDescent="0.2">
      <c r="A631" t="s">
        <v>5491</v>
      </c>
      <c r="B631" t="s">
        <v>4538</v>
      </c>
      <c r="C631" t="s">
        <v>4539</v>
      </c>
      <c r="D631" s="70" t="s">
        <v>4540</v>
      </c>
      <c r="E631" t="s">
        <v>297</v>
      </c>
      <c r="F631" s="70" t="s">
        <v>5507</v>
      </c>
      <c r="G631" s="70" t="s">
        <v>5505</v>
      </c>
      <c r="H631" t="s">
        <v>297</v>
      </c>
    </row>
    <row r="632" spans="1:8" x14ac:dyDescent="0.2">
      <c r="A632" t="s">
        <v>5491</v>
      </c>
      <c r="B632" t="s">
        <v>4503</v>
      </c>
      <c r="C632" t="s">
        <v>4504</v>
      </c>
      <c r="D632" s="70" t="s">
        <v>4504</v>
      </c>
      <c r="E632" t="s">
        <v>297</v>
      </c>
      <c r="F632" s="144" t="s">
        <v>5507</v>
      </c>
      <c r="G632" s="144" t="s">
        <v>5505</v>
      </c>
      <c r="H632" s="141" t="s">
        <v>346</v>
      </c>
    </row>
    <row r="633" spans="1:8" x14ac:dyDescent="0.2">
      <c r="A633" t="s">
        <v>5491</v>
      </c>
      <c r="B633" t="s">
        <v>747</v>
      </c>
      <c r="C633" t="s">
        <v>5795</v>
      </c>
      <c r="D633" s="70" t="s">
        <v>4557</v>
      </c>
      <c r="E633" t="s">
        <v>297</v>
      </c>
      <c r="F633" s="70" t="s">
        <v>5505</v>
      </c>
      <c r="G633" s="70" t="s">
        <v>5505</v>
      </c>
      <c r="H633" t="s">
        <v>5551</v>
      </c>
    </row>
    <row r="634" spans="1:8" x14ac:dyDescent="0.2">
      <c r="A634" t="s">
        <v>5491</v>
      </c>
      <c r="B634" t="s">
        <v>1640</v>
      </c>
      <c r="C634" t="s">
        <v>5796</v>
      </c>
      <c r="D634" s="70" t="s">
        <v>5797</v>
      </c>
      <c r="E634" t="s">
        <v>297</v>
      </c>
      <c r="F634" s="144" t="s">
        <v>5505</v>
      </c>
      <c r="G634" s="144" t="s">
        <v>5505</v>
      </c>
      <c r="H634" s="141" t="s">
        <v>5551</v>
      </c>
    </row>
    <row r="635" spans="1:8" x14ac:dyDescent="0.2">
      <c r="A635" t="s">
        <v>5491</v>
      </c>
      <c r="B635" t="s">
        <v>5798</v>
      </c>
      <c r="C635" t="s">
        <v>5799</v>
      </c>
      <c r="D635" s="70" t="s">
        <v>4586</v>
      </c>
      <c r="E635" t="s">
        <v>297</v>
      </c>
      <c r="F635" s="70" t="s">
        <v>5507</v>
      </c>
      <c r="G635" s="70" t="s">
        <v>5505</v>
      </c>
      <c r="H635" t="s">
        <v>568</v>
      </c>
    </row>
    <row r="636" spans="1:8" x14ac:dyDescent="0.2">
      <c r="A636" t="s">
        <v>5491</v>
      </c>
      <c r="B636" s="7" t="s">
        <v>4590</v>
      </c>
      <c r="C636" s="7" t="s">
        <v>4591</v>
      </c>
      <c r="D636" s="70" t="s">
        <v>5800</v>
      </c>
      <c r="E636" t="s">
        <v>4593</v>
      </c>
      <c r="F636" s="144" t="s">
        <v>5505</v>
      </c>
      <c r="G636" s="144" t="s">
        <v>5505</v>
      </c>
      <c r="H636" s="141" t="s">
        <v>5551</v>
      </c>
    </row>
    <row r="637" spans="1:8" x14ac:dyDescent="0.2">
      <c r="A637" t="s">
        <v>5491</v>
      </c>
      <c r="B637" t="s">
        <v>201</v>
      </c>
      <c r="C637" t="s">
        <v>3231</v>
      </c>
      <c r="D637" s="70" t="s">
        <v>3232</v>
      </c>
      <c r="E637" t="s">
        <v>3233</v>
      </c>
      <c r="F637" s="70" t="s">
        <v>5505</v>
      </c>
      <c r="G637" s="70" t="s">
        <v>5505</v>
      </c>
      <c r="H637" t="s">
        <v>344</v>
      </c>
    </row>
    <row r="638" spans="1:8" x14ac:dyDescent="0.2">
      <c r="A638" t="s">
        <v>5491</v>
      </c>
      <c r="B638" t="s">
        <v>4772</v>
      </c>
      <c r="C638" t="s">
        <v>5801</v>
      </c>
      <c r="D638" s="70" t="s">
        <v>4774</v>
      </c>
      <c r="E638" t="s">
        <v>4775</v>
      </c>
      <c r="F638" s="141" t="s">
        <v>5505</v>
      </c>
      <c r="G638" s="141" t="s">
        <v>5505</v>
      </c>
      <c r="H638" s="141" t="s">
        <v>5551</v>
      </c>
    </row>
    <row r="639" spans="1:8" x14ac:dyDescent="0.2">
      <c r="A639" t="s">
        <v>5491</v>
      </c>
      <c r="B639" t="s">
        <v>4617</v>
      </c>
      <c r="C639" t="s">
        <v>4618</v>
      </c>
      <c r="D639" s="70" t="s">
        <v>5802</v>
      </c>
      <c r="E639" t="s">
        <v>297</v>
      </c>
      <c r="F639" s="70" t="s">
        <v>5505</v>
      </c>
      <c r="G639" s="70" t="s">
        <v>5505</v>
      </c>
      <c r="H639" t="s">
        <v>297</v>
      </c>
    </row>
    <row r="640" spans="1:8" x14ac:dyDescent="0.2">
      <c r="A640" t="s">
        <v>5491</v>
      </c>
      <c r="B640" t="s">
        <v>4622</v>
      </c>
      <c r="C640" t="s">
        <v>4623</v>
      </c>
      <c r="D640" s="70" t="s">
        <v>4624</v>
      </c>
      <c r="E640" t="s">
        <v>4625</v>
      </c>
      <c r="F640" s="144" t="s">
        <v>5505</v>
      </c>
      <c r="G640" s="144" t="s">
        <v>5505</v>
      </c>
      <c r="H640" s="141" t="s">
        <v>297</v>
      </c>
    </row>
    <row r="641" spans="1:8" x14ac:dyDescent="0.2">
      <c r="A641" t="s">
        <v>5491</v>
      </c>
      <c r="B641" t="s">
        <v>3910</v>
      </c>
      <c r="C641" t="s">
        <v>5803</v>
      </c>
      <c r="D641" s="70" t="s">
        <v>3912</v>
      </c>
      <c r="E641" t="s">
        <v>3913</v>
      </c>
      <c r="F641" s="70" t="s">
        <v>5505</v>
      </c>
      <c r="G641" s="70" t="s">
        <v>5505</v>
      </c>
      <c r="H641" t="s">
        <v>5551</v>
      </c>
    </row>
    <row r="642" spans="1:8" x14ac:dyDescent="0.2">
      <c r="A642" t="s">
        <v>5491</v>
      </c>
      <c r="B642" s="29" t="s">
        <v>4645</v>
      </c>
      <c r="C642" s="29" t="s">
        <v>4646</v>
      </c>
      <c r="D642" s="70" t="s">
        <v>4646</v>
      </c>
      <c r="E642" t="s">
        <v>297</v>
      </c>
      <c r="F642" s="144" t="s">
        <v>5505</v>
      </c>
      <c r="G642" s="144" t="s">
        <v>5505</v>
      </c>
      <c r="H642" s="141" t="s">
        <v>5551</v>
      </c>
    </row>
    <row r="643" spans="1:8" x14ac:dyDescent="0.2">
      <c r="A643" t="s">
        <v>5491</v>
      </c>
      <c r="B643" t="s">
        <v>5804</v>
      </c>
      <c r="C643" t="s">
        <v>5337</v>
      </c>
      <c r="D643" s="70" t="s">
        <v>5338</v>
      </c>
      <c r="E643" t="s">
        <v>297</v>
      </c>
      <c r="F643" s="70" t="s">
        <v>5505</v>
      </c>
      <c r="G643" s="70" t="s">
        <v>5505</v>
      </c>
      <c r="H643" t="s">
        <v>5551</v>
      </c>
    </row>
    <row r="644" spans="1:8" x14ac:dyDescent="0.2">
      <c r="A644" t="s">
        <v>5491</v>
      </c>
      <c r="B644" t="s">
        <v>4542</v>
      </c>
      <c r="C644" t="s">
        <v>4543</v>
      </c>
      <c r="D644" s="70" t="s">
        <v>4543</v>
      </c>
      <c r="E644" t="s">
        <v>297</v>
      </c>
      <c r="F644" s="144" t="s">
        <v>5507</v>
      </c>
      <c r="G644" s="144" t="s">
        <v>5505</v>
      </c>
      <c r="H644" s="141" t="s">
        <v>346</v>
      </c>
    </row>
    <row r="645" spans="1:8" x14ac:dyDescent="0.2">
      <c r="A645" t="s">
        <v>5491</v>
      </c>
      <c r="B645" t="s">
        <v>4658</v>
      </c>
      <c r="C645" t="s">
        <v>4659</v>
      </c>
      <c r="D645" s="70" t="s">
        <v>4660</v>
      </c>
      <c r="E645" t="s">
        <v>297</v>
      </c>
      <c r="F645" s="70" t="s">
        <v>5507</v>
      </c>
      <c r="G645" s="70" t="s">
        <v>5505</v>
      </c>
      <c r="H645" t="s">
        <v>297</v>
      </c>
    </row>
    <row r="646" spans="1:8" x14ac:dyDescent="0.2">
      <c r="A646" t="s">
        <v>5491</v>
      </c>
      <c r="B646" t="s">
        <v>4668</v>
      </c>
      <c r="C646" t="s">
        <v>534</v>
      </c>
      <c r="D646" s="70" t="s">
        <v>5805</v>
      </c>
      <c r="E646" t="s">
        <v>297</v>
      </c>
      <c r="F646" s="144" t="s">
        <v>5505</v>
      </c>
      <c r="G646" s="144" t="s">
        <v>5505</v>
      </c>
      <c r="H646" s="141" t="s">
        <v>5551</v>
      </c>
    </row>
    <row r="647" spans="1:8" x14ac:dyDescent="0.2">
      <c r="A647" t="s">
        <v>5491</v>
      </c>
      <c r="B647" t="s">
        <v>4672</v>
      </c>
      <c r="C647" t="s">
        <v>4673</v>
      </c>
      <c r="D647" s="70" t="s">
        <v>5806</v>
      </c>
      <c r="E647" t="s">
        <v>297</v>
      </c>
      <c r="F647" s="70" t="s">
        <v>5507</v>
      </c>
      <c r="G647" s="70" t="s">
        <v>5505</v>
      </c>
      <c r="H647" t="s">
        <v>297</v>
      </c>
    </row>
    <row r="648" spans="1:8" x14ac:dyDescent="0.2">
      <c r="A648" t="s">
        <v>5491</v>
      </c>
      <c r="B648" t="s">
        <v>478</v>
      </c>
      <c r="C648" t="s">
        <v>524</v>
      </c>
      <c r="D648" s="70" t="s">
        <v>525</v>
      </c>
      <c r="E648" t="s">
        <v>297</v>
      </c>
      <c r="F648" s="144" t="s">
        <v>5505</v>
      </c>
      <c r="G648" s="144" t="s">
        <v>5505</v>
      </c>
      <c r="H648" s="141" t="s">
        <v>5506</v>
      </c>
    </row>
    <row r="649" spans="1:8" x14ac:dyDescent="0.2">
      <c r="A649" t="s">
        <v>5491</v>
      </c>
      <c r="B649" t="s">
        <v>543</v>
      </c>
      <c r="C649" t="s">
        <v>544</v>
      </c>
      <c r="D649" s="70" t="s">
        <v>545</v>
      </c>
      <c r="E649" t="s">
        <v>297</v>
      </c>
      <c r="F649" s="70" t="s">
        <v>5505</v>
      </c>
      <c r="G649" s="70" t="s">
        <v>5505</v>
      </c>
      <c r="H649" t="s">
        <v>5506</v>
      </c>
    </row>
    <row r="650" spans="1:8" x14ac:dyDescent="0.2">
      <c r="A650" t="s">
        <v>5491</v>
      </c>
      <c r="B650" t="s">
        <v>4689</v>
      </c>
      <c r="C650" t="s">
        <v>4690</v>
      </c>
      <c r="D650" s="70" t="s">
        <v>4691</v>
      </c>
      <c r="E650" t="s">
        <v>4692</v>
      </c>
      <c r="F650" s="144" t="s">
        <v>5507</v>
      </c>
      <c r="G650" s="144" t="s">
        <v>5505</v>
      </c>
      <c r="H650" s="141" t="s">
        <v>568</v>
      </c>
    </row>
    <row r="651" spans="1:8" x14ac:dyDescent="0.2">
      <c r="A651" t="s">
        <v>5491</v>
      </c>
      <c r="B651" t="s">
        <v>359</v>
      </c>
      <c r="C651" t="s">
        <v>4698</v>
      </c>
      <c r="D651" s="70" t="s">
        <v>4699</v>
      </c>
      <c r="E651" t="s">
        <v>297</v>
      </c>
      <c r="F651" s="70" t="s">
        <v>5505</v>
      </c>
      <c r="G651" s="70" t="s">
        <v>5505</v>
      </c>
      <c r="H651" t="s">
        <v>5551</v>
      </c>
    </row>
    <row r="652" spans="1:8" x14ac:dyDescent="0.2">
      <c r="A652" t="s">
        <v>5491</v>
      </c>
      <c r="B652" t="s">
        <v>2215</v>
      </c>
      <c r="C652" t="s">
        <v>2216</v>
      </c>
      <c r="D652" s="70" t="s">
        <v>2217</v>
      </c>
      <c r="E652" t="s">
        <v>297</v>
      </c>
      <c r="F652" s="144" t="s">
        <v>5512</v>
      </c>
      <c r="G652" s="144" t="s">
        <v>5505</v>
      </c>
      <c r="H652" s="141" t="s">
        <v>297</v>
      </c>
    </row>
    <row r="653" spans="1:8" x14ac:dyDescent="0.2">
      <c r="A653" t="s">
        <v>5491</v>
      </c>
      <c r="B653" t="s">
        <v>4705</v>
      </c>
      <c r="C653" t="s">
        <v>4706</v>
      </c>
      <c r="D653" s="70" t="s">
        <v>4707</v>
      </c>
      <c r="E653" t="s">
        <v>4708</v>
      </c>
      <c r="F653" s="70" t="s">
        <v>5507</v>
      </c>
      <c r="G653" s="70" t="s">
        <v>5505</v>
      </c>
      <c r="H653" t="s">
        <v>568</v>
      </c>
    </row>
    <row r="654" spans="1:8" x14ac:dyDescent="0.2">
      <c r="A654" t="s">
        <v>5491</v>
      </c>
      <c r="B654" t="s">
        <v>239</v>
      </c>
      <c r="C654" t="s">
        <v>3278</v>
      </c>
      <c r="D654" s="70" t="s">
        <v>3280</v>
      </c>
      <c r="E654" s="2" t="s">
        <v>1188</v>
      </c>
      <c r="F654" s="144" t="s">
        <v>5507</v>
      </c>
      <c r="G654" s="144" t="s">
        <v>5505</v>
      </c>
      <c r="H654" s="141" t="s">
        <v>5506</v>
      </c>
    </row>
    <row r="655" spans="1:8" x14ac:dyDescent="0.2">
      <c r="A655" t="s">
        <v>5491</v>
      </c>
      <c r="B655" t="s">
        <v>559</v>
      </c>
      <c r="C655" t="s">
        <v>560</v>
      </c>
      <c r="D655" s="70" t="s">
        <v>561</v>
      </c>
      <c r="E655" t="s">
        <v>297</v>
      </c>
      <c r="F655" s="70" t="s">
        <v>5505</v>
      </c>
      <c r="G655" s="70" t="s">
        <v>5505</v>
      </c>
      <c r="H655" t="s">
        <v>5506</v>
      </c>
    </row>
    <row r="656" spans="1:8" x14ac:dyDescent="0.2">
      <c r="A656" t="s">
        <v>5491</v>
      </c>
      <c r="B656" s="7" t="s">
        <v>4653</v>
      </c>
      <c r="C656" t="s">
        <v>4654</v>
      </c>
      <c r="D656" s="70" t="s">
        <v>4655</v>
      </c>
      <c r="E656" t="s">
        <v>297</v>
      </c>
      <c r="F656" s="144" t="s">
        <v>5505</v>
      </c>
      <c r="G656" s="144" t="s">
        <v>5505</v>
      </c>
      <c r="H656" s="141" t="s">
        <v>5551</v>
      </c>
    </row>
    <row r="657" spans="1:8" x14ac:dyDescent="0.2">
      <c r="A657" t="s">
        <v>5491</v>
      </c>
      <c r="B657" t="s">
        <v>4736</v>
      </c>
      <c r="C657" s="21" t="s">
        <v>4737</v>
      </c>
      <c r="D657" s="91" t="s">
        <v>4737</v>
      </c>
      <c r="E657" t="s">
        <v>297</v>
      </c>
      <c r="F657" s="70" t="s">
        <v>5505</v>
      </c>
      <c r="G657" s="70" t="s">
        <v>5505</v>
      </c>
      <c r="H657" t="s">
        <v>5551</v>
      </c>
    </row>
    <row r="658" spans="1:8" x14ac:dyDescent="0.2">
      <c r="A658" t="s">
        <v>5491</v>
      </c>
      <c r="B658" s="7" t="s">
        <v>4739</v>
      </c>
      <c r="C658" s="7" t="s">
        <v>4739</v>
      </c>
      <c r="D658" s="70" t="s">
        <v>4740</v>
      </c>
      <c r="E658" t="s">
        <v>2298</v>
      </c>
      <c r="F658" s="144" t="s">
        <v>5505</v>
      </c>
      <c r="G658" s="144" t="s">
        <v>5505</v>
      </c>
      <c r="H658" s="141" t="s">
        <v>5551</v>
      </c>
    </row>
    <row r="659" spans="1:8" x14ac:dyDescent="0.2">
      <c r="A659" t="s">
        <v>5491</v>
      </c>
      <c r="B659" t="s">
        <v>4743</v>
      </c>
      <c r="C659" t="s">
        <v>4744</v>
      </c>
      <c r="D659" s="70" t="s">
        <v>4641</v>
      </c>
      <c r="E659" t="s">
        <v>4745</v>
      </c>
      <c r="F659" s="70" t="s">
        <v>5507</v>
      </c>
      <c r="G659" s="70" t="s">
        <v>5505</v>
      </c>
      <c r="H659" t="s">
        <v>568</v>
      </c>
    </row>
    <row r="660" spans="1:8" x14ac:dyDescent="0.2">
      <c r="A660" t="s">
        <v>5491</v>
      </c>
      <c r="B660" t="s">
        <v>4748</v>
      </c>
      <c r="C660" t="s">
        <v>4749</v>
      </c>
      <c r="D660" s="70" t="s">
        <v>4750</v>
      </c>
      <c r="E660" t="s">
        <v>297</v>
      </c>
      <c r="F660" s="144" t="s">
        <v>5505</v>
      </c>
      <c r="G660" s="144" t="s">
        <v>5505</v>
      </c>
      <c r="H660" s="141" t="s">
        <v>5551</v>
      </c>
    </row>
    <row r="661" spans="1:8" x14ac:dyDescent="0.2">
      <c r="A661" t="s">
        <v>5491</v>
      </c>
      <c r="B661" t="s">
        <v>4753</v>
      </c>
      <c r="C661" t="s">
        <v>4754</v>
      </c>
      <c r="D661" s="70" t="s">
        <v>4755</v>
      </c>
      <c r="E661" t="s">
        <v>297</v>
      </c>
      <c r="F661" s="70" t="s">
        <v>5507</v>
      </c>
      <c r="G661" s="70" t="s">
        <v>5505</v>
      </c>
      <c r="H661" t="s">
        <v>346</v>
      </c>
    </row>
    <row r="662" spans="1:8" x14ac:dyDescent="0.2">
      <c r="A662" t="s">
        <v>5491</v>
      </c>
      <c r="B662" t="s">
        <v>4759</v>
      </c>
      <c r="C662" t="s">
        <v>4760</v>
      </c>
      <c r="D662" s="70" t="s">
        <v>4761</v>
      </c>
      <c r="E662" t="s">
        <v>4762</v>
      </c>
      <c r="F662" s="144" t="s">
        <v>5505</v>
      </c>
      <c r="G662" s="144" t="s">
        <v>5505</v>
      </c>
      <c r="H662" s="141" t="s">
        <v>5551</v>
      </c>
    </row>
    <row r="663" spans="1:8" x14ac:dyDescent="0.2">
      <c r="A663" t="s">
        <v>5491</v>
      </c>
      <c r="B663" t="s">
        <v>300</v>
      </c>
      <c r="C663" t="s">
        <v>644</v>
      </c>
      <c r="D663" s="70" t="s">
        <v>645</v>
      </c>
      <c r="E663" t="s">
        <v>297</v>
      </c>
      <c r="F663" s="70" t="s">
        <v>5505</v>
      </c>
      <c r="G663" s="70" t="s">
        <v>5505</v>
      </c>
      <c r="H663" t="s">
        <v>5506</v>
      </c>
    </row>
    <row r="664" spans="1:8" x14ac:dyDescent="0.2">
      <c r="A664" t="s">
        <v>5491</v>
      </c>
      <c r="B664" t="s">
        <v>4941</v>
      </c>
      <c r="C664" t="s">
        <v>4942</v>
      </c>
      <c r="D664" s="70" t="s">
        <v>4943</v>
      </c>
      <c r="E664" t="s">
        <v>297</v>
      </c>
      <c r="F664" s="144" t="s">
        <v>5505</v>
      </c>
      <c r="G664" s="144" t="s">
        <v>5505</v>
      </c>
      <c r="H664" s="141" t="s">
        <v>5551</v>
      </c>
    </row>
    <row r="665" spans="1:8" x14ac:dyDescent="0.2">
      <c r="A665" t="s">
        <v>5491</v>
      </c>
      <c r="B665" t="s">
        <v>4790</v>
      </c>
      <c r="C665" t="s">
        <v>4791</v>
      </c>
      <c r="D665" s="70" t="s">
        <v>4792</v>
      </c>
      <c r="E665" t="s">
        <v>297</v>
      </c>
      <c r="F665" s="70" t="s">
        <v>5505</v>
      </c>
      <c r="G665" s="70" t="s">
        <v>5505</v>
      </c>
      <c r="H665" t="s">
        <v>5551</v>
      </c>
    </row>
    <row r="666" spans="1:8" x14ac:dyDescent="0.2">
      <c r="A666" t="s">
        <v>5491</v>
      </c>
      <c r="B666" t="s">
        <v>648</v>
      </c>
      <c r="C666" t="s">
        <v>4800</v>
      </c>
      <c r="D666" s="70" t="s">
        <v>5807</v>
      </c>
      <c r="E666" t="s">
        <v>4802</v>
      </c>
      <c r="F666" s="144" t="s">
        <v>5505</v>
      </c>
      <c r="G666" s="144" t="s">
        <v>5505</v>
      </c>
      <c r="H666" s="141" t="s">
        <v>5551</v>
      </c>
    </row>
    <row r="667" spans="1:8" x14ac:dyDescent="0.2">
      <c r="A667" t="s">
        <v>5491</v>
      </c>
      <c r="B667" t="s">
        <v>2011</v>
      </c>
      <c r="C667" t="s">
        <v>5808</v>
      </c>
      <c r="D667" s="70" t="s">
        <v>4088</v>
      </c>
      <c r="E667" t="s">
        <v>4089</v>
      </c>
      <c r="F667" s="70" t="s">
        <v>5505</v>
      </c>
      <c r="G667" s="70" t="s">
        <v>5505</v>
      </c>
      <c r="H667" t="s">
        <v>5551</v>
      </c>
    </row>
    <row r="668" spans="1:8" x14ac:dyDescent="0.2">
      <c r="A668" t="s">
        <v>5491</v>
      </c>
      <c r="B668" t="s">
        <v>4817</v>
      </c>
      <c r="C668" t="s">
        <v>5809</v>
      </c>
      <c r="D668" s="70" t="s">
        <v>4819</v>
      </c>
      <c r="E668" t="s">
        <v>297</v>
      </c>
      <c r="F668" s="144" t="s">
        <v>5507</v>
      </c>
      <c r="G668" s="144" t="s">
        <v>5505</v>
      </c>
      <c r="H668" s="141" t="s">
        <v>1032</v>
      </c>
    </row>
    <row r="669" spans="1:8" x14ac:dyDescent="0.2">
      <c r="A669" t="s">
        <v>5491</v>
      </c>
      <c r="B669" t="s">
        <v>844</v>
      </c>
      <c r="C669" t="s">
        <v>2183</v>
      </c>
      <c r="D669" s="70" t="s">
        <v>2184</v>
      </c>
      <c r="E669" t="s">
        <v>297</v>
      </c>
      <c r="F669" s="70" t="s">
        <v>5505</v>
      </c>
      <c r="G669" s="70" t="s">
        <v>5505</v>
      </c>
      <c r="H669" t="s">
        <v>5506</v>
      </c>
    </row>
    <row r="670" spans="1:8" x14ac:dyDescent="0.2">
      <c r="A670" t="s">
        <v>5491</v>
      </c>
      <c r="B670" t="s">
        <v>4827</v>
      </c>
      <c r="C670" t="s">
        <v>5810</v>
      </c>
      <c r="D670" s="70" t="s">
        <v>4829</v>
      </c>
      <c r="E670" t="s">
        <v>4830</v>
      </c>
      <c r="F670" s="144" t="s">
        <v>5505</v>
      </c>
      <c r="G670" s="144" t="s">
        <v>5505</v>
      </c>
      <c r="H670" s="141" t="s">
        <v>5551</v>
      </c>
    </row>
    <row r="671" spans="1:8" x14ac:dyDescent="0.2">
      <c r="A671" t="s">
        <v>5491</v>
      </c>
      <c r="B671" t="s">
        <v>375</v>
      </c>
      <c r="C671" t="s">
        <v>2996</v>
      </c>
      <c r="D671" s="70" t="s">
        <v>2993</v>
      </c>
      <c r="E671" t="s">
        <v>297</v>
      </c>
      <c r="F671" s="70" t="s">
        <v>5505</v>
      </c>
      <c r="G671" s="70" t="s">
        <v>5505</v>
      </c>
      <c r="H671" t="s">
        <v>5506</v>
      </c>
    </row>
    <row r="672" spans="1:8" x14ac:dyDescent="0.2">
      <c r="A672" t="s">
        <v>5491</v>
      </c>
      <c r="B672" t="s">
        <v>4839</v>
      </c>
      <c r="C672" t="s">
        <v>4840</v>
      </c>
      <c r="D672" s="70" t="s">
        <v>4841</v>
      </c>
      <c r="E672" t="s">
        <v>297</v>
      </c>
      <c r="F672" s="144" t="s">
        <v>5505</v>
      </c>
      <c r="G672" s="144" t="s">
        <v>5505</v>
      </c>
      <c r="H672" s="141" t="s">
        <v>5551</v>
      </c>
    </row>
    <row r="673" spans="1:8" x14ac:dyDescent="0.2">
      <c r="A673" t="s">
        <v>5491</v>
      </c>
      <c r="B673" s="7" t="s">
        <v>4491</v>
      </c>
      <c r="C673" t="s">
        <v>4844</v>
      </c>
      <c r="D673" s="70" t="s">
        <v>4845</v>
      </c>
      <c r="E673" t="s">
        <v>297</v>
      </c>
      <c r="F673" s="70" t="s">
        <v>5507</v>
      </c>
      <c r="G673" s="70" t="s">
        <v>5505</v>
      </c>
      <c r="H673" t="s">
        <v>297</v>
      </c>
    </row>
    <row r="674" spans="1:8" x14ac:dyDescent="0.2">
      <c r="A674" t="s">
        <v>5491</v>
      </c>
      <c r="B674" s="7" t="s">
        <v>4848</v>
      </c>
      <c r="C674" t="s">
        <v>4849</v>
      </c>
      <c r="D674" s="70" t="s">
        <v>4850</v>
      </c>
      <c r="E674" t="s">
        <v>297</v>
      </c>
      <c r="F674" s="144" t="s">
        <v>5505</v>
      </c>
      <c r="G674" s="144" t="s">
        <v>5505</v>
      </c>
      <c r="H674" s="141" t="s">
        <v>5551</v>
      </c>
    </row>
    <row r="675" spans="1:8" x14ac:dyDescent="0.2">
      <c r="A675" t="s">
        <v>5491</v>
      </c>
      <c r="B675" t="s">
        <v>4853</v>
      </c>
      <c r="C675" t="s">
        <v>4854</v>
      </c>
      <c r="D675" s="70" t="s">
        <v>4855</v>
      </c>
      <c r="E675" t="s">
        <v>297</v>
      </c>
      <c r="F675" s="70" t="s">
        <v>5507</v>
      </c>
      <c r="G675" s="70" t="s">
        <v>5505</v>
      </c>
      <c r="H675" t="s">
        <v>346</v>
      </c>
    </row>
    <row r="676" spans="1:8" x14ac:dyDescent="0.2">
      <c r="A676" t="s">
        <v>5491</v>
      </c>
      <c r="B676" t="s">
        <v>715</v>
      </c>
      <c r="C676" t="s">
        <v>5811</v>
      </c>
      <c r="D676" s="70" t="s">
        <v>5812</v>
      </c>
      <c r="E676" t="s">
        <v>297</v>
      </c>
      <c r="F676" s="144" t="s">
        <v>5505</v>
      </c>
      <c r="G676" s="144" t="s">
        <v>5505</v>
      </c>
      <c r="H676" s="141" t="s">
        <v>5551</v>
      </c>
    </row>
    <row r="677" spans="1:8" x14ac:dyDescent="0.2">
      <c r="A677" t="s">
        <v>5491</v>
      </c>
      <c r="B677" t="s">
        <v>3499</v>
      </c>
      <c r="C677" t="s">
        <v>3500</v>
      </c>
      <c r="D677" s="70" t="s">
        <v>3501</v>
      </c>
      <c r="E677" t="s">
        <v>297</v>
      </c>
      <c r="F677" s="70" t="s">
        <v>5505</v>
      </c>
      <c r="G677" s="70" t="s">
        <v>5505</v>
      </c>
      <c r="H677" t="s">
        <v>5551</v>
      </c>
    </row>
    <row r="678" spans="1:8" x14ac:dyDescent="0.2">
      <c r="A678" t="s">
        <v>5491</v>
      </c>
      <c r="B678" t="s">
        <v>241</v>
      </c>
      <c r="C678" t="s">
        <v>3284</v>
      </c>
      <c r="D678" s="70" t="s">
        <v>3285</v>
      </c>
      <c r="E678" t="s">
        <v>297</v>
      </c>
      <c r="F678" s="144" t="s">
        <v>5505</v>
      </c>
      <c r="G678" s="144" t="s">
        <v>5505</v>
      </c>
      <c r="H678" s="141" t="s">
        <v>5506</v>
      </c>
    </row>
    <row r="679" spans="1:8" x14ac:dyDescent="0.2">
      <c r="A679" t="s">
        <v>5491</v>
      </c>
      <c r="B679" t="s">
        <v>716</v>
      </c>
      <c r="C679" t="s">
        <v>4883</v>
      </c>
      <c r="D679" s="70" t="s">
        <v>4884</v>
      </c>
      <c r="E679" t="s">
        <v>297</v>
      </c>
      <c r="F679" s="70" t="s">
        <v>5505</v>
      </c>
      <c r="G679" s="70" t="s">
        <v>5505</v>
      </c>
      <c r="H679" t="s">
        <v>5551</v>
      </c>
    </row>
    <row r="680" spans="1:8" x14ac:dyDescent="0.2">
      <c r="A680" t="s">
        <v>5491</v>
      </c>
      <c r="B680" t="s">
        <v>4887</v>
      </c>
      <c r="C680" t="s">
        <v>4888</v>
      </c>
      <c r="D680" s="70" t="s">
        <v>4889</v>
      </c>
      <c r="E680" t="s">
        <v>297</v>
      </c>
      <c r="F680" s="144" t="s">
        <v>5507</v>
      </c>
      <c r="G680" s="144" t="s">
        <v>5505</v>
      </c>
      <c r="H680" s="141" t="s">
        <v>297</v>
      </c>
    </row>
    <row r="681" spans="1:8" x14ac:dyDescent="0.2">
      <c r="A681" t="s">
        <v>5491</v>
      </c>
      <c r="B681" t="s">
        <v>4896</v>
      </c>
      <c r="C681" t="s">
        <v>4897</v>
      </c>
      <c r="D681" s="70" t="s">
        <v>4898</v>
      </c>
      <c r="E681" t="s">
        <v>4899</v>
      </c>
      <c r="F681" s="70" t="s">
        <v>5505</v>
      </c>
      <c r="G681" s="70" t="s">
        <v>5505</v>
      </c>
      <c r="H681" t="s">
        <v>5551</v>
      </c>
    </row>
    <row r="682" spans="1:8" x14ac:dyDescent="0.2">
      <c r="A682" t="s">
        <v>5491</v>
      </c>
      <c r="B682" t="s">
        <v>4903</v>
      </c>
      <c r="C682" t="s">
        <v>5813</v>
      </c>
      <c r="D682" s="70" t="s">
        <v>4905</v>
      </c>
      <c r="E682" t="s">
        <v>4913</v>
      </c>
      <c r="F682" s="144" t="s">
        <v>5505</v>
      </c>
      <c r="G682" s="144" t="s">
        <v>5505</v>
      </c>
      <c r="H682" s="141" t="s">
        <v>5551</v>
      </c>
    </row>
    <row r="683" spans="1:8" x14ac:dyDescent="0.2">
      <c r="A683" t="s">
        <v>5491</v>
      </c>
      <c r="B683" t="s">
        <v>4916</v>
      </c>
      <c r="C683" t="s">
        <v>5814</v>
      </c>
      <c r="D683" s="70" t="s">
        <v>4918</v>
      </c>
      <c r="E683" t="s">
        <v>297</v>
      </c>
      <c r="F683" t="s">
        <v>5505</v>
      </c>
      <c r="G683" t="s">
        <v>5505</v>
      </c>
      <c r="H683" t="s">
        <v>5551</v>
      </c>
    </row>
    <row r="684" spans="1:8" x14ac:dyDescent="0.2">
      <c r="A684" t="s">
        <v>5491</v>
      </c>
      <c r="B684" t="s">
        <v>4921</v>
      </c>
      <c r="C684" t="s">
        <v>5815</v>
      </c>
      <c r="D684" s="70" t="s">
        <v>4923</v>
      </c>
      <c r="E684" t="s">
        <v>4924</v>
      </c>
      <c r="F684" s="144" t="s">
        <v>5507</v>
      </c>
      <c r="G684" s="144" t="s">
        <v>5505</v>
      </c>
      <c r="H684" s="141" t="s">
        <v>346</v>
      </c>
    </row>
    <row r="685" spans="1:8" x14ac:dyDescent="0.2">
      <c r="A685" t="s">
        <v>5491</v>
      </c>
      <c r="B685" t="s">
        <v>4928</v>
      </c>
      <c r="C685" t="s">
        <v>4929</v>
      </c>
      <c r="D685" s="70" t="s">
        <v>4930</v>
      </c>
      <c r="E685" t="s">
        <v>4931</v>
      </c>
      <c r="F685" s="70" t="s">
        <v>5507</v>
      </c>
      <c r="G685" s="70" t="s">
        <v>5505</v>
      </c>
      <c r="H685" t="s">
        <v>568</v>
      </c>
    </row>
    <row r="686" spans="1:8" x14ac:dyDescent="0.2">
      <c r="A686" t="s">
        <v>5491</v>
      </c>
      <c r="B686" t="s">
        <v>5052</v>
      </c>
      <c r="C686" t="s">
        <v>5053</v>
      </c>
      <c r="D686" s="70" t="s">
        <v>5054</v>
      </c>
      <c r="E686" t="s">
        <v>297</v>
      </c>
      <c r="F686" s="144" t="s">
        <v>5505</v>
      </c>
      <c r="G686" s="144" t="s">
        <v>5505</v>
      </c>
      <c r="H686" s="141" t="s">
        <v>5551</v>
      </c>
    </row>
    <row r="687" spans="1:8" x14ac:dyDescent="0.2">
      <c r="A687" t="s">
        <v>5491</v>
      </c>
      <c r="B687" s="70" t="s">
        <v>5816</v>
      </c>
      <c r="C687" s="70" t="s">
        <v>5146</v>
      </c>
      <c r="D687" s="70" t="s">
        <v>5147</v>
      </c>
      <c r="E687" t="s">
        <v>5817</v>
      </c>
      <c r="F687" s="70" t="s">
        <v>5505</v>
      </c>
      <c r="G687" s="70" t="s">
        <v>5505</v>
      </c>
      <c r="H687" t="s">
        <v>5551</v>
      </c>
    </row>
    <row r="688" spans="1:8" x14ac:dyDescent="0.2">
      <c r="A688" t="s">
        <v>5491</v>
      </c>
      <c r="B688" t="s">
        <v>4946</v>
      </c>
      <c r="C688" t="s">
        <v>4947</v>
      </c>
      <c r="D688" s="70" t="s">
        <v>4948</v>
      </c>
      <c r="E688" t="s">
        <v>297</v>
      </c>
      <c r="F688" s="144" t="s">
        <v>5507</v>
      </c>
      <c r="G688" s="144" t="s">
        <v>5505</v>
      </c>
      <c r="H688" s="141" t="s">
        <v>346</v>
      </c>
    </row>
    <row r="689" spans="1:8" x14ac:dyDescent="0.2">
      <c r="A689" t="s">
        <v>5491</v>
      </c>
      <c r="B689" t="s">
        <v>4955</v>
      </c>
      <c r="C689" t="s">
        <v>4956</v>
      </c>
      <c r="D689" s="70" t="s">
        <v>4957</v>
      </c>
      <c r="E689" t="s">
        <v>297</v>
      </c>
      <c r="F689" s="70" t="s">
        <v>5505</v>
      </c>
      <c r="G689" s="70" t="s">
        <v>5505</v>
      </c>
      <c r="H689" t="s">
        <v>5551</v>
      </c>
    </row>
    <row r="690" spans="1:8" x14ac:dyDescent="0.2">
      <c r="A690" t="s">
        <v>5491</v>
      </c>
      <c r="B690" s="7" t="s">
        <v>4965</v>
      </c>
      <c r="C690" t="s">
        <v>4966</v>
      </c>
      <c r="D690" s="102" t="s">
        <v>4967</v>
      </c>
      <c r="E690" t="s">
        <v>4968</v>
      </c>
      <c r="F690" s="144" t="s">
        <v>5505</v>
      </c>
      <c r="G690" s="144" t="s">
        <v>5505</v>
      </c>
      <c r="H690" s="141" t="s">
        <v>5551</v>
      </c>
    </row>
    <row r="691" spans="1:8" x14ac:dyDescent="0.2">
      <c r="A691" t="s">
        <v>5491</v>
      </c>
      <c r="B691" t="s">
        <v>658</v>
      </c>
      <c r="C691" t="s">
        <v>4972</v>
      </c>
      <c r="D691" s="70" t="s">
        <v>4973</v>
      </c>
      <c r="E691" t="s">
        <v>297</v>
      </c>
      <c r="F691" s="70" t="s">
        <v>5505</v>
      </c>
      <c r="G691" s="70" t="s">
        <v>5505</v>
      </c>
      <c r="H691" t="s">
        <v>5551</v>
      </c>
    </row>
    <row r="692" spans="1:8" x14ac:dyDescent="0.2">
      <c r="A692" t="s">
        <v>5491</v>
      </c>
      <c r="B692" t="s">
        <v>1900</v>
      </c>
      <c r="C692" t="s">
        <v>4976</v>
      </c>
      <c r="D692" s="70" t="s">
        <v>4977</v>
      </c>
      <c r="E692" t="s">
        <v>297</v>
      </c>
      <c r="F692" s="144" t="s">
        <v>5505</v>
      </c>
      <c r="G692" s="144" t="s">
        <v>5505</v>
      </c>
      <c r="H692" s="141" t="s">
        <v>5551</v>
      </c>
    </row>
    <row r="693" spans="1:8" x14ac:dyDescent="0.2">
      <c r="A693" t="s">
        <v>5491</v>
      </c>
      <c r="B693" t="s">
        <v>4980</v>
      </c>
      <c r="C693" t="s">
        <v>4981</v>
      </c>
      <c r="D693" s="70" t="s">
        <v>4982</v>
      </c>
      <c r="E693" t="s">
        <v>297</v>
      </c>
      <c r="F693" s="70" t="s">
        <v>5505</v>
      </c>
      <c r="G693" s="70" t="s">
        <v>5505</v>
      </c>
      <c r="H693" t="s">
        <v>5551</v>
      </c>
    </row>
    <row r="694" spans="1:8" x14ac:dyDescent="0.2">
      <c r="A694" t="s">
        <v>5491</v>
      </c>
      <c r="B694" t="s">
        <v>4985</v>
      </c>
      <c r="C694" t="s">
        <v>4986</v>
      </c>
      <c r="D694" s="70" t="s">
        <v>4986</v>
      </c>
      <c r="E694" t="s">
        <v>297</v>
      </c>
      <c r="F694" s="144" t="s">
        <v>5507</v>
      </c>
      <c r="G694" s="144" t="s">
        <v>5505</v>
      </c>
      <c r="H694" s="141" t="s">
        <v>346</v>
      </c>
    </row>
    <row r="695" spans="1:8" x14ac:dyDescent="0.2">
      <c r="A695" t="s">
        <v>5491</v>
      </c>
      <c r="B695" t="s">
        <v>4989</v>
      </c>
      <c r="C695" t="s">
        <v>5818</v>
      </c>
      <c r="D695" s="70" t="s">
        <v>4991</v>
      </c>
      <c r="E695" t="s">
        <v>297</v>
      </c>
      <c r="F695" s="70" t="s">
        <v>5507</v>
      </c>
      <c r="G695" s="70" t="s">
        <v>5505</v>
      </c>
      <c r="H695" t="s">
        <v>2129</v>
      </c>
    </row>
    <row r="696" spans="1:8" x14ac:dyDescent="0.2">
      <c r="A696" t="s">
        <v>5491</v>
      </c>
      <c r="B696" s="7" t="s">
        <v>4589</v>
      </c>
      <c r="C696" t="s">
        <v>4995</v>
      </c>
      <c r="D696" s="70" t="s">
        <v>4996</v>
      </c>
      <c r="E696" t="s">
        <v>297</v>
      </c>
      <c r="F696" s="144" t="s">
        <v>5507</v>
      </c>
      <c r="G696" s="144" t="s">
        <v>5505</v>
      </c>
      <c r="H696" s="141" t="s">
        <v>297</v>
      </c>
    </row>
    <row r="697" spans="1:8" x14ac:dyDescent="0.2">
      <c r="A697" t="s">
        <v>5491</v>
      </c>
      <c r="B697" t="s">
        <v>4998</v>
      </c>
      <c r="C697" t="s">
        <v>4999</v>
      </c>
      <c r="D697" s="70" t="s">
        <v>5000</v>
      </c>
      <c r="E697" t="s">
        <v>297</v>
      </c>
      <c r="F697" s="70" t="s">
        <v>5505</v>
      </c>
      <c r="G697" s="70" t="s">
        <v>5505</v>
      </c>
      <c r="H697" t="s">
        <v>5551</v>
      </c>
    </row>
    <row r="698" spans="1:8" x14ac:dyDescent="0.2">
      <c r="A698" t="s">
        <v>5491</v>
      </c>
      <c r="B698" s="29" t="s">
        <v>5003</v>
      </c>
      <c r="C698" s="29" t="s">
        <v>5004</v>
      </c>
      <c r="D698" s="70" t="s">
        <v>5004</v>
      </c>
      <c r="E698" t="s">
        <v>297</v>
      </c>
      <c r="F698" s="144" t="s">
        <v>5505</v>
      </c>
      <c r="G698" s="144" t="s">
        <v>5505</v>
      </c>
      <c r="H698" s="141" t="s">
        <v>5551</v>
      </c>
    </row>
    <row r="699" spans="1:8" x14ac:dyDescent="0.2">
      <c r="A699" t="s">
        <v>5491</v>
      </c>
      <c r="B699" s="29" t="s">
        <v>5007</v>
      </c>
      <c r="C699" s="29" t="s">
        <v>5008</v>
      </c>
      <c r="D699" s="70" t="s">
        <v>5008</v>
      </c>
      <c r="E699" t="s">
        <v>297</v>
      </c>
      <c r="F699" s="70" t="s">
        <v>5505</v>
      </c>
      <c r="G699" s="70" t="s">
        <v>5505</v>
      </c>
      <c r="H699" t="s">
        <v>5551</v>
      </c>
    </row>
    <row r="700" spans="1:8" x14ac:dyDescent="0.2">
      <c r="A700" t="s">
        <v>5491</v>
      </c>
      <c r="B700" s="29" t="s">
        <v>5011</v>
      </c>
      <c r="C700" s="29" t="s">
        <v>5012</v>
      </c>
      <c r="D700" s="70" t="s">
        <v>5012</v>
      </c>
      <c r="E700" t="s">
        <v>297</v>
      </c>
      <c r="F700" s="144" t="s">
        <v>5505</v>
      </c>
      <c r="G700" s="144" t="s">
        <v>5505</v>
      </c>
      <c r="H700" s="141" t="s">
        <v>5551</v>
      </c>
    </row>
    <row r="701" spans="1:8" x14ac:dyDescent="0.2">
      <c r="A701" t="s">
        <v>5491</v>
      </c>
      <c r="B701" s="29" t="s">
        <v>5015</v>
      </c>
      <c r="C701" s="29" t="s">
        <v>5016</v>
      </c>
      <c r="D701" s="70" t="s">
        <v>5016</v>
      </c>
      <c r="E701" t="s">
        <v>297</v>
      </c>
      <c r="F701" s="70" t="s">
        <v>5505</v>
      </c>
      <c r="G701" s="70" t="s">
        <v>5505</v>
      </c>
      <c r="H701" t="s">
        <v>5551</v>
      </c>
    </row>
    <row r="702" spans="1:8" x14ac:dyDescent="0.2">
      <c r="A702" t="s">
        <v>5491</v>
      </c>
      <c r="B702" t="s">
        <v>445</v>
      </c>
      <c r="C702" t="s">
        <v>2257</v>
      </c>
      <c r="D702" s="70" t="s">
        <v>5819</v>
      </c>
      <c r="E702" t="s">
        <v>5020</v>
      </c>
      <c r="F702" s="144" t="s">
        <v>5505</v>
      </c>
      <c r="G702" s="144" t="s">
        <v>5505</v>
      </c>
      <c r="H702" s="141" t="s">
        <v>5551</v>
      </c>
    </row>
    <row r="703" spans="1:8" x14ac:dyDescent="0.2">
      <c r="A703" t="s">
        <v>5491</v>
      </c>
      <c r="B703" t="s">
        <v>341</v>
      </c>
      <c r="C703" t="s">
        <v>5345</v>
      </c>
      <c r="D703" s="70" t="s">
        <v>5346</v>
      </c>
      <c r="E703" t="s">
        <v>297</v>
      </c>
      <c r="F703" s="70" t="s">
        <v>5505</v>
      </c>
      <c r="G703" s="70" t="s">
        <v>5505</v>
      </c>
      <c r="H703" t="s">
        <v>5551</v>
      </c>
    </row>
    <row r="704" spans="1:8" x14ac:dyDescent="0.2">
      <c r="A704" t="s">
        <v>5491</v>
      </c>
      <c r="B704" s="29" t="s">
        <v>5031</v>
      </c>
      <c r="C704" s="29" t="s">
        <v>5032</v>
      </c>
      <c r="D704" s="70" t="s">
        <v>5032</v>
      </c>
      <c r="E704" t="s">
        <v>297</v>
      </c>
      <c r="F704" s="144" t="s">
        <v>5505</v>
      </c>
      <c r="G704" s="144" t="s">
        <v>5505</v>
      </c>
      <c r="H704" s="141" t="s">
        <v>5551</v>
      </c>
    </row>
    <row r="705" spans="1:8" x14ac:dyDescent="0.2">
      <c r="A705" t="s">
        <v>5491</v>
      </c>
      <c r="B705" s="29" t="s">
        <v>5035</v>
      </c>
      <c r="C705" s="29" t="s">
        <v>5036</v>
      </c>
      <c r="D705" s="70" t="s">
        <v>5032</v>
      </c>
      <c r="E705" t="s">
        <v>297</v>
      </c>
      <c r="F705" s="70" t="s">
        <v>5505</v>
      </c>
      <c r="G705" s="70" t="s">
        <v>5505</v>
      </c>
      <c r="H705" t="s">
        <v>5551</v>
      </c>
    </row>
    <row r="706" spans="1:8" x14ac:dyDescent="0.2">
      <c r="A706" t="s">
        <v>5491</v>
      </c>
      <c r="B706" s="7" t="s">
        <v>189</v>
      </c>
      <c r="C706" t="s">
        <v>5044</v>
      </c>
      <c r="D706" s="70" t="s">
        <v>5039</v>
      </c>
      <c r="E706" t="s">
        <v>297</v>
      </c>
      <c r="F706" s="144" t="s">
        <v>5507</v>
      </c>
      <c r="G706" s="144" t="s">
        <v>5505</v>
      </c>
      <c r="H706" s="141" t="s">
        <v>346</v>
      </c>
    </row>
    <row r="707" spans="1:8" x14ac:dyDescent="0.2">
      <c r="A707" t="s">
        <v>5491</v>
      </c>
      <c r="B707" t="s">
        <v>551</v>
      </c>
      <c r="C707" t="s">
        <v>5820</v>
      </c>
      <c r="D707" s="70" t="s">
        <v>5821</v>
      </c>
      <c r="E707" t="s">
        <v>297</v>
      </c>
      <c r="F707" s="70" t="s">
        <v>5505</v>
      </c>
      <c r="G707" s="70" t="s">
        <v>5505</v>
      </c>
      <c r="H707" t="s">
        <v>5551</v>
      </c>
    </row>
    <row r="708" spans="1:8" x14ac:dyDescent="0.2">
      <c r="A708" t="s">
        <v>5491</v>
      </c>
      <c r="B708" t="s">
        <v>552</v>
      </c>
      <c r="C708" t="s">
        <v>5048</v>
      </c>
      <c r="D708" s="70" t="s">
        <v>5049</v>
      </c>
      <c r="E708" t="s">
        <v>297</v>
      </c>
      <c r="F708" s="144" t="s">
        <v>5505</v>
      </c>
      <c r="G708" s="144" t="s">
        <v>5505</v>
      </c>
      <c r="H708" s="141" t="s">
        <v>5551</v>
      </c>
    </row>
    <row r="709" spans="1:8" x14ac:dyDescent="0.2">
      <c r="A709" t="s">
        <v>5491</v>
      </c>
      <c r="B709" t="s">
        <v>3114</v>
      </c>
      <c r="C709" t="s">
        <v>3115</v>
      </c>
      <c r="D709" s="70" t="s">
        <v>3116</v>
      </c>
      <c r="E709" t="s">
        <v>297</v>
      </c>
      <c r="F709" s="70" t="s">
        <v>5505</v>
      </c>
      <c r="G709" s="70" t="s">
        <v>5505</v>
      </c>
      <c r="H709" t="s">
        <v>5551</v>
      </c>
    </row>
    <row r="710" spans="1:8" x14ac:dyDescent="0.2">
      <c r="A710" t="s">
        <v>5491</v>
      </c>
      <c r="B710" t="s">
        <v>5059</v>
      </c>
      <c r="C710" t="s">
        <v>5822</v>
      </c>
      <c r="D710" s="70" t="s">
        <v>5061</v>
      </c>
      <c r="E710" t="s">
        <v>297</v>
      </c>
      <c r="F710" s="144" t="s">
        <v>5507</v>
      </c>
      <c r="G710" s="144" t="s">
        <v>5505</v>
      </c>
      <c r="H710" s="141" t="s">
        <v>568</v>
      </c>
    </row>
    <row r="711" spans="1:8" x14ac:dyDescent="0.2">
      <c r="A711" t="s">
        <v>5491</v>
      </c>
      <c r="B711" s="70" t="s">
        <v>5064</v>
      </c>
      <c r="C711" s="70" t="s">
        <v>5065</v>
      </c>
      <c r="D711" s="70" t="s">
        <v>5066</v>
      </c>
      <c r="E711" t="s">
        <v>297</v>
      </c>
      <c r="F711" s="70" t="s">
        <v>5507</v>
      </c>
      <c r="G711" s="70" t="s">
        <v>5505</v>
      </c>
      <c r="H711" t="s">
        <v>385</v>
      </c>
    </row>
    <row r="712" spans="1:8" x14ac:dyDescent="0.2">
      <c r="A712" t="s">
        <v>5491</v>
      </c>
      <c r="B712" t="s">
        <v>5070</v>
      </c>
      <c r="C712" t="s">
        <v>5071</v>
      </c>
      <c r="D712" s="70" t="s">
        <v>5072</v>
      </c>
      <c r="E712" t="s">
        <v>297</v>
      </c>
      <c r="F712" s="144" t="s">
        <v>5505</v>
      </c>
      <c r="G712" s="144" t="s">
        <v>5505</v>
      </c>
      <c r="H712" s="141" t="s">
        <v>5551</v>
      </c>
    </row>
    <row r="713" spans="1:8" x14ac:dyDescent="0.2">
      <c r="A713" t="s">
        <v>5491</v>
      </c>
      <c r="B713" t="s">
        <v>520</v>
      </c>
      <c r="C713" t="s">
        <v>649</v>
      </c>
      <c r="D713" s="70" t="s">
        <v>651</v>
      </c>
      <c r="E713" t="s">
        <v>297</v>
      </c>
      <c r="F713" s="70" t="s">
        <v>5505</v>
      </c>
      <c r="G713" s="70" t="s">
        <v>5505</v>
      </c>
      <c r="H713" t="s">
        <v>5506</v>
      </c>
    </row>
    <row r="714" spans="1:8" x14ac:dyDescent="0.2">
      <c r="A714" t="s">
        <v>5491</v>
      </c>
      <c r="B714" t="s">
        <v>5075</v>
      </c>
      <c r="C714" t="s">
        <v>5076</v>
      </c>
      <c r="D714" s="90" t="s">
        <v>5077</v>
      </c>
      <c r="E714" t="s">
        <v>297</v>
      </c>
      <c r="F714" s="144" t="s">
        <v>5505</v>
      </c>
      <c r="G714" s="144" t="s">
        <v>5505</v>
      </c>
      <c r="H714" s="141" t="s">
        <v>5551</v>
      </c>
    </row>
    <row r="715" spans="1:8" x14ac:dyDescent="0.2">
      <c r="A715" t="s">
        <v>5491</v>
      </c>
      <c r="B715" t="s">
        <v>5080</v>
      </c>
      <c r="C715" t="s">
        <v>5081</v>
      </c>
      <c r="D715" s="70" t="s">
        <v>5082</v>
      </c>
      <c r="E715" t="s">
        <v>1831</v>
      </c>
      <c r="F715" s="70" t="s">
        <v>5507</v>
      </c>
      <c r="G715" s="70" t="s">
        <v>5505</v>
      </c>
      <c r="H715" t="s">
        <v>1832</v>
      </c>
    </row>
    <row r="716" spans="1:8" x14ac:dyDescent="0.2">
      <c r="A716" t="s">
        <v>5491</v>
      </c>
      <c r="B716" t="s">
        <v>5086</v>
      </c>
      <c r="C716" t="s">
        <v>5087</v>
      </c>
      <c r="D716" s="70" t="s">
        <v>5088</v>
      </c>
      <c r="E716" t="s">
        <v>297</v>
      </c>
      <c r="F716" s="144" t="s">
        <v>5505</v>
      </c>
      <c r="G716" s="144" t="s">
        <v>5505</v>
      </c>
      <c r="H716" s="141" t="s">
        <v>5551</v>
      </c>
    </row>
    <row r="717" spans="1:8" x14ac:dyDescent="0.2">
      <c r="A717" t="s">
        <v>5491</v>
      </c>
      <c r="B717" t="s">
        <v>5091</v>
      </c>
      <c r="C717" t="s">
        <v>5092</v>
      </c>
      <c r="D717" s="70" t="s">
        <v>5093</v>
      </c>
      <c r="E717" t="s">
        <v>297</v>
      </c>
      <c r="F717" s="70" t="s">
        <v>5507</v>
      </c>
      <c r="G717" s="70" t="s">
        <v>5505</v>
      </c>
      <c r="H717" t="s">
        <v>346</v>
      </c>
    </row>
    <row r="718" spans="1:8" x14ac:dyDescent="0.2">
      <c r="A718" t="s">
        <v>5491</v>
      </c>
      <c r="B718" t="s">
        <v>5099</v>
      </c>
      <c r="C718" t="s">
        <v>5823</v>
      </c>
      <c r="D718" s="70" t="s">
        <v>5101</v>
      </c>
      <c r="E718" t="s">
        <v>297</v>
      </c>
      <c r="F718" s="144" t="s">
        <v>5507</v>
      </c>
      <c r="G718" s="144" t="s">
        <v>5505</v>
      </c>
      <c r="H718" s="141" t="s">
        <v>568</v>
      </c>
    </row>
    <row r="719" spans="1:8" x14ac:dyDescent="0.2">
      <c r="A719" t="s">
        <v>5491</v>
      </c>
      <c r="B719" t="s">
        <v>240</v>
      </c>
      <c r="C719" t="s">
        <v>5824</v>
      </c>
      <c r="D719" s="70" t="s">
        <v>3288</v>
      </c>
      <c r="E719" t="s">
        <v>297</v>
      </c>
      <c r="F719" s="70" t="s">
        <v>5505</v>
      </c>
      <c r="G719" s="70" t="s">
        <v>5505</v>
      </c>
      <c r="H719" t="s">
        <v>5506</v>
      </c>
    </row>
    <row r="720" spans="1:8" x14ac:dyDescent="0.2">
      <c r="A720" t="s">
        <v>5491</v>
      </c>
      <c r="B720" t="s">
        <v>5115</v>
      </c>
      <c r="C720" s="28" t="s">
        <v>5116</v>
      </c>
      <c r="D720" s="90" t="s">
        <v>5117</v>
      </c>
      <c r="E720" t="s">
        <v>297</v>
      </c>
      <c r="F720" s="144" t="s">
        <v>5505</v>
      </c>
      <c r="G720" s="144" t="s">
        <v>5505</v>
      </c>
      <c r="H720" s="141" t="s">
        <v>5551</v>
      </c>
    </row>
    <row r="721" spans="1:8" x14ac:dyDescent="0.2">
      <c r="A721" t="s">
        <v>5491</v>
      </c>
      <c r="B721" t="s">
        <v>5127</v>
      </c>
      <c r="C721" t="s">
        <v>5825</v>
      </c>
      <c r="D721" s="70" t="s">
        <v>5128</v>
      </c>
      <c r="E721" t="s">
        <v>297</v>
      </c>
      <c r="F721" s="70" t="s">
        <v>5507</v>
      </c>
      <c r="G721" s="70" t="s">
        <v>5505</v>
      </c>
      <c r="H721" t="s">
        <v>346</v>
      </c>
    </row>
    <row r="722" spans="1:8" x14ac:dyDescent="0.2">
      <c r="A722" t="s">
        <v>5491</v>
      </c>
      <c r="B722" s="2" t="s">
        <v>3652</v>
      </c>
      <c r="C722" s="2" t="s">
        <v>5826</v>
      </c>
      <c r="D722" s="70" t="s">
        <v>5132</v>
      </c>
      <c r="E722" t="s">
        <v>297</v>
      </c>
      <c r="F722" s="144" t="s">
        <v>5507</v>
      </c>
      <c r="G722" s="144" t="s">
        <v>5505</v>
      </c>
      <c r="H722" s="141" t="s">
        <v>346</v>
      </c>
    </row>
    <row r="723" spans="1:8" x14ac:dyDescent="0.2">
      <c r="A723" t="s">
        <v>5491</v>
      </c>
      <c r="B723" s="2" t="s">
        <v>5139</v>
      </c>
      <c r="C723" s="2" t="s">
        <v>5827</v>
      </c>
      <c r="D723" s="70" t="s">
        <v>5141</v>
      </c>
      <c r="E723" t="s">
        <v>297</v>
      </c>
      <c r="F723" s="70" t="s">
        <v>5507</v>
      </c>
      <c r="G723" s="70" t="s">
        <v>5505</v>
      </c>
      <c r="H723" t="s">
        <v>346</v>
      </c>
    </row>
    <row r="724" spans="1:8" x14ac:dyDescent="0.2">
      <c r="A724" t="s">
        <v>5491</v>
      </c>
      <c r="B724" t="s">
        <v>5357</v>
      </c>
      <c r="C724" t="s">
        <v>5358</v>
      </c>
      <c r="D724" s="70" t="s">
        <v>5359</v>
      </c>
      <c r="E724" t="s">
        <v>297</v>
      </c>
      <c r="F724" s="144" t="s">
        <v>5507</v>
      </c>
      <c r="G724" s="144" t="s">
        <v>5505</v>
      </c>
      <c r="H724" s="141" t="s">
        <v>5361</v>
      </c>
    </row>
    <row r="725" spans="1:8" x14ac:dyDescent="0.2">
      <c r="A725" t="s">
        <v>5491</v>
      </c>
      <c r="B725" t="s">
        <v>5153</v>
      </c>
      <c r="C725" t="s">
        <v>5154</v>
      </c>
      <c r="D725" s="70" t="s">
        <v>5155</v>
      </c>
      <c r="E725" t="s">
        <v>297</v>
      </c>
      <c r="F725" s="70" t="s">
        <v>5505</v>
      </c>
      <c r="G725" s="70" t="s">
        <v>5505</v>
      </c>
      <c r="H725" t="s">
        <v>5551</v>
      </c>
    </row>
    <row r="726" spans="1:8" x14ac:dyDescent="0.2">
      <c r="A726" t="s">
        <v>5491</v>
      </c>
      <c r="B726" t="s">
        <v>5168</v>
      </c>
      <c r="C726" t="s">
        <v>5828</v>
      </c>
      <c r="D726" s="70" t="s">
        <v>5170</v>
      </c>
      <c r="E726" t="s">
        <v>297</v>
      </c>
      <c r="F726" s="144" t="s">
        <v>5507</v>
      </c>
      <c r="G726" s="144" t="s">
        <v>5505</v>
      </c>
      <c r="H726" s="141" t="s">
        <v>568</v>
      </c>
    </row>
    <row r="727" spans="1:8" x14ac:dyDescent="0.2">
      <c r="A727" t="s">
        <v>5491</v>
      </c>
      <c r="B727" t="s">
        <v>5173</v>
      </c>
      <c r="C727" t="s">
        <v>5829</v>
      </c>
      <c r="D727" s="70" t="s">
        <v>5175</v>
      </c>
      <c r="E727" t="s">
        <v>297</v>
      </c>
      <c r="F727" s="70" t="s">
        <v>5507</v>
      </c>
      <c r="G727" s="70" t="s">
        <v>5505</v>
      </c>
      <c r="H727" t="s">
        <v>568</v>
      </c>
    </row>
    <row r="728" spans="1:8" x14ac:dyDescent="0.2">
      <c r="A728" t="s">
        <v>5491</v>
      </c>
      <c r="B728" s="7" t="s">
        <v>5178</v>
      </c>
      <c r="C728" t="s">
        <v>5179</v>
      </c>
      <c r="D728" s="70" t="s">
        <v>5180</v>
      </c>
      <c r="E728" t="s">
        <v>5181</v>
      </c>
      <c r="F728" s="144" t="s">
        <v>5512</v>
      </c>
      <c r="G728" s="144" t="s">
        <v>5505</v>
      </c>
      <c r="H728" s="141" t="s">
        <v>5182</v>
      </c>
    </row>
    <row r="729" spans="1:8" x14ac:dyDescent="0.2">
      <c r="A729" t="s">
        <v>5491</v>
      </c>
      <c r="B729" t="s">
        <v>1783</v>
      </c>
      <c r="C729" t="s">
        <v>5830</v>
      </c>
      <c r="D729" s="70" t="s">
        <v>1782</v>
      </c>
      <c r="E729" t="s">
        <v>297</v>
      </c>
      <c r="F729" s="70" t="s">
        <v>5505</v>
      </c>
      <c r="G729" s="70" t="s">
        <v>5505</v>
      </c>
      <c r="H729" t="s">
        <v>5551</v>
      </c>
    </row>
    <row r="730" spans="1:8" x14ac:dyDescent="0.2">
      <c r="A730" t="s">
        <v>5491</v>
      </c>
      <c r="B730" s="110" t="s">
        <v>5185</v>
      </c>
      <c r="C730" s="110" t="s">
        <v>5186</v>
      </c>
      <c r="D730" s="70" t="s">
        <v>5187</v>
      </c>
      <c r="E730" t="s">
        <v>5188</v>
      </c>
      <c r="F730" s="144" t="s">
        <v>5507</v>
      </c>
      <c r="G730" s="144" t="s">
        <v>5505</v>
      </c>
      <c r="H730" s="141" t="s">
        <v>5551</v>
      </c>
    </row>
    <row r="731" spans="1:8" x14ac:dyDescent="0.2">
      <c r="A731" t="s">
        <v>5491</v>
      </c>
      <c r="B731" t="s">
        <v>5192</v>
      </c>
      <c r="C731" t="s">
        <v>5831</v>
      </c>
      <c r="D731" s="70" t="s">
        <v>5194</v>
      </c>
      <c r="E731" t="s">
        <v>297</v>
      </c>
      <c r="F731" s="70" t="s">
        <v>5505</v>
      </c>
      <c r="G731" s="70" t="s">
        <v>5505</v>
      </c>
      <c r="H731" t="s">
        <v>5551</v>
      </c>
    </row>
    <row r="732" spans="1:8" x14ac:dyDescent="0.2">
      <c r="A732" t="s">
        <v>5491</v>
      </c>
      <c r="B732" t="s">
        <v>380</v>
      </c>
      <c r="C732" t="s">
        <v>5197</v>
      </c>
      <c r="D732" s="70" t="s">
        <v>5832</v>
      </c>
      <c r="E732" t="s">
        <v>297</v>
      </c>
      <c r="F732" s="144" t="s">
        <v>5505</v>
      </c>
      <c r="G732" s="144" t="s">
        <v>5505</v>
      </c>
      <c r="H732" s="141" t="s">
        <v>5551</v>
      </c>
    </row>
    <row r="733" spans="1:8" x14ac:dyDescent="0.2">
      <c r="A733" t="s">
        <v>5491</v>
      </c>
      <c r="B733" t="s">
        <v>4253</v>
      </c>
      <c r="C733" t="s">
        <v>5833</v>
      </c>
      <c r="D733" s="70" t="s">
        <v>4255</v>
      </c>
      <c r="E733" t="s">
        <v>297</v>
      </c>
      <c r="F733" s="70" t="s">
        <v>5505</v>
      </c>
      <c r="G733" s="70" t="s">
        <v>5505</v>
      </c>
      <c r="H733" t="s">
        <v>5551</v>
      </c>
    </row>
    <row r="734" spans="1:8" x14ac:dyDescent="0.2">
      <c r="A734" t="s">
        <v>5491</v>
      </c>
      <c r="B734" s="70" t="s">
        <v>5208</v>
      </c>
      <c r="C734" s="70" t="s">
        <v>5209</v>
      </c>
      <c r="D734" s="70" t="s">
        <v>5210</v>
      </c>
      <c r="E734" t="s">
        <v>297</v>
      </c>
      <c r="F734" s="144" t="s">
        <v>5505</v>
      </c>
      <c r="G734" s="144" t="s">
        <v>5505</v>
      </c>
      <c r="H734" s="141" t="s">
        <v>5551</v>
      </c>
    </row>
    <row r="735" spans="1:8" x14ac:dyDescent="0.2">
      <c r="A735" t="s">
        <v>5491</v>
      </c>
      <c r="B735" t="s">
        <v>1849</v>
      </c>
      <c r="C735" t="s">
        <v>5213</v>
      </c>
      <c r="D735" s="70" t="s">
        <v>5214</v>
      </c>
      <c r="E735" t="s">
        <v>297</v>
      </c>
      <c r="F735" s="70" t="s">
        <v>5505</v>
      </c>
      <c r="G735" s="70" t="s">
        <v>5505</v>
      </c>
      <c r="H735" t="s">
        <v>5551</v>
      </c>
    </row>
    <row r="736" spans="1:8" x14ac:dyDescent="0.2">
      <c r="A736" t="s">
        <v>5491</v>
      </c>
      <c r="B736" t="s">
        <v>193</v>
      </c>
      <c r="C736" t="s">
        <v>5834</v>
      </c>
      <c r="D736" s="70" t="s">
        <v>5835</v>
      </c>
      <c r="E736" t="s">
        <v>3455</v>
      </c>
      <c r="F736" s="144" t="s">
        <v>5505</v>
      </c>
      <c r="G736" s="144" t="s">
        <v>5505</v>
      </c>
      <c r="H736" s="141" t="s">
        <v>5506</v>
      </c>
    </row>
    <row r="737" spans="1:8" x14ac:dyDescent="0.2">
      <c r="A737" t="s">
        <v>5491</v>
      </c>
      <c r="B737" t="s">
        <v>5225</v>
      </c>
      <c r="C737" s="21" t="s">
        <v>5226</v>
      </c>
      <c r="D737" s="91" t="s">
        <v>5226</v>
      </c>
      <c r="E737" t="s">
        <v>297</v>
      </c>
      <c r="F737" s="70" t="s">
        <v>5505</v>
      </c>
      <c r="G737" s="70" t="s">
        <v>5505</v>
      </c>
      <c r="H737" t="s">
        <v>5551</v>
      </c>
    </row>
    <row r="738" spans="1:8" x14ac:dyDescent="0.2">
      <c r="A738" t="s">
        <v>5491</v>
      </c>
      <c r="B738" t="s">
        <v>5227</v>
      </c>
      <c r="C738" t="s">
        <v>5228</v>
      </c>
      <c r="D738" s="70" t="s">
        <v>5229</v>
      </c>
      <c r="E738" t="s">
        <v>5230</v>
      </c>
      <c r="F738" s="144" t="s">
        <v>5505</v>
      </c>
      <c r="G738" s="144" t="s">
        <v>5505</v>
      </c>
      <c r="H738" s="141" t="s">
        <v>5551</v>
      </c>
    </row>
    <row r="739" spans="1:8" x14ac:dyDescent="0.2">
      <c r="A739" t="s">
        <v>5491</v>
      </c>
      <c r="B739" t="s">
        <v>5836</v>
      </c>
      <c r="C739" t="s">
        <v>5837</v>
      </c>
      <c r="D739" s="70" t="s">
        <v>1787</v>
      </c>
      <c r="E739" t="s">
        <v>297</v>
      </c>
      <c r="F739" s="70" t="s">
        <v>5505</v>
      </c>
      <c r="G739" s="70" t="s">
        <v>5505</v>
      </c>
      <c r="H739" t="s">
        <v>5551</v>
      </c>
    </row>
    <row r="740" spans="1:8" x14ac:dyDescent="0.2">
      <c r="A740" t="s">
        <v>5491</v>
      </c>
      <c r="B740" s="70" t="s">
        <v>5241</v>
      </c>
      <c r="C740" s="70" t="s">
        <v>5242</v>
      </c>
      <c r="D740" s="70" t="s">
        <v>5243</v>
      </c>
      <c r="E740" t="s">
        <v>297</v>
      </c>
      <c r="F740" s="144" t="s">
        <v>5512</v>
      </c>
      <c r="G740" s="144" t="s">
        <v>5505</v>
      </c>
      <c r="H740" s="141" t="s">
        <v>881</v>
      </c>
    </row>
    <row r="741" spans="1:8" x14ac:dyDescent="0.2">
      <c r="A741" t="s">
        <v>5491</v>
      </c>
      <c r="B741" t="s">
        <v>5247</v>
      </c>
      <c r="C741" t="s">
        <v>5248</v>
      </c>
      <c r="D741" s="70" t="s">
        <v>5249</v>
      </c>
      <c r="E741" t="s">
        <v>5250</v>
      </c>
      <c r="F741" s="70" t="s">
        <v>5507</v>
      </c>
      <c r="G741" s="70" t="s">
        <v>5505</v>
      </c>
      <c r="H741" t="s">
        <v>568</v>
      </c>
    </row>
    <row r="742" spans="1:8" x14ac:dyDescent="0.2">
      <c r="A742" t="s">
        <v>5491</v>
      </c>
      <c r="B742" s="29" t="s">
        <v>5253</v>
      </c>
      <c r="C742" s="29" t="s">
        <v>5254</v>
      </c>
      <c r="D742" s="70" t="s">
        <v>5254</v>
      </c>
      <c r="E742" t="s">
        <v>297</v>
      </c>
      <c r="F742" s="144" t="s">
        <v>5505</v>
      </c>
      <c r="G742" s="144" t="s">
        <v>5505</v>
      </c>
      <c r="H742" s="141" t="s">
        <v>5551</v>
      </c>
    </row>
    <row r="743" spans="1:8" x14ac:dyDescent="0.2">
      <c r="A743" t="s">
        <v>5491</v>
      </c>
      <c r="B743" t="s">
        <v>5257</v>
      </c>
      <c r="C743" t="s">
        <v>5258</v>
      </c>
      <c r="D743" s="70" t="s">
        <v>5259</v>
      </c>
      <c r="E743" t="s">
        <v>297</v>
      </c>
      <c r="F743" s="70" t="s">
        <v>5505</v>
      </c>
      <c r="G743" s="70" t="s">
        <v>5505</v>
      </c>
      <c r="H743" t="s">
        <v>5551</v>
      </c>
    </row>
    <row r="744" spans="1:8" x14ac:dyDescent="0.2">
      <c r="A744" t="s">
        <v>5491</v>
      </c>
      <c r="B744" t="s">
        <v>2421</v>
      </c>
      <c r="C744" t="s">
        <v>5838</v>
      </c>
      <c r="D744" s="70" t="s">
        <v>2423</v>
      </c>
      <c r="E744" t="s">
        <v>5839</v>
      </c>
      <c r="F744" s="144" t="s">
        <v>5507</v>
      </c>
      <c r="G744" s="144" t="s">
        <v>5505</v>
      </c>
      <c r="H744" s="141" t="s">
        <v>5506</v>
      </c>
    </row>
    <row r="745" spans="1:8" x14ac:dyDescent="0.2">
      <c r="A745" t="s">
        <v>5491</v>
      </c>
      <c r="B745" t="s">
        <v>347</v>
      </c>
      <c r="C745" t="s">
        <v>5840</v>
      </c>
      <c r="D745" s="70" t="s">
        <v>5269</v>
      </c>
      <c r="E745" t="s">
        <v>761</v>
      </c>
      <c r="F745" s="70" t="s">
        <v>5505</v>
      </c>
      <c r="G745" s="70" t="s">
        <v>5505</v>
      </c>
      <c r="H745" t="s">
        <v>5551</v>
      </c>
    </row>
    <row r="746" spans="1:8" x14ac:dyDescent="0.2">
      <c r="A746" t="s">
        <v>5491</v>
      </c>
      <c r="B746" s="70" t="s">
        <v>5272</v>
      </c>
      <c r="C746" s="70" t="s">
        <v>5841</v>
      </c>
      <c r="D746" s="70" t="s">
        <v>5274</v>
      </c>
      <c r="E746" s="36" t="s">
        <v>5275</v>
      </c>
      <c r="F746" s="144" t="s">
        <v>5505</v>
      </c>
      <c r="G746" s="144" t="s">
        <v>5505</v>
      </c>
      <c r="H746" s="141" t="s">
        <v>5551</v>
      </c>
    </row>
    <row r="747" spans="1:8" x14ac:dyDescent="0.2">
      <c r="A747" t="s">
        <v>5491</v>
      </c>
      <c r="B747" t="s">
        <v>745</v>
      </c>
      <c r="C747" t="s">
        <v>5842</v>
      </c>
      <c r="D747" s="70" t="s">
        <v>5843</v>
      </c>
      <c r="E747" t="s">
        <v>297</v>
      </c>
      <c r="F747" s="70" t="s">
        <v>5505</v>
      </c>
      <c r="G747" s="70" t="s">
        <v>5505</v>
      </c>
      <c r="H747" t="s">
        <v>5551</v>
      </c>
    </row>
    <row r="748" spans="1:8" x14ac:dyDescent="0.2">
      <c r="A748" t="s">
        <v>5491</v>
      </c>
      <c r="B748" t="s">
        <v>5844</v>
      </c>
      <c r="C748" t="s">
        <v>3357</v>
      </c>
      <c r="D748" s="70" t="s">
        <v>3358</v>
      </c>
      <c r="E748" t="s">
        <v>3359</v>
      </c>
      <c r="F748" s="144" t="s">
        <v>5505</v>
      </c>
      <c r="G748" s="144" t="s">
        <v>5505</v>
      </c>
      <c r="H748" s="141" t="s">
        <v>5551</v>
      </c>
    </row>
    <row r="749" spans="1:8" x14ac:dyDescent="0.2">
      <c r="A749" t="s">
        <v>5491</v>
      </c>
      <c r="B749" s="70" t="s">
        <v>5283</v>
      </c>
      <c r="C749" s="70" t="s">
        <v>5284</v>
      </c>
      <c r="D749" s="70" t="s">
        <v>5285</v>
      </c>
      <c r="E749" t="s">
        <v>297</v>
      </c>
      <c r="F749" s="70" t="s">
        <v>5505</v>
      </c>
      <c r="G749" s="70" t="s">
        <v>5505</v>
      </c>
      <c r="H749" t="s">
        <v>5551</v>
      </c>
    </row>
    <row r="750" spans="1:8" x14ac:dyDescent="0.2">
      <c r="A750" t="s">
        <v>5491</v>
      </c>
      <c r="B750" s="70" t="s">
        <v>5289</v>
      </c>
      <c r="C750" s="70" t="s">
        <v>5290</v>
      </c>
      <c r="D750" s="70" t="s">
        <v>5290</v>
      </c>
      <c r="E750" t="s">
        <v>297</v>
      </c>
      <c r="F750" s="144" t="s">
        <v>5505</v>
      </c>
      <c r="G750" s="144" t="s">
        <v>5505</v>
      </c>
      <c r="H750" s="141" t="s">
        <v>385</v>
      </c>
    </row>
    <row r="751" spans="1:8" x14ac:dyDescent="0.2">
      <c r="A751" t="s">
        <v>5491</v>
      </c>
      <c r="B751" s="70" t="s">
        <v>5292</v>
      </c>
      <c r="C751" s="70" t="s">
        <v>5293</v>
      </c>
      <c r="D751" s="70" t="s">
        <v>5293</v>
      </c>
      <c r="E751" t="s">
        <v>297</v>
      </c>
      <c r="F751" s="70" t="s">
        <v>5505</v>
      </c>
      <c r="G751" s="70" t="s">
        <v>5505</v>
      </c>
      <c r="H751" t="s">
        <v>385</v>
      </c>
    </row>
    <row r="752" spans="1:8" x14ac:dyDescent="0.2">
      <c r="A752" t="s">
        <v>5491</v>
      </c>
      <c r="B752" t="s">
        <v>809</v>
      </c>
      <c r="C752" t="s">
        <v>5301</v>
      </c>
      <c r="D752" s="70" t="s">
        <v>5302</v>
      </c>
      <c r="E752" s="15" t="s">
        <v>5303</v>
      </c>
      <c r="F752" s="144" t="s">
        <v>5505</v>
      </c>
      <c r="G752" s="144" t="s">
        <v>5505</v>
      </c>
      <c r="H752" s="141" t="s">
        <v>5551</v>
      </c>
    </row>
    <row r="753" spans="1:8" x14ac:dyDescent="0.2">
      <c r="A753" t="s">
        <v>5491</v>
      </c>
      <c r="B753" t="s">
        <v>5307</v>
      </c>
      <c r="C753" t="s">
        <v>5308</v>
      </c>
      <c r="D753" s="70" t="s">
        <v>5309</v>
      </c>
      <c r="E753" t="s">
        <v>297</v>
      </c>
      <c r="F753" s="70" t="s">
        <v>5507</v>
      </c>
      <c r="G753" s="70" t="s">
        <v>5505</v>
      </c>
      <c r="H753" t="s">
        <v>297</v>
      </c>
    </row>
    <row r="754" spans="1:8" x14ac:dyDescent="0.2">
      <c r="A754" t="s">
        <v>5491</v>
      </c>
      <c r="B754" s="69" t="s">
        <v>5315</v>
      </c>
      <c r="C754" t="s">
        <v>5316</v>
      </c>
      <c r="D754" s="70" t="s">
        <v>5317</v>
      </c>
      <c r="E754" t="s">
        <v>5318</v>
      </c>
      <c r="F754" s="144" t="s">
        <v>5505</v>
      </c>
      <c r="G754" s="144" t="s">
        <v>5505</v>
      </c>
      <c r="H754" s="141" t="s">
        <v>5551</v>
      </c>
    </row>
    <row r="755" spans="1:8" x14ac:dyDescent="0.2">
      <c r="A755" t="s">
        <v>5491</v>
      </c>
      <c r="B755" t="s">
        <v>1685</v>
      </c>
      <c r="C755" t="s">
        <v>5322</v>
      </c>
      <c r="D755" s="70" t="s">
        <v>5323</v>
      </c>
      <c r="E755" t="s">
        <v>297</v>
      </c>
      <c r="F755" s="70" t="s">
        <v>5505</v>
      </c>
      <c r="G755" s="70" t="s">
        <v>5505</v>
      </c>
      <c r="H755" t="s">
        <v>5551</v>
      </c>
    </row>
    <row r="756" spans="1:8" x14ac:dyDescent="0.2">
      <c r="A756" t="s">
        <v>5491</v>
      </c>
      <c r="B756" s="2" t="s">
        <v>5326</v>
      </c>
      <c r="C756" s="2" t="s">
        <v>5845</v>
      </c>
      <c r="D756" s="70" t="s">
        <v>5327</v>
      </c>
      <c r="E756" t="s">
        <v>297</v>
      </c>
      <c r="F756" s="144" t="s">
        <v>5507</v>
      </c>
      <c r="G756" s="144" t="s">
        <v>5505</v>
      </c>
      <c r="H756" s="141" t="s">
        <v>346</v>
      </c>
    </row>
    <row r="757" spans="1:8" x14ac:dyDescent="0.2">
      <c r="A757" t="s">
        <v>5491</v>
      </c>
      <c r="B757" s="2" t="s">
        <v>5331</v>
      </c>
      <c r="C757" s="2" t="s">
        <v>5846</v>
      </c>
      <c r="D757" s="70" t="s">
        <v>5333</v>
      </c>
      <c r="E757" t="s">
        <v>297</v>
      </c>
      <c r="F757" s="70" t="s">
        <v>5505</v>
      </c>
      <c r="G757" s="70" t="s">
        <v>5505</v>
      </c>
      <c r="H757" t="s">
        <v>5551</v>
      </c>
    </row>
    <row r="758" spans="1:8" x14ac:dyDescent="0.2">
      <c r="A758" t="s">
        <v>5491</v>
      </c>
      <c r="B758" s="7" t="s">
        <v>3179</v>
      </c>
      <c r="C758" t="s">
        <v>5341</v>
      </c>
      <c r="D758" s="70" t="s">
        <v>5342</v>
      </c>
      <c r="E758" t="s">
        <v>297</v>
      </c>
      <c r="F758" s="144" t="s">
        <v>5507</v>
      </c>
      <c r="G758" s="144" t="s">
        <v>5505</v>
      </c>
      <c r="H758" s="141" t="s">
        <v>568</v>
      </c>
    </row>
    <row r="759" spans="1:8" x14ac:dyDescent="0.2">
      <c r="A759" t="s">
        <v>5491</v>
      </c>
      <c r="B759" t="s">
        <v>340</v>
      </c>
      <c r="C759" t="s">
        <v>3033</v>
      </c>
      <c r="D759" s="70" t="s">
        <v>5847</v>
      </c>
      <c r="E759" t="s">
        <v>3030</v>
      </c>
      <c r="F759" s="70" t="s">
        <v>5505</v>
      </c>
      <c r="G759" s="70" t="s">
        <v>5505</v>
      </c>
      <c r="H759" t="s">
        <v>5506</v>
      </c>
    </row>
    <row r="760" spans="1:8" x14ac:dyDescent="0.2">
      <c r="A760" t="s">
        <v>5491</v>
      </c>
      <c r="B760" t="s">
        <v>5349</v>
      </c>
      <c r="C760" t="s">
        <v>5350</v>
      </c>
      <c r="D760" s="70" t="s">
        <v>5351</v>
      </c>
      <c r="E760" t="s">
        <v>297</v>
      </c>
      <c r="F760" s="144" t="s">
        <v>5507</v>
      </c>
      <c r="G760" s="144" t="s">
        <v>5505</v>
      </c>
      <c r="H760" s="141" t="s">
        <v>346</v>
      </c>
    </row>
    <row r="761" spans="1:8" x14ac:dyDescent="0.2">
      <c r="A761" t="s">
        <v>5491</v>
      </c>
      <c r="B761" t="s">
        <v>382</v>
      </c>
      <c r="C761" t="s">
        <v>3720</v>
      </c>
      <c r="D761" s="70" t="s">
        <v>3721</v>
      </c>
      <c r="E761" t="s">
        <v>297</v>
      </c>
      <c r="F761" s="70" t="s">
        <v>5505</v>
      </c>
      <c r="G761" s="70" t="s">
        <v>5505</v>
      </c>
      <c r="H761" t="s">
        <v>5551</v>
      </c>
    </row>
    <row r="762" spans="1:8" x14ac:dyDescent="0.2">
      <c r="A762" t="s">
        <v>5491</v>
      </c>
      <c r="B762" t="s">
        <v>299</v>
      </c>
      <c r="C762" t="s">
        <v>4451</v>
      </c>
      <c r="D762" s="70" t="s">
        <v>4452</v>
      </c>
      <c r="E762" t="s">
        <v>297</v>
      </c>
      <c r="F762" s="144" t="s">
        <v>5505</v>
      </c>
      <c r="G762" s="144" t="s">
        <v>5505</v>
      </c>
      <c r="H762" s="141" t="s">
        <v>5551</v>
      </c>
    </row>
    <row r="763" spans="1:8" x14ac:dyDescent="0.2">
      <c r="A763" t="s">
        <v>5491</v>
      </c>
      <c r="B763" t="s">
        <v>746</v>
      </c>
      <c r="C763" t="s">
        <v>5375</v>
      </c>
      <c r="D763" s="70" t="s">
        <v>5376</v>
      </c>
      <c r="E763" t="s">
        <v>297</v>
      </c>
      <c r="F763" s="70" t="s">
        <v>5505</v>
      </c>
      <c r="G763" s="70" t="s">
        <v>5505</v>
      </c>
      <c r="H763" t="s">
        <v>5551</v>
      </c>
    </row>
    <row r="764" spans="1:8" x14ac:dyDescent="0.2">
      <c r="A764" t="s">
        <v>5491</v>
      </c>
      <c r="B764" t="s">
        <v>5379</v>
      </c>
      <c r="C764" t="s">
        <v>5380</v>
      </c>
      <c r="D764" s="70" t="s">
        <v>5381</v>
      </c>
      <c r="E764" t="s">
        <v>4458</v>
      </c>
      <c r="F764" s="144" t="s">
        <v>5505</v>
      </c>
      <c r="G764" s="144" t="s">
        <v>5505</v>
      </c>
      <c r="H764" s="141" t="s">
        <v>5551</v>
      </c>
    </row>
    <row r="765" spans="1:8" x14ac:dyDescent="0.2">
      <c r="A765" t="s">
        <v>5491</v>
      </c>
      <c r="B765" s="7" t="s">
        <v>5433</v>
      </c>
      <c r="C765" s="7" t="s">
        <v>5434</v>
      </c>
      <c r="D765" s="76" t="s">
        <v>5435</v>
      </c>
      <c r="E765" s="7" t="s">
        <v>297</v>
      </c>
      <c r="F765" s="76" t="s">
        <v>5505</v>
      </c>
      <c r="G765" s="76" t="s">
        <v>5505</v>
      </c>
      <c r="H765" s="7" t="s">
        <v>5551</v>
      </c>
    </row>
    <row r="766" spans="1:8" x14ac:dyDescent="0.2">
      <c r="A766" t="s">
        <v>5491</v>
      </c>
      <c r="B766" t="s">
        <v>5479</v>
      </c>
      <c r="C766" t="s">
        <v>5480</v>
      </c>
      <c r="D766" s="70" t="s">
        <v>5481</v>
      </c>
      <c r="E766" t="s">
        <v>297</v>
      </c>
      <c r="F766" s="144" t="s">
        <v>5505</v>
      </c>
      <c r="G766" s="144" t="s">
        <v>5505</v>
      </c>
      <c r="H766" s="141" t="s">
        <v>5551</v>
      </c>
    </row>
    <row r="767" spans="1:8" x14ac:dyDescent="0.2">
      <c r="A767" t="s">
        <v>5491</v>
      </c>
      <c r="B767" t="s">
        <v>2495</v>
      </c>
      <c r="C767" t="s">
        <v>5397</v>
      </c>
      <c r="D767" s="70" t="s">
        <v>5398</v>
      </c>
      <c r="E767" t="s">
        <v>297</v>
      </c>
      <c r="F767" s="70" t="s">
        <v>5505</v>
      </c>
      <c r="G767" s="70" t="s">
        <v>5505</v>
      </c>
      <c r="H767" t="s">
        <v>5551</v>
      </c>
    </row>
    <row r="768" spans="1:8" x14ac:dyDescent="0.2">
      <c r="A768" t="s">
        <v>5491</v>
      </c>
      <c r="B768" t="s">
        <v>5399</v>
      </c>
      <c r="C768" t="s">
        <v>5400</v>
      </c>
      <c r="D768" s="70" t="s">
        <v>5401</v>
      </c>
      <c r="E768" t="s">
        <v>297</v>
      </c>
      <c r="F768" s="144" t="s">
        <v>5507</v>
      </c>
      <c r="G768" s="144" t="s">
        <v>5505</v>
      </c>
      <c r="H768" s="141" t="s">
        <v>346</v>
      </c>
    </row>
    <row r="769" spans="1:8" x14ac:dyDescent="0.2">
      <c r="A769" t="s">
        <v>5491</v>
      </c>
      <c r="B769" s="7" t="s">
        <v>5405</v>
      </c>
      <c r="C769" t="s">
        <v>5406</v>
      </c>
      <c r="D769" s="70" t="s">
        <v>5407</v>
      </c>
      <c r="E769" t="s">
        <v>297</v>
      </c>
      <c r="F769" s="70" t="s">
        <v>5505</v>
      </c>
      <c r="G769" s="70" t="s">
        <v>5505</v>
      </c>
      <c r="H769" t="s">
        <v>5551</v>
      </c>
    </row>
    <row r="770" spans="1:8" x14ac:dyDescent="0.2">
      <c r="A770" t="s">
        <v>5491</v>
      </c>
      <c r="B770" s="7" t="s">
        <v>5410</v>
      </c>
      <c r="C770" t="s">
        <v>5411</v>
      </c>
      <c r="D770" s="70" t="s">
        <v>5412</v>
      </c>
      <c r="E770" t="s">
        <v>297</v>
      </c>
      <c r="F770" s="144" t="s">
        <v>5505</v>
      </c>
      <c r="G770" s="144" t="s">
        <v>5505</v>
      </c>
      <c r="H770" s="141" t="s">
        <v>5551</v>
      </c>
    </row>
    <row r="771" spans="1:8" x14ac:dyDescent="0.2">
      <c r="A771" t="s">
        <v>5491</v>
      </c>
      <c r="B771" t="s">
        <v>5388</v>
      </c>
      <c r="C771" t="s">
        <v>5848</v>
      </c>
      <c r="D771" s="70" t="s">
        <v>5390</v>
      </c>
      <c r="E771" t="s">
        <v>5391</v>
      </c>
      <c r="F771" s="70" t="s">
        <v>5505</v>
      </c>
      <c r="G771" s="70" t="s">
        <v>5505</v>
      </c>
      <c r="H771" t="s">
        <v>5551</v>
      </c>
    </row>
    <row r="772" spans="1:8" x14ac:dyDescent="0.2">
      <c r="A772" t="s">
        <v>5491</v>
      </c>
      <c r="B772" s="7" t="s">
        <v>5439</v>
      </c>
      <c r="C772" t="s">
        <v>5440</v>
      </c>
      <c r="D772" s="70" t="s">
        <v>5440</v>
      </c>
      <c r="E772" t="s">
        <v>297</v>
      </c>
      <c r="F772" s="144" t="s">
        <v>5507</v>
      </c>
      <c r="G772" s="144" t="s">
        <v>5505</v>
      </c>
      <c r="H772" s="141" t="s">
        <v>346</v>
      </c>
    </row>
    <row r="773" spans="1:8" x14ac:dyDescent="0.2">
      <c r="A773" t="s">
        <v>5491</v>
      </c>
      <c r="B773" s="7" t="s">
        <v>5444</v>
      </c>
      <c r="C773" t="s">
        <v>5445</v>
      </c>
      <c r="D773" s="70" t="s">
        <v>5445</v>
      </c>
      <c r="E773" t="s">
        <v>297</v>
      </c>
      <c r="F773" s="70" t="s">
        <v>5507</v>
      </c>
      <c r="G773" s="70" t="s">
        <v>5505</v>
      </c>
      <c r="H773" t="s">
        <v>346</v>
      </c>
    </row>
    <row r="774" spans="1:8" x14ac:dyDescent="0.2">
      <c r="A774" t="s">
        <v>5491</v>
      </c>
      <c r="B774" s="7" t="s">
        <v>5448</v>
      </c>
      <c r="C774" t="s">
        <v>5849</v>
      </c>
      <c r="D774" s="70" t="s">
        <v>5450</v>
      </c>
      <c r="E774" t="s">
        <v>297</v>
      </c>
      <c r="F774" s="144" t="s">
        <v>5507</v>
      </c>
      <c r="G774" s="144" t="s">
        <v>5505</v>
      </c>
      <c r="H774" s="141" t="s">
        <v>346</v>
      </c>
    </row>
    <row r="775" spans="1:8" x14ac:dyDescent="0.2">
      <c r="A775" t="s">
        <v>5491</v>
      </c>
      <c r="B775" s="29" t="s">
        <v>5453</v>
      </c>
      <c r="C775" s="29" t="s">
        <v>5454</v>
      </c>
      <c r="D775" s="70" t="s">
        <v>5454</v>
      </c>
      <c r="E775" t="s">
        <v>297</v>
      </c>
      <c r="F775" s="70" t="s">
        <v>5505</v>
      </c>
      <c r="G775" s="70" t="s">
        <v>5505</v>
      </c>
      <c r="H775" t="s">
        <v>5551</v>
      </c>
    </row>
    <row r="776" spans="1:8" x14ac:dyDescent="0.2">
      <c r="A776" t="s">
        <v>5491</v>
      </c>
      <c r="B776" t="s">
        <v>1222</v>
      </c>
      <c r="C776" t="s">
        <v>1223</v>
      </c>
      <c r="D776" s="70" t="s">
        <v>1224</v>
      </c>
      <c r="E776" t="s">
        <v>297</v>
      </c>
      <c r="F776" s="144" t="s">
        <v>5507</v>
      </c>
      <c r="G776" s="144" t="s">
        <v>5505</v>
      </c>
      <c r="H776" s="141" t="s">
        <v>346</v>
      </c>
    </row>
    <row r="777" spans="1:8" x14ac:dyDescent="0.2">
      <c r="A777" t="s">
        <v>5491</v>
      </c>
      <c r="B777" t="s">
        <v>5457</v>
      </c>
      <c r="C777" s="28" t="s">
        <v>5458</v>
      </c>
      <c r="D777" s="90" t="s">
        <v>5459</v>
      </c>
      <c r="E777" t="s">
        <v>297</v>
      </c>
      <c r="F777" s="70" t="s">
        <v>5505</v>
      </c>
      <c r="G777" s="70" t="s">
        <v>5505</v>
      </c>
      <c r="H777" t="s">
        <v>5551</v>
      </c>
    </row>
    <row r="778" spans="1:8" x14ac:dyDescent="0.2">
      <c r="A778" t="s">
        <v>5491</v>
      </c>
      <c r="B778" t="s">
        <v>5462</v>
      </c>
      <c r="C778" s="28" t="s">
        <v>5463</v>
      </c>
      <c r="D778" s="90" t="s">
        <v>5464</v>
      </c>
      <c r="E778" t="s">
        <v>297</v>
      </c>
      <c r="F778" s="144" t="s">
        <v>5505</v>
      </c>
      <c r="G778" s="144" t="s">
        <v>5505</v>
      </c>
      <c r="H778" s="141" t="s">
        <v>5551</v>
      </c>
    </row>
    <row r="779" spans="1:8" x14ac:dyDescent="0.2">
      <c r="A779" t="s">
        <v>5491</v>
      </c>
      <c r="B779" t="s">
        <v>5419</v>
      </c>
      <c r="C779" t="s">
        <v>5850</v>
      </c>
      <c r="D779" s="70" t="s">
        <v>5421</v>
      </c>
      <c r="E779" t="s">
        <v>5422</v>
      </c>
      <c r="F779" s="70" t="s">
        <v>5507</v>
      </c>
      <c r="G779" s="70" t="s">
        <v>5505</v>
      </c>
      <c r="H779" t="s">
        <v>346</v>
      </c>
    </row>
    <row r="780" spans="1:8" x14ac:dyDescent="0.2">
      <c r="A780" t="s">
        <v>5491</v>
      </c>
      <c r="B780" t="s">
        <v>662</v>
      </c>
      <c r="C780" t="s">
        <v>663</v>
      </c>
      <c r="D780" s="70" t="s">
        <v>664</v>
      </c>
      <c r="E780" t="s">
        <v>297</v>
      </c>
      <c r="F780" s="144" t="s">
        <v>5507</v>
      </c>
      <c r="G780" s="144" t="s">
        <v>5505</v>
      </c>
      <c r="H780" s="141" t="s">
        <v>5851</v>
      </c>
    </row>
    <row r="781" spans="1:8" x14ac:dyDescent="0.2">
      <c r="A781" t="s">
        <v>5491</v>
      </c>
      <c r="B781" t="s">
        <v>5234</v>
      </c>
      <c r="C781" t="s">
        <v>5235</v>
      </c>
      <c r="D781" s="70" t="s">
        <v>5236</v>
      </c>
      <c r="E781" t="s">
        <v>5237</v>
      </c>
      <c r="F781" s="70" t="s">
        <v>5507</v>
      </c>
      <c r="G781" s="70" t="s">
        <v>5505</v>
      </c>
      <c r="H781" t="s">
        <v>346</v>
      </c>
    </row>
    <row r="782" spans="1:8" x14ac:dyDescent="0.2">
      <c r="A782" t="s">
        <v>5491</v>
      </c>
      <c r="B782" t="s">
        <v>665</v>
      </c>
      <c r="C782" t="s">
        <v>4683</v>
      </c>
      <c r="D782" s="70" t="s">
        <v>4684</v>
      </c>
      <c r="E782" t="s">
        <v>297</v>
      </c>
      <c r="F782" s="144" t="s">
        <v>5505</v>
      </c>
      <c r="G782" s="144" t="s">
        <v>5505</v>
      </c>
      <c r="H782" s="141" t="s">
        <v>5551</v>
      </c>
    </row>
    <row r="783" spans="1:8" x14ac:dyDescent="0.2">
      <c r="A783" t="s">
        <v>5491</v>
      </c>
      <c r="B783" t="s">
        <v>3775</v>
      </c>
      <c r="C783" t="s">
        <v>3776</v>
      </c>
      <c r="D783" s="70" t="s">
        <v>3777</v>
      </c>
      <c r="E783" t="s">
        <v>297</v>
      </c>
      <c r="F783" s="70" t="s">
        <v>5505</v>
      </c>
      <c r="G783" s="70" t="s">
        <v>5505</v>
      </c>
      <c r="H783" t="s">
        <v>5551</v>
      </c>
    </row>
    <row r="784" spans="1:8" x14ac:dyDescent="0.2">
      <c r="A784" t="s">
        <v>5491</v>
      </c>
      <c r="B784" t="s">
        <v>358</v>
      </c>
      <c r="C784" t="s">
        <v>4687</v>
      </c>
      <c r="D784" s="70" t="s">
        <v>4688</v>
      </c>
      <c r="E784" t="s">
        <v>297</v>
      </c>
      <c r="F784" s="144" t="s">
        <v>5505</v>
      </c>
      <c r="G784" s="144" t="s">
        <v>5505</v>
      </c>
      <c r="H784" s="141" t="s">
        <v>5551</v>
      </c>
    </row>
    <row r="785" spans="1:8" x14ac:dyDescent="0.2">
      <c r="A785" t="s">
        <v>5491</v>
      </c>
      <c r="B785" t="s">
        <v>4071</v>
      </c>
      <c r="C785" t="s">
        <v>4072</v>
      </c>
      <c r="D785" s="70" t="s">
        <v>4073</v>
      </c>
      <c r="E785" t="s">
        <v>297</v>
      </c>
      <c r="F785" s="70" t="s">
        <v>5505</v>
      </c>
      <c r="G785" s="70" t="s">
        <v>5505</v>
      </c>
      <c r="H785" t="s">
        <v>5506</v>
      </c>
    </row>
    <row r="786" spans="1:8" x14ac:dyDescent="0.2">
      <c r="A786" t="s">
        <v>5491</v>
      </c>
      <c r="B786" t="s">
        <v>368</v>
      </c>
      <c r="C786" t="s">
        <v>4117</v>
      </c>
      <c r="D786" s="70" t="s">
        <v>4118</v>
      </c>
      <c r="E786" t="s">
        <v>297</v>
      </c>
      <c r="F786" s="144" t="s">
        <v>5505</v>
      </c>
      <c r="G786" s="144" t="s">
        <v>5505</v>
      </c>
      <c r="H786" s="141" t="s">
        <v>5506</v>
      </c>
    </row>
    <row r="787" spans="1:8" x14ac:dyDescent="0.2">
      <c r="A787" t="s">
        <v>5491</v>
      </c>
      <c r="B787" t="s">
        <v>205</v>
      </c>
      <c r="C787" t="s">
        <v>500</v>
      </c>
      <c r="D787" s="70" t="s">
        <v>5852</v>
      </c>
      <c r="E787" t="s">
        <v>297</v>
      </c>
      <c r="F787" s="70" t="s">
        <v>5505</v>
      </c>
      <c r="G787" s="70" t="s">
        <v>5505</v>
      </c>
      <c r="H787" t="s">
        <v>5506</v>
      </c>
    </row>
    <row r="788" spans="1:8" x14ac:dyDescent="0.2">
      <c r="A788" t="s">
        <v>5491</v>
      </c>
      <c r="B788" t="s">
        <v>188</v>
      </c>
      <c r="C788" t="s">
        <v>3459</v>
      </c>
      <c r="D788" s="70" t="s">
        <v>5853</v>
      </c>
      <c r="E788" t="s">
        <v>3461</v>
      </c>
      <c r="F788" s="144" t="s">
        <v>5505</v>
      </c>
      <c r="G788" s="144" t="s">
        <v>5505</v>
      </c>
      <c r="H788" s="141" t="s">
        <v>5506</v>
      </c>
    </row>
    <row r="789" spans="1:8" x14ac:dyDescent="0.2">
      <c r="A789" t="s">
        <v>5491</v>
      </c>
      <c r="B789" t="s">
        <v>3327</v>
      </c>
      <c r="C789" t="s">
        <v>3328</v>
      </c>
      <c r="D789" s="70" t="s">
        <v>3329</v>
      </c>
      <c r="E789" t="s">
        <v>297</v>
      </c>
      <c r="F789" s="70" t="s">
        <v>5505</v>
      </c>
      <c r="G789" s="70" t="s">
        <v>5505</v>
      </c>
      <c r="H789" t="s">
        <v>5506</v>
      </c>
    </row>
    <row r="790" spans="1:8" x14ac:dyDescent="0.2">
      <c r="A790" t="s">
        <v>5491</v>
      </c>
      <c r="B790" t="s">
        <v>213</v>
      </c>
      <c r="C790" t="s">
        <v>5854</v>
      </c>
      <c r="D790" s="70" t="s">
        <v>3904</v>
      </c>
      <c r="E790" t="s">
        <v>297</v>
      </c>
      <c r="F790" s="144" t="s">
        <v>5505</v>
      </c>
      <c r="G790" s="144" t="s">
        <v>5505</v>
      </c>
      <c r="H790" s="141" t="s">
        <v>5506</v>
      </c>
    </row>
    <row r="791" spans="1:8" x14ac:dyDescent="0.2">
      <c r="A791" t="s">
        <v>5491</v>
      </c>
      <c r="B791" t="s">
        <v>214</v>
      </c>
      <c r="C791" t="s">
        <v>5855</v>
      </c>
      <c r="D791" s="70" t="s">
        <v>3901</v>
      </c>
      <c r="E791" t="s">
        <v>297</v>
      </c>
      <c r="F791" s="70" t="s">
        <v>5505</v>
      </c>
      <c r="G791" s="70" t="s">
        <v>5505</v>
      </c>
      <c r="H791" t="s">
        <v>5506</v>
      </c>
    </row>
    <row r="792" spans="1:8" x14ac:dyDescent="0.2">
      <c r="A792" t="s">
        <v>5491</v>
      </c>
      <c r="B792" t="s">
        <v>5856</v>
      </c>
      <c r="C792" t="s">
        <v>5857</v>
      </c>
      <c r="D792" s="70" t="s">
        <v>3874</v>
      </c>
      <c r="E792" t="s">
        <v>297</v>
      </c>
      <c r="F792" s="144" t="s">
        <v>5505</v>
      </c>
      <c r="G792" s="144" t="s">
        <v>5505</v>
      </c>
      <c r="H792" s="141" t="s">
        <v>5506</v>
      </c>
    </row>
    <row r="793" spans="1:8" x14ac:dyDescent="0.2">
      <c r="A793" t="s">
        <v>5491</v>
      </c>
      <c r="B793" t="s">
        <v>5858</v>
      </c>
      <c r="C793" t="s">
        <v>5859</v>
      </c>
      <c r="D793" s="70" t="s">
        <v>3871</v>
      </c>
      <c r="E793" t="s">
        <v>297</v>
      </c>
      <c r="F793" s="70" t="s">
        <v>5505</v>
      </c>
      <c r="G793" s="70" t="s">
        <v>5505</v>
      </c>
      <c r="H793" t="s">
        <v>5506</v>
      </c>
    </row>
    <row r="794" spans="1:8" x14ac:dyDescent="0.2">
      <c r="A794" t="s">
        <v>5491</v>
      </c>
      <c r="B794" t="s">
        <v>194</v>
      </c>
      <c r="C794" t="s">
        <v>5860</v>
      </c>
      <c r="D794" s="70" t="s">
        <v>3466</v>
      </c>
      <c r="E794" t="s">
        <v>297</v>
      </c>
      <c r="F794" s="144" t="s">
        <v>5505</v>
      </c>
      <c r="G794" s="144" t="s">
        <v>5505</v>
      </c>
      <c r="H794" s="141" t="s">
        <v>5506</v>
      </c>
    </row>
    <row r="795" spans="1:8" x14ac:dyDescent="0.2">
      <c r="A795" t="s">
        <v>5491</v>
      </c>
      <c r="B795" t="s">
        <v>190</v>
      </c>
      <c r="C795" t="s">
        <v>3469</v>
      </c>
      <c r="D795" s="70" t="s">
        <v>5861</v>
      </c>
      <c r="E795" t="s">
        <v>3471</v>
      </c>
      <c r="F795" s="70" t="s">
        <v>5505</v>
      </c>
      <c r="G795" s="70" t="s">
        <v>5505</v>
      </c>
      <c r="H795" t="s">
        <v>5506</v>
      </c>
    </row>
    <row r="796" spans="1:8" x14ac:dyDescent="0.2">
      <c r="A796" t="s">
        <v>5491</v>
      </c>
      <c r="B796" t="s">
        <v>254</v>
      </c>
      <c r="C796" t="s">
        <v>3475</v>
      </c>
      <c r="D796" s="70" t="s">
        <v>3477</v>
      </c>
      <c r="E796" t="s">
        <v>3478</v>
      </c>
      <c r="F796" s="144" t="s">
        <v>5505</v>
      </c>
      <c r="G796" s="144" t="s">
        <v>5505</v>
      </c>
      <c r="H796" s="141" t="s">
        <v>5506</v>
      </c>
    </row>
    <row r="797" spans="1:8" x14ac:dyDescent="0.2">
      <c r="A797" t="s">
        <v>5491</v>
      </c>
      <c r="B797" t="s">
        <v>191</v>
      </c>
      <c r="C797" t="s">
        <v>3485</v>
      </c>
      <c r="D797" s="70" t="s">
        <v>3486</v>
      </c>
      <c r="E797" t="s">
        <v>3487</v>
      </c>
      <c r="F797" s="70" t="s">
        <v>5505</v>
      </c>
      <c r="G797" s="70" t="s">
        <v>5505</v>
      </c>
      <c r="H797" t="s">
        <v>5551</v>
      </c>
    </row>
    <row r="798" spans="1:8" x14ac:dyDescent="0.2">
      <c r="A798" t="s">
        <v>5491</v>
      </c>
      <c r="B798" t="s">
        <v>245</v>
      </c>
      <c r="C798" t="s">
        <v>3660</v>
      </c>
      <c r="D798" s="70" t="s">
        <v>3661</v>
      </c>
      <c r="E798" t="s">
        <v>297</v>
      </c>
      <c r="F798" s="144" t="s">
        <v>5507</v>
      </c>
      <c r="G798" s="144" t="s">
        <v>5505</v>
      </c>
      <c r="H798" s="141" t="s">
        <v>5551</v>
      </c>
    </row>
    <row r="799" spans="1:8" x14ac:dyDescent="0.2">
      <c r="A799" t="s">
        <v>5491</v>
      </c>
      <c r="B799" t="s">
        <v>247</v>
      </c>
      <c r="C799" t="s">
        <v>3664</v>
      </c>
      <c r="D799" s="70" t="s">
        <v>3665</v>
      </c>
      <c r="E799" t="s">
        <v>297</v>
      </c>
      <c r="F799" s="70" t="s">
        <v>5505</v>
      </c>
      <c r="G799" s="70" t="s">
        <v>5505</v>
      </c>
      <c r="H799" t="s">
        <v>5506</v>
      </c>
    </row>
    <row r="800" spans="1:8" x14ac:dyDescent="0.2">
      <c r="A800" t="s">
        <v>5491</v>
      </c>
      <c r="B800" t="s">
        <v>246</v>
      </c>
      <c r="C800" t="s">
        <v>5862</v>
      </c>
      <c r="D800" s="70" t="s">
        <v>3668</v>
      </c>
      <c r="E800" t="s">
        <v>297</v>
      </c>
      <c r="F800" s="144" t="s">
        <v>5505</v>
      </c>
      <c r="G800" s="144" t="s">
        <v>5505</v>
      </c>
      <c r="H800" s="141" t="s">
        <v>5506</v>
      </c>
    </row>
    <row r="801" spans="1:8" x14ac:dyDescent="0.2">
      <c r="A801" t="s">
        <v>5491</v>
      </c>
      <c r="B801" t="s">
        <v>215</v>
      </c>
      <c r="C801" t="s">
        <v>5863</v>
      </c>
      <c r="D801" s="70" t="s">
        <v>3866</v>
      </c>
      <c r="E801" t="s">
        <v>3867</v>
      </c>
      <c r="F801" s="70" t="s">
        <v>5505</v>
      </c>
      <c r="G801" s="70" t="s">
        <v>5505</v>
      </c>
      <c r="H801" t="s">
        <v>5506</v>
      </c>
    </row>
    <row r="802" spans="1:8" x14ac:dyDescent="0.2">
      <c r="A802" t="s">
        <v>5491</v>
      </c>
      <c r="B802" t="s">
        <v>212</v>
      </c>
      <c r="C802" t="s">
        <v>5864</v>
      </c>
      <c r="D802" s="70" t="s">
        <v>3895</v>
      </c>
      <c r="E802" t="s">
        <v>297</v>
      </c>
      <c r="F802" s="144" t="s">
        <v>5507</v>
      </c>
      <c r="G802" s="141" t="s">
        <v>5505</v>
      </c>
      <c r="H802" s="141" t="s">
        <v>3896</v>
      </c>
    </row>
    <row r="803" spans="1:8" x14ac:dyDescent="0.2">
      <c r="A803" t="s">
        <v>5491</v>
      </c>
      <c r="B803" s="70" t="s">
        <v>5865</v>
      </c>
      <c r="C803" s="70" t="s">
        <v>5866</v>
      </c>
      <c r="D803" s="70" t="s">
        <v>4107</v>
      </c>
      <c r="E803" t="s">
        <v>297</v>
      </c>
      <c r="F803" s="70" t="s">
        <v>5505</v>
      </c>
      <c r="G803" s="70" t="s">
        <v>5505</v>
      </c>
      <c r="H803" t="s">
        <v>5506</v>
      </c>
    </row>
    <row r="804" spans="1:8" x14ac:dyDescent="0.2">
      <c r="A804" t="s">
        <v>5491</v>
      </c>
      <c r="B804" t="s">
        <v>260</v>
      </c>
      <c r="C804" t="s">
        <v>5867</v>
      </c>
      <c r="D804" s="70" t="s">
        <v>4100</v>
      </c>
      <c r="E804" t="s">
        <v>297</v>
      </c>
      <c r="F804" s="144" t="s">
        <v>5505</v>
      </c>
      <c r="G804" s="144" t="s">
        <v>5505</v>
      </c>
      <c r="H804" s="141" t="s">
        <v>5506</v>
      </c>
    </row>
    <row r="805" spans="1:8" x14ac:dyDescent="0.2">
      <c r="A805" t="s">
        <v>5491</v>
      </c>
      <c r="B805" s="70" t="s">
        <v>262</v>
      </c>
      <c r="C805" s="70" t="s">
        <v>5868</v>
      </c>
      <c r="D805" s="70" t="s">
        <v>4104</v>
      </c>
      <c r="E805" t="s">
        <v>297</v>
      </c>
      <c r="F805" s="70" t="s">
        <v>5505</v>
      </c>
      <c r="G805" s="70" t="s">
        <v>5505</v>
      </c>
      <c r="H805" t="s">
        <v>5506</v>
      </c>
    </row>
    <row r="806" spans="1:8" x14ac:dyDescent="0.2">
      <c r="A806" t="s">
        <v>5491</v>
      </c>
      <c r="B806" t="s">
        <v>207</v>
      </c>
      <c r="C806" t="s">
        <v>5869</v>
      </c>
      <c r="D806" s="70" t="s">
        <v>4114</v>
      </c>
      <c r="E806" t="s">
        <v>297</v>
      </c>
      <c r="F806" s="144" t="s">
        <v>5505</v>
      </c>
      <c r="G806" s="144" t="s">
        <v>5505</v>
      </c>
      <c r="H806" s="141" t="s">
        <v>5551</v>
      </c>
    </row>
    <row r="807" spans="1:8" x14ac:dyDescent="0.2">
      <c r="A807" t="s">
        <v>5491</v>
      </c>
      <c r="B807" t="s">
        <v>269</v>
      </c>
      <c r="C807" t="s">
        <v>4191</v>
      </c>
      <c r="D807" s="70" t="s">
        <v>4192</v>
      </c>
      <c r="E807" t="s">
        <v>4193</v>
      </c>
      <c r="F807" s="70" t="s">
        <v>5507</v>
      </c>
      <c r="G807" s="70" t="s">
        <v>5505</v>
      </c>
      <c r="H807" t="s">
        <v>346</v>
      </c>
    </row>
    <row r="808" spans="1:8" x14ac:dyDescent="0.2">
      <c r="A808" t="s">
        <v>5491</v>
      </c>
      <c r="B808" s="70" t="s">
        <v>263</v>
      </c>
      <c r="C808" s="70" t="s">
        <v>5870</v>
      </c>
      <c r="D808" s="70" t="s">
        <v>4389</v>
      </c>
      <c r="E808" t="s">
        <v>5871</v>
      </c>
      <c r="F808" s="144" t="s">
        <v>5505</v>
      </c>
      <c r="G808" s="144" t="s">
        <v>5505</v>
      </c>
      <c r="H808" s="141" t="s">
        <v>5506</v>
      </c>
    </row>
    <row r="809" spans="1:8" x14ac:dyDescent="0.2">
      <c r="A809" t="s">
        <v>5491</v>
      </c>
      <c r="B809" s="70" t="s">
        <v>265</v>
      </c>
      <c r="C809" t="s">
        <v>5872</v>
      </c>
      <c r="D809" s="70" t="s">
        <v>4395</v>
      </c>
      <c r="E809" t="s">
        <v>297</v>
      </c>
      <c r="F809" s="70" t="s">
        <v>5505</v>
      </c>
      <c r="G809" s="70" t="s">
        <v>5505</v>
      </c>
      <c r="H809" t="s">
        <v>5506</v>
      </c>
    </row>
    <row r="810" spans="1:8" x14ac:dyDescent="0.2">
      <c r="A810" t="s">
        <v>5491</v>
      </c>
      <c r="B810" t="s">
        <v>3119</v>
      </c>
      <c r="C810" t="s">
        <v>3120</v>
      </c>
      <c r="D810" s="70" t="s">
        <v>3121</v>
      </c>
      <c r="E810" t="s">
        <v>3122</v>
      </c>
      <c r="F810" s="144" t="s">
        <v>5505</v>
      </c>
      <c r="G810" s="144" t="s">
        <v>5505</v>
      </c>
      <c r="H810" s="141" t="s">
        <v>5506</v>
      </c>
    </row>
    <row r="811" spans="1:8" x14ac:dyDescent="0.2">
      <c r="A811" t="s">
        <v>5491</v>
      </c>
      <c r="B811" s="70" t="s">
        <v>264</v>
      </c>
      <c r="C811" t="s">
        <v>5873</v>
      </c>
      <c r="D811" s="70" t="s">
        <v>4398</v>
      </c>
      <c r="E811" t="s">
        <v>297</v>
      </c>
      <c r="F811" s="70" t="s">
        <v>5505</v>
      </c>
      <c r="G811" s="70" t="s">
        <v>5505</v>
      </c>
      <c r="H811" t="s">
        <v>5506</v>
      </c>
    </row>
    <row r="812" spans="1:8" x14ac:dyDescent="0.2">
      <c r="A812" t="s">
        <v>5491</v>
      </c>
      <c r="B812" t="s">
        <v>5426</v>
      </c>
      <c r="C812" t="s">
        <v>5427</v>
      </c>
      <c r="D812" s="70" t="s">
        <v>5428</v>
      </c>
      <c r="E812" t="s">
        <v>5429</v>
      </c>
      <c r="F812" s="144" t="s">
        <v>5507</v>
      </c>
      <c r="G812" s="144" t="s">
        <v>5505</v>
      </c>
      <c r="H812" s="141" t="s">
        <v>346</v>
      </c>
    </row>
    <row r="813" spans="1:8" x14ac:dyDescent="0.2">
      <c r="A813" t="s">
        <v>5491</v>
      </c>
      <c r="B813" t="s">
        <v>2702</v>
      </c>
      <c r="C813" t="s">
        <v>2703</v>
      </c>
      <c r="D813" s="70" t="s">
        <v>2704</v>
      </c>
      <c r="E813" t="s">
        <v>297</v>
      </c>
      <c r="F813" s="70" t="s">
        <v>5505</v>
      </c>
      <c r="G813" s="70" t="s">
        <v>5505</v>
      </c>
      <c r="H813" t="s">
        <v>5506</v>
      </c>
    </row>
    <row r="814" spans="1:8" x14ac:dyDescent="0.2">
      <c r="A814" t="s">
        <v>5491</v>
      </c>
      <c r="B814" t="s">
        <v>593</v>
      </c>
      <c r="C814" t="s">
        <v>594</v>
      </c>
      <c r="D814" s="70" t="s">
        <v>595</v>
      </c>
      <c r="E814" t="s">
        <v>297</v>
      </c>
      <c r="F814" s="144" t="s">
        <v>5505</v>
      </c>
      <c r="G814" s="144" t="s">
        <v>5505</v>
      </c>
      <c r="H814" s="141" t="s">
        <v>5551</v>
      </c>
    </row>
    <row r="815" spans="1:8" x14ac:dyDescent="0.2">
      <c r="A815" t="s">
        <v>5491</v>
      </c>
      <c r="B815" t="s">
        <v>795</v>
      </c>
      <c r="C815" t="s">
        <v>796</v>
      </c>
      <c r="D815" s="70" t="s">
        <v>797</v>
      </c>
      <c r="E815" t="s">
        <v>297</v>
      </c>
      <c r="F815" s="70" t="s">
        <v>5505</v>
      </c>
      <c r="G815" s="70" t="s">
        <v>5505</v>
      </c>
      <c r="H815" t="s">
        <v>5551</v>
      </c>
    </row>
    <row r="816" spans="1:8" x14ac:dyDescent="0.2">
      <c r="A816" t="s">
        <v>5491</v>
      </c>
      <c r="B816" t="s">
        <v>3080</v>
      </c>
      <c r="C816" t="s">
        <v>3081</v>
      </c>
      <c r="D816" s="70" t="s">
        <v>3082</v>
      </c>
      <c r="E816" t="s">
        <v>297</v>
      </c>
      <c r="F816" s="144" t="s">
        <v>5505</v>
      </c>
      <c r="G816" s="144" t="s">
        <v>5505</v>
      </c>
      <c r="H816" s="141" t="s">
        <v>5551</v>
      </c>
    </row>
    <row r="817" spans="1:8" x14ac:dyDescent="0.2">
      <c r="A817" t="s">
        <v>5491</v>
      </c>
      <c r="B817" t="s">
        <v>3110</v>
      </c>
      <c r="C817" t="s">
        <v>3111</v>
      </c>
      <c r="D817" s="70" t="s">
        <v>3112</v>
      </c>
      <c r="E817" t="s">
        <v>297</v>
      </c>
      <c r="F817" s="70" t="s">
        <v>5505</v>
      </c>
      <c r="G817" s="70" t="s">
        <v>5505</v>
      </c>
      <c r="H817" t="s">
        <v>5551</v>
      </c>
    </row>
    <row r="818" spans="1:8" x14ac:dyDescent="0.2">
      <c r="A818" t="s">
        <v>5491</v>
      </c>
      <c r="B818" t="s">
        <v>4610</v>
      </c>
      <c r="C818" t="s">
        <v>4611</v>
      </c>
      <c r="D818" s="70" t="s">
        <v>4612</v>
      </c>
      <c r="E818" t="s">
        <v>4613</v>
      </c>
      <c r="F818" s="144" t="s">
        <v>5505</v>
      </c>
      <c r="G818" s="144" t="s">
        <v>5505</v>
      </c>
      <c r="H818" s="141" t="s">
        <v>5551</v>
      </c>
    </row>
    <row r="819" spans="1:8" x14ac:dyDescent="0.2">
      <c r="A819" t="s">
        <v>5491</v>
      </c>
      <c r="B819" s="70" t="s">
        <v>2066</v>
      </c>
      <c r="C819" s="70" t="s">
        <v>2067</v>
      </c>
      <c r="D819" s="70" t="s">
        <v>2068</v>
      </c>
      <c r="E819" t="s">
        <v>297</v>
      </c>
      <c r="F819" s="70" t="s">
        <v>5505</v>
      </c>
      <c r="G819" s="70" t="s">
        <v>5505</v>
      </c>
      <c r="H819" t="s">
        <v>5506</v>
      </c>
    </row>
    <row r="820" spans="1:8" x14ac:dyDescent="0.2">
      <c r="A820" t="s">
        <v>5491</v>
      </c>
      <c r="B820" t="s">
        <v>5163</v>
      </c>
      <c r="C820" t="s">
        <v>5164</v>
      </c>
      <c r="D820" s="70" t="s">
        <v>5165</v>
      </c>
      <c r="E820" t="s">
        <v>297</v>
      </c>
      <c r="F820" s="144" t="s">
        <v>5505</v>
      </c>
      <c r="G820" s="144" t="s">
        <v>5505</v>
      </c>
      <c r="H820" s="141" t="s">
        <v>5551</v>
      </c>
    </row>
    <row r="821" spans="1:8" x14ac:dyDescent="0.2">
      <c r="A821" t="s">
        <v>5491</v>
      </c>
      <c r="B821" t="s">
        <v>5158</v>
      </c>
      <c r="C821" t="s">
        <v>5159</v>
      </c>
      <c r="D821" s="70" t="s">
        <v>5160</v>
      </c>
      <c r="E821" t="s">
        <v>297</v>
      </c>
      <c r="F821" s="70" t="s">
        <v>5505</v>
      </c>
      <c r="G821" s="70" t="s">
        <v>5505</v>
      </c>
      <c r="H821" t="s">
        <v>5551</v>
      </c>
    </row>
    <row r="822" spans="1:8" x14ac:dyDescent="0.2">
      <c r="A822" t="s">
        <v>5491</v>
      </c>
      <c r="B822" t="s">
        <v>366</v>
      </c>
      <c r="C822" t="s">
        <v>5874</v>
      </c>
      <c r="D822" s="70" t="s">
        <v>5875</v>
      </c>
      <c r="E822" t="s">
        <v>507</v>
      </c>
      <c r="F822" s="144" t="s">
        <v>5505</v>
      </c>
      <c r="G822" s="144" t="s">
        <v>5505</v>
      </c>
      <c r="H822" s="141" t="s">
        <v>5551</v>
      </c>
    </row>
    <row r="823" spans="1:8" x14ac:dyDescent="0.2">
      <c r="A823" t="s">
        <v>5491</v>
      </c>
      <c r="B823" t="s">
        <v>230</v>
      </c>
      <c r="C823" t="s">
        <v>5876</v>
      </c>
      <c r="D823" s="70" t="s">
        <v>5877</v>
      </c>
      <c r="E823" t="s">
        <v>297</v>
      </c>
      <c r="F823" s="70" t="s">
        <v>5507</v>
      </c>
      <c r="G823" s="70" t="s">
        <v>5505</v>
      </c>
      <c r="H823" t="s">
        <v>4419</v>
      </c>
    </row>
    <row r="824" spans="1:8" x14ac:dyDescent="0.2">
      <c r="A824" t="s">
        <v>5491</v>
      </c>
      <c r="B824" t="s">
        <v>4093</v>
      </c>
      <c r="C824" t="s">
        <v>5878</v>
      </c>
      <c r="D824" s="70" t="s">
        <v>4094</v>
      </c>
      <c r="E824" t="s">
        <v>297</v>
      </c>
      <c r="F824" s="144" t="s">
        <v>5505</v>
      </c>
      <c r="G824" s="144" t="s">
        <v>5505</v>
      </c>
      <c r="H824" s="141" t="s">
        <v>5506</v>
      </c>
    </row>
    <row r="825" spans="1:8" x14ac:dyDescent="0.2">
      <c r="A825" t="s">
        <v>5491</v>
      </c>
      <c r="B825" s="70" t="s">
        <v>5120</v>
      </c>
      <c r="C825" s="70" t="s">
        <v>5121</v>
      </c>
      <c r="D825" s="103" t="s">
        <v>5122</v>
      </c>
      <c r="E825" t="s">
        <v>5123</v>
      </c>
      <c r="F825" s="70" t="s">
        <v>5512</v>
      </c>
      <c r="G825" s="70" t="s">
        <v>5505</v>
      </c>
      <c r="H825" t="s">
        <v>5506</v>
      </c>
    </row>
    <row r="826" spans="1:8" x14ac:dyDescent="0.2">
      <c r="A826" t="s">
        <v>5491</v>
      </c>
      <c r="B826" s="70" t="s">
        <v>1702</v>
      </c>
      <c r="C826" s="70" t="s">
        <v>1703</v>
      </c>
      <c r="D826" s="70" t="s">
        <v>1704</v>
      </c>
      <c r="E826" t="s">
        <v>1705</v>
      </c>
      <c r="F826" s="144" t="s">
        <v>5512</v>
      </c>
      <c r="G826" s="144" t="s">
        <v>5505</v>
      </c>
      <c r="H826" s="141" t="s">
        <v>5506</v>
      </c>
    </row>
    <row r="827" spans="1:8" x14ac:dyDescent="0.2">
      <c r="A827" t="s">
        <v>5491</v>
      </c>
      <c r="B827" s="70" t="s">
        <v>5879</v>
      </c>
      <c r="C827" s="70" t="s">
        <v>5880</v>
      </c>
      <c r="D827" s="70" t="s">
        <v>4376</v>
      </c>
      <c r="E827" t="s">
        <v>4370</v>
      </c>
      <c r="F827" s="70" t="s">
        <v>5505</v>
      </c>
      <c r="G827" s="70" t="s">
        <v>5505</v>
      </c>
      <c r="H827" t="s">
        <v>5506</v>
      </c>
    </row>
    <row r="828" spans="1:8" x14ac:dyDescent="0.2">
      <c r="A828" t="s">
        <v>5491</v>
      </c>
      <c r="B828" s="70" t="s">
        <v>5881</v>
      </c>
      <c r="C828" s="70" t="s">
        <v>5882</v>
      </c>
      <c r="D828" s="70" t="s">
        <v>5883</v>
      </c>
      <c r="E828" t="s">
        <v>5884</v>
      </c>
      <c r="F828" s="144" t="s">
        <v>5505</v>
      </c>
      <c r="G828" s="144" t="s">
        <v>5505</v>
      </c>
      <c r="H828" s="141" t="s">
        <v>5506</v>
      </c>
    </row>
    <row r="829" spans="1:8" x14ac:dyDescent="0.2">
      <c r="A829" t="s">
        <v>5491</v>
      </c>
      <c r="B829" s="70" t="s">
        <v>5885</v>
      </c>
      <c r="C829" s="70" t="s">
        <v>5886</v>
      </c>
      <c r="D829" s="70" t="s">
        <v>4369</v>
      </c>
      <c r="E829" t="s">
        <v>4370</v>
      </c>
      <c r="F829" s="70" t="s">
        <v>5505</v>
      </c>
      <c r="G829" s="70" t="s">
        <v>5505</v>
      </c>
      <c r="H829" t="s">
        <v>5506</v>
      </c>
    </row>
    <row r="830" spans="1:8" x14ac:dyDescent="0.2">
      <c r="A830" t="s">
        <v>5491</v>
      </c>
      <c r="B830" t="s">
        <v>232</v>
      </c>
      <c r="C830" t="s">
        <v>4430</v>
      </c>
      <c r="D830" s="70" t="s">
        <v>4431</v>
      </c>
      <c r="E830" t="s">
        <v>297</v>
      </c>
      <c r="F830" s="144" t="s">
        <v>5505</v>
      </c>
      <c r="G830" s="144" t="s">
        <v>5505</v>
      </c>
      <c r="H830" s="141" t="s">
        <v>5506</v>
      </c>
    </row>
    <row r="831" spans="1:8" x14ac:dyDescent="0.2">
      <c r="A831" t="s">
        <v>5491</v>
      </c>
      <c r="B831" s="70" t="s">
        <v>3245</v>
      </c>
      <c r="C831" s="70" t="s">
        <v>5887</v>
      </c>
      <c r="D831" s="70" t="s">
        <v>3247</v>
      </c>
      <c r="E831" t="s">
        <v>5888</v>
      </c>
      <c r="F831" s="70" t="s">
        <v>5505</v>
      </c>
      <c r="G831" s="70" t="s">
        <v>5505</v>
      </c>
      <c r="H831" t="s">
        <v>5506</v>
      </c>
    </row>
    <row r="832" spans="1:8" x14ac:dyDescent="0.2">
      <c r="A832" t="s">
        <v>5491</v>
      </c>
      <c r="B832" s="70" t="s">
        <v>637</v>
      </c>
      <c r="C832" s="70" t="s">
        <v>5889</v>
      </c>
      <c r="D832" s="70" t="s">
        <v>639</v>
      </c>
      <c r="E832" t="s">
        <v>5890</v>
      </c>
      <c r="F832" s="144" t="s">
        <v>5505</v>
      </c>
      <c r="G832" s="144" t="s">
        <v>5505</v>
      </c>
      <c r="H832" s="141" t="s">
        <v>5506</v>
      </c>
    </row>
    <row r="833" spans="1:8" x14ac:dyDescent="0.2">
      <c r="A833" t="s">
        <v>5491</v>
      </c>
      <c r="B833" s="70" t="s">
        <v>3161</v>
      </c>
      <c r="C833" s="70" t="s">
        <v>3162</v>
      </c>
      <c r="D833" s="70" t="s">
        <v>5891</v>
      </c>
      <c r="E833" t="s">
        <v>3164</v>
      </c>
      <c r="F833" s="70" t="s">
        <v>5507</v>
      </c>
      <c r="G833" s="70" t="s">
        <v>5505</v>
      </c>
      <c r="H833" t="s">
        <v>5551</v>
      </c>
    </row>
    <row r="834" spans="1:8" x14ac:dyDescent="0.2">
      <c r="A834" t="s">
        <v>5491</v>
      </c>
      <c r="B834" t="s">
        <v>5892</v>
      </c>
      <c r="C834" s="70" t="s">
        <v>5893</v>
      </c>
      <c r="D834" s="70" t="s">
        <v>5894</v>
      </c>
      <c r="E834" t="s">
        <v>297</v>
      </c>
      <c r="F834" s="144" t="s">
        <v>5505</v>
      </c>
      <c r="G834" s="144" t="s">
        <v>5505</v>
      </c>
      <c r="H834" s="141" t="s">
        <v>5551</v>
      </c>
    </row>
    <row r="835" spans="1:8" x14ac:dyDescent="0.2">
      <c r="A835" t="s">
        <v>5491</v>
      </c>
      <c r="B835" s="70" t="s">
        <v>4779</v>
      </c>
      <c r="C835" s="70" t="s">
        <v>4780</v>
      </c>
      <c r="D835" s="70" t="s">
        <v>4781</v>
      </c>
      <c r="E835" t="s">
        <v>5895</v>
      </c>
      <c r="F835" s="70" t="s">
        <v>5505</v>
      </c>
      <c r="G835" s="70" t="s">
        <v>5505</v>
      </c>
      <c r="H835" t="s">
        <v>5551</v>
      </c>
    </row>
    <row r="836" spans="1:8" x14ac:dyDescent="0.2">
      <c r="A836" t="s">
        <v>5491</v>
      </c>
      <c r="B836" s="70" t="s">
        <v>3850</v>
      </c>
      <c r="C836" s="70" t="s">
        <v>5896</v>
      </c>
      <c r="D836" s="70" t="s">
        <v>3852</v>
      </c>
      <c r="E836" t="s">
        <v>5897</v>
      </c>
      <c r="F836" s="144" t="s">
        <v>5505</v>
      </c>
      <c r="G836" s="144" t="s">
        <v>5505</v>
      </c>
      <c r="H836" s="141" t="s">
        <v>5551</v>
      </c>
    </row>
    <row r="837" spans="1:8" x14ac:dyDescent="0.2">
      <c r="A837" t="s">
        <v>5491</v>
      </c>
      <c r="B837" t="s">
        <v>231</v>
      </c>
      <c r="C837" t="s">
        <v>5898</v>
      </c>
      <c r="D837" s="70" t="s">
        <v>4433</v>
      </c>
      <c r="E837" t="s">
        <v>297</v>
      </c>
      <c r="F837" s="70" t="s">
        <v>5505</v>
      </c>
      <c r="G837" s="70" t="s">
        <v>5505</v>
      </c>
      <c r="H837" t="s">
        <v>5506</v>
      </c>
    </row>
    <row r="838" spans="1:8" x14ac:dyDescent="0.2">
      <c r="A838" t="s">
        <v>5491</v>
      </c>
      <c r="B838" t="s">
        <v>257</v>
      </c>
      <c r="C838" t="s">
        <v>5899</v>
      </c>
      <c r="D838" s="70" t="s">
        <v>4599</v>
      </c>
      <c r="E838" t="s">
        <v>4600</v>
      </c>
      <c r="F838" s="144" t="s">
        <v>5505</v>
      </c>
      <c r="G838" s="144" t="s">
        <v>5505</v>
      </c>
      <c r="H838" s="141" t="s">
        <v>5506</v>
      </c>
    </row>
    <row r="839" spans="1:8" x14ac:dyDescent="0.2">
      <c r="A839" t="s">
        <v>5491</v>
      </c>
      <c r="B839" s="70" t="s">
        <v>259</v>
      </c>
      <c r="C839" s="70" t="s">
        <v>4605</v>
      </c>
      <c r="D839" s="70" t="s">
        <v>4606</v>
      </c>
      <c r="E839" t="s">
        <v>297</v>
      </c>
      <c r="F839" s="70" t="s">
        <v>5505</v>
      </c>
      <c r="G839" s="70" t="s">
        <v>5505</v>
      </c>
      <c r="H839" t="s">
        <v>5506</v>
      </c>
    </row>
    <row r="840" spans="1:8" x14ac:dyDescent="0.2">
      <c r="A840" t="s">
        <v>5491</v>
      </c>
      <c r="B840" t="s">
        <v>227</v>
      </c>
      <c r="C840" t="s">
        <v>5900</v>
      </c>
      <c r="D840" s="70" t="s">
        <v>4712</v>
      </c>
      <c r="E840" t="s">
        <v>4713</v>
      </c>
      <c r="F840" s="144" t="s">
        <v>5507</v>
      </c>
      <c r="G840" s="144" t="s">
        <v>5505</v>
      </c>
      <c r="H840" s="141" t="s">
        <v>346</v>
      </c>
    </row>
    <row r="841" spans="1:8" x14ac:dyDescent="0.2">
      <c r="A841" t="s">
        <v>5491</v>
      </c>
      <c r="B841" t="s">
        <v>229</v>
      </c>
      <c r="C841" t="s">
        <v>4717</v>
      </c>
      <c r="D841" s="70" t="s">
        <v>4718</v>
      </c>
      <c r="E841" t="s">
        <v>297</v>
      </c>
      <c r="F841" s="70" t="s">
        <v>5505</v>
      </c>
      <c r="G841" s="70" t="s">
        <v>5505</v>
      </c>
      <c r="H841" t="s">
        <v>5506</v>
      </c>
    </row>
    <row r="842" spans="1:8" x14ac:dyDescent="0.2">
      <c r="A842" t="s">
        <v>5491</v>
      </c>
      <c r="B842" t="s">
        <v>228</v>
      </c>
      <c r="C842" t="s">
        <v>5901</v>
      </c>
      <c r="D842" s="70" t="s">
        <v>4721</v>
      </c>
      <c r="E842" t="s">
        <v>297</v>
      </c>
      <c r="F842" s="144" t="s">
        <v>5505</v>
      </c>
      <c r="G842" s="144" t="s">
        <v>5505</v>
      </c>
      <c r="H842" s="141" t="s">
        <v>5506</v>
      </c>
    </row>
    <row r="843" spans="1:8" x14ac:dyDescent="0.2">
      <c r="A843" t="s">
        <v>5491</v>
      </c>
      <c r="B843" t="s">
        <v>4806</v>
      </c>
      <c r="C843" t="s">
        <v>4807</v>
      </c>
      <c r="D843" s="70" t="s">
        <v>4808</v>
      </c>
      <c r="E843" t="s">
        <v>4809</v>
      </c>
      <c r="F843" s="70" t="s">
        <v>5505</v>
      </c>
      <c r="G843" s="70" t="s">
        <v>5505</v>
      </c>
      <c r="H843" t="s">
        <v>5551</v>
      </c>
    </row>
    <row r="844" spans="1:8" x14ac:dyDescent="0.2">
      <c r="A844" t="s">
        <v>5491</v>
      </c>
      <c r="B844" s="70" t="s">
        <v>196</v>
      </c>
      <c r="C844" s="70" t="s">
        <v>5902</v>
      </c>
      <c r="D844" s="43" t="s">
        <v>5903</v>
      </c>
      <c r="E844" t="s">
        <v>297</v>
      </c>
      <c r="F844" s="144" t="s">
        <v>5505</v>
      </c>
      <c r="G844" s="144" t="s">
        <v>5505</v>
      </c>
      <c r="H844" s="141" t="s">
        <v>5506</v>
      </c>
    </row>
    <row r="845" spans="1:8" x14ac:dyDescent="0.2">
      <c r="A845" t="s">
        <v>5491</v>
      </c>
      <c r="B845" s="11" t="s">
        <v>208</v>
      </c>
      <c r="C845" s="11" t="s">
        <v>4873</v>
      </c>
      <c r="D845" s="90" t="s">
        <v>4874</v>
      </c>
      <c r="E845" s="11" t="s">
        <v>4875</v>
      </c>
      <c r="F845" s="70" t="s">
        <v>5507</v>
      </c>
      <c r="G845" s="70" t="s">
        <v>5505</v>
      </c>
      <c r="H845" s="11" t="s">
        <v>5551</v>
      </c>
    </row>
    <row r="846" spans="1:8" x14ac:dyDescent="0.2">
      <c r="A846" t="s">
        <v>5491</v>
      </c>
      <c r="B846" t="s">
        <v>251</v>
      </c>
      <c r="C846" t="s">
        <v>5904</v>
      </c>
      <c r="D846" s="70" t="s">
        <v>5105</v>
      </c>
      <c r="E846" t="s">
        <v>5106</v>
      </c>
      <c r="F846" s="144" t="s">
        <v>5505</v>
      </c>
      <c r="G846" s="144" t="s">
        <v>5505</v>
      </c>
      <c r="H846" s="141" t="s">
        <v>5506</v>
      </c>
    </row>
    <row r="847" spans="1:8" x14ac:dyDescent="0.2">
      <c r="A847" t="s">
        <v>5491</v>
      </c>
      <c r="B847" s="70" t="s">
        <v>253</v>
      </c>
      <c r="C847" s="70" t="s">
        <v>5110</v>
      </c>
      <c r="D847" s="43" t="s">
        <v>5111</v>
      </c>
      <c r="E847" t="s">
        <v>297</v>
      </c>
      <c r="F847" s="70" t="s">
        <v>5505</v>
      </c>
      <c r="G847" s="70" t="s">
        <v>5505</v>
      </c>
      <c r="H847" t="s">
        <v>5506</v>
      </c>
    </row>
    <row r="848" spans="1:8" x14ac:dyDescent="0.2">
      <c r="A848" t="s">
        <v>5491</v>
      </c>
      <c r="B848" t="s">
        <v>204</v>
      </c>
      <c r="C848" t="s">
        <v>5905</v>
      </c>
      <c r="D848" s="70" t="s">
        <v>5222</v>
      </c>
      <c r="E848" t="s">
        <v>297</v>
      </c>
      <c r="F848" s="144" t="s">
        <v>5505</v>
      </c>
      <c r="G848" s="144" t="s">
        <v>5505</v>
      </c>
      <c r="H848" s="141" t="s">
        <v>5551</v>
      </c>
    </row>
    <row r="849" spans="1:8" x14ac:dyDescent="0.2">
      <c r="A849" t="s">
        <v>5491</v>
      </c>
      <c r="B849" s="70" t="s">
        <v>2584</v>
      </c>
      <c r="C849" s="70" t="s">
        <v>2585</v>
      </c>
      <c r="D849" s="70" t="s">
        <v>5906</v>
      </c>
      <c r="E849" t="s">
        <v>297</v>
      </c>
      <c r="F849" s="70" t="s">
        <v>5505</v>
      </c>
      <c r="G849" s="70" t="s">
        <v>5505</v>
      </c>
      <c r="H849" t="s">
        <v>5506</v>
      </c>
    </row>
    <row r="850" spans="1:8" x14ac:dyDescent="0.2">
      <c r="A850" t="s">
        <v>5491</v>
      </c>
      <c r="B850" s="70" t="s">
        <v>3434</v>
      </c>
      <c r="C850" s="70" t="s">
        <v>5907</v>
      </c>
      <c r="D850" s="70" t="s">
        <v>3436</v>
      </c>
      <c r="E850" t="s">
        <v>297</v>
      </c>
      <c r="F850" s="144" t="s">
        <v>5505</v>
      </c>
      <c r="G850" s="144" t="s">
        <v>5505</v>
      </c>
      <c r="H850" s="141" t="s">
        <v>5506</v>
      </c>
    </row>
    <row r="851" spans="1:8" x14ac:dyDescent="0.2">
      <c r="A851" t="s">
        <v>5491</v>
      </c>
      <c r="B851" s="70" t="s">
        <v>266</v>
      </c>
      <c r="C851" s="70" t="s">
        <v>3882</v>
      </c>
      <c r="D851" s="70" t="s">
        <v>3883</v>
      </c>
      <c r="E851" t="s">
        <v>297</v>
      </c>
      <c r="F851" s="70" t="s">
        <v>5505</v>
      </c>
      <c r="G851" s="70" t="s">
        <v>5505</v>
      </c>
      <c r="H851" t="s">
        <v>5506</v>
      </c>
    </row>
    <row r="852" spans="1:8" x14ac:dyDescent="0.2">
      <c r="A852" t="s">
        <v>5491</v>
      </c>
      <c r="B852" s="70" t="s">
        <v>267</v>
      </c>
      <c r="C852" s="70" t="s">
        <v>5908</v>
      </c>
      <c r="D852" s="70" t="s">
        <v>3890</v>
      </c>
      <c r="E852" t="s">
        <v>297</v>
      </c>
      <c r="F852" s="144" t="s">
        <v>5505</v>
      </c>
      <c r="G852" s="144" t="s">
        <v>5505</v>
      </c>
      <c r="H852" s="141" t="s">
        <v>5506</v>
      </c>
    </row>
    <row r="853" spans="1:8" x14ac:dyDescent="0.2">
      <c r="A853" t="s">
        <v>5491</v>
      </c>
      <c r="B853" s="70" t="s">
        <v>268</v>
      </c>
      <c r="C853" s="70" t="s">
        <v>3886</v>
      </c>
      <c r="D853" s="70" t="s">
        <v>3887</v>
      </c>
      <c r="E853" t="s">
        <v>297</v>
      </c>
      <c r="F853" s="70" t="s">
        <v>5505</v>
      </c>
      <c r="G853" s="70" t="s">
        <v>5505</v>
      </c>
      <c r="H853" t="s">
        <v>5506</v>
      </c>
    </row>
    <row r="854" spans="1:8" x14ac:dyDescent="0.2">
      <c r="A854" t="s">
        <v>5491</v>
      </c>
      <c r="B854" s="70" t="s">
        <v>4634</v>
      </c>
      <c r="C854" s="70" t="s">
        <v>4635</v>
      </c>
      <c r="D854" s="70" t="s">
        <v>4636</v>
      </c>
      <c r="E854" t="s">
        <v>297</v>
      </c>
      <c r="F854" s="144" t="s">
        <v>5505</v>
      </c>
      <c r="G854" s="144" t="s">
        <v>5505</v>
      </c>
      <c r="H854" s="141" t="s">
        <v>5551</v>
      </c>
    </row>
    <row r="855" spans="1:8" x14ac:dyDescent="0.2">
      <c r="A855" t="s">
        <v>5491</v>
      </c>
      <c r="B855" s="70" t="s">
        <v>2525</v>
      </c>
      <c r="C855" s="70" t="s">
        <v>2526</v>
      </c>
      <c r="D855" s="70" t="s">
        <v>2527</v>
      </c>
      <c r="E855" t="s">
        <v>297</v>
      </c>
      <c r="F855" s="70" t="s">
        <v>5505</v>
      </c>
      <c r="G855" s="70" t="s">
        <v>5505</v>
      </c>
      <c r="H855" t="s">
        <v>5551</v>
      </c>
    </row>
    <row r="856" spans="1:8" x14ac:dyDescent="0.2">
      <c r="A856" t="s">
        <v>5491</v>
      </c>
      <c r="B856" s="70" t="s">
        <v>2798</v>
      </c>
      <c r="C856" s="70" t="s">
        <v>2799</v>
      </c>
      <c r="D856" s="70" t="s">
        <v>2800</v>
      </c>
      <c r="E856" t="s">
        <v>297</v>
      </c>
      <c r="F856" s="144" t="s">
        <v>5505</v>
      </c>
      <c r="G856" s="144" t="s">
        <v>5505</v>
      </c>
      <c r="H856" s="141" t="s">
        <v>5551</v>
      </c>
    </row>
    <row r="857" spans="1:8" x14ac:dyDescent="0.2">
      <c r="A857" t="s">
        <v>5491</v>
      </c>
      <c r="B857" s="70" t="s">
        <v>2121</v>
      </c>
      <c r="C857" s="70" t="s">
        <v>2122</v>
      </c>
      <c r="D857" s="70" t="s">
        <v>2123</v>
      </c>
      <c r="E857" t="s">
        <v>297</v>
      </c>
      <c r="F857" s="70" t="s">
        <v>5505</v>
      </c>
      <c r="G857" s="70" t="s">
        <v>5505</v>
      </c>
      <c r="H857" t="s">
        <v>5551</v>
      </c>
    </row>
    <row r="858" spans="1:8" x14ac:dyDescent="0.2">
      <c r="A858" t="s">
        <v>5491</v>
      </c>
      <c r="B858" s="70" t="s">
        <v>4629</v>
      </c>
      <c r="C858" s="70" t="s">
        <v>5909</v>
      </c>
      <c r="D858" s="70" t="s">
        <v>4631</v>
      </c>
      <c r="E858" t="s">
        <v>297</v>
      </c>
      <c r="F858" s="144" t="s">
        <v>5505</v>
      </c>
      <c r="G858" s="144" t="s">
        <v>5505</v>
      </c>
      <c r="H858" s="141" t="s">
        <v>5551</v>
      </c>
    </row>
    <row r="859" spans="1:8" x14ac:dyDescent="0.2">
      <c r="A859" t="s">
        <v>5491</v>
      </c>
      <c r="B859" s="70" t="s">
        <v>2413</v>
      </c>
      <c r="C859" s="70" t="s">
        <v>5910</v>
      </c>
      <c r="D859" s="70" t="s">
        <v>5911</v>
      </c>
      <c r="E859" t="s">
        <v>297</v>
      </c>
      <c r="F859" s="70" t="s">
        <v>5505</v>
      </c>
      <c r="G859" s="70" t="s">
        <v>5505</v>
      </c>
      <c r="H859" t="s">
        <v>5551</v>
      </c>
    </row>
    <row r="860" spans="1:8" x14ac:dyDescent="0.2">
      <c r="A860" t="s">
        <v>5491</v>
      </c>
      <c r="B860" s="70" t="s">
        <v>1926</v>
      </c>
      <c r="C860" s="70" t="s">
        <v>1927</v>
      </c>
      <c r="D860" s="38" t="s">
        <v>1928</v>
      </c>
      <c r="E860" t="s">
        <v>297</v>
      </c>
      <c r="F860" s="144" t="s">
        <v>5505</v>
      </c>
      <c r="G860" s="144" t="s">
        <v>5505</v>
      </c>
      <c r="H860" s="141" t="s">
        <v>5506</v>
      </c>
    </row>
    <row r="861" spans="1:8" x14ac:dyDescent="0.2">
      <c r="A861" t="s">
        <v>5491</v>
      </c>
      <c r="B861" s="70" t="s">
        <v>1330</v>
      </c>
      <c r="C861" s="70" t="s">
        <v>1331</v>
      </c>
      <c r="D861" s="38" t="s">
        <v>1332</v>
      </c>
      <c r="E861" t="s">
        <v>297</v>
      </c>
      <c r="F861" s="70" t="s">
        <v>5505</v>
      </c>
      <c r="G861" s="70" t="s">
        <v>5505</v>
      </c>
      <c r="H861" t="s">
        <v>5506</v>
      </c>
    </row>
    <row r="862" spans="1:8" x14ac:dyDescent="0.2">
      <c r="A862" t="s">
        <v>5491</v>
      </c>
      <c r="B862" s="70" t="s">
        <v>192</v>
      </c>
      <c r="C862" s="70" t="s">
        <v>5912</v>
      </c>
      <c r="D862" s="70" t="s">
        <v>5913</v>
      </c>
      <c r="E862" t="s">
        <v>297</v>
      </c>
      <c r="F862" s="144" t="s">
        <v>5505</v>
      </c>
      <c r="G862" s="144" t="s">
        <v>5505</v>
      </c>
      <c r="H862" s="141" t="s">
        <v>5506</v>
      </c>
    </row>
    <row r="863" spans="1:8" x14ac:dyDescent="0.2">
      <c r="A863" t="s">
        <v>5491</v>
      </c>
      <c r="B863" s="70" t="s">
        <v>308</v>
      </c>
      <c r="C863" s="70" t="s">
        <v>5914</v>
      </c>
      <c r="D863" s="70" t="s">
        <v>2001</v>
      </c>
      <c r="E863" t="s">
        <v>297</v>
      </c>
      <c r="F863" s="70" t="s">
        <v>5505</v>
      </c>
      <c r="G863" s="70" t="s">
        <v>5505</v>
      </c>
      <c r="H863" t="s">
        <v>5551</v>
      </c>
    </row>
    <row r="864" spans="1:8" x14ac:dyDescent="0.2">
      <c r="A864" t="s">
        <v>5491</v>
      </c>
      <c r="B864" s="70" t="s">
        <v>2223</v>
      </c>
      <c r="C864" s="70" t="s">
        <v>5915</v>
      </c>
      <c r="D864" s="70" t="s">
        <v>5916</v>
      </c>
      <c r="E864" t="s">
        <v>297</v>
      </c>
      <c r="F864" s="144" t="s">
        <v>5505</v>
      </c>
      <c r="G864" s="144" t="s">
        <v>5505</v>
      </c>
      <c r="H864" s="141" t="s">
        <v>5551</v>
      </c>
    </row>
    <row r="865" spans="1:8" x14ac:dyDescent="0.2">
      <c r="A865" t="s">
        <v>5491</v>
      </c>
      <c r="B865" s="70" t="s">
        <v>3857</v>
      </c>
      <c r="C865" s="70" t="s">
        <v>5917</v>
      </c>
      <c r="D865" s="70" t="s">
        <v>3859</v>
      </c>
      <c r="E865" t="s">
        <v>5897</v>
      </c>
      <c r="F865" s="70" t="s">
        <v>5505</v>
      </c>
      <c r="G865" s="70" t="s">
        <v>5505</v>
      </c>
      <c r="H865" t="s">
        <v>5506</v>
      </c>
    </row>
    <row r="866" spans="1:8" x14ac:dyDescent="0.2">
      <c r="A866" t="s">
        <v>5491</v>
      </c>
      <c r="B866" s="70" t="s">
        <v>4910</v>
      </c>
      <c r="C866" s="70" t="s">
        <v>4911</v>
      </c>
      <c r="D866" s="70" t="s">
        <v>4912</v>
      </c>
      <c r="E866" t="s">
        <v>4913</v>
      </c>
      <c r="F866" s="144" t="s">
        <v>5505</v>
      </c>
      <c r="G866" s="144" t="s">
        <v>5505</v>
      </c>
      <c r="H866" s="141" t="s">
        <v>5506</v>
      </c>
    </row>
    <row r="867" spans="1:8" x14ac:dyDescent="0.2">
      <c r="A867" t="s">
        <v>5491</v>
      </c>
      <c r="B867" s="141" t="s">
        <v>2005</v>
      </c>
      <c r="C867" s="70" t="s">
        <v>5918</v>
      </c>
      <c r="D867" s="70" t="s">
        <v>5919</v>
      </c>
      <c r="E867" t="s">
        <v>507</v>
      </c>
      <c r="F867" s="70" t="s">
        <v>5505</v>
      </c>
      <c r="G867" s="70" t="s">
        <v>5505</v>
      </c>
      <c r="H867" t="s">
        <v>5551</v>
      </c>
    </row>
    <row r="868" spans="1:8" x14ac:dyDescent="0.2">
      <c r="A868" t="s">
        <v>5491</v>
      </c>
      <c r="B868" t="s">
        <v>504</v>
      </c>
      <c r="C868" s="70" t="s">
        <v>5920</v>
      </c>
      <c r="D868" s="70" t="s">
        <v>5921</v>
      </c>
      <c r="E868" t="s">
        <v>507</v>
      </c>
      <c r="F868" s="144" t="s">
        <v>5505</v>
      </c>
      <c r="G868" s="144" t="s">
        <v>5505</v>
      </c>
      <c r="H868" s="141" t="s">
        <v>5551</v>
      </c>
    </row>
    <row r="869" spans="1:8" x14ac:dyDescent="0.2">
      <c r="A869" t="s">
        <v>5491</v>
      </c>
      <c r="B869" s="142" t="s">
        <v>197</v>
      </c>
      <c r="C869" s="70" t="s">
        <v>5922</v>
      </c>
      <c r="D869" s="70" t="s">
        <v>5923</v>
      </c>
      <c r="E869" t="s">
        <v>507</v>
      </c>
      <c r="F869" s="70" t="s">
        <v>5505</v>
      </c>
      <c r="G869" s="70" t="s">
        <v>5505</v>
      </c>
      <c r="H869" t="s">
        <v>5551</v>
      </c>
    </row>
    <row r="870" spans="1:8" x14ac:dyDescent="0.2">
      <c r="A870" t="s">
        <v>5491</v>
      </c>
      <c r="B870" s="143" t="s">
        <v>196</v>
      </c>
      <c r="C870" s="70" t="s">
        <v>5924</v>
      </c>
      <c r="D870" s="70" t="s">
        <v>5925</v>
      </c>
      <c r="E870" t="s">
        <v>507</v>
      </c>
      <c r="F870" s="144" t="s">
        <v>5505</v>
      </c>
      <c r="G870" s="144" t="s">
        <v>5505</v>
      </c>
      <c r="H870" s="141" t="s">
        <v>5551</v>
      </c>
    </row>
    <row r="871" spans="1:8" x14ac:dyDescent="0.2">
      <c r="A871" t="s">
        <v>5491</v>
      </c>
      <c r="B871" s="70" t="s">
        <v>2000</v>
      </c>
      <c r="C871" s="70" t="s">
        <v>5926</v>
      </c>
      <c r="D871" s="70" t="s">
        <v>5927</v>
      </c>
      <c r="E871" t="s">
        <v>507</v>
      </c>
      <c r="F871" s="138" t="s">
        <v>5505</v>
      </c>
      <c r="G871" s="138" t="s">
        <v>5505</v>
      </c>
      <c r="H871" s="140" t="s">
        <v>5551</v>
      </c>
    </row>
    <row r="872" spans="1:8" x14ac:dyDescent="0.2">
      <c r="A872" t="s">
        <v>5495</v>
      </c>
      <c r="B872" s="141" t="s">
        <v>5504</v>
      </c>
      <c r="C872" s="45" t="s">
        <v>1659</v>
      </c>
      <c r="D872" s="45" t="s">
        <v>1660</v>
      </c>
      <c r="E872" s="45" t="s">
        <v>297</v>
      </c>
      <c r="F872" s="144" t="s">
        <v>5505</v>
      </c>
      <c r="G872" s="144" t="s">
        <v>5505</v>
      </c>
      <c r="H872" s="141" t="s">
        <v>5506</v>
      </c>
    </row>
    <row r="873" spans="1:8" x14ac:dyDescent="0.2">
      <c r="A873" t="s">
        <v>5495</v>
      </c>
      <c r="B873" t="s">
        <v>1006</v>
      </c>
      <c r="C873" s="11" t="s">
        <v>1009</v>
      </c>
      <c r="D873" s="11" t="s">
        <v>1010</v>
      </c>
      <c r="E873" s="11" t="s">
        <v>297</v>
      </c>
      <c r="F873" s="70" t="s">
        <v>5505</v>
      </c>
      <c r="G873" s="70" t="s">
        <v>5505</v>
      </c>
      <c r="H873" t="s">
        <v>5506</v>
      </c>
    </row>
    <row r="874" spans="1:8" x14ac:dyDescent="0.2">
      <c r="A874" t="s">
        <v>5495</v>
      </c>
      <c r="B874" s="145" t="s">
        <v>294</v>
      </c>
      <c r="C874" s="45" t="s">
        <v>315</v>
      </c>
      <c r="D874" s="45" t="s">
        <v>316</v>
      </c>
      <c r="E874" s="45" t="s">
        <v>297</v>
      </c>
      <c r="F874" s="144" t="s">
        <v>5505</v>
      </c>
      <c r="G874" s="144" t="s">
        <v>5505</v>
      </c>
      <c r="H874" s="141" t="s">
        <v>5506</v>
      </c>
    </row>
    <row r="875" spans="1:8" x14ac:dyDescent="0.2">
      <c r="A875" t="s">
        <v>5495</v>
      </c>
      <c r="B875" s="29" t="s">
        <v>317</v>
      </c>
      <c r="C875" s="11" t="s">
        <v>320</v>
      </c>
      <c r="D875" s="11" t="s">
        <v>321</v>
      </c>
      <c r="E875" s="11" t="s">
        <v>297</v>
      </c>
      <c r="F875" s="70" t="s">
        <v>5505</v>
      </c>
      <c r="G875" s="70" t="s">
        <v>5505</v>
      </c>
      <c r="H875" t="s">
        <v>5506</v>
      </c>
    </row>
    <row r="876" spans="1:8" x14ac:dyDescent="0.2">
      <c r="A876" t="s">
        <v>5495</v>
      </c>
      <c r="B876" s="145" t="s">
        <v>322</v>
      </c>
      <c r="C876" s="45" t="s">
        <v>324</v>
      </c>
      <c r="D876" s="45" t="s">
        <v>325</v>
      </c>
      <c r="E876" s="45" t="s">
        <v>297</v>
      </c>
      <c r="F876" s="144" t="s">
        <v>5505</v>
      </c>
      <c r="G876" s="144" t="s">
        <v>5505</v>
      </c>
      <c r="H876" s="141" t="s">
        <v>5506</v>
      </c>
    </row>
    <row r="877" spans="1:8" x14ac:dyDescent="0.2">
      <c r="A877" t="s">
        <v>5495</v>
      </c>
      <c r="B877" s="29" t="s">
        <v>326</v>
      </c>
      <c r="C877" s="11" t="s">
        <v>328</v>
      </c>
      <c r="D877" s="11" t="s">
        <v>329</v>
      </c>
      <c r="E877" s="11" t="s">
        <v>297</v>
      </c>
      <c r="F877" s="70" t="s">
        <v>5505</v>
      </c>
      <c r="G877" s="70" t="s">
        <v>5505</v>
      </c>
      <c r="H877" t="s">
        <v>5506</v>
      </c>
    </row>
    <row r="878" spans="1:8" x14ac:dyDescent="0.2">
      <c r="A878" t="s">
        <v>5495</v>
      </c>
      <c r="B878" s="145" t="s">
        <v>330</v>
      </c>
      <c r="C878" s="45" t="s">
        <v>332</v>
      </c>
      <c r="D878" s="45" t="s">
        <v>333</v>
      </c>
      <c r="E878" s="45" t="s">
        <v>297</v>
      </c>
      <c r="F878" s="144" t="s">
        <v>5505</v>
      </c>
      <c r="G878" s="144" t="s">
        <v>5505</v>
      </c>
      <c r="H878" s="141" t="s">
        <v>5506</v>
      </c>
    </row>
    <row r="879" spans="1:8" x14ac:dyDescent="0.2">
      <c r="A879" t="s">
        <v>5495</v>
      </c>
      <c r="B879" s="7" t="s">
        <v>334</v>
      </c>
      <c r="C879" s="61" t="s">
        <v>348</v>
      </c>
      <c r="D879" s="11" t="s">
        <v>5928</v>
      </c>
      <c r="E879" s="11" t="s">
        <v>297</v>
      </c>
      <c r="F879" s="70" t="s">
        <v>5507</v>
      </c>
      <c r="G879" s="70" t="s">
        <v>5505</v>
      </c>
      <c r="H879" t="s">
        <v>346</v>
      </c>
    </row>
    <row r="880" spans="1:8" x14ac:dyDescent="0.2">
      <c r="A880" t="s">
        <v>5495</v>
      </c>
      <c r="B880" s="141" t="s">
        <v>354</v>
      </c>
      <c r="C880" s="45" t="s">
        <v>363</v>
      </c>
      <c r="D880" s="45" t="s">
        <v>5929</v>
      </c>
      <c r="E880" s="45" t="s">
        <v>297</v>
      </c>
      <c r="F880" s="144" t="s">
        <v>5505</v>
      </c>
      <c r="G880" s="144" t="s">
        <v>5505</v>
      </c>
      <c r="H880" s="141" t="s">
        <v>5506</v>
      </c>
    </row>
    <row r="881" spans="1:8" x14ac:dyDescent="0.2">
      <c r="A881" t="s">
        <v>5495</v>
      </c>
      <c r="B881" t="s">
        <v>361</v>
      </c>
      <c r="C881" s="11" t="s">
        <v>370</v>
      </c>
      <c r="D881" s="11" t="s">
        <v>371</v>
      </c>
      <c r="E881" s="11" t="s">
        <v>297</v>
      </c>
      <c r="F881" s="70" t="s">
        <v>5505</v>
      </c>
      <c r="G881" s="70" t="s">
        <v>5505</v>
      </c>
      <c r="H881" t="s">
        <v>5506</v>
      </c>
    </row>
    <row r="882" spans="1:8" x14ac:dyDescent="0.2">
      <c r="A882" t="s">
        <v>5495</v>
      </c>
      <c r="B882" s="141" t="s">
        <v>372</v>
      </c>
      <c r="C882" s="45" t="s">
        <v>376</v>
      </c>
      <c r="D882" s="45" t="s">
        <v>377</v>
      </c>
      <c r="E882" s="45" t="s">
        <v>297</v>
      </c>
      <c r="F882" s="144" t="s">
        <v>5505</v>
      </c>
      <c r="G882" s="144" t="s">
        <v>5505</v>
      </c>
      <c r="H882" s="141" t="s">
        <v>5506</v>
      </c>
    </row>
    <row r="883" spans="1:8" x14ac:dyDescent="0.2">
      <c r="A883" t="s">
        <v>5495</v>
      </c>
      <c r="B883" s="70" t="s">
        <v>378</v>
      </c>
      <c r="C883" s="11" t="s">
        <v>387</v>
      </c>
      <c r="D883" s="11" t="s">
        <v>388</v>
      </c>
      <c r="E883" s="11" t="s">
        <v>297</v>
      </c>
      <c r="F883" s="70" t="s">
        <v>5507</v>
      </c>
      <c r="G883" s="70" t="s">
        <v>5505</v>
      </c>
      <c r="H883" t="s">
        <v>385</v>
      </c>
    </row>
    <row r="884" spans="1:8" x14ac:dyDescent="0.2">
      <c r="A884" t="s">
        <v>5495</v>
      </c>
      <c r="B884" s="141" t="s">
        <v>309</v>
      </c>
      <c r="C884" s="45" t="s">
        <v>393</v>
      </c>
      <c r="D884" s="45" t="s">
        <v>394</v>
      </c>
      <c r="E884" s="45" t="s">
        <v>297</v>
      </c>
      <c r="F884" s="144" t="s">
        <v>5505</v>
      </c>
      <c r="G884" s="144" t="s">
        <v>5505</v>
      </c>
      <c r="H884" s="141" t="s">
        <v>5506</v>
      </c>
    </row>
    <row r="885" spans="1:8" x14ac:dyDescent="0.2">
      <c r="A885" t="s">
        <v>5495</v>
      </c>
      <c r="B885" t="s">
        <v>395</v>
      </c>
      <c r="C885" s="11" t="s">
        <v>401</v>
      </c>
      <c r="D885" s="11" t="s">
        <v>402</v>
      </c>
      <c r="E885" s="11" t="s">
        <v>297</v>
      </c>
      <c r="F885" s="70" t="s">
        <v>5507</v>
      </c>
      <c r="G885" s="70" t="s">
        <v>5505</v>
      </c>
      <c r="H885" t="s">
        <v>5506</v>
      </c>
    </row>
    <row r="886" spans="1:8" x14ac:dyDescent="0.2">
      <c r="A886" t="s">
        <v>5495</v>
      </c>
      <c r="B886" s="141" t="s">
        <v>2648</v>
      </c>
      <c r="C886" s="45" t="s">
        <v>2653</v>
      </c>
      <c r="D886" s="45" t="s">
        <v>2654</v>
      </c>
      <c r="E886" s="45" t="s">
        <v>297</v>
      </c>
      <c r="F886" s="144" t="s">
        <v>5507</v>
      </c>
      <c r="G886" s="144" t="s">
        <v>5505</v>
      </c>
      <c r="H886" s="141" t="s">
        <v>5506</v>
      </c>
    </row>
    <row r="887" spans="1:8" x14ac:dyDescent="0.2">
      <c r="A887" t="s">
        <v>5495</v>
      </c>
      <c r="B887" s="66" t="s">
        <v>5511</v>
      </c>
      <c r="C887" s="137" t="s">
        <v>3443</v>
      </c>
      <c r="D887" s="137" t="s">
        <v>3444</v>
      </c>
      <c r="E887" s="137" t="s">
        <v>297</v>
      </c>
      <c r="F887" s="101" t="s">
        <v>5512</v>
      </c>
      <c r="G887" s="101" t="s">
        <v>5505</v>
      </c>
      <c r="H887" s="66" t="s">
        <v>5506</v>
      </c>
    </row>
    <row r="888" spans="1:8" x14ac:dyDescent="0.2">
      <c r="A888" t="s">
        <v>5495</v>
      </c>
      <c r="B888" s="141" t="s">
        <v>3844</v>
      </c>
      <c r="C888" s="45" t="s">
        <v>3848</v>
      </c>
      <c r="D888" s="45" t="s">
        <v>3849</v>
      </c>
      <c r="E888" s="45" t="s">
        <v>297</v>
      </c>
      <c r="F888" s="144" t="s">
        <v>5505</v>
      </c>
      <c r="G888" s="144" t="s">
        <v>5505</v>
      </c>
      <c r="H888" s="141" t="s">
        <v>5506</v>
      </c>
    </row>
    <row r="889" spans="1:8" x14ac:dyDescent="0.2">
      <c r="A889" t="s">
        <v>5495</v>
      </c>
      <c r="B889" t="s">
        <v>5514</v>
      </c>
      <c r="C889" s="11" t="s">
        <v>2250</v>
      </c>
      <c r="D889" s="11" t="s">
        <v>2251</v>
      </c>
      <c r="E889" s="11" t="s">
        <v>297</v>
      </c>
      <c r="F889" s="70" t="s">
        <v>5512</v>
      </c>
      <c r="G889" s="70" t="s">
        <v>5505</v>
      </c>
      <c r="H889" t="s">
        <v>346</v>
      </c>
    </row>
    <row r="890" spans="1:8" x14ac:dyDescent="0.2">
      <c r="A890" t="s">
        <v>5495</v>
      </c>
      <c r="B890" s="141" t="s">
        <v>233</v>
      </c>
      <c r="C890" s="45" t="s">
        <v>450</v>
      </c>
      <c r="D890" s="45" t="s">
        <v>451</v>
      </c>
      <c r="E890" s="45" t="s">
        <v>297</v>
      </c>
      <c r="F890" s="144" t="s">
        <v>5505</v>
      </c>
      <c r="G890" s="144" t="s">
        <v>5505</v>
      </c>
      <c r="H890" s="141" t="s">
        <v>297</v>
      </c>
    </row>
    <row r="891" spans="1:8" x14ac:dyDescent="0.2">
      <c r="A891" t="s">
        <v>5495</v>
      </c>
      <c r="B891" t="s">
        <v>3446</v>
      </c>
      <c r="C891" s="11" t="s">
        <v>3450</v>
      </c>
      <c r="D891" s="11" t="s">
        <v>3451</v>
      </c>
      <c r="E891" s="11" t="s">
        <v>3452</v>
      </c>
      <c r="F891" s="70" t="s">
        <v>5505</v>
      </c>
      <c r="G891" s="70" t="s">
        <v>5505</v>
      </c>
      <c r="H891" t="s">
        <v>5506</v>
      </c>
    </row>
    <row r="892" spans="1:8" x14ac:dyDescent="0.2">
      <c r="A892" t="s">
        <v>5495</v>
      </c>
      <c r="B892" s="7" t="s">
        <v>474</v>
      </c>
      <c r="C892" s="45" t="s">
        <v>480</v>
      </c>
      <c r="D892" s="45" t="s">
        <v>481</v>
      </c>
      <c r="E892" s="45" t="s">
        <v>482</v>
      </c>
      <c r="F892" s="144" t="s">
        <v>5505</v>
      </c>
      <c r="G892" s="144" t="s">
        <v>5505</v>
      </c>
      <c r="H892" s="141" t="s">
        <v>5506</v>
      </c>
    </row>
    <row r="893" spans="1:8" x14ac:dyDescent="0.2">
      <c r="A893" t="s">
        <v>5495</v>
      </c>
      <c r="B893" t="s">
        <v>484</v>
      </c>
      <c r="C893" s="11" t="s">
        <v>494</v>
      </c>
      <c r="D893" s="11" t="s">
        <v>495</v>
      </c>
      <c r="E893" s="11" t="s">
        <v>297</v>
      </c>
      <c r="F893" s="70" t="s">
        <v>5505</v>
      </c>
      <c r="G893" s="70" t="s">
        <v>5505</v>
      </c>
      <c r="H893" t="s">
        <v>5506</v>
      </c>
    </row>
    <row r="894" spans="1:8" x14ac:dyDescent="0.2">
      <c r="A894" t="s">
        <v>5495</v>
      </c>
      <c r="B894" s="141" t="s">
        <v>4360</v>
      </c>
      <c r="C894" s="45" t="s">
        <v>4363</v>
      </c>
      <c r="D894" s="45" t="s">
        <v>4364</v>
      </c>
      <c r="E894" s="45" t="s">
        <v>297</v>
      </c>
      <c r="F894" s="144" t="s">
        <v>5512</v>
      </c>
      <c r="G894" s="144" t="s">
        <v>5505</v>
      </c>
      <c r="H894" s="141" t="s">
        <v>346</v>
      </c>
    </row>
    <row r="895" spans="1:8" x14ac:dyDescent="0.2">
      <c r="A895" t="s">
        <v>5495</v>
      </c>
      <c r="B895" t="s">
        <v>235</v>
      </c>
      <c r="C895" s="45" t="s">
        <v>458</v>
      </c>
      <c r="D895" s="45" t="s">
        <v>459</v>
      </c>
      <c r="E895" s="45" t="s">
        <v>297</v>
      </c>
      <c r="F895" s="70" t="s">
        <v>5505</v>
      </c>
      <c r="G895" s="70" t="s">
        <v>5505</v>
      </c>
      <c r="H895" t="s">
        <v>5506</v>
      </c>
    </row>
    <row r="896" spans="1:8" x14ac:dyDescent="0.2">
      <c r="A896" t="s">
        <v>5495</v>
      </c>
      <c r="B896" s="141" t="s">
        <v>234</v>
      </c>
      <c r="C896" s="45" t="s">
        <v>461</v>
      </c>
      <c r="D896" s="45" t="s">
        <v>462</v>
      </c>
      <c r="E896" s="45" t="s">
        <v>297</v>
      </c>
      <c r="F896" s="144" t="s">
        <v>5505</v>
      </c>
      <c r="G896" s="144" t="s">
        <v>5505</v>
      </c>
      <c r="H896" s="141" t="s">
        <v>5506</v>
      </c>
    </row>
    <row r="897" spans="1:8" x14ac:dyDescent="0.2">
      <c r="A897" t="s">
        <v>5495</v>
      </c>
      <c r="B897" t="s">
        <v>5520</v>
      </c>
      <c r="C897" s="11" t="s">
        <v>1756</v>
      </c>
      <c r="D897" s="11" t="s">
        <v>1757</v>
      </c>
      <c r="E897" s="11" t="s">
        <v>297</v>
      </c>
      <c r="F897" s="70" t="s">
        <v>5505</v>
      </c>
      <c r="G897" s="70" t="s">
        <v>5505</v>
      </c>
      <c r="H897" t="s">
        <v>5506</v>
      </c>
    </row>
    <row r="898" spans="1:8" x14ac:dyDescent="0.2">
      <c r="A898" t="s">
        <v>5495</v>
      </c>
      <c r="B898" s="141" t="s">
        <v>5522</v>
      </c>
      <c r="C898" s="45" t="s">
        <v>1172</v>
      </c>
      <c r="D898" s="45" t="s">
        <v>1173</v>
      </c>
      <c r="E898" s="45" t="s">
        <v>297</v>
      </c>
      <c r="F898" s="144" t="s">
        <v>5505</v>
      </c>
      <c r="G898" s="144" t="s">
        <v>5505</v>
      </c>
      <c r="H898" s="141" t="s">
        <v>5506</v>
      </c>
    </row>
    <row r="899" spans="1:8" x14ac:dyDescent="0.2">
      <c r="A899" t="s">
        <v>5495</v>
      </c>
      <c r="B899" s="11" t="s">
        <v>1661</v>
      </c>
      <c r="C899" s="45" t="s">
        <v>1664</v>
      </c>
      <c r="D899" s="45" t="s">
        <v>1665</v>
      </c>
      <c r="E899" s="45" t="s">
        <v>297</v>
      </c>
      <c r="F899" s="70" t="s">
        <v>5505</v>
      </c>
      <c r="G899" s="70" t="s">
        <v>5505</v>
      </c>
      <c r="H899" t="s">
        <v>5506</v>
      </c>
    </row>
    <row r="900" spans="1:8" x14ac:dyDescent="0.2">
      <c r="A900" t="s">
        <v>5495</v>
      </c>
      <c r="B900" s="141" t="s">
        <v>548</v>
      </c>
      <c r="C900" s="45" t="s">
        <v>554</v>
      </c>
      <c r="D900" s="45" t="s">
        <v>555</v>
      </c>
      <c r="E900" s="45" t="s">
        <v>297</v>
      </c>
      <c r="F900" s="144" t="s">
        <v>5507</v>
      </c>
      <c r="G900" s="144" t="s">
        <v>5505</v>
      </c>
      <c r="H900" s="141" t="s">
        <v>346</v>
      </c>
    </row>
    <row r="901" spans="1:8" x14ac:dyDescent="0.2">
      <c r="A901" t="s">
        <v>5495</v>
      </c>
      <c r="B901" t="s">
        <v>1878</v>
      </c>
      <c r="C901" s="45" t="s">
        <v>1881</v>
      </c>
      <c r="D901" s="45" t="s">
        <v>1882</v>
      </c>
      <c r="E901" s="45" t="s">
        <v>297</v>
      </c>
      <c r="F901" s="70" t="s">
        <v>5505</v>
      </c>
      <c r="G901" s="70" t="s">
        <v>5505</v>
      </c>
      <c r="H901" t="s">
        <v>5506</v>
      </c>
    </row>
    <row r="902" spans="1:8" x14ac:dyDescent="0.2">
      <c r="A902" t="s">
        <v>5495</v>
      </c>
      <c r="B902" s="141" t="s">
        <v>571</v>
      </c>
      <c r="C902" s="45" t="s">
        <v>569</v>
      </c>
      <c r="D902" s="45" t="s">
        <v>570</v>
      </c>
      <c r="E902" s="45" t="s">
        <v>297</v>
      </c>
      <c r="F902" s="144" t="s">
        <v>5507</v>
      </c>
      <c r="G902" s="144" t="s">
        <v>5505</v>
      </c>
      <c r="H902" s="141" t="s">
        <v>568</v>
      </c>
    </row>
    <row r="903" spans="1:8" x14ac:dyDescent="0.2">
      <c r="A903" t="s">
        <v>5495</v>
      </c>
      <c r="B903" t="s">
        <v>580</v>
      </c>
      <c r="C903" s="45" t="s">
        <v>577</v>
      </c>
      <c r="D903" s="45" t="s">
        <v>578</v>
      </c>
      <c r="E903" s="45" t="s">
        <v>297</v>
      </c>
      <c r="F903" s="70" t="s">
        <v>5507</v>
      </c>
      <c r="G903" s="70" t="s">
        <v>5505</v>
      </c>
      <c r="H903" t="s">
        <v>568</v>
      </c>
    </row>
    <row r="904" spans="1:8" x14ac:dyDescent="0.2">
      <c r="A904" t="s">
        <v>5495</v>
      </c>
      <c r="B904" s="141" t="s">
        <v>519</v>
      </c>
      <c r="C904" s="45" t="s">
        <v>585</v>
      </c>
      <c r="D904" s="45" t="s">
        <v>586</v>
      </c>
      <c r="E904" s="45" t="s">
        <v>297</v>
      </c>
      <c r="F904" s="144" t="s">
        <v>5505</v>
      </c>
      <c r="G904" s="144" t="s">
        <v>5505</v>
      </c>
      <c r="H904" s="141" t="s">
        <v>5506</v>
      </c>
    </row>
    <row r="905" spans="1:8" x14ac:dyDescent="0.2">
      <c r="A905" t="s">
        <v>5495</v>
      </c>
      <c r="B905" t="s">
        <v>587</v>
      </c>
      <c r="C905" s="45" t="s">
        <v>591</v>
      </c>
      <c r="D905" s="45" t="s">
        <v>592</v>
      </c>
      <c r="E905" s="45" t="s">
        <v>297</v>
      </c>
      <c r="F905" s="70" t="s">
        <v>5505</v>
      </c>
      <c r="G905" s="70" t="s">
        <v>5505</v>
      </c>
      <c r="H905" t="s">
        <v>5506</v>
      </c>
    </row>
    <row r="906" spans="1:8" x14ac:dyDescent="0.2">
      <c r="A906" t="s">
        <v>5495</v>
      </c>
      <c r="B906" s="141" t="s">
        <v>598</v>
      </c>
      <c r="C906" s="45" t="s">
        <v>602</v>
      </c>
      <c r="D906" s="45" t="s">
        <v>603</v>
      </c>
      <c r="E906" s="45" t="s">
        <v>297</v>
      </c>
      <c r="F906" s="144" t="s">
        <v>5507</v>
      </c>
      <c r="G906" s="144" t="s">
        <v>5505</v>
      </c>
      <c r="H906" s="141" t="s">
        <v>568</v>
      </c>
    </row>
    <row r="907" spans="1:8" x14ac:dyDescent="0.2">
      <c r="A907" t="s">
        <v>5495</v>
      </c>
      <c r="B907" t="s">
        <v>608</v>
      </c>
      <c r="C907" s="119" t="s">
        <v>613</v>
      </c>
      <c r="D907" s="119" t="s">
        <v>613</v>
      </c>
      <c r="E907" s="45" t="s">
        <v>297</v>
      </c>
      <c r="F907" s="70" t="s">
        <v>5505</v>
      </c>
      <c r="G907" s="70" t="s">
        <v>5505</v>
      </c>
      <c r="H907" t="s">
        <v>5506</v>
      </c>
    </row>
    <row r="908" spans="1:8" x14ac:dyDescent="0.2">
      <c r="A908" t="s">
        <v>5495</v>
      </c>
      <c r="B908" s="141" t="s">
        <v>5528</v>
      </c>
      <c r="C908" s="45" t="s">
        <v>620</v>
      </c>
      <c r="D908" s="45" t="s">
        <v>621</v>
      </c>
      <c r="E908" s="45" t="s">
        <v>297</v>
      </c>
      <c r="F908" s="144" t="s">
        <v>5507</v>
      </c>
      <c r="G908" s="144" t="s">
        <v>5505</v>
      </c>
      <c r="H908" s="141" t="s">
        <v>568</v>
      </c>
    </row>
    <row r="909" spans="1:8" x14ac:dyDescent="0.2">
      <c r="A909" t="s">
        <v>5495</v>
      </c>
      <c r="B909" t="s">
        <v>624</v>
      </c>
      <c r="C909" s="119" t="s">
        <v>626</v>
      </c>
      <c r="D909" s="119" t="s">
        <v>626</v>
      </c>
      <c r="E909" s="45" t="s">
        <v>297</v>
      </c>
      <c r="F909" s="70" t="s">
        <v>5505</v>
      </c>
      <c r="G909" s="70" t="s">
        <v>5505</v>
      </c>
      <c r="H909" t="s">
        <v>5506</v>
      </c>
    </row>
    <row r="910" spans="1:8" x14ac:dyDescent="0.2">
      <c r="A910" t="s">
        <v>5495</v>
      </c>
      <c r="B910" s="141" t="s">
        <v>627</v>
      </c>
      <c r="C910" s="45" t="s">
        <v>630</v>
      </c>
      <c r="D910" s="45" t="s">
        <v>631</v>
      </c>
      <c r="E910" s="45" t="s">
        <v>297</v>
      </c>
      <c r="F910" s="144" t="s">
        <v>5505</v>
      </c>
      <c r="G910" s="144" t="s">
        <v>5505</v>
      </c>
      <c r="H910" s="141" t="s">
        <v>5506</v>
      </c>
    </row>
    <row r="911" spans="1:8" x14ac:dyDescent="0.2">
      <c r="A911" t="s">
        <v>5495</v>
      </c>
      <c r="B911" t="s">
        <v>2035</v>
      </c>
      <c r="C911" s="45" t="s">
        <v>2040</v>
      </c>
      <c r="D911" s="45" t="s">
        <v>2041</v>
      </c>
      <c r="E911" s="45" t="s">
        <v>297</v>
      </c>
      <c r="F911" s="70" t="s">
        <v>5505</v>
      </c>
      <c r="G911" s="70" t="s">
        <v>5505</v>
      </c>
      <c r="H911" t="s">
        <v>5506</v>
      </c>
    </row>
    <row r="912" spans="1:8" x14ac:dyDescent="0.2">
      <c r="A912" t="s">
        <v>5495</v>
      </c>
      <c r="B912" s="69" t="s">
        <v>654</v>
      </c>
      <c r="C912" s="45" t="s">
        <v>659</v>
      </c>
      <c r="D912" s="45" t="s">
        <v>660</v>
      </c>
      <c r="E912" s="45" t="s">
        <v>661</v>
      </c>
      <c r="F912" s="144" t="s">
        <v>5505</v>
      </c>
      <c r="G912" s="144" t="s">
        <v>5505</v>
      </c>
      <c r="H912" s="141" t="s">
        <v>5506</v>
      </c>
    </row>
    <row r="913" spans="1:8" x14ac:dyDescent="0.2">
      <c r="A913" t="s">
        <v>5495</v>
      </c>
      <c r="B913" t="s">
        <v>669</v>
      </c>
      <c r="C913" s="11" t="s">
        <v>672</v>
      </c>
      <c r="D913" s="11" t="s">
        <v>673</v>
      </c>
      <c r="E913" s="11" t="s">
        <v>297</v>
      </c>
      <c r="F913" s="70" t="s">
        <v>5505</v>
      </c>
      <c r="G913" s="70" t="s">
        <v>5505</v>
      </c>
      <c r="H913" t="s">
        <v>5506</v>
      </c>
    </row>
    <row r="914" spans="1:8" x14ac:dyDescent="0.2">
      <c r="A914" t="s">
        <v>5495</v>
      </c>
      <c r="B914" s="141" t="s">
        <v>674</v>
      </c>
      <c r="C914" s="45" t="s">
        <v>677</v>
      </c>
      <c r="D914" s="45" t="s">
        <v>678</v>
      </c>
      <c r="E914" s="45" t="s">
        <v>297</v>
      </c>
      <c r="F914" s="144" t="s">
        <v>5505</v>
      </c>
      <c r="G914" s="144" t="s">
        <v>5505</v>
      </c>
      <c r="H914" s="141" t="s">
        <v>5506</v>
      </c>
    </row>
    <row r="915" spans="1:8" x14ac:dyDescent="0.2">
      <c r="A915" t="s">
        <v>5495</v>
      </c>
      <c r="B915" t="s">
        <v>5531</v>
      </c>
      <c r="C915" s="11" t="s">
        <v>684</v>
      </c>
      <c r="D915" s="11" t="s">
        <v>685</v>
      </c>
      <c r="E915" s="11" t="s">
        <v>297</v>
      </c>
      <c r="F915" s="70" t="s">
        <v>5507</v>
      </c>
      <c r="G915" s="70" t="s">
        <v>5505</v>
      </c>
      <c r="H915" t="s">
        <v>568</v>
      </c>
    </row>
    <row r="916" spans="1:8" x14ac:dyDescent="0.2">
      <c r="A916" t="s">
        <v>5495</v>
      </c>
      <c r="B916" s="141" t="s">
        <v>397</v>
      </c>
      <c r="C916" s="45" t="s">
        <v>691</v>
      </c>
      <c r="D916" s="45" t="s">
        <v>692</v>
      </c>
      <c r="E916" s="45" t="s">
        <v>693</v>
      </c>
      <c r="F916" s="144" t="s">
        <v>5505</v>
      </c>
      <c r="G916" s="144" t="s">
        <v>5505</v>
      </c>
      <c r="H916" s="141" t="s">
        <v>5506</v>
      </c>
    </row>
    <row r="917" spans="1:8" x14ac:dyDescent="0.2">
      <c r="A917" t="s">
        <v>5495</v>
      </c>
      <c r="B917" t="s">
        <v>5532</v>
      </c>
      <c r="C917" s="11" t="s">
        <v>1761</v>
      </c>
      <c r="D917" s="11" t="s">
        <v>1762</v>
      </c>
      <c r="E917" s="11" t="s">
        <v>297</v>
      </c>
      <c r="F917" s="70" t="s">
        <v>5505</v>
      </c>
      <c r="G917" s="70" t="s">
        <v>5505</v>
      </c>
      <c r="H917" t="s">
        <v>5506</v>
      </c>
    </row>
    <row r="918" spans="1:8" x14ac:dyDescent="0.2">
      <c r="A918" t="s">
        <v>5495</v>
      </c>
      <c r="B918" s="141" t="s">
        <v>5534</v>
      </c>
      <c r="C918" s="45" t="s">
        <v>697</v>
      </c>
      <c r="D918" s="45" t="s">
        <v>698</v>
      </c>
      <c r="E918" s="45" t="s">
        <v>297</v>
      </c>
      <c r="F918" s="144" t="s">
        <v>5505</v>
      </c>
      <c r="G918" s="144" t="s">
        <v>5505</v>
      </c>
      <c r="H918" s="141" t="s">
        <v>5506</v>
      </c>
    </row>
    <row r="919" spans="1:8" x14ac:dyDescent="0.2">
      <c r="A919" t="s">
        <v>5495</v>
      </c>
      <c r="B919" t="s">
        <v>699</v>
      </c>
      <c r="C919" s="11" t="s">
        <v>704</v>
      </c>
      <c r="D919" s="11" t="s">
        <v>705</v>
      </c>
      <c r="E919" s="120" t="s">
        <v>706</v>
      </c>
      <c r="F919" s="70" t="s">
        <v>5505</v>
      </c>
      <c r="G919" s="70" t="s">
        <v>5505</v>
      </c>
      <c r="H919" t="s">
        <v>5506</v>
      </c>
    </row>
    <row r="920" spans="1:8" x14ac:dyDescent="0.2">
      <c r="A920" t="s">
        <v>5495</v>
      </c>
      <c r="B920" s="141" t="s">
        <v>707</v>
      </c>
      <c r="C920" s="45" t="s">
        <v>710</v>
      </c>
      <c r="D920" s="45" t="s">
        <v>711</v>
      </c>
      <c r="E920" s="45" t="s">
        <v>297</v>
      </c>
      <c r="F920" s="144" t="s">
        <v>5505</v>
      </c>
      <c r="G920" s="144" t="s">
        <v>5505</v>
      </c>
      <c r="H920" s="141" t="s">
        <v>5506</v>
      </c>
    </row>
    <row r="921" spans="1:8" x14ac:dyDescent="0.2">
      <c r="A921" t="s">
        <v>5495</v>
      </c>
      <c r="B921" t="s">
        <v>807</v>
      </c>
      <c r="C921" s="11" t="s">
        <v>807</v>
      </c>
      <c r="D921" s="11" t="s">
        <v>810</v>
      </c>
      <c r="E921" s="11" t="s">
        <v>297</v>
      </c>
      <c r="F921" s="70" t="s">
        <v>5505</v>
      </c>
      <c r="G921" s="70" t="s">
        <v>5505</v>
      </c>
      <c r="H921" t="s">
        <v>5506</v>
      </c>
    </row>
    <row r="922" spans="1:8" x14ac:dyDescent="0.2">
      <c r="A922" t="s">
        <v>5495</v>
      </c>
      <c r="B922" s="141" t="s">
        <v>721</v>
      </c>
      <c r="C922" s="45" t="s">
        <v>724</v>
      </c>
      <c r="D922" s="45" t="s">
        <v>725</v>
      </c>
      <c r="E922" s="45" t="s">
        <v>297</v>
      </c>
      <c r="F922" s="144" t="s">
        <v>5505</v>
      </c>
      <c r="G922" s="144" t="s">
        <v>5505</v>
      </c>
      <c r="H922" s="141" t="s">
        <v>5506</v>
      </c>
    </row>
    <row r="923" spans="1:8" x14ac:dyDescent="0.2">
      <c r="A923" t="s">
        <v>5495</v>
      </c>
      <c r="B923" t="s">
        <v>726</v>
      </c>
      <c r="C923" s="11" t="s">
        <v>729</v>
      </c>
      <c r="D923" s="11" t="s">
        <v>730</v>
      </c>
      <c r="E923" s="11" t="s">
        <v>297</v>
      </c>
      <c r="F923" s="70" t="s">
        <v>5505</v>
      </c>
      <c r="G923" s="70" t="s">
        <v>5505</v>
      </c>
      <c r="H923" t="s">
        <v>5506</v>
      </c>
    </row>
    <row r="924" spans="1:8" x14ac:dyDescent="0.2">
      <c r="A924" t="s">
        <v>5495</v>
      </c>
      <c r="B924" s="141" t="s">
        <v>731</v>
      </c>
      <c r="C924" s="119" t="s">
        <v>734</v>
      </c>
      <c r="D924" s="119" t="s">
        <v>734</v>
      </c>
      <c r="E924" s="45" t="s">
        <v>297</v>
      </c>
      <c r="F924" s="144" t="s">
        <v>5505</v>
      </c>
      <c r="G924" s="144" t="s">
        <v>5505</v>
      </c>
      <c r="H924" s="141" t="s">
        <v>5506</v>
      </c>
    </row>
    <row r="925" spans="1:8" x14ac:dyDescent="0.2">
      <c r="A925" t="s">
        <v>5495</v>
      </c>
      <c r="B925" t="s">
        <v>742</v>
      </c>
      <c r="C925" s="11" t="s">
        <v>743</v>
      </c>
      <c r="D925" s="11" t="s">
        <v>744</v>
      </c>
      <c r="E925" s="11" t="s">
        <v>297</v>
      </c>
      <c r="F925" s="70" t="s">
        <v>5505</v>
      </c>
      <c r="G925" s="70" t="s">
        <v>5505</v>
      </c>
      <c r="H925" t="s">
        <v>5506</v>
      </c>
    </row>
    <row r="926" spans="1:8" x14ac:dyDescent="0.2">
      <c r="A926" t="s">
        <v>5495</v>
      </c>
      <c r="B926" s="141" t="s">
        <v>748</v>
      </c>
      <c r="C926" s="45" t="s">
        <v>751</v>
      </c>
      <c r="D926" s="45" t="s">
        <v>752</v>
      </c>
      <c r="E926" s="45" t="s">
        <v>297</v>
      </c>
      <c r="F926" s="144" t="s">
        <v>5505</v>
      </c>
      <c r="G926" s="144" t="s">
        <v>5505</v>
      </c>
      <c r="H926" s="141" t="s">
        <v>5506</v>
      </c>
    </row>
    <row r="927" spans="1:8" x14ac:dyDescent="0.2">
      <c r="A927" t="s">
        <v>5495</v>
      </c>
      <c r="B927" s="28" t="s">
        <v>753</v>
      </c>
      <c r="C927" s="11" t="s">
        <v>756</v>
      </c>
      <c r="D927" s="11" t="s">
        <v>757</v>
      </c>
      <c r="E927" s="11" t="s">
        <v>297</v>
      </c>
      <c r="F927" s="70" t="s">
        <v>5505</v>
      </c>
      <c r="G927" s="70" t="s">
        <v>5505</v>
      </c>
      <c r="H927" t="s">
        <v>5506</v>
      </c>
    </row>
    <row r="928" spans="1:8" x14ac:dyDescent="0.2">
      <c r="A928" t="s">
        <v>5495</v>
      </c>
      <c r="B928" s="141" t="s">
        <v>758</v>
      </c>
      <c r="C928" s="45" t="s">
        <v>4642</v>
      </c>
      <c r="D928" s="45" t="s">
        <v>4643</v>
      </c>
      <c r="E928" s="45" t="s">
        <v>297</v>
      </c>
      <c r="F928" s="144" t="s">
        <v>5507</v>
      </c>
      <c r="G928" s="144" t="s">
        <v>5505</v>
      </c>
      <c r="H928" s="141" t="s">
        <v>568</v>
      </c>
    </row>
    <row r="929" spans="1:8" x14ac:dyDescent="0.2">
      <c r="A929" t="s">
        <v>5495</v>
      </c>
      <c r="B929" t="s">
        <v>758</v>
      </c>
      <c r="C929" s="11" t="s">
        <v>762</v>
      </c>
      <c r="D929" s="11" t="s">
        <v>763</v>
      </c>
      <c r="E929" s="11" t="s">
        <v>764</v>
      </c>
      <c r="F929" s="70" t="s">
        <v>5505</v>
      </c>
      <c r="G929" s="70" t="s">
        <v>5505</v>
      </c>
      <c r="H929" t="s">
        <v>5506</v>
      </c>
    </row>
    <row r="930" spans="1:8" x14ac:dyDescent="0.2">
      <c r="A930" t="s">
        <v>5495</v>
      </c>
      <c r="B930" s="144" t="s">
        <v>765</v>
      </c>
      <c r="C930" s="45" t="s">
        <v>771</v>
      </c>
      <c r="D930" s="45" t="s">
        <v>772</v>
      </c>
      <c r="E930" s="120" t="s">
        <v>773</v>
      </c>
      <c r="F930" s="144" t="s">
        <v>5505</v>
      </c>
      <c r="G930" s="144" t="s">
        <v>5505</v>
      </c>
      <c r="H930" s="141" t="s">
        <v>770</v>
      </c>
    </row>
    <row r="931" spans="1:8" x14ac:dyDescent="0.2">
      <c r="A931" t="s">
        <v>5495</v>
      </c>
      <c r="B931" t="s">
        <v>774</v>
      </c>
      <c r="C931" s="11" t="s">
        <v>779</v>
      </c>
      <c r="D931" s="11" t="s">
        <v>780</v>
      </c>
      <c r="E931" s="11" t="s">
        <v>297</v>
      </c>
      <c r="F931" s="70" t="s">
        <v>5512</v>
      </c>
      <c r="G931" s="70" t="s">
        <v>5505</v>
      </c>
      <c r="H931" t="s">
        <v>346</v>
      </c>
    </row>
    <row r="932" spans="1:8" x14ac:dyDescent="0.2">
      <c r="A932" t="s">
        <v>5495</v>
      </c>
      <c r="B932" s="141" t="s">
        <v>784</v>
      </c>
      <c r="C932" s="45" t="s">
        <v>787</v>
      </c>
      <c r="D932" s="45" t="s">
        <v>788</v>
      </c>
      <c r="E932" s="45" t="s">
        <v>297</v>
      </c>
      <c r="F932" s="144" t="s">
        <v>5512</v>
      </c>
      <c r="G932" s="144" t="s">
        <v>5505</v>
      </c>
      <c r="H932" s="141" t="s">
        <v>346</v>
      </c>
    </row>
    <row r="933" spans="1:8" x14ac:dyDescent="0.2">
      <c r="A933" t="s">
        <v>5495</v>
      </c>
      <c r="B933" t="s">
        <v>601</v>
      </c>
      <c r="C933" s="45" t="s">
        <v>793</v>
      </c>
      <c r="D933" s="45" t="s">
        <v>794</v>
      </c>
      <c r="E933" s="45" t="s">
        <v>764</v>
      </c>
      <c r="F933" s="70" t="s">
        <v>5505</v>
      </c>
      <c r="G933" s="70" t="s">
        <v>5505</v>
      </c>
      <c r="H933" t="s">
        <v>5506</v>
      </c>
    </row>
    <row r="934" spans="1:8" x14ac:dyDescent="0.2">
      <c r="A934" t="s">
        <v>5495</v>
      </c>
      <c r="B934" s="2" t="s">
        <v>804</v>
      </c>
      <c r="C934" s="45" t="s">
        <v>805</v>
      </c>
      <c r="D934" s="45" t="s">
        <v>806</v>
      </c>
      <c r="E934" s="45" t="s">
        <v>297</v>
      </c>
      <c r="F934" s="144" t="s">
        <v>5505</v>
      </c>
      <c r="G934" s="144" t="s">
        <v>5505</v>
      </c>
      <c r="H934" s="141" t="s">
        <v>5506</v>
      </c>
    </row>
    <row r="935" spans="1:8" x14ac:dyDescent="0.2">
      <c r="A935" t="s">
        <v>5495</v>
      </c>
      <c r="B935" t="s">
        <v>964</v>
      </c>
      <c r="C935" s="11" t="s">
        <v>967</v>
      </c>
      <c r="D935" s="11" t="s">
        <v>968</v>
      </c>
      <c r="E935" s="11" t="s">
        <v>297</v>
      </c>
      <c r="F935" s="70" t="s">
        <v>5505</v>
      </c>
      <c r="G935" s="70" t="s">
        <v>5505</v>
      </c>
      <c r="H935" t="s">
        <v>5506</v>
      </c>
    </row>
    <row r="936" spans="1:8" x14ac:dyDescent="0.2">
      <c r="A936" t="s">
        <v>5495</v>
      </c>
      <c r="B936" s="141" t="s">
        <v>811</v>
      </c>
      <c r="C936" s="45" t="s">
        <v>814</v>
      </c>
      <c r="D936" s="45" t="s">
        <v>815</v>
      </c>
      <c r="E936" s="45" t="s">
        <v>297</v>
      </c>
      <c r="F936" s="144" t="s">
        <v>5505</v>
      </c>
      <c r="G936" s="144" t="s">
        <v>5505</v>
      </c>
      <c r="H936" s="141" t="s">
        <v>5506</v>
      </c>
    </row>
    <row r="937" spans="1:8" x14ac:dyDescent="0.2">
      <c r="A937" t="s">
        <v>5495</v>
      </c>
      <c r="B937" t="s">
        <v>816</v>
      </c>
      <c r="C937" s="11" t="s">
        <v>819</v>
      </c>
      <c r="D937" s="11" t="s">
        <v>819</v>
      </c>
      <c r="E937" s="11" t="s">
        <v>297</v>
      </c>
      <c r="F937" s="70" t="s">
        <v>5507</v>
      </c>
      <c r="G937" s="70" t="s">
        <v>5505</v>
      </c>
      <c r="H937" t="s">
        <v>5506</v>
      </c>
    </row>
    <row r="938" spans="1:8" x14ac:dyDescent="0.2">
      <c r="A938" t="s">
        <v>5495</v>
      </c>
      <c r="B938" s="141" t="s">
        <v>821</v>
      </c>
      <c r="C938" s="45" t="s">
        <v>824</v>
      </c>
      <c r="D938" s="45" t="s">
        <v>825</v>
      </c>
      <c r="E938" s="45" t="s">
        <v>297</v>
      </c>
      <c r="F938" s="144" t="s">
        <v>5505</v>
      </c>
      <c r="G938" s="144" t="s">
        <v>5505</v>
      </c>
      <c r="H938" s="141" t="s">
        <v>5506</v>
      </c>
    </row>
    <row r="939" spans="1:8" x14ac:dyDescent="0.2">
      <c r="A939" t="s">
        <v>5495</v>
      </c>
      <c r="B939" t="s">
        <v>5542</v>
      </c>
      <c r="C939" s="11" t="s">
        <v>3987</v>
      </c>
      <c r="D939" s="11" t="s">
        <v>3988</v>
      </c>
      <c r="E939" s="11" t="s">
        <v>3989</v>
      </c>
      <c r="F939" s="70" t="s">
        <v>5505</v>
      </c>
      <c r="G939" s="70" t="s">
        <v>5505</v>
      </c>
      <c r="H939" t="s">
        <v>297</v>
      </c>
    </row>
    <row r="940" spans="1:8" x14ac:dyDescent="0.2">
      <c r="A940" t="s">
        <v>5495</v>
      </c>
      <c r="B940" s="141" t="s">
        <v>3654</v>
      </c>
      <c r="C940" s="45" t="s">
        <v>3658</v>
      </c>
      <c r="D940" s="45" t="s">
        <v>3659</v>
      </c>
      <c r="E940" s="45" t="s">
        <v>297</v>
      </c>
      <c r="F940" s="144" t="s">
        <v>5507</v>
      </c>
      <c r="G940" s="144" t="s">
        <v>5505</v>
      </c>
      <c r="H940" s="141" t="s">
        <v>346</v>
      </c>
    </row>
    <row r="941" spans="1:8" x14ac:dyDescent="0.2">
      <c r="A941" t="s">
        <v>5495</v>
      </c>
      <c r="B941" t="s">
        <v>836</v>
      </c>
      <c r="C941" s="11" t="s">
        <v>839</v>
      </c>
      <c r="D941" s="11" t="s">
        <v>840</v>
      </c>
      <c r="E941" s="11" t="s">
        <v>297</v>
      </c>
      <c r="F941" s="70" t="s">
        <v>5505</v>
      </c>
      <c r="G941" s="70" t="s">
        <v>5505</v>
      </c>
      <c r="H941" t="s">
        <v>5506</v>
      </c>
    </row>
    <row r="942" spans="1:8" x14ac:dyDescent="0.2">
      <c r="A942" t="s">
        <v>5495</v>
      </c>
      <c r="B942" s="141" t="s">
        <v>369</v>
      </c>
      <c r="C942" s="45" t="s">
        <v>851</v>
      </c>
      <c r="D942" s="45" t="s">
        <v>852</v>
      </c>
      <c r="E942" s="45" t="s">
        <v>764</v>
      </c>
      <c r="F942" s="144" t="s">
        <v>5505</v>
      </c>
      <c r="G942" s="144" t="s">
        <v>5505</v>
      </c>
      <c r="H942" s="141" t="s">
        <v>5506</v>
      </c>
    </row>
    <row r="943" spans="1:8" x14ac:dyDescent="0.2">
      <c r="A943" t="s">
        <v>5495</v>
      </c>
      <c r="B943" t="s">
        <v>336</v>
      </c>
      <c r="C943" s="11" t="s">
        <v>856</v>
      </c>
      <c r="D943" s="11" t="s">
        <v>857</v>
      </c>
      <c r="E943" s="11" t="s">
        <v>858</v>
      </c>
      <c r="F943" s="70" t="s">
        <v>5505</v>
      </c>
      <c r="G943" s="70" t="s">
        <v>5505</v>
      </c>
      <c r="H943" t="s">
        <v>5506</v>
      </c>
    </row>
    <row r="944" spans="1:8" x14ac:dyDescent="0.2">
      <c r="A944" t="s">
        <v>5495</v>
      </c>
      <c r="B944" s="141" t="s">
        <v>802</v>
      </c>
      <c r="C944" s="45" t="s">
        <v>861</v>
      </c>
      <c r="D944" s="45" t="s">
        <v>862</v>
      </c>
      <c r="E944" s="45" t="s">
        <v>764</v>
      </c>
      <c r="F944" s="144" t="s">
        <v>5505</v>
      </c>
      <c r="G944" s="144" t="s">
        <v>5505</v>
      </c>
      <c r="H944" s="141" t="s">
        <v>5506</v>
      </c>
    </row>
    <row r="945" spans="1:8" x14ac:dyDescent="0.2">
      <c r="A945" t="s">
        <v>5495</v>
      </c>
      <c r="B945" t="s">
        <v>5546</v>
      </c>
      <c r="C945" s="11" t="s">
        <v>502</v>
      </c>
      <c r="D945" s="11" t="s">
        <v>503</v>
      </c>
      <c r="E945" s="11" t="s">
        <v>297</v>
      </c>
      <c r="F945" s="70" t="s">
        <v>5505</v>
      </c>
      <c r="G945" s="70" t="s">
        <v>5505</v>
      </c>
      <c r="H945" t="s">
        <v>5506</v>
      </c>
    </row>
    <row r="946" spans="1:8" x14ac:dyDescent="0.2">
      <c r="A946" t="s">
        <v>5495</v>
      </c>
      <c r="B946" s="141" t="s">
        <v>4729</v>
      </c>
      <c r="C946" s="45" t="s">
        <v>4732</v>
      </c>
      <c r="D946" s="45" t="s">
        <v>4733</v>
      </c>
      <c r="E946" s="45" t="s">
        <v>297</v>
      </c>
      <c r="F946" s="144" t="s">
        <v>5507</v>
      </c>
      <c r="G946" s="144" t="s">
        <v>5505</v>
      </c>
      <c r="H946" s="141" t="s">
        <v>346</v>
      </c>
    </row>
    <row r="947" spans="1:8" x14ac:dyDescent="0.2">
      <c r="A947" t="s">
        <v>5495</v>
      </c>
      <c r="B947" t="s">
        <v>5549</v>
      </c>
      <c r="C947" s="11" t="s">
        <v>4427</v>
      </c>
      <c r="D947" s="11" t="s">
        <v>4428</v>
      </c>
      <c r="E947" s="11" t="s">
        <v>4429</v>
      </c>
      <c r="F947" s="70" t="s">
        <v>5505</v>
      </c>
      <c r="G947" s="70" t="s">
        <v>5505</v>
      </c>
      <c r="H947" t="s">
        <v>5551</v>
      </c>
    </row>
    <row r="948" spans="1:8" x14ac:dyDescent="0.2">
      <c r="A948" t="s">
        <v>5495</v>
      </c>
      <c r="B948" s="141" t="s">
        <v>5552</v>
      </c>
      <c r="C948" s="45" t="s">
        <v>468</v>
      </c>
      <c r="D948" s="45" t="s">
        <v>469</v>
      </c>
      <c r="E948" s="45" t="s">
        <v>297</v>
      </c>
      <c r="F948" s="144" t="s">
        <v>5505</v>
      </c>
      <c r="G948" s="144" t="s">
        <v>5505</v>
      </c>
      <c r="H948" s="141" t="s">
        <v>5506</v>
      </c>
    </row>
    <row r="949" spans="1:8" x14ac:dyDescent="0.2">
      <c r="A949" t="s">
        <v>5495</v>
      </c>
      <c r="B949" t="s">
        <v>4702</v>
      </c>
      <c r="C949" s="11" t="s">
        <v>4704</v>
      </c>
      <c r="D949" s="11" t="s">
        <v>4364</v>
      </c>
      <c r="E949" s="11" t="s">
        <v>297</v>
      </c>
      <c r="F949" s="70" t="s">
        <v>5507</v>
      </c>
      <c r="G949" s="70" t="s">
        <v>5505</v>
      </c>
      <c r="H949" t="s">
        <v>346</v>
      </c>
    </row>
    <row r="950" spans="1:8" x14ac:dyDescent="0.2">
      <c r="A950" t="s">
        <v>5495</v>
      </c>
      <c r="B950" s="141" t="s">
        <v>4350</v>
      </c>
      <c r="C950" s="45" t="s">
        <v>4355</v>
      </c>
      <c r="D950" s="45" t="s">
        <v>4356</v>
      </c>
      <c r="E950" s="45" t="s">
        <v>297</v>
      </c>
      <c r="F950" s="144" t="s">
        <v>5507</v>
      </c>
      <c r="G950" s="144" t="s">
        <v>5505</v>
      </c>
      <c r="H950" s="141" t="s">
        <v>4354</v>
      </c>
    </row>
    <row r="951" spans="1:8" x14ac:dyDescent="0.2">
      <c r="A951" t="s">
        <v>5495</v>
      </c>
      <c r="B951" s="70" t="s">
        <v>877</v>
      </c>
      <c r="C951" s="11" t="s">
        <v>882</v>
      </c>
      <c r="D951" s="11" t="s">
        <v>883</v>
      </c>
      <c r="E951" s="11" t="s">
        <v>297</v>
      </c>
      <c r="F951" s="70" t="s">
        <v>5512</v>
      </c>
      <c r="G951" s="70" t="s">
        <v>5505</v>
      </c>
      <c r="H951" t="s">
        <v>881</v>
      </c>
    </row>
    <row r="952" spans="1:8" x14ac:dyDescent="0.2">
      <c r="A952" t="s">
        <v>5495</v>
      </c>
      <c r="B952" s="141" t="s">
        <v>885</v>
      </c>
      <c r="C952" s="121" t="s">
        <v>886</v>
      </c>
      <c r="D952" s="121" t="s">
        <v>888</v>
      </c>
      <c r="E952" s="45" t="s">
        <v>297</v>
      </c>
      <c r="F952" s="144" t="s">
        <v>5505</v>
      </c>
      <c r="G952" s="144" t="s">
        <v>5505</v>
      </c>
      <c r="H952" s="141" t="s">
        <v>5506</v>
      </c>
    </row>
    <row r="953" spans="1:8" x14ac:dyDescent="0.2">
      <c r="A953" t="s">
        <v>5495</v>
      </c>
      <c r="B953" t="s">
        <v>889</v>
      </c>
      <c r="C953" s="122" t="s">
        <v>892</v>
      </c>
      <c r="D953" s="122" t="s">
        <v>893</v>
      </c>
      <c r="E953" s="11" t="s">
        <v>297</v>
      </c>
      <c r="F953" s="70" t="s">
        <v>5505</v>
      </c>
      <c r="G953" s="70" t="s">
        <v>5505</v>
      </c>
      <c r="H953" t="s">
        <v>5506</v>
      </c>
    </row>
    <row r="954" spans="1:8" x14ac:dyDescent="0.2">
      <c r="A954" t="s">
        <v>5495</v>
      </c>
      <c r="B954" s="141" t="s">
        <v>894</v>
      </c>
      <c r="C954" s="119" t="s">
        <v>897</v>
      </c>
      <c r="D954" s="119" t="s">
        <v>898</v>
      </c>
      <c r="E954" s="45" t="s">
        <v>297</v>
      </c>
      <c r="F954" s="144" t="s">
        <v>5505</v>
      </c>
      <c r="G954" s="144" t="s">
        <v>5505</v>
      </c>
      <c r="H954" s="141" t="s">
        <v>5506</v>
      </c>
    </row>
    <row r="955" spans="1:8" x14ac:dyDescent="0.2">
      <c r="A955" t="s">
        <v>5495</v>
      </c>
      <c r="B955" s="70" t="s">
        <v>899</v>
      </c>
      <c r="C955" s="11" t="s">
        <v>903</v>
      </c>
      <c r="D955" s="11" t="s">
        <v>904</v>
      </c>
      <c r="E955" s="11" t="s">
        <v>297</v>
      </c>
      <c r="F955" s="70" t="s">
        <v>5507</v>
      </c>
      <c r="G955" s="70" t="s">
        <v>5505</v>
      </c>
      <c r="H955" t="s">
        <v>881</v>
      </c>
    </row>
    <row r="956" spans="1:8" x14ac:dyDescent="0.2">
      <c r="A956" t="s">
        <v>5495</v>
      </c>
      <c r="B956" s="7" t="s">
        <v>206</v>
      </c>
      <c r="C956" s="61" t="s">
        <v>513</v>
      </c>
      <c r="D956" s="45" t="s">
        <v>514</v>
      </c>
      <c r="E956" s="45" t="s">
        <v>297</v>
      </c>
      <c r="F956" s="144" t="s">
        <v>5505</v>
      </c>
      <c r="G956" s="144" t="s">
        <v>5505</v>
      </c>
      <c r="H956" s="141" t="s">
        <v>5506</v>
      </c>
    </row>
    <row r="957" spans="1:8" x14ac:dyDescent="0.2">
      <c r="A957" t="s">
        <v>5495</v>
      </c>
      <c r="B957" t="s">
        <v>910</v>
      </c>
      <c r="C957" s="45" t="s">
        <v>913</v>
      </c>
      <c r="D957" s="45" t="s">
        <v>914</v>
      </c>
      <c r="E957" s="45" t="s">
        <v>297</v>
      </c>
      <c r="F957" s="70" t="s">
        <v>5505</v>
      </c>
      <c r="G957" s="70" t="s">
        <v>5505</v>
      </c>
      <c r="H957" t="s">
        <v>5506</v>
      </c>
    </row>
    <row r="958" spans="1:8" x14ac:dyDescent="0.2">
      <c r="A958" t="s">
        <v>5495</v>
      </c>
      <c r="B958" s="141" t="s">
        <v>915</v>
      </c>
      <c r="C958" s="121" t="s">
        <v>918</v>
      </c>
      <c r="D958" s="45" t="s">
        <v>919</v>
      </c>
      <c r="E958" s="45" t="s">
        <v>297</v>
      </c>
      <c r="F958" s="144" t="s">
        <v>5505</v>
      </c>
      <c r="G958" s="144" t="s">
        <v>5505</v>
      </c>
      <c r="H958" s="141" t="s">
        <v>5506</v>
      </c>
    </row>
    <row r="959" spans="1:8" x14ac:dyDescent="0.2">
      <c r="A959" t="s">
        <v>5495</v>
      </c>
      <c r="B959" t="s">
        <v>920</v>
      </c>
      <c r="C959" s="45" t="s">
        <v>924</v>
      </c>
      <c r="D959" s="45" t="s">
        <v>925</v>
      </c>
      <c r="E959" s="45" t="s">
        <v>297</v>
      </c>
      <c r="F959" s="70" t="s">
        <v>5507</v>
      </c>
      <c r="G959" s="70" t="s">
        <v>5505</v>
      </c>
      <c r="H959" t="s">
        <v>923</v>
      </c>
    </row>
    <row r="960" spans="1:8" x14ac:dyDescent="0.2">
      <c r="A960" t="s">
        <v>5495</v>
      </c>
      <c r="B960" s="7" t="s">
        <v>528</v>
      </c>
      <c r="C960" s="45" t="s">
        <v>530</v>
      </c>
      <c r="D960" s="45" t="s">
        <v>531</v>
      </c>
      <c r="E960" s="45" t="s">
        <v>297</v>
      </c>
      <c r="F960" s="144" t="s">
        <v>5507</v>
      </c>
      <c r="G960" s="144" t="s">
        <v>5505</v>
      </c>
      <c r="H960" s="141" t="s">
        <v>346</v>
      </c>
    </row>
    <row r="961" spans="1:8" x14ac:dyDescent="0.2">
      <c r="A961" t="s">
        <v>5495</v>
      </c>
      <c r="B961" t="s">
        <v>935</v>
      </c>
      <c r="C961" s="45" t="s">
        <v>939</v>
      </c>
      <c r="D961" s="45" t="s">
        <v>939</v>
      </c>
      <c r="E961" s="45" t="s">
        <v>297</v>
      </c>
      <c r="F961" s="70" t="s">
        <v>5507</v>
      </c>
      <c r="G961" s="70" t="s">
        <v>5505</v>
      </c>
      <c r="H961" t="s">
        <v>297</v>
      </c>
    </row>
    <row r="962" spans="1:8" x14ac:dyDescent="0.2">
      <c r="A962" t="s">
        <v>5495</v>
      </c>
      <c r="B962" s="141" t="s">
        <v>589</v>
      </c>
      <c r="C962" s="45" t="s">
        <v>944</v>
      </c>
      <c r="D962" s="45" t="s">
        <v>945</v>
      </c>
      <c r="E962" s="45" t="s">
        <v>946</v>
      </c>
      <c r="F962" s="144" t="s">
        <v>5505</v>
      </c>
      <c r="G962" s="144" t="s">
        <v>5505</v>
      </c>
      <c r="H962" s="141" t="s">
        <v>5506</v>
      </c>
    </row>
    <row r="963" spans="1:8" x14ac:dyDescent="0.2">
      <c r="A963" t="s">
        <v>5495</v>
      </c>
      <c r="B963" t="s">
        <v>1379</v>
      </c>
      <c r="C963" s="45" t="s">
        <v>1383</v>
      </c>
      <c r="D963" s="45" t="s">
        <v>1384</v>
      </c>
      <c r="E963" s="45" t="s">
        <v>1385</v>
      </c>
      <c r="F963" s="70" t="s">
        <v>5505</v>
      </c>
      <c r="G963" s="70" t="s">
        <v>5505</v>
      </c>
      <c r="H963" t="s">
        <v>5506</v>
      </c>
    </row>
    <row r="964" spans="1:8" x14ac:dyDescent="0.2">
      <c r="A964" t="s">
        <v>5495</v>
      </c>
      <c r="B964" s="141" t="s">
        <v>952</v>
      </c>
      <c r="C964" s="45" t="s">
        <v>956</v>
      </c>
      <c r="D964" s="45" t="s">
        <v>957</v>
      </c>
      <c r="E964" s="45" t="s">
        <v>297</v>
      </c>
      <c r="F964" s="144" t="s">
        <v>5505</v>
      </c>
      <c r="G964" s="144" t="s">
        <v>5505</v>
      </c>
      <c r="H964" s="141" t="s">
        <v>5506</v>
      </c>
    </row>
    <row r="965" spans="1:8" x14ac:dyDescent="0.2">
      <c r="A965" t="s">
        <v>5495</v>
      </c>
      <c r="B965" s="70" t="s">
        <v>958</v>
      </c>
      <c r="C965" s="45" t="s">
        <v>962</v>
      </c>
      <c r="D965" s="45" t="s">
        <v>963</v>
      </c>
      <c r="E965" s="45" t="s">
        <v>297</v>
      </c>
      <c r="F965" s="70" t="s">
        <v>5505</v>
      </c>
      <c r="G965" s="70" t="s">
        <v>5505</v>
      </c>
      <c r="H965" t="s">
        <v>5506</v>
      </c>
    </row>
    <row r="966" spans="1:8" x14ac:dyDescent="0.2">
      <c r="A966" t="s">
        <v>5495</v>
      </c>
      <c r="B966" s="141" t="s">
        <v>1241</v>
      </c>
      <c r="C966" s="45" t="s">
        <v>1247</v>
      </c>
      <c r="D966" s="45" t="s">
        <v>1248</v>
      </c>
      <c r="E966" s="45" t="s">
        <v>297</v>
      </c>
      <c r="F966" s="144" t="s">
        <v>5505</v>
      </c>
      <c r="G966" s="144" t="s">
        <v>5505</v>
      </c>
      <c r="H966" s="141" t="s">
        <v>5506</v>
      </c>
    </row>
    <row r="967" spans="1:8" x14ac:dyDescent="0.2">
      <c r="A967" t="s">
        <v>5495</v>
      </c>
      <c r="B967" t="s">
        <v>969</v>
      </c>
      <c r="C967" s="45" t="s">
        <v>972</v>
      </c>
      <c r="D967" s="45" t="s">
        <v>973</v>
      </c>
      <c r="E967" s="45" t="s">
        <v>297</v>
      </c>
      <c r="F967" s="70" t="s">
        <v>5507</v>
      </c>
      <c r="G967" s="70" t="s">
        <v>5505</v>
      </c>
      <c r="H967" t="s">
        <v>346</v>
      </c>
    </row>
    <row r="968" spans="1:8" x14ac:dyDescent="0.2">
      <c r="A968" t="s">
        <v>5495</v>
      </c>
      <c r="B968" s="141" t="s">
        <v>479</v>
      </c>
      <c r="C968" s="45" t="s">
        <v>980</v>
      </c>
      <c r="D968" s="45" t="s">
        <v>981</v>
      </c>
      <c r="E968" s="45" t="s">
        <v>297</v>
      </c>
      <c r="F968" s="144" t="s">
        <v>5505</v>
      </c>
      <c r="G968" s="144" t="s">
        <v>5505</v>
      </c>
      <c r="H968" s="141" t="s">
        <v>5506</v>
      </c>
    </row>
    <row r="969" spans="1:8" x14ac:dyDescent="0.2">
      <c r="A969" t="s">
        <v>5495</v>
      </c>
      <c r="B969" t="s">
        <v>2276</v>
      </c>
      <c r="C969" s="45" t="s">
        <v>2282</v>
      </c>
      <c r="D969" s="45" t="s">
        <v>2283</v>
      </c>
      <c r="E969" s="45" t="s">
        <v>297</v>
      </c>
      <c r="F969" s="70" t="s">
        <v>5505</v>
      </c>
      <c r="G969" s="70" t="s">
        <v>5505</v>
      </c>
      <c r="H969" t="s">
        <v>5506</v>
      </c>
    </row>
    <row r="970" spans="1:8" x14ac:dyDescent="0.2">
      <c r="A970" t="s">
        <v>5495</v>
      </c>
      <c r="B970" s="141" t="s">
        <v>2684</v>
      </c>
      <c r="C970" s="45" t="s">
        <v>2687</v>
      </c>
      <c r="D970" s="45" t="s">
        <v>2688</v>
      </c>
      <c r="E970" s="45" t="s">
        <v>297</v>
      </c>
      <c r="F970" s="144" t="s">
        <v>5505</v>
      </c>
      <c r="G970" s="144" t="s">
        <v>5505</v>
      </c>
      <c r="H970" s="141" t="s">
        <v>5506</v>
      </c>
    </row>
    <row r="971" spans="1:8" x14ac:dyDescent="0.2">
      <c r="A971" t="s">
        <v>5495</v>
      </c>
      <c r="B971" s="7" t="s">
        <v>421</v>
      </c>
      <c r="C971" s="45" t="s">
        <v>425</v>
      </c>
      <c r="D971" s="45" t="s">
        <v>426</v>
      </c>
      <c r="E971" s="45" t="s">
        <v>297</v>
      </c>
      <c r="F971" s="70" t="s">
        <v>5507</v>
      </c>
      <c r="G971" s="70" t="s">
        <v>5505</v>
      </c>
      <c r="H971" t="s">
        <v>297</v>
      </c>
    </row>
    <row r="972" spans="1:8" x14ac:dyDescent="0.2">
      <c r="A972" t="s">
        <v>5495</v>
      </c>
      <c r="B972" s="141" t="s">
        <v>826</v>
      </c>
      <c r="C972" s="45" t="s">
        <v>829</v>
      </c>
      <c r="D972" s="45" t="s">
        <v>830</v>
      </c>
      <c r="E972" s="45" t="s">
        <v>297</v>
      </c>
      <c r="F972" s="144" t="s">
        <v>5507</v>
      </c>
      <c r="G972" s="144" t="s">
        <v>5505</v>
      </c>
      <c r="H972" s="141" t="s">
        <v>346</v>
      </c>
    </row>
    <row r="973" spans="1:8" x14ac:dyDescent="0.2">
      <c r="A973" t="s">
        <v>5495</v>
      </c>
      <c r="B973" t="s">
        <v>1040</v>
      </c>
      <c r="C973" s="45" t="s">
        <v>1044</v>
      </c>
      <c r="D973" s="45" t="s">
        <v>1045</v>
      </c>
      <c r="E973" s="45" t="s">
        <v>297</v>
      </c>
      <c r="F973" s="70" t="s">
        <v>5505</v>
      </c>
      <c r="G973" s="70" t="s">
        <v>5505</v>
      </c>
      <c r="H973" t="s">
        <v>5506</v>
      </c>
    </row>
    <row r="974" spans="1:8" x14ac:dyDescent="0.2">
      <c r="A974" t="s">
        <v>5495</v>
      </c>
      <c r="B974" s="141" t="s">
        <v>1053</v>
      </c>
      <c r="C974" s="45" t="s">
        <v>1050</v>
      </c>
      <c r="D974" s="45" t="s">
        <v>1051</v>
      </c>
      <c r="E974" s="45" t="s">
        <v>297</v>
      </c>
      <c r="F974" s="144" t="s">
        <v>5507</v>
      </c>
      <c r="G974" s="144" t="s">
        <v>5505</v>
      </c>
      <c r="H974" s="141" t="s">
        <v>568</v>
      </c>
    </row>
    <row r="975" spans="1:8" x14ac:dyDescent="0.2">
      <c r="A975" t="s">
        <v>5495</v>
      </c>
      <c r="B975" t="s">
        <v>1061</v>
      </c>
      <c r="C975" s="45" t="s">
        <v>1065</v>
      </c>
      <c r="D975" s="45" t="s">
        <v>1066</v>
      </c>
      <c r="E975" s="45" t="s">
        <v>297</v>
      </c>
      <c r="F975" s="70" t="s">
        <v>5507</v>
      </c>
      <c r="G975" s="70" t="s">
        <v>5505</v>
      </c>
      <c r="H975" t="s">
        <v>1064</v>
      </c>
    </row>
    <row r="976" spans="1:8" x14ac:dyDescent="0.2">
      <c r="A976" t="s">
        <v>5495</v>
      </c>
      <c r="B976" s="141" t="s">
        <v>1070</v>
      </c>
      <c r="C976" s="45" t="s">
        <v>1074</v>
      </c>
      <c r="D976" s="45" t="s">
        <v>1075</v>
      </c>
      <c r="E976" s="45" t="s">
        <v>1076</v>
      </c>
      <c r="F976" s="144" t="s">
        <v>5507</v>
      </c>
      <c r="G976" s="144" t="s">
        <v>5505</v>
      </c>
      <c r="H976" s="141" t="s">
        <v>568</v>
      </c>
    </row>
    <row r="977" spans="1:8" x14ac:dyDescent="0.2">
      <c r="A977" t="s">
        <v>5495</v>
      </c>
      <c r="B977" t="s">
        <v>1079</v>
      </c>
      <c r="C977" s="45" t="s">
        <v>1083</v>
      </c>
      <c r="D977" s="45" t="s">
        <v>1084</v>
      </c>
      <c r="E977" s="45" t="s">
        <v>297</v>
      </c>
      <c r="F977" s="70" t="s">
        <v>5507</v>
      </c>
      <c r="G977" s="70" t="s">
        <v>5505</v>
      </c>
      <c r="H977" t="s">
        <v>1082</v>
      </c>
    </row>
    <row r="978" spans="1:8" x14ac:dyDescent="0.2">
      <c r="A978" t="s">
        <v>5495</v>
      </c>
      <c r="B978" s="141" t="s">
        <v>1088</v>
      </c>
      <c r="C978" s="45" t="s">
        <v>1083</v>
      </c>
      <c r="D978" s="45" t="s">
        <v>1090</v>
      </c>
      <c r="E978" s="45" t="s">
        <v>1091</v>
      </c>
      <c r="F978" s="144" t="s">
        <v>5507</v>
      </c>
      <c r="G978" s="144" t="s">
        <v>5505</v>
      </c>
      <c r="H978" s="141" t="s">
        <v>568</v>
      </c>
    </row>
    <row r="979" spans="1:8" x14ac:dyDescent="0.2">
      <c r="A979" t="s">
        <v>5495</v>
      </c>
      <c r="B979" t="s">
        <v>5559</v>
      </c>
      <c r="C979" s="45" t="s">
        <v>1095</v>
      </c>
      <c r="D979" s="45" t="s">
        <v>1096</v>
      </c>
      <c r="E979" s="45" t="s">
        <v>1091</v>
      </c>
      <c r="F979" s="70" t="s">
        <v>5507</v>
      </c>
      <c r="G979" s="70" t="s">
        <v>5505</v>
      </c>
      <c r="H979" t="s">
        <v>568</v>
      </c>
    </row>
    <row r="980" spans="1:8" x14ac:dyDescent="0.2">
      <c r="A980" t="s">
        <v>5495</v>
      </c>
      <c r="B980" s="141" t="s">
        <v>1092</v>
      </c>
      <c r="C980" s="45" t="s">
        <v>1102</v>
      </c>
      <c r="D980" s="45" t="s">
        <v>1103</v>
      </c>
      <c r="E980" s="45" t="s">
        <v>297</v>
      </c>
      <c r="F980" s="144" t="s">
        <v>5507</v>
      </c>
      <c r="G980" s="144" t="s">
        <v>5505</v>
      </c>
      <c r="H980" s="141" t="s">
        <v>1082</v>
      </c>
    </row>
    <row r="981" spans="1:8" x14ac:dyDescent="0.2">
      <c r="A981" t="s">
        <v>5495</v>
      </c>
      <c r="B981" t="s">
        <v>516</v>
      </c>
      <c r="C981" s="45" t="s">
        <v>1108</v>
      </c>
      <c r="D981" s="45" t="s">
        <v>5930</v>
      </c>
      <c r="E981" s="45" t="s">
        <v>297</v>
      </c>
      <c r="F981" s="70" t="s">
        <v>5505</v>
      </c>
      <c r="G981" s="70" t="s">
        <v>5505</v>
      </c>
      <c r="H981" t="s">
        <v>5506</v>
      </c>
    </row>
    <row r="982" spans="1:8" x14ac:dyDescent="0.2">
      <c r="A982" t="s">
        <v>5495</v>
      </c>
      <c r="B982" s="141" t="s">
        <v>1111</v>
      </c>
      <c r="C982" s="45" t="s">
        <v>1114</v>
      </c>
      <c r="D982" s="45" t="s">
        <v>5931</v>
      </c>
      <c r="E982" s="45" t="s">
        <v>297</v>
      </c>
      <c r="F982" s="144" t="s">
        <v>5505</v>
      </c>
      <c r="G982" s="144" t="s">
        <v>5505</v>
      </c>
      <c r="H982" s="141" t="s">
        <v>5506</v>
      </c>
    </row>
    <row r="983" spans="1:8" x14ac:dyDescent="0.2">
      <c r="A983" t="s">
        <v>5495</v>
      </c>
      <c r="B983" t="s">
        <v>1120</v>
      </c>
      <c r="C983" s="45" t="s">
        <v>1123</v>
      </c>
      <c r="D983" s="45" t="s">
        <v>1123</v>
      </c>
      <c r="E983" s="45" t="s">
        <v>297</v>
      </c>
      <c r="F983" s="70" t="s">
        <v>5507</v>
      </c>
      <c r="G983" s="70" t="s">
        <v>5505</v>
      </c>
      <c r="H983" t="s">
        <v>297</v>
      </c>
    </row>
    <row r="984" spans="1:8" x14ac:dyDescent="0.2">
      <c r="A984" t="s">
        <v>5495</v>
      </c>
      <c r="B984" s="144" t="s">
        <v>1126</v>
      </c>
      <c r="C984" s="45" t="s">
        <v>1129</v>
      </c>
      <c r="D984" s="45" t="s">
        <v>1130</v>
      </c>
      <c r="E984" s="45" t="s">
        <v>297</v>
      </c>
      <c r="F984" s="144" t="s">
        <v>5507</v>
      </c>
      <c r="G984" s="144" t="s">
        <v>5505</v>
      </c>
      <c r="H984" s="141" t="s">
        <v>385</v>
      </c>
    </row>
    <row r="985" spans="1:8" x14ac:dyDescent="0.2">
      <c r="A985" t="s">
        <v>5495</v>
      </c>
      <c r="B985" t="s">
        <v>1136</v>
      </c>
      <c r="C985" s="45" t="s">
        <v>1141</v>
      </c>
      <c r="D985" s="45" t="s">
        <v>1141</v>
      </c>
      <c r="E985" s="45" t="s">
        <v>297</v>
      </c>
      <c r="F985" s="70" t="s">
        <v>5507</v>
      </c>
      <c r="G985" s="70" t="s">
        <v>5505</v>
      </c>
      <c r="H985" t="s">
        <v>346</v>
      </c>
    </row>
    <row r="986" spans="1:8" x14ac:dyDescent="0.2">
      <c r="A986" t="s">
        <v>5495</v>
      </c>
      <c r="B986" s="141" t="s">
        <v>1140</v>
      </c>
      <c r="C986" s="45" t="s">
        <v>1152</v>
      </c>
      <c r="D986" s="45" t="s">
        <v>1153</v>
      </c>
      <c r="E986" s="45" t="s">
        <v>297</v>
      </c>
      <c r="F986" s="144" t="s">
        <v>5505</v>
      </c>
      <c r="G986" s="144" t="s">
        <v>5505</v>
      </c>
      <c r="H986" s="141" t="s">
        <v>5506</v>
      </c>
    </row>
    <row r="987" spans="1:8" x14ac:dyDescent="0.2">
      <c r="A987" t="s">
        <v>5495</v>
      </c>
      <c r="B987" s="70" t="s">
        <v>1154</v>
      </c>
      <c r="C987" s="45" t="s">
        <v>1157</v>
      </c>
      <c r="D987" s="45" t="s">
        <v>1158</v>
      </c>
      <c r="E987" s="45" t="s">
        <v>297</v>
      </c>
      <c r="F987" s="70" t="s">
        <v>5507</v>
      </c>
      <c r="G987" s="70" t="s">
        <v>5505</v>
      </c>
      <c r="H987" t="s">
        <v>385</v>
      </c>
    </row>
    <row r="988" spans="1:8" x14ac:dyDescent="0.2">
      <c r="A988" t="s">
        <v>5495</v>
      </c>
      <c r="B988" s="144" t="s">
        <v>1159</v>
      </c>
      <c r="C988" s="45" t="s">
        <v>1162</v>
      </c>
      <c r="D988" s="45" t="s">
        <v>1163</v>
      </c>
      <c r="E988" s="45" t="s">
        <v>297</v>
      </c>
      <c r="F988" s="144" t="s">
        <v>5507</v>
      </c>
      <c r="G988" s="144" t="s">
        <v>5505</v>
      </c>
      <c r="H988" s="141" t="s">
        <v>385</v>
      </c>
    </row>
    <row r="989" spans="1:8" x14ac:dyDescent="0.2">
      <c r="A989" t="s">
        <v>5495</v>
      </c>
      <c r="B989" s="70" t="s">
        <v>1164</v>
      </c>
      <c r="C989" s="45" t="s">
        <v>1167</v>
      </c>
      <c r="D989" s="45" t="s">
        <v>1168</v>
      </c>
      <c r="E989" s="45" t="s">
        <v>297</v>
      </c>
      <c r="F989" s="70" t="s">
        <v>5507</v>
      </c>
      <c r="G989" s="70" t="s">
        <v>5505</v>
      </c>
      <c r="H989" t="s">
        <v>385</v>
      </c>
    </row>
    <row r="990" spans="1:8" x14ac:dyDescent="0.2">
      <c r="A990" t="s">
        <v>5495</v>
      </c>
      <c r="B990" s="141" t="s">
        <v>5567</v>
      </c>
      <c r="C990" s="45" t="s">
        <v>3273</v>
      </c>
      <c r="D990" s="45" t="s">
        <v>3274</v>
      </c>
      <c r="E990" s="45" t="s">
        <v>297</v>
      </c>
      <c r="F990" s="144" t="s">
        <v>5512</v>
      </c>
      <c r="G990" s="144" t="s">
        <v>5505</v>
      </c>
      <c r="H990" s="141" t="s">
        <v>5506</v>
      </c>
    </row>
    <row r="991" spans="1:8" x14ac:dyDescent="0.2">
      <c r="A991" t="s">
        <v>5495</v>
      </c>
      <c r="B991" t="s">
        <v>1174</v>
      </c>
      <c r="C991" s="45" t="s">
        <v>1179</v>
      </c>
      <c r="D991" s="45" t="s">
        <v>1180</v>
      </c>
      <c r="E991" s="45" t="s">
        <v>297</v>
      </c>
      <c r="F991" s="70" t="s">
        <v>5507</v>
      </c>
      <c r="G991" s="70" t="s">
        <v>5505</v>
      </c>
      <c r="H991" t="s">
        <v>568</v>
      </c>
    </row>
    <row r="992" spans="1:8" x14ac:dyDescent="0.2">
      <c r="A992" t="s">
        <v>5495</v>
      </c>
      <c r="B992" s="141" t="s">
        <v>203</v>
      </c>
      <c r="C992" s="147" t="s">
        <v>864</v>
      </c>
      <c r="D992" s="147" t="s">
        <v>865</v>
      </c>
      <c r="E992" s="147" t="s">
        <v>297</v>
      </c>
      <c r="F992" s="144" t="s">
        <v>5505</v>
      </c>
      <c r="G992" s="144" t="s">
        <v>5505</v>
      </c>
      <c r="H992" s="141" t="s">
        <v>5506</v>
      </c>
    </row>
    <row r="993" spans="1:8" x14ac:dyDescent="0.2">
      <c r="A993" t="s">
        <v>5495</v>
      </c>
      <c r="B993" s="70" t="s">
        <v>1204</v>
      </c>
      <c r="C993" s="45" t="s">
        <v>1207</v>
      </c>
      <c r="D993" s="45" t="s">
        <v>1208</v>
      </c>
      <c r="E993" s="45" t="s">
        <v>297</v>
      </c>
      <c r="F993" s="70" t="s">
        <v>5507</v>
      </c>
      <c r="G993" s="70" t="s">
        <v>5505</v>
      </c>
      <c r="H993" t="s">
        <v>385</v>
      </c>
    </row>
    <row r="994" spans="1:8" x14ac:dyDescent="0.2">
      <c r="A994" t="s">
        <v>5495</v>
      </c>
      <c r="B994" s="141" t="s">
        <v>831</v>
      </c>
      <c r="C994" s="45" t="s">
        <v>834</v>
      </c>
      <c r="D994" s="45" t="s">
        <v>835</v>
      </c>
      <c r="E994" s="45" t="s">
        <v>297</v>
      </c>
      <c r="F994" s="144" t="s">
        <v>5507</v>
      </c>
      <c r="G994" s="144" t="s">
        <v>5505</v>
      </c>
      <c r="H994" s="141" t="s">
        <v>346</v>
      </c>
    </row>
    <row r="995" spans="1:8" x14ac:dyDescent="0.2">
      <c r="A995" t="s">
        <v>5495</v>
      </c>
      <c r="B995" t="s">
        <v>1215</v>
      </c>
      <c r="C995" s="45" t="s">
        <v>1220</v>
      </c>
      <c r="D995" s="45" t="s">
        <v>1221</v>
      </c>
      <c r="E995" s="45" t="s">
        <v>297</v>
      </c>
      <c r="F995" s="70" t="s">
        <v>5505</v>
      </c>
      <c r="G995" s="70" t="s">
        <v>5505</v>
      </c>
      <c r="H995" t="s">
        <v>5506</v>
      </c>
    </row>
    <row r="996" spans="1:8" x14ac:dyDescent="0.2">
      <c r="A996" t="s">
        <v>5495</v>
      </c>
      <c r="B996" s="141" t="s">
        <v>433</v>
      </c>
      <c r="C996" s="45" t="s">
        <v>436</v>
      </c>
      <c r="D996" s="45" t="s">
        <v>437</v>
      </c>
      <c r="E996" s="45" t="s">
        <v>297</v>
      </c>
      <c r="F996" s="144" t="s">
        <v>5505</v>
      </c>
      <c r="G996" s="144" t="s">
        <v>5505</v>
      </c>
      <c r="H996" s="141" t="s">
        <v>5506</v>
      </c>
    </row>
    <row r="997" spans="1:8" x14ac:dyDescent="0.2">
      <c r="A997" t="s">
        <v>5495</v>
      </c>
      <c r="B997" t="s">
        <v>1232</v>
      </c>
      <c r="C997" s="45" t="s">
        <v>1233</v>
      </c>
      <c r="D997" s="45" t="s">
        <v>1239</v>
      </c>
      <c r="E997" s="120" t="s">
        <v>1240</v>
      </c>
      <c r="F997" s="70" t="s">
        <v>5505</v>
      </c>
      <c r="G997" s="70" t="s">
        <v>5505</v>
      </c>
      <c r="H997" t="s">
        <v>5506</v>
      </c>
    </row>
    <row r="998" spans="1:8" x14ac:dyDescent="0.2">
      <c r="A998" t="s">
        <v>5495</v>
      </c>
      <c r="B998" s="141" t="s">
        <v>1249</v>
      </c>
      <c r="C998" s="45" t="s">
        <v>1253</v>
      </c>
      <c r="D998" s="45" t="s">
        <v>1250</v>
      </c>
      <c r="E998" s="45" t="s">
        <v>297</v>
      </c>
      <c r="F998" s="144" t="s">
        <v>5512</v>
      </c>
      <c r="G998" s="144" t="s">
        <v>5505</v>
      </c>
      <c r="H998" s="141" t="s">
        <v>5506</v>
      </c>
    </row>
    <row r="999" spans="1:8" x14ac:dyDescent="0.2">
      <c r="A999" t="s">
        <v>5495</v>
      </c>
      <c r="B999" t="s">
        <v>1255</v>
      </c>
      <c r="C999" s="45" t="s">
        <v>1258</v>
      </c>
      <c r="D999" s="45" t="s">
        <v>1256</v>
      </c>
      <c r="E999" s="45" t="s">
        <v>297</v>
      </c>
      <c r="F999" s="70" t="s">
        <v>5512</v>
      </c>
      <c r="G999" s="70" t="s">
        <v>5505</v>
      </c>
      <c r="H999" t="s">
        <v>5506</v>
      </c>
    </row>
    <row r="1000" spans="1:8" x14ac:dyDescent="0.2">
      <c r="A1000" t="s">
        <v>5495</v>
      </c>
      <c r="B1000" s="7" t="s">
        <v>1260</v>
      </c>
      <c r="C1000" s="61" t="s">
        <v>1261</v>
      </c>
      <c r="D1000" s="61" t="s">
        <v>1263</v>
      </c>
      <c r="E1000" s="61" t="s">
        <v>297</v>
      </c>
      <c r="F1000" s="144" t="s">
        <v>5507</v>
      </c>
      <c r="G1000" s="144" t="s">
        <v>5505</v>
      </c>
      <c r="H1000" s="7" t="s">
        <v>346</v>
      </c>
    </row>
    <row r="1001" spans="1:8" x14ac:dyDescent="0.2">
      <c r="A1001" t="s">
        <v>5495</v>
      </c>
      <c r="B1001" s="62" t="s">
        <v>1266</v>
      </c>
      <c r="C1001" s="123" t="s">
        <v>1267</v>
      </c>
      <c r="D1001" s="123" t="s">
        <v>1269</v>
      </c>
      <c r="E1001" s="123" t="s">
        <v>297</v>
      </c>
      <c r="F1001" s="70" t="s">
        <v>5507</v>
      </c>
      <c r="G1001" s="70" t="s">
        <v>5505</v>
      </c>
      <c r="H1001" s="62" t="s">
        <v>346</v>
      </c>
    </row>
    <row r="1002" spans="1:8" x14ac:dyDescent="0.2">
      <c r="A1002" t="s">
        <v>5495</v>
      </c>
      <c r="B1002" s="141" t="s">
        <v>1270</v>
      </c>
      <c r="C1002" s="45" t="s">
        <v>1271</v>
      </c>
      <c r="D1002" s="45" t="s">
        <v>1273</v>
      </c>
      <c r="E1002" s="45" t="s">
        <v>297</v>
      </c>
      <c r="F1002" s="144" t="s">
        <v>5507</v>
      </c>
      <c r="G1002" s="144" t="s">
        <v>5505</v>
      </c>
      <c r="H1002" s="141" t="s">
        <v>346</v>
      </c>
    </row>
    <row r="1003" spans="1:8" x14ac:dyDescent="0.2">
      <c r="A1003" t="s">
        <v>5495</v>
      </c>
      <c r="B1003" t="s">
        <v>1275</v>
      </c>
      <c r="C1003" s="45" t="s">
        <v>1276</v>
      </c>
      <c r="D1003" s="45" t="s">
        <v>1278</v>
      </c>
      <c r="E1003" s="45" t="s">
        <v>297</v>
      </c>
      <c r="F1003" s="70" t="s">
        <v>5507</v>
      </c>
      <c r="G1003" s="70" t="s">
        <v>5505</v>
      </c>
      <c r="H1003" t="s">
        <v>346</v>
      </c>
    </row>
    <row r="1004" spans="1:8" x14ac:dyDescent="0.2">
      <c r="A1004" t="s">
        <v>5495</v>
      </c>
      <c r="B1004" s="141" t="s">
        <v>1280</v>
      </c>
      <c r="C1004" s="45" t="s">
        <v>1281</v>
      </c>
      <c r="D1004" s="45" t="s">
        <v>1283</v>
      </c>
      <c r="E1004" s="45" t="s">
        <v>297</v>
      </c>
      <c r="F1004" s="144" t="s">
        <v>5512</v>
      </c>
      <c r="G1004" s="144" t="s">
        <v>5505</v>
      </c>
      <c r="H1004" s="141" t="s">
        <v>346</v>
      </c>
    </row>
    <row r="1005" spans="1:8" x14ac:dyDescent="0.2">
      <c r="A1005" t="s">
        <v>5495</v>
      </c>
      <c r="B1005" t="s">
        <v>1285</v>
      </c>
      <c r="C1005" s="45" t="s">
        <v>1286</v>
      </c>
      <c r="D1005" s="45" t="s">
        <v>1288</v>
      </c>
      <c r="E1005" s="45" t="s">
        <v>297</v>
      </c>
      <c r="F1005" s="70" t="s">
        <v>5507</v>
      </c>
      <c r="G1005" s="70" t="s">
        <v>5505</v>
      </c>
      <c r="H1005" t="s">
        <v>346</v>
      </c>
    </row>
    <row r="1006" spans="1:8" x14ac:dyDescent="0.2">
      <c r="A1006" t="s">
        <v>5495</v>
      </c>
      <c r="B1006" s="141" t="s">
        <v>1289</v>
      </c>
      <c r="C1006" s="45" t="s">
        <v>1294</v>
      </c>
      <c r="D1006" s="45" t="s">
        <v>1295</v>
      </c>
      <c r="E1006" s="45" t="s">
        <v>297</v>
      </c>
      <c r="F1006" s="144" t="s">
        <v>5507</v>
      </c>
      <c r="G1006" s="144" t="s">
        <v>5505</v>
      </c>
      <c r="H1006" s="141" t="s">
        <v>568</v>
      </c>
    </row>
    <row r="1007" spans="1:8" x14ac:dyDescent="0.2">
      <c r="A1007" t="s">
        <v>5495</v>
      </c>
      <c r="B1007" t="s">
        <v>1298</v>
      </c>
      <c r="C1007" s="45" t="s">
        <v>1303</v>
      </c>
      <c r="D1007" s="45" t="s">
        <v>1304</v>
      </c>
      <c r="E1007" s="45" t="s">
        <v>297</v>
      </c>
      <c r="F1007" s="70" t="s">
        <v>5507</v>
      </c>
      <c r="G1007" s="70" t="s">
        <v>5505</v>
      </c>
      <c r="H1007" t="s">
        <v>568</v>
      </c>
    </row>
    <row r="1008" spans="1:8" x14ac:dyDescent="0.2">
      <c r="A1008" t="s">
        <v>5495</v>
      </c>
      <c r="B1008" s="141" t="s">
        <v>1306</v>
      </c>
      <c r="C1008" s="45" t="s">
        <v>1307</v>
      </c>
      <c r="D1008" s="45" t="s">
        <v>1309</v>
      </c>
      <c r="E1008" s="45" t="s">
        <v>297</v>
      </c>
      <c r="F1008" s="144" t="s">
        <v>5507</v>
      </c>
      <c r="G1008" s="144" t="s">
        <v>5505</v>
      </c>
      <c r="H1008" s="141" t="s">
        <v>346</v>
      </c>
    </row>
    <row r="1009" spans="1:8" x14ac:dyDescent="0.2">
      <c r="A1009" t="s">
        <v>5495</v>
      </c>
      <c r="B1009" s="70" t="s">
        <v>1314</v>
      </c>
      <c r="C1009" s="45" t="s">
        <v>5932</v>
      </c>
      <c r="D1009" s="45" t="s">
        <v>1320</v>
      </c>
      <c r="E1009" s="45" t="s">
        <v>297</v>
      </c>
      <c r="F1009" s="70" t="s">
        <v>5507</v>
      </c>
      <c r="G1009" s="70" t="s">
        <v>5505</v>
      </c>
      <c r="H1009" t="s">
        <v>881</v>
      </c>
    </row>
    <row r="1010" spans="1:8" x14ac:dyDescent="0.2">
      <c r="A1010" t="s">
        <v>5495</v>
      </c>
      <c r="B1010" s="85" t="s">
        <v>1323</v>
      </c>
      <c r="C1010" s="45" t="s">
        <v>1327</v>
      </c>
      <c r="D1010" s="45" t="s">
        <v>1328</v>
      </c>
      <c r="E1010" s="45" t="s">
        <v>1329</v>
      </c>
      <c r="F1010" s="144" t="s">
        <v>5505</v>
      </c>
      <c r="G1010" s="144" t="s">
        <v>5505</v>
      </c>
      <c r="H1010" s="141" t="s">
        <v>5506</v>
      </c>
    </row>
    <row r="1011" spans="1:8" x14ac:dyDescent="0.2">
      <c r="A1011" t="s">
        <v>5495</v>
      </c>
      <c r="B1011" s="29" t="s">
        <v>1344</v>
      </c>
      <c r="C1011" s="45" t="s">
        <v>1347</v>
      </c>
      <c r="D1011" s="45" t="s">
        <v>1348</v>
      </c>
      <c r="E1011" s="45" t="s">
        <v>297</v>
      </c>
      <c r="F1011" s="70" t="s">
        <v>5505</v>
      </c>
      <c r="G1011" s="70" t="s">
        <v>5505</v>
      </c>
      <c r="H1011" t="s">
        <v>5506</v>
      </c>
    </row>
    <row r="1012" spans="1:8" x14ac:dyDescent="0.2">
      <c r="A1012" t="s">
        <v>5495</v>
      </c>
      <c r="B1012" s="145" t="s">
        <v>1349</v>
      </c>
      <c r="C1012" s="45" t="s">
        <v>1352</v>
      </c>
      <c r="D1012" s="45" t="s">
        <v>1353</v>
      </c>
      <c r="E1012" s="45" t="s">
        <v>297</v>
      </c>
      <c r="F1012" s="144" t="s">
        <v>5505</v>
      </c>
      <c r="G1012" s="144" t="s">
        <v>5505</v>
      </c>
      <c r="H1012" s="141" t="s">
        <v>5506</v>
      </c>
    </row>
    <row r="1013" spans="1:8" x14ac:dyDescent="0.2">
      <c r="A1013" t="s">
        <v>5495</v>
      </c>
      <c r="B1013" s="29" t="s">
        <v>1354</v>
      </c>
      <c r="C1013" s="45" t="s">
        <v>1357</v>
      </c>
      <c r="D1013" s="45" t="s">
        <v>1358</v>
      </c>
      <c r="E1013" s="45" t="s">
        <v>297</v>
      </c>
      <c r="F1013" s="70" t="s">
        <v>5505</v>
      </c>
      <c r="G1013" s="70" t="s">
        <v>5505</v>
      </c>
      <c r="H1013" t="s">
        <v>5506</v>
      </c>
    </row>
    <row r="1014" spans="1:8" x14ac:dyDescent="0.2">
      <c r="A1014" t="s">
        <v>5495</v>
      </c>
      <c r="B1014" s="145" t="s">
        <v>1359</v>
      </c>
      <c r="C1014" s="45" t="s">
        <v>1362</v>
      </c>
      <c r="D1014" s="45" t="s">
        <v>1363</v>
      </c>
      <c r="E1014" s="45" t="s">
        <v>297</v>
      </c>
      <c r="F1014" s="144" t="s">
        <v>5505</v>
      </c>
      <c r="G1014" s="144" t="s">
        <v>5505</v>
      </c>
      <c r="H1014" s="141" t="s">
        <v>5506</v>
      </c>
    </row>
    <row r="1015" spans="1:8" x14ac:dyDescent="0.2">
      <c r="A1015" t="s">
        <v>5495</v>
      </c>
      <c r="B1015" s="29" t="s">
        <v>1364</v>
      </c>
      <c r="C1015" s="45" t="s">
        <v>1367</v>
      </c>
      <c r="D1015" s="45" t="s">
        <v>1368</v>
      </c>
      <c r="E1015" s="45" t="s">
        <v>297</v>
      </c>
      <c r="F1015" s="70" t="s">
        <v>5505</v>
      </c>
      <c r="G1015" s="70" t="s">
        <v>5505</v>
      </c>
      <c r="H1015" t="s">
        <v>5506</v>
      </c>
    </row>
    <row r="1016" spans="1:8" x14ac:dyDescent="0.2">
      <c r="A1016" t="s">
        <v>5495</v>
      </c>
      <c r="B1016" s="85" t="s">
        <v>1369</v>
      </c>
      <c r="C1016" s="45" t="s">
        <v>1372</v>
      </c>
      <c r="D1016" s="45" t="s">
        <v>1373</v>
      </c>
      <c r="E1016" s="45" t="s">
        <v>1329</v>
      </c>
      <c r="F1016" s="144" t="s">
        <v>5505</v>
      </c>
      <c r="G1016" s="144" t="s">
        <v>5505</v>
      </c>
      <c r="H1016" s="141" t="s">
        <v>5506</v>
      </c>
    </row>
    <row r="1017" spans="1:8" x14ac:dyDescent="0.2">
      <c r="A1017" t="s">
        <v>5495</v>
      </c>
      <c r="B1017" s="7" t="s">
        <v>407</v>
      </c>
      <c r="C1017" s="45" t="s">
        <v>413</v>
      </c>
      <c r="D1017" s="45" t="s">
        <v>414</v>
      </c>
      <c r="E1017" s="45" t="s">
        <v>297</v>
      </c>
      <c r="F1017" s="70" t="s">
        <v>5507</v>
      </c>
      <c r="G1017" s="70" t="s">
        <v>5505</v>
      </c>
      <c r="H1017" t="s">
        <v>410</v>
      </c>
    </row>
    <row r="1018" spans="1:8" x14ac:dyDescent="0.2">
      <c r="A1018" t="s">
        <v>5495</v>
      </c>
      <c r="B1018" s="141" t="s">
        <v>439</v>
      </c>
      <c r="C1018" s="45" t="s">
        <v>442</v>
      </c>
      <c r="D1018" s="45" t="s">
        <v>443</v>
      </c>
      <c r="E1018" s="45" t="s">
        <v>297</v>
      </c>
      <c r="F1018" s="144" t="s">
        <v>5505</v>
      </c>
      <c r="G1018" s="144" t="s">
        <v>5505</v>
      </c>
      <c r="H1018" s="141" t="s">
        <v>5506</v>
      </c>
    </row>
    <row r="1019" spans="1:8" x14ac:dyDescent="0.2">
      <c r="A1019" t="s">
        <v>5495</v>
      </c>
      <c r="B1019" t="s">
        <v>211</v>
      </c>
      <c r="C1019" s="45" t="s">
        <v>908</v>
      </c>
      <c r="D1019" s="45" t="s">
        <v>909</v>
      </c>
      <c r="E1019" s="45" t="s">
        <v>297</v>
      </c>
      <c r="F1019" s="70" t="s">
        <v>5505</v>
      </c>
      <c r="G1019" s="70" t="s">
        <v>5505</v>
      </c>
      <c r="H1019" t="s">
        <v>5506</v>
      </c>
    </row>
    <row r="1020" spans="1:8" x14ac:dyDescent="0.2">
      <c r="A1020" t="s">
        <v>5495</v>
      </c>
      <c r="B1020" s="141" t="s">
        <v>199</v>
      </c>
      <c r="C1020" s="147" t="s">
        <v>944</v>
      </c>
      <c r="D1020" s="147" t="s">
        <v>950</v>
      </c>
      <c r="E1020" s="147" t="s">
        <v>951</v>
      </c>
      <c r="F1020" s="144" t="s">
        <v>5505</v>
      </c>
      <c r="G1020" s="144" t="s">
        <v>5505</v>
      </c>
      <c r="H1020" s="141" t="s">
        <v>5506</v>
      </c>
    </row>
    <row r="1021" spans="1:8" x14ac:dyDescent="0.2">
      <c r="A1021" t="s">
        <v>5495</v>
      </c>
      <c r="B1021" t="s">
        <v>2724</v>
      </c>
      <c r="C1021" s="119" t="s">
        <v>2732</v>
      </c>
      <c r="D1021" s="119" t="s">
        <v>2733</v>
      </c>
      <c r="E1021" s="45" t="s">
        <v>297</v>
      </c>
      <c r="F1021" s="70" t="s">
        <v>5505</v>
      </c>
      <c r="G1021" s="70" t="s">
        <v>5505</v>
      </c>
      <c r="H1021" t="s">
        <v>5506</v>
      </c>
    </row>
    <row r="1022" spans="1:8" x14ac:dyDescent="0.2">
      <c r="A1022" t="s">
        <v>5495</v>
      </c>
      <c r="B1022" s="141" t="s">
        <v>5</v>
      </c>
      <c r="C1022" s="45" t="s">
        <v>1406</v>
      </c>
      <c r="D1022" s="45" t="s">
        <v>1409</v>
      </c>
      <c r="E1022" s="45" t="s">
        <v>297</v>
      </c>
      <c r="F1022" s="144" t="s">
        <v>5507</v>
      </c>
      <c r="G1022" s="144" t="s">
        <v>5505</v>
      </c>
      <c r="H1022" s="141" t="s">
        <v>1624</v>
      </c>
    </row>
    <row r="1023" spans="1:8" x14ac:dyDescent="0.2">
      <c r="A1023" t="s">
        <v>5495</v>
      </c>
      <c r="B1023" t="s">
        <v>400</v>
      </c>
      <c r="C1023" s="45" t="s">
        <v>1413</v>
      </c>
      <c r="D1023" s="45" t="s">
        <v>1414</v>
      </c>
      <c r="E1023" s="45" t="s">
        <v>764</v>
      </c>
      <c r="F1023" s="70" t="s">
        <v>5505</v>
      </c>
      <c r="G1023" s="70" t="s">
        <v>5505</v>
      </c>
      <c r="H1023" t="s">
        <v>5506</v>
      </c>
    </row>
    <row r="1024" spans="1:8" x14ac:dyDescent="0.2">
      <c r="A1024" t="s">
        <v>5495</v>
      </c>
      <c r="B1024" s="145" t="s">
        <v>1415</v>
      </c>
      <c r="C1024" s="45" t="s">
        <v>1418</v>
      </c>
      <c r="D1024" s="45" t="s">
        <v>1419</v>
      </c>
      <c r="E1024" s="45" t="s">
        <v>297</v>
      </c>
      <c r="F1024" s="144" t="s">
        <v>5505</v>
      </c>
      <c r="G1024" s="144" t="s">
        <v>5505</v>
      </c>
      <c r="H1024" s="141" t="s">
        <v>5506</v>
      </c>
    </row>
    <row r="1025" spans="1:8" x14ac:dyDescent="0.2">
      <c r="A1025" t="s">
        <v>5495</v>
      </c>
      <c r="B1025" s="29" t="s">
        <v>1420</v>
      </c>
      <c r="C1025" s="45" t="s">
        <v>1423</v>
      </c>
      <c r="D1025" s="45" t="s">
        <v>1424</v>
      </c>
      <c r="E1025" s="45" t="s">
        <v>297</v>
      </c>
      <c r="F1025" s="70" t="s">
        <v>5505</v>
      </c>
      <c r="G1025" s="70" t="s">
        <v>5505</v>
      </c>
      <c r="H1025" t="s">
        <v>5506</v>
      </c>
    </row>
    <row r="1026" spans="1:8" x14ac:dyDescent="0.2">
      <c r="A1026" t="s">
        <v>5495</v>
      </c>
      <c r="B1026" s="85" t="s">
        <v>1425</v>
      </c>
      <c r="C1026" s="45" t="s">
        <v>1428</v>
      </c>
      <c r="D1026" s="45" t="s">
        <v>1429</v>
      </c>
      <c r="E1026" s="45" t="s">
        <v>1329</v>
      </c>
      <c r="F1026" s="144" t="s">
        <v>5505</v>
      </c>
      <c r="G1026" s="144" t="s">
        <v>5505</v>
      </c>
      <c r="H1026" s="141" t="s">
        <v>5506</v>
      </c>
    </row>
    <row r="1027" spans="1:8" x14ac:dyDescent="0.2">
      <c r="A1027" t="s">
        <v>5495</v>
      </c>
      <c r="B1027" s="29" t="s">
        <v>1435</v>
      </c>
      <c r="C1027" s="45" t="s">
        <v>1438</v>
      </c>
      <c r="D1027" s="45" t="s">
        <v>1439</v>
      </c>
      <c r="E1027" s="45" t="s">
        <v>297</v>
      </c>
      <c r="F1027" s="70" t="s">
        <v>5505</v>
      </c>
      <c r="G1027" s="70" t="s">
        <v>5505</v>
      </c>
      <c r="H1027" t="s">
        <v>5506</v>
      </c>
    </row>
    <row r="1028" spans="1:8" x14ac:dyDescent="0.2">
      <c r="A1028" t="s">
        <v>5495</v>
      </c>
      <c r="B1028" s="2" t="s">
        <v>1430</v>
      </c>
      <c r="C1028" s="45" t="s">
        <v>1433</v>
      </c>
      <c r="D1028" s="45" t="s">
        <v>1434</v>
      </c>
      <c r="E1028" s="45" t="s">
        <v>297</v>
      </c>
      <c r="F1028" s="144" t="s">
        <v>5505</v>
      </c>
      <c r="G1028" s="144" t="s">
        <v>5505</v>
      </c>
      <c r="H1028" s="141" t="s">
        <v>5506</v>
      </c>
    </row>
    <row r="1029" spans="1:8" x14ac:dyDescent="0.2">
      <c r="A1029" t="s">
        <v>5495</v>
      </c>
      <c r="B1029" s="30" t="s">
        <v>1440</v>
      </c>
      <c r="C1029" s="45" t="s">
        <v>1443</v>
      </c>
      <c r="D1029" s="45" t="s">
        <v>1444</v>
      </c>
      <c r="E1029" s="45" t="s">
        <v>297</v>
      </c>
      <c r="F1029" s="70" t="s">
        <v>5505</v>
      </c>
      <c r="G1029" s="70" t="s">
        <v>5505</v>
      </c>
      <c r="H1029" t="s">
        <v>5506</v>
      </c>
    </row>
    <row r="1030" spans="1:8" x14ac:dyDescent="0.2">
      <c r="A1030" t="s">
        <v>5495</v>
      </c>
      <c r="B1030" s="145" t="s">
        <v>1445</v>
      </c>
      <c r="C1030" s="45" t="s">
        <v>1448</v>
      </c>
      <c r="D1030" s="45" t="s">
        <v>1449</v>
      </c>
      <c r="E1030" s="45" t="s">
        <v>297</v>
      </c>
      <c r="F1030" s="144" t="s">
        <v>5505</v>
      </c>
      <c r="G1030" s="144" t="s">
        <v>5505</v>
      </c>
      <c r="H1030" s="141" t="s">
        <v>5506</v>
      </c>
    </row>
    <row r="1031" spans="1:8" x14ac:dyDescent="0.2">
      <c r="A1031" t="s">
        <v>5495</v>
      </c>
      <c r="B1031" s="30" t="s">
        <v>1450</v>
      </c>
      <c r="C1031" s="45" t="s">
        <v>1453</v>
      </c>
      <c r="D1031" s="45" t="s">
        <v>1454</v>
      </c>
      <c r="E1031" s="45" t="s">
        <v>297</v>
      </c>
      <c r="F1031" s="70" t="s">
        <v>5505</v>
      </c>
      <c r="G1031" s="70" t="s">
        <v>5505</v>
      </c>
      <c r="H1031" t="s">
        <v>5506</v>
      </c>
    </row>
    <row r="1032" spans="1:8" x14ac:dyDescent="0.2">
      <c r="A1032" t="s">
        <v>5495</v>
      </c>
      <c r="B1032" s="30" t="s">
        <v>1455</v>
      </c>
      <c r="C1032" s="45" t="s">
        <v>1458</v>
      </c>
      <c r="D1032" s="45" t="s">
        <v>1459</v>
      </c>
      <c r="E1032" s="45" t="s">
        <v>297</v>
      </c>
      <c r="F1032" s="144" t="s">
        <v>5505</v>
      </c>
      <c r="G1032" s="144" t="s">
        <v>5505</v>
      </c>
      <c r="H1032" s="141" t="s">
        <v>5506</v>
      </c>
    </row>
    <row r="1033" spans="1:8" x14ac:dyDescent="0.2">
      <c r="A1033" t="s">
        <v>5495</v>
      </c>
      <c r="B1033" t="s">
        <v>1460</v>
      </c>
      <c r="C1033" s="45" t="s">
        <v>1461</v>
      </c>
      <c r="D1033" s="45" t="s">
        <v>1462</v>
      </c>
      <c r="E1033" s="45" t="s">
        <v>297</v>
      </c>
      <c r="F1033" s="70" t="s">
        <v>5505</v>
      </c>
      <c r="G1033" s="70" t="s">
        <v>5505</v>
      </c>
      <c r="H1033" t="s">
        <v>5506</v>
      </c>
    </row>
    <row r="1034" spans="1:8" x14ac:dyDescent="0.2">
      <c r="A1034" t="s">
        <v>5495</v>
      </c>
      <c r="B1034" s="141" t="s">
        <v>568</v>
      </c>
      <c r="C1034" s="45" t="s">
        <v>1465</v>
      </c>
      <c r="D1034" s="45" t="s">
        <v>1466</v>
      </c>
      <c r="E1034" s="45" t="s">
        <v>297</v>
      </c>
      <c r="F1034" s="144" t="s">
        <v>5505</v>
      </c>
      <c r="G1034" s="144" t="s">
        <v>5505</v>
      </c>
      <c r="H1034" s="141" t="s">
        <v>5506</v>
      </c>
    </row>
    <row r="1035" spans="1:8" x14ac:dyDescent="0.2">
      <c r="A1035" t="s">
        <v>5495</v>
      </c>
      <c r="B1035" t="s">
        <v>1467</v>
      </c>
      <c r="C1035" s="45" t="s">
        <v>1470</v>
      </c>
      <c r="D1035" s="45" t="s">
        <v>1471</v>
      </c>
      <c r="E1035" s="45" t="s">
        <v>297</v>
      </c>
      <c r="F1035" s="70" t="s">
        <v>5505</v>
      </c>
      <c r="G1035" s="70" t="s">
        <v>5505</v>
      </c>
      <c r="H1035" t="s">
        <v>5506</v>
      </c>
    </row>
    <row r="1036" spans="1:8" x14ac:dyDescent="0.2">
      <c r="A1036" t="s">
        <v>5495</v>
      </c>
      <c r="B1036" s="141" t="s">
        <v>928</v>
      </c>
      <c r="C1036" s="45" t="s">
        <v>931</v>
      </c>
      <c r="D1036" s="45" t="s">
        <v>932</v>
      </c>
      <c r="E1036" s="45" t="s">
        <v>297</v>
      </c>
      <c r="F1036" s="144" t="s">
        <v>5507</v>
      </c>
      <c r="G1036" s="144" t="s">
        <v>5505</v>
      </c>
      <c r="H1036" s="141" t="s">
        <v>346</v>
      </c>
    </row>
    <row r="1037" spans="1:8" x14ac:dyDescent="0.2">
      <c r="A1037" t="s">
        <v>5495</v>
      </c>
      <c r="B1037" s="2" t="s">
        <v>26</v>
      </c>
      <c r="C1037" s="45" t="s">
        <v>1480</v>
      </c>
      <c r="D1037" s="45" t="s">
        <v>1481</v>
      </c>
      <c r="E1037" s="45" t="s">
        <v>297</v>
      </c>
      <c r="F1037" s="70" t="s">
        <v>5505</v>
      </c>
      <c r="G1037" s="70" t="s">
        <v>5505</v>
      </c>
      <c r="H1037" t="s">
        <v>5506</v>
      </c>
    </row>
    <row r="1038" spans="1:8" x14ac:dyDescent="0.2">
      <c r="A1038" t="s">
        <v>5495</v>
      </c>
      <c r="B1038" s="7" t="s">
        <v>1482</v>
      </c>
      <c r="C1038" s="45" t="s">
        <v>1485</v>
      </c>
      <c r="D1038" s="45" t="s">
        <v>1486</v>
      </c>
      <c r="E1038" s="45" t="s">
        <v>297</v>
      </c>
      <c r="F1038" s="144" t="s">
        <v>5505</v>
      </c>
      <c r="G1038" s="144" t="s">
        <v>5505</v>
      </c>
      <c r="H1038" s="141" t="s">
        <v>5506</v>
      </c>
    </row>
    <row r="1039" spans="1:8" x14ac:dyDescent="0.2">
      <c r="A1039" t="s">
        <v>5495</v>
      </c>
      <c r="B1039" t="s">
        <v>1487</v>
      </c>
      <c r="C1039" s="45" t="s">
        <v>1490</v>
      </c>
      <c r="D1039" s="45" t="s">
        <v>1491</v>
      </c>
      <c r="E1039" s="45" t="s">
        <v>297</v>
      </c>
      <c r="F1039" s="70" t="s">
        <v>5507</v>
      </c>
      <c r="G1039" s="70" t="s">
        <v>5505</v>
      </c>
      <c r="H1039" t="s">
        <v>297</v>
      </c>
    </row>
    <row r="1040" spans="1:8" x14ac:dyDescent="0.2">
      <c r="A1040" t="s">
        <v>5495</v>
      </c>
      <c r="B1040" s="144" t="s">
        <v>1492</v>
      </c>
      <c r="C1040" s="45" t="s">
        <v>1498</v>
      </c>
      <c r="D1040" s="45" t="s">
        <v>1499</v>
      </c>
      <c r="E1040" s="45" t="s">
        <v>297</v>
      </c>
      <c r="F1040" s="144" t="s">
        <v>5512</v>
      </c>
      <c r="G1040" s="144" t="s">
        <v>5505</v>
      </c>
      <c r="H1040" s="141" t="s">
        <v>881</v>
      </c>
    </row>
    <row r="1041" spans="1:8" x14ac:dyDescent="0.2">
      <c r="A1041" t="s">
        <v>5495</v>
      </c>
      <c r="B1041" t="s">
        <v>5577</v>
      </c>
      <c r="C1041" s="45" t="s">
        <v>1507</v>
      </c>
      <c r="D1041" s="45" t="s">
        <v>1508</v>
      </c>
      <c r="E1041" s="45" t="s">
        <v>297</v>
      </c>
      <c r="F1041" s="70" t="s">
        <v>5507</v>
      </c>
      <c r="G1041" s="70" t="s">
        <v>5505</v>
      </c>
      <c r="H1041" t="s">
        <v>1624</v>
      </c>
    </row>
    <row r="1042" spans="1:8" x14ac:dyDescent="0.2">
      <c r="A1042" t="s">
        <v>5495</v>
      </c>
      <c r="B1042" s="141" t="s">
        <v>1844</v>
      </c>
      <c r="C1042" s="147" t="s">
        <v>1850</v>
      </c>
      <c r="D1042" s="147" t="s">
        <v>1851</v>
      </c>
      <c r="E1042" s="147" t="s">
        <v>1852</v>
      </c>
      <c r="F1042" s="144" t="s">
        <v>5505</v>
      </c>
      <c r="G1042" s="144" t="s">
        <v>5505</v>
      </c>
      <c r="H1042" s="141" t="s">
        <v>5506</v>
      </c>
    </row>
    <row r="1043" spans="1:8" x14ac:dyDescent="0.2">
      <c r="A1043" t="s">
        <v>5495</v>
      </c>
      <c r="B1043" s="7" t="s">
        <v>1236</v>
      </c>
      <c r="C1043" s="61" t="s">
        <v>1537</v>
      </c>
      <c r="D1043" s="45" t="s">
        <v>1538</v>
      </c>
      <c r="E1043" s="45" t="s">
        <v>297</v>
      </c>
      <c r="F1043" s="70" t="s">
        <v>5505</v>
      </c>
      <c r="G1043" s="70" t="s">
        <v>5505</v>
      </c>
      <c r="H1043" t="s">
        <v>5506</v>
      </c>
    </row>
    <row r="1044" spans="1:8" x14ac:dyDescent="0.2">
      <c r="A1044" t="s">
        <v>5495</v>
      </c>
      <c r="B1044" s="141" t="s">
        <v>1245</v>
      </c>
      <c r="C1044" s="147" t="s">
        <v>1541</v>
      </c>
      <c r="D1044" s="147" t="s">
        <v>1542</v>
      </c>
      <c r="E1044" s="147" t="s">
        <v>297</v>
      </c>
      <c r="F1044" s="144" t="s">
        <v>5505</v>
      </c>
      <c r="G1044" s="144" t="s">
        <v>5505</v>
      </c>
      <c r="H1044" s="141" t="s">
        <v>5506</v>
      </c>
    </row>
    <row r="1045" spans="1:8" x14ac:dyDescent="0.2">
      <c r="A1045" t="s">
        <v>5495</v>
      </c>
      <c r="B1045" s="70" t="s">
        <v>1543</v>
      </c>
      <c r="C1045" s="45" t="s">
        <v>1547</v>
      </c>
      <c r="D1045" s="45" t="s">
        <v>1548</v>
      </c>
      <c r="E1045" s="45" t="s">
        <v>1549</v>
      </c>
      <c r="F1045" s="70" t="s">
        <v>5505</v>
      </c>
      <c r="G1045" s="70" t="s">
        <v>5505</v>
      </c>
      <c r="H1045" t="s">
        <v>770</v>
      </c>
    </row>
    <row r="1046" spans="1:8" x14ac:dyDescent="0.2">
      <c r="A1046" t="s">
        <v>5495</v>
      </c>
      <c r="B1046" s="141" t="s">
        <v>195</v>
      </c>
      <c r="C1046" s="147" t="s">
        <v>1552</v>
      </c>
      <c r="D1046" s="147" t="s">
        <v>1553</v>
      </c>
      <c r="E1046" s="147" t="s">
        <v>297</v>
      </c>
      <c r="F1046" s="144" t="s">
        <v>5505</v>
      </c>
      <c r="G1046" s="144" t="s">
        <v>5505</v>
      </c>
      <c r="H1046" s="141" t="s">
        <v>5506</v>
      </c>
    </row>
    <row r="1047" spans="1:8" x14ac:dyDescent="0.2">
      <c r="A1047" t="s">
        <v>5495</v>
      </c>
      <c r="B1047" t="s">
        <v>197</v>
      </c>
      <c r="C1047" s="45" t="s">
        <v>5933</v>
      </c>
      <c r="D1047" s="45" t="s">
        <v>5934</v>
      </c>
      <c r="E1047" s="45" t="s">
        <v>297</v>
      </c>
      <c r="F1047" s="70" t="s">
        <v>5505</v>
      </c>
      <c r="G1047" s="70" t="s">
        <v>5505</v>
      </c>
      <c r="H1047" t="s">
        <v>5506</v>
      </c>
    </row>
    <row r="1048" spans="1:8" x14ac:dyDescent="0.2">
      <c r="A1048" t="s">
        <v>5495</v>
      </c>
      <c r="B1048" s="7" t="s">
        <v>866</v>
      </c>
      <c r="C1048" s="147" t="s">
        <v>869</v>
      </c>
      <c r="D1048" s="147" t="s">
        <v>870</v>
      </c>
      <c r="E1048" s="147" t="s">
        <v>297</v>
      </c>
      <c r="F1048" s="144" t="s">
        <v>5505</v>
      </c>
      <c r="G1048" s="144" t="s">
        <v>5505</v>
      </c>
      <c r="H1048" s="141" t="s">
        <v>5506</v>
      </c>
    </row>
    <row r="1049" spans="1:8" x14ac:dyDescent="0.2">
      <c r="A1049" t="s">
        <v>5495</v>
      </c>
      <c r="B1049" s="29" t="s">
        <v>1565</v>
      </c>
      <c r="C1049" s="45" t="s">
        <v>1567</v>
      </c>
      <c r="D1049" s="45" t="s">
        <v>1568</v>
      </c>
      <c r="E1049" s="45" t="s">
        <v>297</v>
      </c>
      <c r="F1049" s="70" t="s">
        <v>5505</v>
      </c>
      <c r="G1049" s="70" t="s">
        <v>5505</v>
      </c>
      <c r="H1049" t="s">
        <v>5506</v>
      </c>
    </row>
    <row r="1050" spans="1:8" x14ac:dyDescent="0.2">
      <c r="A1050" t="s">
        <v>5495</v>
      </c>
      <c r="B1050" s="145" t="s">
        <v>1569</v>
      </c>
      <c r="C1050" s="147" t="s">
        <v>1571</v>
      </c>
      <c r="D1050" s="147" t="s">
        <v>1572</v>
      </c>
      <c r="E1050" s="147" t="s">
        <v>297</v>
      </c>
      <c r="F1050" s="144" t="s">
        <v>5505</v>
      </c>
      <c r="G1050" s="144" t="s">
        <v>5505</v>
      </c>
      <c r="H1050" s="141" t="s">
        <v>5506</v>
      </c>
    </row>
    <row r="1051" spans="1:8" x14ac:dyDescent="0.2">
      <c r="A1051" t="s">
        <v>5495</v>
      </c>
      <c r="B1051" t="s">
        <v>1897</v>
      </c>
      <c r="C1051" s="45" t="s">
        <v>1902</v>
      </c>
      <c r="D1051" s="45" t="s">
        <v>1903</v>
      </c>
      <c r="E1051" s="45" t="s">
        <v>297</v>
      </c>
      <c r="F1051" s="70" t="s">
        <v>5507</v>
      </c>
      <c r="G1051" s="70" t="s">
        <v>5505</v>
      </c>
      <c r="H1051" t="s">
        <v>346</v>
      </c>
    </row>
    <row r="1052" spans="1:8" x14ac:dyDescent="0.2">
      <c r="A1052" t="s">
        <v>5495</v>
      </c>
      <c r="B1052" s="141" t="s">
        <v>1577</v>
      </c>
      <c r="C1052" s="147" t="s">
        <v>1582</v>
      </c>
      <c r="D1052" s="147" t="s">
        <v>1583</v>
      </c>
      <c r="E1052" s="147" t="s">
        <v>1584</v>
      </c>
      <c r="F1052" s="144" t="s">
        <v>5505</v>
      </c>
      <c r="G1052" s="144" t="s">
        <v>5505</v>
      </c>
      <c r="H1052" s="141" t="s">
        <v>5506</v>
      </c>
    </row>
    <row r="1053" spans="1:8" x14ac:dyDescent="0.2">
      <c r="A1053" t="s">
        <v>5495</v>
      </c>
      <c r="B1053" s="7" t="s">
        <v>5584</v>
      </c>
      <c r="C1053" s="61" t="s">
        <v>3310</v>
      </c>
      <c r="D1053" s="45" t="s">
        <v>3311</v>
      </c>
      <c r="E1053" s="45" t="s">
        <v>297</v>
      </c>
      <c r="F1053" s="70" t="s">
        <v>5505</v>
      </c>
      <c r="G1053" s="70" t="s">
        <v>5505</v>
      </c>
      <c r="H1053" t="s">
        <v>5506</v>
      </c>
    </row>
    <row r="1054" spans="1:8" x14ac:dyDescent="0.2">
      <c r="A1054" t="s">
        <v>5491</v>
      </c>
      <c r="B1054" s="141" t="s">
        <v>1602</v>
      </c>
      <c r="C1054" s="147" t="s">
        <v>1607</v>
      </c>
      <c r="D1054" s="147" t="s">
        <v>1608</v>
      </c>
      <c r="E1054" s="147" t="s">
        <v>297</v>
      </c>
      <c r="F1054" s="144" t="s">
        <v>5507</v>
      </c>
      <c r="G1054" s="144" t="s">
        <v>5505</v>
      </c>
      <c r="H1054" s="141" t="s">
        <v>346</v>
      </c>
    </row>
    <row r="1055" spans="1:8" x14ac:dyDescent="0.2">
      <c r="A1055" t="s">
        <v>5491</v>
      </c>
      <c r="B1055" t="s">
        <v>1611</v>
      </c>
      <c r="C1055" s="45" t="s">
        <v>1614</v>
      </c>
      <c r="D1055" s="45" t="s">
        <v>1615</v>
      </c>
      <c r="E1055" s="45" t="s">
        <v>297</v>
      </c>
      <c r="F1055" s="70" t="s">
        <v>5507</v>
      </c>
      <c r="G1055" s="70" t="s">
        <v>5505</v>
      </c>
      <c r="H1055" t="s">
        <v>346</v>
      </c>
    </row>
    <row r="1056" spans="1:8" x14ac:dyDescent="0.2">
      <c r="A1056" t="s">
        <v>5491</v>
      </c>
      <c r="B1056" s="141" t="s">
        <v>1616</v>
      </c>
      <c r="C1056" s="147" t="s">
        <v>1619</v>
      </c>
      <c r="D1056" s="147" t="s">
        <v>1620</v>
      </c>
      <c r="E1056" s="147" t="s">
        <v>297</v>
      </c>
      <c r="F1056" s="144" t="s">
        <v>5507</v>
      </c>
      <c r="G1056" s="144" t="s">
        <v>5505</v>
      </c>
      <c r="H1056" s="141" t="s">
        <v>346</v>
      </c>
    </row>
    <row r="1057" spans="1:8" x14ac:dyDescent="0.2">
      <c r="A1057" t="s">
        <v>5491</v>
      </c>
      <c r="B1057" t="s">
        <v>1621</v>
      </c>
      <c r="C1057" s="45" t="s">
        <v>1625</v>
      </c>
      <c r="D1057" s="45" t="s">
        <v>1626</v>
      </c>
      <c r="E1057" s="45" t="s">
        <v>297</v>
      </c>
      <c r="F1057" s="70" t="s">
        <v>5507</v>
      </c>
      <c r="G1057" s="70" t="s">
        <v>5505</v>
      </c>
      <c r="H1057" t="s">
        <v>1624</v>
      </c>
    </row>
    <row r="1058" spans="1:8" x14ac:dyDescent="0.2">
      <c r="A1058" t="s">
        <v>5491</v>
      </c>
      <c r="B1058" s="145" t="s">
        <v>1632</v>
      </c>
      <c r="C1058" s="147" t="s">
        <v>1634</v>
      </c>
      <c r="D1058" s="147" t="s">
        <v>1635</v>
      </c>
      <c r="E1058" s="147" t="s">
        <v>297</v>
      </c>
      <c r="F1058" s="144" t="s">
        <v>5505</v>
      </c>
      <c r="G1058" s="144" t="s">
        <v>5505</v>
      </c>
      <c r="H1058" s="141" t="s">
        <v>5506</v>
      </c>
    </row>
    <row r="1059" spans="1:8" x14ac:dyDescent="0.2">
      <c r="A1059" t="s">
        <v>5491</v>
      </c>
      <c r="B1059" s="7" t="s">
        <v>873</v>
      </c>
      <c r="C1059" s="45" t="s">
        <v>876</v>
      </c>
      <c r="D1059" s="45" t="s">
        <v>876</v>
      </c>
      <c r="E1059" s="45" t="s">
        <v>297</v>
      </c>
      <c r="F1059" s="70" t="s">
        <v>5505</v>
      </c>
      <c r="G1059" s="70" t="s">
        <v>5505</v>
      </c>
      <c r="H1059" t="s">
        <v>5506</v>
      </c>
    </row>
    <row r="1060" spans="1:8" x14ac:dyDescent="0.2">
      <c r="A1060" t="s">
        <v>5491</v>
      </c>
      <c r="B1060" s="141" t="s">
        <v>1648</v>
      </c>
      <c r="C1060" s="147" t="s">
        <v>1653</v>
      </c>
      <c r="D1060" s="147" t="s">
        <v>1654</v>
      </c>
      <c r="E1060" s="147" t="s">
        <v>297</v>
      </c>
      <c r="F1060" s="144" t="s">
        <v>5505</v>
      </c>
      <c r="G1060" s="144" t="s">
        <v>5505</v>
      </c>
      <c r="H1060" s="141" t="s">
        <v>5506</v>
      </c>
    </row>
    <row r="1061" spans="1:8" x14ac:dyDescent="0.2">
      <c r="A1061" t="s">
        <v>5491</v>
      </c>
      <c r="B1061" t="s">
        <v>3309</v>
      </c>
      <c r="C1061" s="45" t="s">
        <v>3298</v>
      </c>
      <c r="D1061" s="45" t="s">
        <v>3299</v>
      </c>
      <c r="E1061" s="45" t="s">
        <v>297</v>
      </c>
      <c r="F1061" s="70" t="s">
        <v>5505</v>
      </c>
      <c r="G1061" s="70" t="s">
        <v>5505</v>
      </c>
      <c r="H1061" t="s">
        <v>5506</v>
      </c>
    </row>
    <row r="1062" spans="1:8" x14ac:dyDescent="0.2">
      <c r="A1062" t="s">
        <v>5491</v>
      </c>
      <c r="B1062" s="141" t="s">
        <v>1666</v>
      </c>
      <c r="C1062" s="147" t="s">
        <v>1672</v>
      </c>
      <c r="D1062" s="147" t="s">
        <v>1673</v>
      </c>
      <c r="E1062" s="147" t="s">
        <v>1674</v>
      </c>
      <c r="F1062" s="144" t="s">
        <v>5507</v>
      </c>
      <c r="G1062" s="144" t="s">
        <v>5505</v>
      </c>
      <c r="H1062" s="141" t="s">
        <v>1671</v>
      </c>
    </row>
    <row r="1063" spans="1:8" x14ac:dyDescent="0.2">
      <c r="A1063" t="s">
        <v>5491</v>
      </c>
      <c r="B1063" s="7" t="s">
        <v>1680</v>
      </c>
      <c r="C1063" s="45" t="s">
        <v>1687</v>
      </c>
      <c r="D1063" s="45" t="s">
        <v>1688</v>
      </c>
      <c r="E1063" s="45" t="s">
        <v>1689</v>
      </c>
      <c r="F1063" s="70" t="s">
        <v>5507</v>
      </c>
      <c r="G1063" s="70" t="s">
        <v>5505</v>
      </c>
      <c r="H1063" t="s">
        <v>1686</v>
      </c>
    </row>
    <row r="1064" spans="1:8" x14ac:dyDescent="0.2">
      <c r="A1064" t="s">
        <v>5491</v>
      </c>
      <c r="B1064" s="7" t="s">
        <v>1696</v>
      </c>
      <c r="C1064" s="147" t="s">
        <v>1699</v>
      </c>
      <c r="D1064" s="147" t="s">
        <v>1700</v>
      </c>
      <c r="E1064" s="147" t="s">
        <v>297</v>
      </c>
      <c r="F1064" s="144" t="s">
        <v>5507</v>
      </c>
      <c r="G1064" s="144" t="s">
        <v>5505</v>
      </c>
      <c r="H1064" s="141" t="s">
        <v>297</v>
      </c>
    </row>
    <row r="1065" spans="1:8" x14ac:dyDescent="0.2">
      <c r="A1065" t="s">
        <v>5491</v>
      </c>
      <c r="B1065" t="s">
        <v>5587</v>
      </c>
      <c r="C1065" s="45" t="s">
        <v>1766</v>
      </c>
      <c r="D1065" s="45" t="s">
        <v>1767</v>
      </c>
      <c r="E1065" s="45" t="s">
        <v>297</v>
      </c>
      <c r="F1065" s="70" t="s">
        <v>5505</v>
      </c>
      <c r="G1065" s="70" t="s">
        <v>5505</v>
      </c>
      <c r="H1065" t="s">
        <v>5506</v>
      </c>
    </row>
    <row r="1066" spans="1:8" x14ac:dyDescent="0.2">
      <c r="A1066" t="s">
        <v>5491</v>
      </c>
      <c r="B1066" s="141" t="s">
        <v>1709</v>
      </c>
      <c r="C1066" s="45" t="s">
        <v>1712</v>
      </c>
      <c r="D1066" s="45" t="s">
        <v>1713</v>
      </c>
      <c r="E1066" s="45" t="s">
        <v>297</v>
      </c>
      <c r="F1066" s="144" t="s">
        <v>5505</v>
      </c>
      <c r="G1066" s="144" t="s">
        <v>5505</v>
      </c>
      <c r="H1066" s="141" t="s">
        <v>5506</v>
      </c>
    </row>
    <row r="1067" spans="1:8" x14ac:dyDescent="0.2">
      <c r="A1067" t="s">
        <v>5491</v>
      </c>
      <c r="B1067" t="s">
        <v>1714</v>
      </c>
      <c r="C1067" s="45" t="s">
        <v>1717</v>
      </c>
      <c r="D1067" s="45" t="s">
        <v>1718</v>
      </c>
      <c r="E1067" s="45" t="s">
        <v>297</v>
      </c>
      <c r="F1067" s="70" t="s">
        <v>5505</v>
      </c>
      <c r="G1067" s="70" t="s">
        <v>5505</v>
      </c>
      <c r="H1067" t="s">
        <v>5506</v>
      </c>
    </row>
    <row r="1068" spans="1:8" x14ac:dyDescent="0.2">
      <c r="A1068" t="s">
        <v>5491</v>
      </c>
      <c r="B1068" s="141" t="s">
        <v>1727</v>
      </c>
      <c r="C1068" s="45" t="s">
        <v>1724</v>
      </c>
      <c r="D1068" s="45" t="s">
        <v>1725</v>
      </c>
      <c r="E1068" s="45" t="s">
        <v>297</v>
      </c>
      <c r="F1068" s="144" t="s">
        <v>5507</v>
      </c>
      <c r="G1068" s="144" t="s">
        <v>5505</v>
      </c>
      <c r="H1068" s="141" t="s">
        <v>1624</v>
      </c>
    </row>
    <row r="1069" spans="1:8" x14ac:dyDescent="0.2">
      <c r="A1069" t="s">
        <v>5491</v>
      </c>
      <c r="B1069" t="s">
        <v>1728</v>
      </c>
      <c r="C1069" s="121" t="s">
        <v>1729</v>
      </c>
      <c r="D1069" s="121" t="s">
        <v>1731</v>
      </c>
      <c r="E1069" s="45" t="s">
        <v>297</v>
      </c>
      <c r="F1069" s="70" t="s">
        <v>5505</v>
      </c>
      <c r="G1069" s="70" t="s">
        <v>5505</v>
      </c>
      <c r="H1069" t="s">
        <v>5506</v>
      </c>
    </row>
    <row r="1070" spans="1:8" x14ac:dyDescent="0.2">
      <c r="A1070" t="s">
        <v>5491</v>
      </c>
      <c r="B1070" s="7" t="s">
        <v>1209</v>
      </c>
      <c r="C1070" s="45" t="s">
        <v>1212</v>
      </c>
      <c r="D1070" s="45" t="s">
        <v>1213</v>
      </c>
      <c r="E1070" s="45" t="s">
        <v>297</v>
      </c>
      <c r="F1070" s="144" t="s">
        <v>5507</v>
      </c>
      <c r="G1070" s="144" t="s">
        <v>5505</v>
      </c>
      <c r="H1070" s="141" t="s">
        <v>346</v>
      </c>
    </row>
    <row r="1071" spans="1:8" x14ac:dyDescent="0.2">
      <c r="A1071" t="s">
        <v>5491</v>
      </c>
      <c r="B1071" t="s">
        <v>1739</v>
      </c>
      <c r="C1071" s="45" t="s">
        <v>1742</v>
      </c>
      <c r="D1071" s="45" t="s">
        <v>1743</v>
      </c>
      <c r="E1071" s="45" t="s">
        <v>297</v>
      </c>
      <c r="F1071" s="70" t="s">
        <v>5505</v>
      </c>
      <c r="G1071" s="70" t="s">
        <v>5505</v>
      </c>
      <c r="H1071" t="s">
        <v>5506</v>
      </c>
    </row>
    <row r="1072" spans="1:8" x14ac:dyDescent="0.2">
      <c r="A1072" t="s">
        <v>5491</v>
      </c>
      <c r="B1072" s="141" t="s">
        <v>236</v>
      </c>
      <c r="C1072" s="45" t="s">
        <v>1189</v>
      </c>
      <c r="D1072" s="45" t="s">
        <v>1190</v>
      </c>
      <c r="E1072" s="117" t="s">
        <v>1191</v>
      </c>
      <c r="F1072" s="144" t="s">
        <v>5507</v>
      </c>
      <c r="G1072" s="144" t="s">
        <v>5505</v>
      </c>
      <c r="H1072" s="141" t="s">
        <v>346</v>
      </c>
    </row>
    <row r="1073" spans="1:8" x14ac:dyDescent="0.2">
      <c r="A1073" t="s">
        <v>5491</v>
      </c>
      <c r="B1073" t="s">
        <v>466</v>
      </c>
      <c r="C1073" s="45" t="s">
        <v>1751</v>
      </c>
      <c r="D1073" s="45" t="s">
        <v>1752</v>
      </c>
      <c r="E1073" s="45" t="s">
        <v>297</v>
      </c>
      <c r="F1073" s="70" t="s">
        <v>5505</v>
      </c>
      <c r="G1073" s="70" t="s">
        <v>5505</v>
      </c>
      <c r="H1073" t="s">
        <v>5506</v>
      </c>
    </row>
    <row r="1074" spans="1:8" x14ac:dyDescent="0.2">
      <c r="A1074" t="s">
        <v>5491</v>
      </c>
      <c r="B1074" s="141" t="s">
        <v>553</v>
      </c>
      <c r="C1074" s="45" t="s">
        <v>1792</v>
      </c>
      <c r="D1074" s="45" t="s">
        <v>1793</v>
      </c>
      <c r="E1074" s="45" t="s">
        <v>764</v>
      </c>
      <c r="F1074" s="144" t="s">
        <v>5505</v>
      </c>
      <c r="G1074" s="144" t="s">
        <v>5505</v>
      </c>
      <c r="H1074" s="141" t="s">
        <v>5506</v>
      </c>
    </row>
    <row r="1075" spans="1:8" x14ac:dyDescent="0.2">
      <c r="A1075" t="s">
        <v>5491</v>
      </c>
      <c r="B1075" s="15" t="s">
        <v>1794</v>
      </c>
      <c r="C1075" s="45" t="s">
        <v>1798</v>
      </c>
      <c r="D1075" s="45" t="s">
        <v>5935</v>
      </c>
      <c r="E1075" s="45" t="s">
        <v>1800</v>
      </c>
      <c r="F1075" s="70" t="s">
        <v>5505</v>
      </c>
      <c r="G1075" s="70" t="s">
        <v>5505</v>
      </c>
      <c r="H1075" t="s">
        <v>5506</v>
      </c>
    </row>
    <row r="1076" spans="1:8" x14ac:dyDescent="0.2">
      <c r="A1076" t="s">
        <v>5491</v>
      </c>
      <c r="B1076" s="7" t="s">
        <v>1801</v>
      </c>
      <c r="C1076" s="45" t="s">
        <v>1804</v>
      </c>
      <c r="D1076" s="45" t="s">
        <v>1805</v>
      </c>
      <c r="E1076" s="45" t="s">
        <v>297</v>
      </c>
      <c r="F1076" s="144" t="s">
        <v>5505</v>
      </c>
      <c r="G1076" s="144" t="s">
        <v>5505</v>
      </c>
      <c r="H1076" s="141" t="s">
        <v>5506</v>
      </c>
    </row>
    <row r="1077" spans="1:8" x14ac:dyDescent="0.2">
      <c r="A1077" t="s">
        <v>5491</v>
      </c>
      <c r="B1077" t="s">
        <v>5594</v>
      </c>
      <c r="C1077" s="45" t="s">
        <v>1821</v>
      </c>
      <c r="D1077" s="45" t="s">
        <v>1822</v>
      </c>
      <c r="E1077" s="45" t="s">
        <v>297</v>
      </c>
      <c r="F1077" s="70" t="s">
        <v>5507</v>
      </c>
      <c r="G1077" s="70" t="s">
        <v>5505</v>
      </c>
      <c r="H1077" t="s">
        <v>568</v>
      </c>
    </row>
    <row r="1078" spans="1:8" x14ac:dyDescent="0.2">
      <c r="A1078" t="s">
        <v>5491</v>
      </c>
      <c r="B1078" s="141" t="s">
        <v>1810</v>
      </c>
      <c r="C1078" s="45" t="s">
        <v>1826</v>
      </c>
      <c r="D1078" s="45" t="s">
        <v>1827</v>
      </c>
      <c r="E1078" s="45" t="s">
        <v>297</v>
      </c>
      <c r="F1078" s="144" t="s">
        <v>5505</v>
      </c>
      <c r="G1078" s="144" t="s">
        <v>5505</v>
      </c>
      <c r="H1078" s="141" t="s">
        <v>5506</v>
      </c>
    </row>
    <row r="1079" spans="1:8" x14ac:dyDescent="0.2">
      <c r="A1079" t="s">
        <v>5491</v>
      </c>
      <c r="B1079" t="s">
        <v>1828</v>
      </c>
      <c r="C1079" s="45" t="s">
        <v>1833</v>
      </c>
      <c r="D1079" s="45" t="s">
        <v>1834</v>
      </c>
      <c r="E1079" s="45" t="s">
        <v>297</v>
      </c>
      <c r="F1079" s="70" t="s">
        <v>5507</v>
      </c>
      <c r="G1079" s="70" t="s">
        <v>5505</v>
      </c>
      <c r="H1079" t="s">
        <v>1832</v>
      </c>
    </row>
    <row r="1080" spans="1:8" x14ac:dyDescent="0.2">
      <c r="A1080" t="s">
        <v>5491</v>
      </c>
      <c r="B1080" s="7" t="s">
        <v>1806</v>
      </c>
      <c r="C1080" s="45" t="s">
        <v>1812</v>
      </c>
      <c r="D1080" s="45" t="s">
        <v>1813</v>
      </c>
      <c r="E1080" s="45" t="s">
        <v>297</v>
      </c>
      <c r="F1080" s="144" t="s">
        <v>5507</v>
      </c>
      <c r="G1080" s="144" t="s">
        <v>5505</v>
      </c>
      <c r="H1080" s="141" t="s">
        <v>346</v>
      </c>
    </row>
    <row r="1081" spans="1:8" x14ac:dyDescent="0.2">
      <c r="A1081" t="s">
        <v>5491</v>
      </c>
      <c r="B1081" t="s">
        <v>1811</v>
      </c>
      <c r="C1081" s="45" t="s">
        <v>1837</v>
      </c>
      <c r="D1081" s="45" t="s">
        <v>1838</v>
      </c>
      <c r="E1081" s="45" t="s">
        <v>297</v>
      </c>
      <c r="F1081" s="70" t="s">
        <v>5505</v>
      </c>
      <c r="G1081" s="70" t="s">
        <v>5505</v>
      </c>
      <c r="H1081" t="s">
        <v>5506</v>
      </c>
    </row>
    <row r="1082" spans="1:8" x14ac:dyDescent="0.2">
      <c r="A1082" t="s">
        <v>5491</v>
      </c>
      <c r="B1082" s="41" t="s">
        <v>1839</v>
      </c>
      <c r="C1082" s="117" t="s">
        <v>1842</v>
      </c>
      <c r="D1082" s="117" t="s">
        <v>1843</v>
      </c>
      <c r="E1082" s="117" t="s">
        <v>297</v>
      </c>
      <c r="F1082" s="144" t="s">
        <v>5505</v>
      </c>
      <c r="G1082" s="144" t="s">
        <v>5505</v>
      </c>
      <c r="H1082" s="141" t="s">
        <v>5506</v>
      </c>
    </row>
    <row r="1083" spans="1:8" x14ac:dyDescent="0.2">
      <c r="A1083" t="s">
        <v>5491</v>
      </c>
      <c r="B1083" s="26" t="s">
        <v>2518</v>
      </c>
      <c r="C1083" s="45" t="s">
        <v>2523</v>
      </c>
      <c r="D1083" s="45" t="s">
        <v>2524</v>
      </c>
      <c r="E1083" s="45" t="s">
        <v>297</v>
      </c>
      <c r="F1083" s="70" t="s">
        <v>5505</v>
      </c>
      <c r="G1083" s="70" t="s">
        <v>5505</v>
      </c>
      <c r="H1083" t="s">
        <v>5506</v>
      </c>
    </row>
    <row r="1084" spans="1:8" x14ac:dyDescent="0.2">
      <c r="A1084" t="s">
        <v>5491</v>
      </c>
      <c r="B1084" s="141" t="s">
        <v>1868</v>
      </c>
      <c r="C1084" s="121" t="s">
        <v>1871</v>
      </c>
      <c r="D1084" s="125" t="s">
        <v>1872</v>
      </c>
      <c r="E1084" s="45" t="s">
        <v>297</v>
      </c>
      <c r="F1084" s="144" t="s">
        <v>5505</v>
      </c>
      <c r="G1084" s="144" t="s">
        <v>5505</v>
      </c>
      <c r="H1084" s="141" t="s">
        <v>5506</v>
      </c>
    </row>
    <row r="1085" spans="1:8" x14ac:dyDescent="0.2">
      <c r="A1085" t="s">
        <v>5491</v>
      </c>
      <c r="B1085" t="s">
        <v>1873</v>
      </c>
      <c r="C1085" s="45" t="s">
        <v>1876</v>
      </c>
      <c r="D1085" s="45" t="s">
        <v>1877</v>
      </c>
      <c r="E1085" s="45" t="s">
        <v>297</v>
      </c>
      <c r="F1085" s="70" t="s">
        <v>5505</v>
      </c>
      <c r="G1085" s="70" t="s">
        <v>5505</v>
      </c>
      <c r="H1085" t="s">
        <v>5506</v>
      </c>
    </row>
    <row r="1086" spans="1:8" x14ac:dyDescent="0.2">
      <c r="A1086" t="s">
        <v>5491</v>
      </c>
      <c r="B1086" s="141" t="s">
        <v>3320</v>
      </c>
      <c r="C1086" s="45" t="s">
        <v>3323</v>
      </c>
      <c r="D1086" s="45" t="s">
        <v>3324</v>
      </c>
      <c r="E1086" s="45" t="s">
        <v>297</v>
      </c>
      <c r="F1086" s="144" t="s">
        <v>5505</v>
      </c>
      <c r="G1086" s="144" t="s">
        <v>5505</v>
      </c>
      <c r="H1086" s="141" t="s">
        <v>5506</v>
      </c>
    </row>
    <row r="1087" spans="1:8" x14ac:dyDescent="0.2">
      <c r="A1087" t="s">
        <v>5491</v>
      </c>
      <c r="B1087" t="s">
        <v>4258</v>
      </c>
      <c r="C1087" s="45" t="s">
        <v>4262</v>
      </c>
      <c r="D1087" s="45" t="s">
        <v>4263</v>
      </c>
      <c r="E1087" s="45" t="s">
        <v>297</v>
      </c>
      <c r="F1087" s="70" t="s">
        <v>5507</v>
      </c>
      <c r="G1087" s="70" t="s">
        <v>5505</v>
      </c>
      <c r="H1087" t="s">
        <v>346</v>
      </c>
    </row>
    <row r="1088" spans="1:8" x14ac:dyDescent="0.2">
      <c r="A1088" t="s">
        <v>5491</v>
      </c>
      <c r="B1088" s="141" t="s">
        <v>1904</v>
      </c>
      <c r="C1088" s="45" t="s">
        <v>1907</v>
      </c>
      <c r="D1088" s="45" t="s">
        <v>1908</v>
      </c>
      <c r="E1088" s="45" t="s">
        <v>297</v>
      </c>
      <c r="F1088" s="144" t="s">
        <v>5505</v>
      </c>
      <c r="G1088" s="144" t="s">
        <v>5505</v>
      </c>
      <c r="H1088" s="141" t="s">
        <v>5506</v>
      </c>
    </row>
    <row r="1089" spans="1:8" x14ac:dyDescent="0.2">
      <c r="A1089" t="s">
        <v>5491</v>
      </c>
      <c r="B1089" t="s">
        <v>2111</v>
      </c>
      <c r="C1089" s="45" t="s">
        <v>2114</v>
      </c>
      <c r="D1089" s="45" t="s">
        <v>2115</v>
      </c>
      <c r="E1089" s="45" t="s">
        <v>297</v>
      </c>
      <c r="F1089" s="70" t="s">
        <v>5505</v>
      </c>
      <c r="G1089" s="70" t="s">
        <v>5505</v>
      </c>
      <c r="H1089" t="s">
        <v>5506</v>
      </c>
    </row>
    <row r="1090" spans="1:8" x14ac:dyDescent="0.2">
      <c r="A1090" t="s">
        <v>5491</v>
      </c>
      <c r="B1090" s="141" t="s">
        <v>1909</v>
      </c>
      <c r="C1090" s="45" t="s">
        <v>1912</v>
      </c>
      <c r="D1090" s="45" t="s">
        <v>1913</v>
      </c>
      <c r="E1090" s="45" t="s">
        <v>297</v>
      </c>
      <c r="F1090" s="144" t="s">
        <v>5505</v>
      </c>
      <c r="G1090" s="144" t="s">
        <v>5505</v>
      </c>
      <c r="H1090" s="141" t="s">
        <v>5506</v>
      </c>
    </row>
    <row r="1091" spans="1:8" x14ac:dyDescent="0.2">
      <c r="A1091" t="s">
        <v>5491</v>
      </c>
      <c r="B1091" t="s">
        <v>1914</v>
      </c>
      <c r="C1091" s="45" t="s">
        <v>1917</v>
      </c>
      <c r="D1091" s="45" t="s">
        <v>1918</v>
      </c>
      <c r="E1091" s="45" t="s">
        <v>297</v>
      </c>
      <c r="F1091" s="70" t="s">
        <v>5507</v>
      </c>
      <c r="G1091" s="70" t="s">
        <v>5505</v>
      </c>
      <c r="H1091" t="s">
        <v>297</v>
      </c>
    </row>
    <row r="1092" spans="1:8" x14ac:dyDescent="0.2">
      <c r="A1092" t="s">
        <v>5491</v>
      </c>
      <c r="B1092" s="141" t="s">
        <v>3008</v>
      </c>
      <c r="C1092" s="45" t="s">
        <v>3012</v>
      </c>
      <c r="D1092" s="45" t="s">
        <v>3013</v>
      </c>
      <c r="E1092" s="45" t="s">
        <v>3014</v>
      </c>
      <c r="F1092" s="144" t="s">
        <v>5505</v>
      </c>
      <c r="G1092" s="144" t="s">
        <v>5505</v>
      </c>
      <c r="H1092" s="141" t="s">
        <v>5506</v>
      </c>
    </row>
    <row r="1093" spans="1:8" x14ac:dyDescent="0.2">
      <c r="A1093" t="s">
        <v>5491</v>
      </c>
      <c r="B1093" s="29" t="s">
        <v>1938</v>
      </c>
      <c r="C1093" s="45" t="s">
        <v>1940</v>
      </c>
      <c r="D1093" s="45" t="s">
        <v>1941</v>
      </c>
      <c r="E1093" s="45" t="s">
        <v>297</v>
      </c>
      <c r="F1093" s="70" t="s">
        <v>5505</v>
      </c>
      <c r="G1093" s="70" t="s">
        <v>5505</v>
      </c>
      <c r="H1093" t="s">
        <v>5506</v>
      </c>
    </row>
    <row r="1094" spans="1:8" x14ac:dyDescent="0.2">
      <c r="A1094" t="s">
        <v>5491</v>
      </c>
      <c r="B1094" s="145" t="s">
        <v>1942</v>
      </c>
      <c r="C1094" s="45" t="s">
        <v>1944</v>
      </c>
      <c r="D1094" s="45" t="s">
        <v>1945</v>
      </c>
      <c r="E1094" s="45" t="s">
        <v>297</v>
      </c>
      <c r="F1094" s="144" t="s">
        <v>5505</v>
      </c>
      <c r="G1094" s="144" t="s">
        <v>5505</v>
      </c>
      <c r="H1094" s="141" t="s">
        <v>5506</v>
      </c>
    </row>
    <row r="1095" spans="1:8" x14ac:dyDescent="0.2">
      <c r="A1095" t="s">
        <v>5491</v>
      </c>
      <c r="B1095" s="29" t="s">
        <v>1946</v>
      </c>
      <c r="C1095" s="45" t="s">
        <v>1948</v>
      </c>
      <c r="D1095" s="45" t="s">
        <v>1949</v>
      </c>
      <c r="E1095" s="45" t="s">
        <v>297</v>
      </c>
      <c r="F1095" s="70" t="s">
        <v>5505</v>
      </c>
      <c r="G1095" s="70" t="s">
        <v>5505</v>
      </c>
      <c r="H1095" t="s">
        <v>5506</v>
      </c>
    </row>
    <row r="1096" spans="1:8" x14ac:dyDescent="0.2">
      <c r="A1096" t="s">
        <v>5491</v>
      </c>
      <c r="B1096" s="145" t="s">
        <v>1950</v>
      </c>
      <c r="C1096" s="45" t="s">
        <v>1952</v>
      </c>
      <c r="D1096" s="45" t="s">
        <v>1953</v>
      </c>
      <c r="E1096" s="45" t="s">
        <v>297</v>
      </c>
      <c r="F1096" s="144" t="s">
        <v>5505</v>
      </c>
      <c r="G1096" s="144" t="s">
        <v>5505</v>
      </c>
      <c r="H1096" s="141" t="s">
        <v>5506</v>
      </c>
    </row>
    <row r="1097" spans="1:8" x14ac:dyDescent="0.2">
      <c r="A1097" t="s">
        <v>5491</v>
      </c>
      <c r="B1097" t="s">
        <v>1954</v>
      </c>
      <c r="C1097" s="45" t="s">
        <v>1955</v>
      </c>
      <c r="D1097" s="45" t="s">
        <v>1956</v>
      </c>
      <c r="E1097" s="45" t="s">
        <v>297</v>
      </c>
      <c r="F1097" s="70" t="s">
        <v>5505</v>
      </c>
      <c r="G1097" s="70" t="s">
        <v>5505</v>
      </c>
      <c r="H1097" t="s">
        <v>5506</v>
      </c>
    </row>
    <row r="1098" spans="1:8" x14ac:dyDescent="0.2">
      <c r="A1098" t="s">
        <v>5491</v>
      </c>
      <c r="B1098" s="144" t="s">
        <v>1957</v>
      </c>
      <c r="C1098" s="45" t="s">
        <v>1961</v>
      </c>
      <c r="D1098" s="45" t="s">
        <v>1962</v>
      </c>
      <c r="E1098" s="45" t="s">
        <v>297</v>
      </c>
      <c r="F1098" s="144" t="s">
        <v>5507</v>
      </c>
      <c r="G1098" s="144" t="s">
        <v>5505</v>
      </c>
      <c r="H1098" s="141" t="s">
        <v>881</v>
      </c>
    </row>
    <row r="1099" spans="1:8" x14ac:dyDescent="0.2">
      <c r="A1099" t="s">
        <v>5491</v>
      </c>
      <c r="B1099" s="70" t="s">
        <v>1964</v>
      </c>
      <c r="C1099" s="45" t="s">
        <v>1967</v>
      </c>
      <c r="D1099" s="45" t="s">
        <v>1968</v>
      </c>
      <c r="E1099" s="45" t="s">
        <v>297</v>
      </c>
      <c r="F1099" s="70" t="s">
        <v>5505</v>
      </c>
      <c r="G1099" s="70" t="s">
        <v>5505</v>
      </c>
      <c r="H1099" t="s">
        <v>5506</v>
      </c>
    </row>
    <row r="1100" spans="1:8" x14ac:dyDescent="0.2">
      <c r="A1100" t="s">
        <v>5491</v>
      </c>
      <c r="B1100" s="144" t="s">
        <v>1975</v>
      </c>
      <c r="C1100" s="45" t="s">
        <v>1973</v>
      </c>
      <c r="D1100" s="45" t="s">
        <v>1974</v>
      </c>
      <c r="E1100" s="45" t="s">
        <v>297</v>
      </c>
      <c r="F1100" s="144" t="s">
        <v>5507</v>
      </c>
      <c r="G1100" s="144" t="s">
        <v>5505</v>
      </c>
      <c r="H1100" s="141" t="s">
        <v>881</v>
      </c>
    </row>
    <row r="1101" spans="1:8" x14ac:dyDescent="0.2">
      <c r="A1101" t="s">
        <v>5491</v>
      </c>
      <c r="B1101" s="70" t="s">
        <v>1976</v>
      </c>
      <c r="C1101" s="45" t="s">
        <v>1980</v>
      </c>
      <c r="D1101" s="45" t="s">
        <v>1981</v>
      </c>
      <c r="E1101" s="45" t="s">
        <v>297</v>
      </c>
      <c r="F1101" s="70" t="s">
        <v>5507</v>
      </c>
      <c r="G1101" s="70" t="s">
        <v>5505</v>
      </c>
      <c r="H1101" t="s">
        <v>881</v>
      </c>
    </row>
    <row r="1102" spans="1:8" x14ac:dyDescent="0.2">
      <c r="A1102" t="s">
        <v>5491</v>
      </c>
      <c r="B1102" s="144" t="s">
        <v>1982</v>
      </c>
      <c r="C1102" s="45" t="s">
        <v>1986</v>
      </c>
      <c r="D1102" s="45" t="s">
        <v>1987</v>
      </c>
      <c r="E1102" s="45" t="s">
        <v>297</v>
      </c>
      <c r="F1102" s="144" t="s">
        <v>5507</v>
      </c>
      <c r="G1102" s="144" t="s">
        <v>5505</v>
      </c>
      <c r="H1102" s="141" t="s">
        <v>881</v>
      </c>
    </row>
    <row r="1103" spans="1:8" x14ac:dyDescent="0.2">
      <c r="A1103" t="s">
        <v>5491</v>
      </c>
      <c r="B1103" s="70" t="s">
        <v>1988</v>
      </c>
      <c r="C1103" s="45" t="s">
        <v>1992</v>
      </c>
      <c r="D1103" s="45" t="s">
        <v>1993</v>
      </c>
      <c r="E1103" s="45" t="s">
        <v>297</v>
      </c>
      <c r="F1103" s="70" t="s">
        <v>5507</v>
      </c>
      <c r="G1103" s="70" t="s">
        <v>5505</v>
      </c>
      <c r="H1103" t="s">
        <v>881</v>
      </c>
    </row>
    <row r="1104" spans="1:8" x14ac:dyDescent="0.2">
      <c r="A1104" t="s">
        <v>5491</v>
      </c>
      <c r="B1104" s="141" t="s">
        <v>304</v>
      </c>
      <c r="C1104" s="45" t="s">
        <v>1997</v>
      </c>
      <c r="D1104" s="45" t="s">
        <v>1998</v>
      </c>
      <c r="E1104" s="45" t="s">
        <v>297</v>
      </c>
      <c r="F1104" s="144" t="s">
        <v>5505</v>
      </c>
      <c r="G1104" s="144" t="s">
        <v>5505</v>
      </c>
      <c r="H1104" s="141" t="s">
        <v>5506</v>
      </c>
    </row>
    <row r="1105" spans="1:8" x14ac:dyDescent="0.2">
      <c r="A1105" t="s">
        <v>5491</v>
      </c>
      <c r="B1105" t="s">
        <v>362</v>
      </c>
      <c r="C1105" s="45" t="s">
        <v>2007</v>
      </c>
      <c r="D1105" s="45" t="s">
        <v>5936</v>
      </c>
      <c r="E1105" s="45" t="s">
        <v>5937</v>
      </c>
      <c r="F1105" s="70" t="s">
        <v>5507</v>
      </c>
      <c r="G1105" s="70" t="s">
        <v>5505</v>
      </c>
      <c r="H1105" t="s">
        <v>346</v>
      </c>
    </row>
    <row r="1106" spans="1:8" x14ac:dyDescent="0.2">
      <c r="A1106" t="s">
        <v>5491</v>
      </c>
      <c r="B1106" s="7" t="s">
        <v>1559</v>
      </c>
      <c r="C1106" s="45" t="s">
        <v>1561</v>
      </c>
      <c r="D1106" s="45" t="s">
        <v>1562</v>
      </c>
      <c r="E1106" s="45" t="s">
        <v>297</v>
      </c>
      <c r="F1106" s="144" t="s">
        <v>5505</v>
      </c>
      <c r="G1106" s="144" t="s">
        <v>5505</v>
      </c>
      <c r="H1106" s="141" t="s">
        <v>5506</v>
      </c>
    </row>
    <row r="1107" spans="1:8" x14ac:dyDescent="0.2">
      <c r="A1107" t="s">
        <v>5491</v>
      </c>
      <c r="B1107" t="s">
        <v>2472</v>
      </c>
      <c r="C1107" s="45" t="s">
        <v>2475</v>
      </c>
      <c r="D1107" s="45" t="s">
        <v>2476</v>
      </c>
      <c r="E1107" s="45" t="s">
        <v>297</v>
      </c>
      <c r="F1107" s="70" t="s">
        <v>5505</v>
      </c>
      <c r="G1107" s="70" t="s">
        <v>5505</v>
      </c>
      <c r="H1107" t="s">
        <v>5506</v>
      </c>
    </row>
    <row r="1108" spans="1:8" x14ac:dyDescent="0.2">
      <c r="A1108" t="s">
        <v>5491</v>
      </c>
      <c r="B1108" s="141" t="s">
        <v>2856</v>
      </c>
      <c r="C1108" s="45" t="s">
        <v>2859</v>
      </c>
      <c r="D1108" s="45" t="s">
        <v>2860</v>
      </c>
      <c r="E1108" s="45" t="s">
        <v>297</v>
      </c>
      <c r="F1108" s="144" t="s">
        <v>5507</v>
      </c>
      <c r="G1108" s="144" t="s">
        <v>5505</v>
      </c>
      <c r="H1108" s="141" t="s">
        <v>5506</v>
      </c>
    </row>
    <row r="1109" spans="1:8" x14ac:dyDescent="0.2">
      <c r="A1109" t="s">
        <v>5491</v>
      </c>
      <c r="B1109" t="s">
        <v>4868</v>
      </c>
      <c r="C1109" s="45" t="s">
        <v>4871</v>
      </c>
      <c r="D1109" s="45" t="s">
        <v>4872</v>
      </c>
      <c r="E1109" s="45" t="s">
        <v>297</v>
      </c>
      <c r="F1109" s="70" t="s">
        <v>5507</v>
      </c>
      <c r="G1109" s="70" t="s">
        <v>5505</v>
      </c>
      <c r="H1109" t="s">
        <v>346</v>
      </c>
    </row>
    <row r="1110" spans="1:8" x14ac:dyDescent="0.2">
      <c r="A1110" t="s">
        <v>5491</v>
      </c>
      <c r="B1110" s="141" t="s">
        <v>3382</v>
      </c>
      <c r="C1110" s="45" t="s">
        <v>3398</v>
      </c>
      <c r="D1110" s="45" t="s">
        <v>3399</v>
      </c>
      <c r="E1110" s="45" t="s">
        <v>297</v>
      </c>
      <c r="F1110" s="144" t="s">
        <v>5505</v>
      </c>
      <c r="G1110" s="144" t="s">
        <v>5505</v>
      </c>
      <c r="H1110" s="141" t="s">
        <v>5506</v>
      </c>
    </row>
    <row r="1111" spans="1:8" x14ac:dyDescent="0.2">
      <c r="A1111" t="s">
        <v>5491</v>
      </c>
      <c r="B1111" t="s">
        <v>1472</v>
      </c>
      <c r="C1111" s="45" t="s">
        <v>1473</v>
      </c>
      <c r="D1111" s="45" t="s">
        <v>1476</v>
      </c>
      <c r="E1111" s="45" t="s">
        <v>1477</v>
      </c>
      <c r="F1111" s="70" t="s">
        <v>5505</v>
      </c>
      <c r="G1111" s="70" t="s">
        <v>5505</v>
      </c>
      <c r="H1111" t="s">
        <v>5506</v>
      </c>
    </row>
    <row r="1112" spans="1:8" x14ac:dyDescent="0.2">
      <c r="A1112" t="s">
        <v>5491</v>
      </c>
      <c r="B1112" s="144" t="s">
        <v>2048</v>
      </c>
      <c r="C1112" s="45" t="s">
        <v>2053</v>
      </c>
      <c r="D1112" s="45" t="s">
        <v>2054</v>
      </c>
      <c r="E1112" s="45" t="s">
        <v>297</v>
      </c>
      <c r="F1112" s="144" t="s">
        <v>5505</v>
      </c>
      <c r="G1112" s="144" t="s">
        <v>5505</v>
      </c>
      <c r="H1112" s="141" t="s">
        <v>5506</v>
      </c>
    </row>
    <row r="1113" spans="1:8" x14ac:dyDescent="0.2">
      <c r="A1113" t="s">
        <v>5491</v>
      </c>
      <c r="B1113" t="s">
        <v>2055</v>
      </c>
      <c r="C1113" s="45" t="s">
        <v>2058</v>
      </c>
      <c r="D1113" s="45" t="s">
        <v>2059</v>
      </c>
      <c r="E1113" s="45" t="s">
        <v>297</v>
      </c>
      <c r="F1113" s="70" t="s">
        <v>5507</v>
      </c>
      <c r="G1113" s="70" t="s">
        <v>5505</v>
      </c>
      <c r="H1113" t="s">
        <v>297</v>
      </c>
    </row>
    <row r="1114" spans="1:8" x14ac:dyDescent="0.2">
      <c r="A1114" t="s">
        <v>5491</v>
      </c>
      <c r="B1114" s="141" t="s">
        <v>2061</v>
      </c>
      <c r="C1114" s="45" t="s">
        <v>2064</v>
      </c>
      <c r="D1114" s="45" t="s">
        <v>2065</v>
      </c>
      <c r="E1114" s="45" t="s">
        <v>297</v>
      </c>
      <c r="F1114" s="144" t="s">
        <v>5505</v>
      </c>
      <c r="G1114" s="144" t="s">
        <v>5505</v>
      </c>
      <c r="H1114" s="141" t="s">
        <v>5506</v>
      </c>
    </row>
    <row r="1115" spans="1:8" x14ac:dyDescent="0.2">
      <c r="A1115" t="s">
        <v>5491</v>
      </c>
      <c r="B1115" t="s">
        <v>2072</v>
      </c>
      <c r="C1115" s="121" t="s">
        <v>2075</v>
      </c>
      <c r="D1115" s="121" t="s">
        <v>2076</v>
      </c>
      <c r="E1115" s="45" t="s">
        <v>297</v>
      </c>
      <c r="F1115" s="70" t="s">
        <v>5505</v>
      </c>
      <c r="G1115" s="70" t="s">
        <v>5505</v>
      </c>
      <c r="H1115" t="s">
        <v>5506</v>
      </c>
    </row>
    <row r="1116" spans="1:8" x14ac:dyDescent="0.2">
      <c r="A1116" t="s">
        <v>5491</v>
      </c>
      <c r="B1116" s="141" t="s">
        <v>2077</v>
      </c>
      <c r="C1116" s="45" t="s">
        <v>2081</v>
      </c>
      <c r="D1116" s="45" t="s">
        <v>2082</v>
      </c>
      <c r="E1116" s="45" t="s">
        <v>297</v>
      </c>
      <c r="F1116" s="144" t="s">
        <v>5507</v>
      </c>
      <c r="G1116" s="144" t="s">
        <v>5505</v>
      </c>
      <c r="H1116" s="141" t="s">
        <v>346</v>
      </c>
    </row>
    <row r="1117" spans="1:8" x14ac:dyDescent="0.2">
      <c r="A1117" t="s">
        <v>5491</v>
      </c>
      <c r="B1117" t="s">
        <v>198</v>
      </c>
      <c r="C1117" s="45" t="s">
        <v>2092</v>
      </c>
      <c r="D1117" s="45" t="s">
        <v>2093</v>
      </c>
      <c r="E1117" s="45" t="s">
        <v>5938</v>
      </c>
      <c r="F1117" s="70" t="s">
        <v>5505</v>
      </c>
      <c r="G1117" s="70" t="s">
        <v>5505</v>
      </c>
      <c r="H1117" t="s">
        <v>5506</v>
      </c>
    </row>
    <row r="1118" spans="1:8" x14ac:dyDescent="0.2">
      <c r="A1118" t="s">
        <v>5491</v>
      </c>
      <c r="B1118" s="141" t="s">
        <v>238</v>
      </c>
      <c r="C1118" s="45" t="s">
        <v>1195</v>
      </c>
      <c r="D1118" s="45" t="s">
        <v>1196</v>
      </c>
      <c r="E1118" s="45" t="s">
        <v>297</v>
      </c>
      <c r="F1118" s="144" t="s">
        <v>5505</v>
      </c>
      <c r="G1118" s="144" t="s">
        <v>5505</v>
      </c>
      <c r="H1118" s="141" t="s">
        <v>5506</v>
      </c>
    </row>
    <row r="1119" spans="1:8" x14ac:dyDescent="0.2">
      <c r="A1119" t="s">
        <v>5491</v>
      </c>
      <c r="B1119" t="s">
        <v>3508</v>
      </c>
      <c r="C1119" s="45" t="s">
        <v>3517</v>
      </c>
      <c r="D1119" s="45" t="s">
        <v>3518</v>
      </c>
      <c r="E1119" s="45" t="s">
        <v>297</v>
      </c>
      <c r="F1119" s="70" t="s">
        <v>5505</v>
      </c>
      <c r="G1119" s="70" t="s">
        <v>5505</v>
      </c>
      <c r="H1119" t="s">
        <v>5551</v>
      </c>
    </row>
    <row r="1120" spans="1:8" x14ac:dyDescent="0.2">
      <c r="A1120" t="s">
        <v>5491</v>
      </c>
      <c r="B1120" s="141" t="s">
        <v>411</v>
      </c>
      <c r="C1120" s="147" t="s">
        <v>2103</v>
      </c>
      <c r="D1120" s="147" t="s">
        <v>2104</v>
      </c>
      <c r="E1120" s="120" t="s">
        <v>2105</v>
      </c>
      <c r="F1120" s="144" t="s">
        <v>5505</v>
      </c>
      <c r="G1120" s="144" t="s">
        <v>5505</v>
      </c>
      <c r="H1120" s="141" t="s">
        <v>5506</v>
      </c>
    </row>
    <row r="1121" spans="1:8" x14ac:dyDescent="0.2">
      <c r="A1121" t="s">
        <v>5491</v>
      </c>
      <c r="B1121" s="7" t="s">
        <v>5618</v>
      </c>
      <c r="C1121" s="45" t="s">
        <v>4239</v>
      </c>
      <c r="D1121" s="45" t="s">
        <v>4240</v>
      </c>
      <c r="E1121" s="45" t="s">
        <v>297</v>
      </c>
      <c r="F1121" s="70" t="s">
        <v>5512</v>
      </c>
      <c r="G1121" s="70" t="s">
        <v>5505</v>
      </c>
      <c r="H1121" t="s">
        <v>346</v>
      </c>
    </row>
    <row r="1122" spans="1:8" x14ac:dyDescent="0.2">
      <c r="A1122" t="s">
        <v>5491</v>
      </c>
      <c r="B1122" s="141" t="s">
        <v>2106</v>
      </c>
      <c r="C1122" s="147" t="s">
        <v>2109</v>
      </c>
      <c r="D1122" s="147" t="s">
        <v>2110</v>
      </c>
      <c r="E1122" s="147" t="s">
        <v>297</v>
      </c>
      <c r="F1122" s="144" t="s">
        <v>5505</v>
      </c>
      <c r="G1122" s="144" t="s">
        <v>5505</v>
      </c>
      <c r="H1122" s="141" t="s">
        <v>5506</v>
      </c>
    </row>
    <row r="1123" spans="1:8" x14ac:dyDescent="0.2">
      <c r="A1123" t="s">
        <v>5491</v>
      </c>
      <c r="B1123" t="s">
        <v>2503</v>
      </c>
      <c r="C1123" s="45" t="s">
        <v>2506</v>
      </c>
      <c r="D1123" s="45" t="s">
        <v>2507</v>
      </c>
      <c r="E1123" s="45" t="s">
        <v>297</v>
      </c>
      <c r="F1123" s="70" t="s">
        <v>5505</v>
      </c>
      <c r="G1123" s="70" t="s">
        <v>5505</v>
      </c>
      <c r="H1123" t="s">
        <v>5506</v>
      </c>
    </row>
    <row r="1124" spans="1:8" x14ac:dyDescent="0.2">
      <c r="A1124" t="s">
        <v>5491</v>
      </c>
      <c r="B1124" s="141" t="s">
        <v>2116</v>
      </c>
      <c r="C1124" s="147" t="s">
        <v>2119</v>
      </c>
      <c r="D1124" s="147" t="s">
        <v>2120</v>
      </c>
      <c r="E1124" s="147" t="s">
        <v>297</v>
      </c>
      <c r="F1124" s="144" t="s">
        <v>5505</v>
      </c>
      <c r="G1124" s="144" t="s">
        <v>5505</v>
      </c>
      <c r="H1124" s="141" t="s">
        <v>5506</v>
      </c>
    </row>
    <row r="1125" spans="1:8" x14ac:dyDescent="0.2">
      <c r="A1125" t="s">
        <v>5491</v>
      </c>
      <c r="B1125" t="s">
        <v>2126</v>
      </c>
      <c r="C1125" s="45" t="s">
        <v>2130</v>
      </c>
      <c r="D1125" s="45" t="s">
        <v>2131</v>
      </c>
      <c r="E1125" s="45" t="s">
        <v>297</v>
      </c>
      <c r="F1125" s="70" t="s">
        <v>5507</v>
      </c>
      <c r="G1125" s="70" t="s">
        <v>5505</v>
      </c>
      <c r="H1125" t="s">
        <v>2129</v>
      </c>
    </row>
    <row r="1126" spans="1:8" x14ac:dyDescent="0.2">
      <c r="A1126" t="s">
        <v>5491</v>
      </c>
      <c r="B1126" s="7" t="s">
        <v>2133</v>
      </c>
      <c r="C1126" s="61" t="s">
        <v>2137</v>
      </c>
      <c r="D1126" s="147" t="s">
        <v>2138</v>
      </c>
      <c r="E1126" s="147" t="s">
        <v>297</v>
      </c>
      <c r="F1126" s="144" t="s">
        <v>5507</v>
      </c>
      <c r="G1126" s="144" t="s">
        <v>5505</v>
      </c>
      <c r="H1126" s="141" t="s">
        <v>346</v>
      </c>
    </row>
    <row r="1127" spans="1:8" x14ac:dyDescent="0.2">
      <c r="A1127" t="s">
        <v>5491</v>
      </c>
      <c r="B1127" t="s">
        <v>2140</v>
      </c>
      <c r="C1127" s="119" t="s">
        <v>2142</v>
      </c>
      <c r="D1127" s="119" t="s">
        <v>2143</v>
      </c>
      <c r="E1127" s="45" t="s">
        <v>297</v>
      </c>
      <c r="F1127" s="70" t="s">
        <v>5505</v>
      </c>
      <c r="G1127" s="70" t="s">
        <v>5505</v>
      </c>
      <c r="H1127" t="s">
        <v>5506</v>
      </c>
    </row>
    <row r="1128" spans="1:8" x14ac:dyDescent="0.2">
      <c r="A1128" t="s">
        <v>5491</v>
      </c>
      <c r="B1128" s="86" t="s">
        <v>2144</v>
      </c>
      <c r="C1128" s="126" t="s">
        <v>2147</v>
      </c>
      <c r="D1128" s="126" t="s">
        <v>2148</v>
      </c>
      <c r="E1128" s="147" t="s">
        <v>297</v>
      </c>
      <c r="F1128" s="144" t="s">
        <v>5507</v>
      </c>
      <c r="G1128" s="144" t="s">
        <v>5505</v>
      </c>
      <c r="H1128" s="25" t="s">
        <v>385</v>
      </c>
    </row>
    <row r="1129" spans="1:8" x14ac:dyDescent="0.2">
      <c r="A1129" t="s">
        <v>5491</v>
      </c>
      <c r="B1129" s="70" t="s">
        <v>2150</v>
      </c>
      <c r="C1129" s="45" t="s">
        <v>2153</v>
      </c>
      <c r="D1129" s="45" t="s">
        <v>2154</v>
      </c>
      <c r="E1129" s="45" t="s">
        <v>297</v>
      </c>
      <c r="F1129" s="70" t="s">
        <v>5507</v>
      </c>
      <c r="G1129" s="70" t="s">
        <v>5505</v>
      </c>
      <c r="H1129" t="s">
        <v>385</v>
      </c>
    </row>
    <row r="1130" spans="1:8" x14ac:dyDescent="0.2">
      <c r="A1130" t="s">
        <v>5491</v>
      </c>
      <c r="B1130" s="7" t="s">
        <v>1643</v>
      </c>
      <c r="C1130" s="147" t="s">
        <v>1645</v>
      </c>
      <c r="D1130" s="147" t="s">
        <v>1646</v>
      </c>
      <c r="E1130" s="147" t="s">
        <v>297</v>
      </c>
      <c r="F1130" s="144" t="s">
        <v>5507</v>
      </c>
      <c r="G1130" s="144" t="s">
        <v>5505</v>
      </c>
      <c r="H1130" s="141" t="s">
        <v>346</v>
      </c>
    </row>
    <row r="1131" spans="1:8" x14ac:dyDescent="0.2">
      <c r="A1131" t="s">
        <v>5491</v>
      </c>
      <c r="B1131" t="s">
        <v>2161</v>
      </c>
      <c r="C1131" s="45" t="s">
        <v>2165</v>
      </c>
      <c r="D1131" s="45" t="s">
        <v>2166</v>
      </c>
      <c r="E1131" s="45" t="s">
        <v>2167</v>
      </c>
      <c r="F1131" s="70" t="s">
        <v>5507</v>
      </c>
      <c r="G1131" s="70" t="s">
        <v>5505</v>
      </c>
      <c r="H1131" t="s">
        <v>568</v>
      </c>
    </row>
    <row r="1132" spans="1:8" x14ac:dyDescent="0.2">
      <c r="A1132" t="s">
        <v>5491</v>
      </c>
      <c r="B1132" s="141" t="s">
        <v>2169</v>
      </c>
      <c r="C1132" s="147" t="s">
        <v>2165</v>
      </c>
      <c r="D1132" s="147" t="s">
        <v>2171</v>
      </c>
      <c r="E1132" s="147" t="s">
        <v>297</v>
      </c>
      <c r="F1132" s="144" t="s">
        <v>5505</v>
      </c>
      <c r="G1132" s="144" t="s">
        <v>5505</v>
      </c>
      <c r="H1132" s="141" t="s">
        <v>297</v>
      </c>
    </row>
    <row r="1133" spans="1:8" x14ac:dyDescent="0.2">
      <c r="A1133" t="s">
        <v>5491</v>
      </c>
      <c r="B1133" s="7" t="s">
        <v>5624</v>
      </c>
      <c r="C1133" s="45" t="s">
        <v>1736</v>
      </c>
      <c r="D1133" s="45" t="s">
        <v>1737</v>
      </c>
      <c r="E1133" s="45" t="s">
        <v>1738</v>
      </c>
      <c r="F1133" s="70" t="s">
        <v>5505</v>
      </c>
      <c r="G1133" s="70" t="s">
        <v>5505</v>
      </c>
      <c r="H1133" t="s">
        <v>5506</v>
      </c>
    </row>
    <row r="1134" spans="1:8" x14ac:dyDescent="0.2">
      <c r="A1134" t="s">
        <v>5491</v>
      </c>
      <c r="B1134" s="141" t="s">
        <v>3681</v>
      </c>
      <c r="C1134" s="147" t="s">
        <v>3685</v>
      </c>
      <c r="D1134" s="147" t="s">
        <v>3686</v>
      </c>
      <c r="E1134" s="147" t="s">
        <v>297</v>
      </c>
      <c r="F1134" s="144" t="s">
        <v>5507</v>
      </c>
      <c r="G1134" s="144" t="s">
        <v>5505</v>
      </c>
      <c r="H1134" s="141" t="s">
        <v>5626</v>
      </c>
    </row>
    <row r="1135" spans="1:8" x14ac:dyDescent="0.2">
      <c r="A1135" t="s">
        <v>5491</v>
      </c>
      <c r="B1135" t="s">
        <v>360</v>
      </c>
      <c r="C1135" s="45" t="s">
        <v>2190</v>
      </c>
      <c r="D1135" s="45" t="s">
        <v>2191</v>
      </c>
      <c r="E1135" s="45" t="s">
        <v>297</v>
      </c>
      <c r="F1135" s="70" t="s">
        <v>5505</v>
      </c>
      <c r="G1135" s="70" t="s">
        <v>5505</v>
      </c>
      <c r="H1135" t="s">
        <v>5506</v>
      </c>
    </row>
    <row r="1136" spans="1:8" x14ac:dyDescent="0.2">
      <c r="A1136" t="s">
        <v>5491</v>
      </c>
      <c r="B1136" s="145" t="s">
        <v>2192</v>
      </c>
      <c r="C1136" s="147" t="s">
        <v>2194</v>
      </c>
      <c r="D1136" s="147" t="s">
        <v>2195</v>
      </c>
      <c r="E1136" s="147" t="s">
        <v>297</v>
      </c>
      <c r="F1136" s="144" t="s">
        <v>5505</v>
      </c>
      <c r="G1136" s="144" t="s">
        <v>5505</v>
      </c>
      <c r="H1136" s="141" t="s">
        <v>5506</v>
      </c>
    </row>
    <row r="1137" spans="1:8" x14ac:dyDescent="0.2">
      <c r="A1137" t="s">
        <v>5491</v>
      </c>
      <c r="B1137" s="29" t="s">
        <v>2196</v>
      </c>
      <c r="C1137" s="45" t="s">
        <v>2198</v>
      </c>
      <c r="D1137" s="45" t="s">
        <v>2199</v>
      </c>
      <c r="E1137" s="45" t="s">
        <v>297</v>
      </c>
      <c r="F1137" s="70" t="s">
        <v>5505</v>
      </c>
      <c r="G1137" s="70" t="s">
        <v>5505</v>
      </c>
      <c r="H1137" t="s">
        <v>5506</v>
      </c>
    </row>
    <row r="1138" spans="1:8" x14ac:dyDescent="0.2">
      <c r="A1138" t="s">
        <v>5491</v>
      </c>
      <c r="B1138" s="145" t="s">
        <v>2200</v>
      </c>
      <c r="C1138" s="147" t="s">
        <v>2202</v>
      </c>
      <c r="D1138" s="147" t="s">
        <v>2203</v>
      </c>
      <c r="E1138" s="147" t="s">
        <v>297</v>
      </c>
      <c r="F1138" s="144" t="s">
        <v>5505</v>
      </c>
      <c r="G1138" s="144" t="s">
        <v>5505</v>
      </c>
      <c r="H1138" s="141" t="s">
        <v>5506</v>
      </c>
    </row>
    <row r="1139" spans="1:8" x14ac:dyDescent="0.2">
      <c r="A1139" t="s">
        <v>5491</v>
      </c>
      <c r="B1139" s="7" t="s">
        <v>1237</v>
      </c>
      <c r="C1139" s="61" t="s">
        <v>2208</v>
      </c>
      <c r="D1139" s="45" t="s">
        <v>2209</v>
      </c>
      <c r="E1139" s="45" t="s">
        <v>297</v>
      </c>
      <c r="F1139" s="70" t="s">
        <v>5505</v>
      </c>
      <c r="G1139" s="70" t="s">
        <v>5505</v>
      </c>
      <c r="H1139" t="s">
        <v>5506</v>
      </c>
    </row>
    <row r="1140" spans="1:8" x14ac:dyDescent="0.2">
      <c r="A1140" t="s">
        <v>5491</v>
      </c>
      <c r="B1140" s="85" t="s">
        <v>2210</v>
      </c>
      <c r="C1140" s="147" t="s">
        <v>2213</v>
      </c>
      <c r="D1140" s="147" t="s">
        <v>2214</v>
      </c>
      <c r="E1140" s="147" t="s">
        <v>1329</v>
      </c>
      <c r="F1140" s="144" t="s">
        <v>5505</v>
      </c>
      <c r="G1140" s="144" t="s">
        <v>5505</v>
      </c>
      <c r="H1140" s="141" t="s">
        <v>5506</v>
      </c>
    </row>
    <row r="1141" spans="1:8" x14ac:dyDescent="0.2">
      <c r="A1141" t="s">
        <v>5491</v>
      </c>
      <c r="B1141" t="s">
        <v>1883</v>
      </c>
      <c r="C1141" s="45" t="s">
        <v>1886</v>
      </c>
      <c r="D1141" s="45" t="s">
        <v>1887</v>
      </c>
      <c r="E1141" s="45" t="s">
        <v>297</v>
      </c>
      <c r="F1141" s="70" t="s">
        <v>5507</v>
      </c>
      <c r="G1141" s="70" t="s">
        <v>5505</v>
      </c>
      <c r="H1141" t="s">
        <v>346</v>
      </c>
    </row>
    <row r="1142" spans="1:8" x14ac:dyDescent="0.2">
      <c r="A1142" t="s">
        <v>5491</v>
      </c>
      <c r="B1142" s="7" t="s">
        <v>2219</v>
      </c>
      <c r="C1142" s="61" t="s">
        <v>2225</v>
      </c>
      <c r="D1142" s="147" t="s">
        <v>2226</v>
      </c>
      <c r="E1142" s="147" t="s">
        <v>2227</v>
      </c>
      <c r="F1142" s="144" t="s">
        <v>5512</v>
      </c>
      <c r="G1142" s="144" t="s">
        <v>5505</v>
      </c>
      <c r="H1142" s="141" t="s">
        <v>2224</v>
      </c>
    </row>
    <row r="1143" spans="1:8" x14ac:dyDescent="0.2">
      <c r="A1143" t="s">
        <v>5491</v>
      </c>
      <c r="B1143" s="7" t="s">
        <v>2230</v>
      </c>
      <c r="C1143" s="61" t="s">
        <v>2235</v>
      </c>
      <c r="D1143" s="45" t="s">
        <v>2236</v>
      </c>
      <c r="E1143" s="45" t="s">
        <v>2237</v>
      </c>
      <c r="F1143" s="70" t="s">
        <v>5507</v>
      </c>
      <c r="G1143" s="70" t="s">
        <v>5505</v>
      </c>
      <c r="H1143" t="s">
        <v>2224</v>
      </c>
    </row>
    <row r="1144" spans="1:8" x14ac:dyDescent="0.2">
      <c r="A1144" t="s">
        <v>5491</v>
      </c>
      <c r="B1144" s="141" t="s">
        <v>2239</v>
      </c>
      <c r="C1144" s="147" t="s">
        <v>2241</v>
      </c>
      <c r="D1144" s="147" t="s">
        <v>2241</v>
      </c>
      <c r="E1144" s="147" t="s">
        <v>297</v>
      </c>
      <c r="F1144" s="144" t="s">
        <v>5505</v>
      </c>
      <c r="G1144" s="144" t="s">
        <v>5505</v>
      </c>
      <c r="H1144" s="141" t="s">
        <v>5506</v>
      </c>
    </row>
    <row r="1145" spans="1:8" x14ac:dyDescent="0.2">
      <c r="A1145" t="s">
        <v>5491</v>
      </c>
      <c r="B1145" t="s">
        <v>312</v>
      </c>
      <c r="C1145" s="45" t="s">
        <v>2244</v>
      </c>
      <c r="D1145" s="45" t="s">
        <v>5939</v>
      </c>
      <c r="E1145" s="45" t="s">
        <v>5940</v>
      </c>
      <c r="F1145" s="70" t="s">
        <v>5505</v>
      </c>
      <c r="G1145" s="70" t="s">
        <v>5505</v>
      </c>
      <c r="H1145" t="s">
        <v>5506</v>
      </c>
    </row>
    <row r="1146" spans="1:8" x14ac:dyDescent="0.2">
      <c r="A1146" t="s">
        <v>5491</v>
      </c>
      <c r="B1146" s="141" t="s">
        <v>237</v>
      </c>
      <c r="C1146" s="45" t="s">
        <v>1198</v>
      </c>
      <c r="D1146" s="45" t="s">
        <v>1199</v>
      </c>
      <c r="E1146" s="45" t="s">
        <v>297</v>
      </c>
      <c r="F1146" s="144" t="s">
        <v>5505</v>
      </c>
      <c r="G1146" s="144" t="s">
        <v>5505</v>
      </c>
      <c r="H1146" s="141" t="s">
        <v>5506</v>
      </c>
    </row>
    <row r="1147" spans="1:8" x14ac:dyDescent="0.2">
      <c r="A1147" t="s">
        <v>5491</v>
      </c>
      <c r="B1147" t="s">
        <v>224</v>
      </c>
      <c r="C1147" s="45" t="s">
        <v>1389</v>
      </c>
      <c r="D1147" s="45" t="s">
        <v>1390</v>
      </c>
      <c r="E1147" s="45" t="s">
        <v>297</v>
      </c>
      <c r="F1147" s="70" t="s">
        <v>5505</v>
      </c>
      <c r="G1147" s="70" t="s">
        <v>5505</v>
      </c>
      <c r="H1147" t="s">
        <v>5506</v>
      </c>
    </row>
    <row r="1148" spans="1:8" x14ac:dyDescent="0.2">
      <c r="A1148" t="s">
        <v>5491</v>
      </c>
      <c r="B1148" s="141" t="s">
        <v>2265</v>
      </c>
      <c r="C1148" s="147" t="s">
        <v>2270</v>
      </c>
      <c r="D1148" s="147" t="s">
        <v>2271</v>
      </c>
      <c r="E1148" s="147" t="s">
        <v>297</v>
      </c>
      <c r="F1148" s="144" t="s">
        <v>5507</v>
      </c>
      <c r="G1148" s="144" t="s">
        <v>5505</v>
      </c>
      <c r="H1148" s="141" t="s">
        <v>346</v>
      </c>
    </row>
    <row r="1149" spans="1:8" x14ac:dyDescent="0.2">
      <c r="A1149" t="s">
        <v>5491</v>
      </c>
      <c r="B1149" t="s">
        <v>3671</v>
      </c>
      <c r="C1149" s="45" t="s">
        <v>3674</v>
      </c>
      <c r="D1149" s="45" t="s">
        <v>3675</v>
      </c>
      <c r="E1149" s="45" t="s">
        <v>297</v>
      </c>
      <c r="F1149" s="70" t="s">
        <v>5505</v>
      </c>
      <c r="G1149" s="70" t="s">
        <v>5505</v>
      </c>
      <c r="H1149" t="s">
        <v>5551</v>
      </c>
    </row>
    <row r="1150" spans="1:8" x14ac:dyDescent="0.2">
      <c r="A1150" t="s">
        <v>5491</v>
      </c>
      <c r="B1150" s="141" t="s">
        <v>3978</v>
      </c>
      <c r="C1150" s="147" t="s">
        <v>3981</v>
      </c>
      <c r="D1150" s="147" t="s">
        <v>3982</v>
      </c>
      <c r="E1150" s="147" t="s">
        <v>297</v>
      </c>
      <c r="F1150" s="144" t="s">
        <v>5505</v>
      </c>
      <c r="G1150" s="144" t="s">
        <v>5505</v>
      </c>
      <c r="H1150" s="141" t="s">
        <v>5551</v>
      </c>
    </row>
    <row r="1151" spans="1:8" x14ac:dyDescent="0.2">
      <c r="A1151" t="s">
        <v>5491</v>
      </c>
      <c r="B1151" s="7" t="s">
        <v>5634</v>
      </c>
      <c r="C1151" s="45" t="s">
        <v>4247</v>
      </c>
      <c r="D1151" s="45" t="s">
        <v>4248</v>
      </c>
      <c r="E1151" s="45" t="s">
        <v>297</v>
      </c>
      <c r="F1151" s="70" t="s">
        <v>5512</v>
      </c>
      <c r="G1151" s="70" t="s">
        <v>5505</v>
      </c>
      <c r="H1151" t="s">
        <v>346</v>
      </c>
    </row>
    <row r="1152" spans="1:8" x14ac:dyDescent="0.2">
      <c r="A1152" t="s">
        <v>5491</v>
      </c>
      <c r="B1152" s="141" t="s">
        <v>386</v>
      </c>
      <c r="C1152" s="147" t="s">
        <v>2293</v>
      </c>
      <c r="D1152" s="147" t="s">
        <v>2294</v>
      </c>
      <c r="E1152" s="147" t="s">
        <v>764</v>
      </c>
      <c r="F1152" s="144" t="s">
        <v>5505</v>
      </c>
      <c r="G1152" s="144" t="s">
        <v>5505</v>
      </c>
      <c r="H1152" s="141" t="s">
        <v>5506</v>
      </c>
    </row>
    <row r="1153" spans="1:8" x14ac:dyDescent="0.2">
      <c r="A1153" t="s">
        <v>5491</v>
      </c>
      <c r="B1153" s="7" t="s">
        <v>2295</v>
      </c>
      <c r="C1153" s="61" t="s">
        <v>2299</v>
      </c>
      <c r="D1153" s="45" t="s">
        <v>2300</v>
      </c>
      <c r="E1153" s="45" t="s">
        <v>2301</v>
      </c>
      <c r="F1153" s="70" t="s">
        <v>5505</v>
      </c>
      <c r="G1153" s="70" t="s">
        <v>5505</v>
      </c>
      <c r="H1153" t="s">
        <v>5506</v>
      </c>
    </row>
    <row r="1154" spans="1:8" x14ac:dyDescent="0.2">
      <c r="A1154" t="s">
        <v>5491</v>
      </c>
      <c r="B1154" s="145" t="s">
        <v>2302</v>
      </c>
      <c r="C1154" s="147" t="s">
        <v>2304</v>
      </c>
      <c r="D1154" s="147" t="s">
        <v>2305</v>
      </c>
      <c r="E1154" s="147" t="s">
        <v>297</v>
      </c>
      <c r="F1154" s="144" t="s">
        <v>5505</v>
      </c>
      <c r="G1154" s="144" t="s">
        <v>5505</v>
      </c>
      <c r="H1154" s="141" t="s">
        <v>5506</v>
      </c>
    </row>
    <row r="1155" spans="1:8" x14ac:dyDescent="0.2">
      <c r="A1155" t="s">
        <v>5491</v>
      </c>
      <c r="B1155" t="s">
        <v>5638</v>
      </c>
      <c r="C1155" s="45" t="s">
        <v>2307</v>
      </c>
      <c r="D1155" s="45" t="s">
        <v>2310</v>
      </c>
      <c r="E1155" s="45" t="s">
        <v>2311</v>
      </c>
      <c r="F1155" s="70" t="s">
        <v>5505</v>
      </c>
      <c r="G1155" s="70" t="s">
        <v>5505</v>
      </c>
      <c r="H1155" t="s">
        <v>5506</v>
      </c>
    </row>
    <row r="1156" spans="1:8" x14ac:dyDescent="0.2">
      <c r="A1156" t="s">
        <v>5491</v>
      </c>
      <c r="B1156" s="141" t="s">
        <v>5639</v>
      </c>
      <c r="C1156" s="147" t="s">
        <v>2313</v>
      </c>
      <c r="D1156" s="147" t="s">
        <v>2315</v>
      </c>
      <c r="E1156" s="147" t="s">
        <v>2316</v>
      </c>
      <c r="F1156" s="144" t="s">
        <v>5505</v>
      </c>
      <c r="G1156" s="144" t="s">
        <v>5505</v>
      </c>
      <c r="H1156" s="141" t="s">
        <v>5506</v>
      </c>
    </row>
    <row r="1157" spans="1:8" x14ac:dyDescent="0.2">
      <c r="A1157" t="s">
        <v>5491</v>
      </c>
      <c r="B1157" t="s">
        <v>5640</v>
      </c>
      <c r="C1157" s="45" t="s">
        <v>2318</v>
      </c>
      <c r="D1157" s="45" t="s">
        <v>2320</v>
      </c>
      <c r="E1157" s="45" t="s">
        <v>2316</v>
      </c>
      <c r="F1157" s="70" t="s">
        <v>5505</v>
      </c>
      <c r="G1157" s="70" t="s">
        <v>5505</v>
      </c>
      <c r="H1157" t="s">
        <v>5506</v>
      </c>
    </row>
    <row r="1158" spans="1:8" ht="34" x14ac:dyDescent="0.2">
      <c r="A1158" t="s">
        <v>5491</v>
      </c>
      <c r="B1158" s="141" t="s">
        <v>5641</v>
      </c>
      <c r="C1158" s="147" t="s">
        <v>2322</v>
      </c>
      <c r="D1158" s="148" t="s">
        <v>2324</v>
      </c>
      <c r="E1158" s="147" t="s">
        <v>2316</v>
      </c>
      <c r="F1158" s="144" t="s">
        <v>5505</v>
      </c>
      <c r="G1158" s="144" t="s">
        <v>5505</v>
      </c>
      <c r="H1158" s="141" t="s">
        <v>5506</v>
      </c>
    </row>
    <row r="1159" spans="1:8" x14ac:dyDescent="0.2">
      <c r="A1159" t="s">
        <v>5491</v>
      </c>
      <c r="B1159" t="s">
        <v>5642</v>
      </c>
      <c r="C1159" s="45" t="s">
        <v>2326</v>
      </c>
      <c r="D1159" s="45" t="s">
        <v>2328</v>
      </c>
      <c r="E1159" s="45" t="s">
        <v>2316</v>
      </c>
      <c r="F1159" s="70" t="s">
        <v>5505</v>
      </c>
      <c r="G1159" s="70" t="s">
        <v>5505</v>
      </c>
      <c r="H1159" t="s">
        <v>5506</v>
      </c>
    </row>
    <row r="1160" spans="1:8" x14ac:dyDescent="0.2">
      <c r="A1160" t="s">
        <v>5491</v>
      </c>
      <c r="B1160" s="141" t="s">
        <v>5643</v>
      </c>
      <c r="C1160" s="147" t="s">
        <v>1771</v>
      </c>
      <c r="D1160" s="147" t="s">
        <v>1772</v>
      </c>
      <c r="E1160" s="147" t="s">
        <v>297</v>
      </c>
      <c r="F1160" s="144" t="s">
        <v>5505</v>
      </c>
      <c r="G1160" s="144" t="s">
        <v>5505</v>
      </c>
      <c r="H1160" s="141" t="s">
        <v>5506</v>
      </c>
    </row>
    <row r="1161" spans="1:8" x14ac:dyDescent="0.2">
      <c r="A1161" t="s">
        <v>5491</v>
      </c>
      <c r="B1161" s="29" t="s">
        <v>2329</v>
      </c>
      <c r="C1161" s="45" t="s">
        <v>2331</v>
      </c>
      <c r="D1161" s="45" t="s">
        <v>2332</v>
      </c>
      <c r="E1161" s="45" t="s">
        <v>297</v>
      </c>
      <c r="F1161" s="70" t="s">
        <v>5505</v>
      </c>
      <c r="G1161" s="70" t="s">
        <v>5505</v>
      </c>
      <c r="H1161" t="s">
        <v>5506</v>
      </c>
    </row>
    <row r="1162" spans="1:8" x14ac:dyDescent="0.2">
      <c r="A1162" t="s">
        <v>5491</v>
      </c>
      <c r="B1162" s="144" t="s">
        <v>2333</v>
      </c>
      <c r="C1162" s="147" t="s">
        <v>2337</v>
      </c>
      <c r="D1162" s="147" t="s">
        <v>2338</v>
      </c>
      <c r="E1162" s="147" t="s">
        <v>297</v>
      </c>
      <c r="F1162" s="144" t="s">
        <v>5507</v>
      </c>
      <c r="G1162" s="144" t="s">
        <v>5505</v>
      </c>
      <c r="H1162" s="141" t="s">
        <v>881</v>
      </c>
    </row>
    <row r="1163" spans="1:8" x14ac:dyDescent="0.2">
      <c r="A1163" t="s">
        <v>5491</v>
      </c>
      <c r="B1163" s="70" t="s">
        <v>2339</v>
      </c>
      <c r="C1163" s="45" t="s">
        <v>2340</v>
      </c>
      <c r="D1163" s="45" t="s">
        <v>2343</v>
      </c>
      <c r="E1163" s="45" t="s">
        <v>297</v>
      </c>
      <c r="F1163" s="70" t="s">
        <v>5505</v>
      </c>
      <c r="G1163" s="70" t="s">
        <v>5505</v>
      </c>
      <c r="H1163" t="s">
        <v>5506</v>
      </c>
    </row>
    <row r="1164" spans="1:8" x14ac:dyDescent="0.2">
      <c r="A1164" t="s">
        <v>5491</v>
      </c>
      <c r="B1164" s="144" t="s">
        <v>2344</v>
      </c>
      <c r="C1164" s="147" t="s">
        <v>2345</v>
      </c>
      <c r="D1164" s="147" t="s">
        <v>2349</v>
      </c>
      <c r="E1164" s="147" t="s">
        <v>297</v>
      </c>
      <c r="F1164" s="144" t="s">
        <v>5505</v>
      </c>
      <c r="G1164" s="144" t="s">
        <v>5505</v>
      </c>
      <c r="H1164" s="141" t="s">
        <v>2348</v>
      </c>
    </row>
    <row r="1165" spans="1:8" x14ac:dyDescent="0.2">
      <c r="A1165" t="s">
        <v>5491</v>
      </c>
      <c r="B1165" s="29" t="s">
        <v>2350</v>
      </c>
      <c r="C1165" s="45" t="s">
        <v>2352</v>
      </c>
      <c r="D1165" s="45" t="s">
        <v>2353</v>
      </c>
      <c r="E1165" s="45" t="s">
        <v>297</v>
      </c>
      <c r="F1165" s="70" t="s">
        <v>5505</v>
      </c>
      <c r="G1165" s="70" t="s">
        <v>5505</v>
      </c>
      <c r="H1165" t="s">
        <v>5506</v>
      </c>
    </row>
    <row r="1166" spans="1:8" x14ac:dyDescent="0.2">
      <c r="A1166" t="s">
        <v>5491</v>
      </c>
      <c r="B1166" s="145" t="s">
        <v>2354</v>
      </c>
      <c r="C1166" s="147" t="s">
        <v>2356</v>
      </c>
      <c r="D1166" s="147" t="s">
        <v>2357</v>
      </c>
      <c r="E1166" s="147" t="s">
        <v>297</v>
      </c>
      <c r="F1166" s="144" t="s">
        <v>5505</v>
      </c>
      <c r="G1166" s="144" t="s">
        <v>5505</v>
      </c>
      <c r="H1166" s="141" t="s">
        <v>5506</v>
      </c>
    </row>
    <row r="1167" spans="1:8" x14ac:dyDescent="0.2">
      <c r="A1167" t="s">
        <v>5491</v>
      </c>
      <c r="B1167" t="s">
        <v>5645</v>
      </c>
      <c r="C1167" s="45" t="s">
        <v>2362</v>
      </c>
      <c r="D1167" s="45" t="s">
        <v>2363</v>
      </c>
      <c r="E1167" s="45" t="s">
        <v>297</v>
      </c>
      <c r="F1167" s="70" t="s">
        <v>5507</v>
      </c>
      <c r="G1167" s="70" t="s">
        <v>5505</v>
      </c>
      <c r="H1167" t="s">
        <v>568</v>
      </c>
    </row>
    <row r="1168" spans="1:8" x14ac:dyDescent="0.2">
      <c r="A1168" t="s">
        <v>5491</v>
      </c>
      <c r="B1168" s="141" t="s">
        <v>2369</v>
      </c>
      <c r="C1168" s="147" t="s">
        <v>2372</v>
      </c>
      <c r="D1168" s="147" t="s">
        <v>2373</v>
      </c>
      <c r="E1168" s="147" t="s">
        <v>297</v>
      </c>
      <c r="F1168" s="144" t="s">
        <v>5505</v>
      </c>
      <c r="G1168" s="144" t="s">
        <v>5505</v>
      </c>
      <c r="H1168" s="141" t="s">
        <v>5506</v>
      </c>
    </row>
    <row r="1169" spans="1:8" x14ac:dyDescent="0.2">
      <c r="A1169" t="s">
        <v>5491</v>
      </c>
      <c r="B1169" t="s">
        <v>2374</v>
      </c>
      <c r="C1169" s="45" t="s">
        <v>2376</v>
      </c>
      <c r="D1169" s="45" t="s">
        <v>2377</v>
      </c>
      <c r="E1169" s="45" t="s">
        <v>297</v>
      </c>
      <c r="F1169" s="70" t="s">
        <v>5507</v>
      </c>
      <c r="G1169" s="70" t="s">
        <v>5505</v>
      </c>
      <c r="H1169" t="s">
        <v>346</v>
      </c>
    </row>
    <row r="1170" spans="1:8" x14ac:dyDescent="0.2">
      <c r="A1170" t="s">
        <v>5491</v>
      </c>
      <c r="B1170" s="141" t="s">
        <v>2156</v>
      </c>
      <c r="C1170" s="147" t="s">
        <v>2158</v>
      </c>
      <c r="D1170" s="147" t="s">
        <v>2159</v>
      </c>
      <c r="E1170" s="147" t="s">
        <v>297</v>
      </c>
      <c r="F1170" s="144" t="s">
        <v>5507</v>
      </c>
      <c r="G1170" s="144" t="s">
        <v>5505</v>
      </c>
      <c r="H1170" s="141" t="s">
        <v>346</v>
      </c>
    </row>
    <row r="1171" spans="1:8" x14ac:dyDescent="0.2">
      <c r="A1171" t="s">
        <v>5491</v>
      </c>
      <c r="B1171" s="7" t="s">
        <v>2384</v>
      </c>
      <c r="C1171" s="45" t="s">
        <v>2387</v>
      </c>
      <c r="D1171" s="45" t="s">
        <v>2388</v>
      </c>
      <c r="E1171" s="45" t="s">
        <v>297</v>
      </c>
      <c r="F1171" s="70" t="s">
        <v>5507</v>
      </c>
      <c r="G1171" s="70" t="s">
        <v>5505</v>
      </c>
      <c r="H1171" t="s">
        <v>346</v>
      </c>
    </row>
    <row r="1172" spans="1:8" x14ac:dyDescent="0.2">
      <c r="A1172" t="s">
        <v>5491</v>
      </c>
      <c r="B1172" s="141" t="s">
        <v>2389</v>
      </c>
      <c r="C1172" s="147" t="s">
        <v>2390</v>
      </c>
      <c r="D1172" s="147" t="s">
        <v>2391</v>
      </c>
      <c r="E1172" s="147" t="s">
        <v>297</v>
      </c>
      <c r="F1172" s="144" t="s">
        <v>5505</v>
      </c>
      <c r="G1172" s="144" t="s">
        <v>5505</v>
      </c>
      <c r="H1172" s="141" t="s">
        <v>5506</v>
      </c>
    </row>
    <row r="1173" spans="1:8" x14ac:dyDescent="0.2">
      <c r="A1173" t="s">
        <v>5491</v>
      </c>
      <c r="B1173" t="s">
        <v>2392</v>
      </c>
      <c r="C1173" s="45" t="s">
        <v>2395</v>
      </c>
      <c r="D1173" s="45" t="s">
        <v>2396</v>
      </c>
      <c r="E1173" s="45" t="s">
        <v>2397</v>
      </c>
      <c r="F1173" s="70" t="s">
        <v>5505</v>
      </c>
      <c r="G1173" s="70" t="s">
        <v>5505</v>
      </c>
      <c r="H1173" t="s">
        <v>5506</v>
      </c>
    </row>
    <row r="1174" spans="1:8" x14ac:dyDescent="0.2">
      <c r="A1174" t="s">
        <v>5491</v>
      </c>
      <c r="B1174" s="141" t="s">
        <v>2405</v>
      </c>
      <c r="C1174" s="147" t="s">
        <v>2408</v>
      </c>
      <c r="D1174" s="147" t="s">
        <v>2409</v>
      </c>
      <c r="E1174" s="147" t="s">
        <v>2311</v>
      </c>
      <c r="F1174" s="144" t="s">
        <v>5505</v>
      </c>
      <c r="G1174" s="144" t="s">
        <v>5505</v>
      </c>
      <c r="H1174" s="141" t="s">
        <v>5506</v>
      </c>
    </row>
    <row r="1175" spans="1:8" x14ac:dyDescent="0.2">
      <c r="A1175" t="s">
        <v>5491</v>
      </c>
      <c r="B1175" t="s">
        <v>2398</v>
      </c>
      <c r="C1175" s="45" t="s">
        <v>2402</v>
      </c>
      <c r="D1175" s="45" t="s">
        <v>2403</v>
      </c>
      <c r="E1175" s="45" t="s">
        <v>2404</v>
      </c>
      <c r="F1175" s="70" t="s">
        <v>5505</v>
      </c>
      <c r="G1175" s="70" t="s">
        <v>5505</v>
      </c>
      <c r="H1175" t="s">
        <v>5506</v>
      </c>
    </row>
    <row r="1176" spans="1:8" x14ac:dyDescent="0.2">
      <c r="A1176" t="s">
        <v>5491</v>
      </c>
      <c r="B1176" s="141" t="s">
        <v>226</v>
      </c>
      <c r="C1176" s="45" t="s">
        <v>1393</v>
      </c>
      <c r="D1176" s="45" t="s">
        <v>1394</v>
      </c>
      <c r="E1176" s="45" t="s">
        <v>297</v>
      </c>
      <c r="F1176" s="144" t="s">
        <v>5505</v>
      </c>
      <c r="G1176" s="144" t="s">
        <v>5505</v>
      </c>
      <c r="H1176" s="141" t="s">
        <v>5506</v>
      </c>
    </row>
    <row r="1177" spans="1:8" x14ac:dyDescent="0.2">
      <c r="A1177" t="s">
        <v>5491</v>
      </c>
      <c r="B1177" t="s">
        <v>2032</v>
      </c>
      <c r="C1177" s="45" t="s">
        <v>2036</v>
      </c>
      <c r="D1177" s="45" t="s">
        <v>2037</v>
      </c>
      <c r="E1177" s="45" t="s">
        <v>297</v>
      </c>
      <c r="F1177" s="70" t="s">
        <v>5507</v>
      </c>
      <c r="G1177" s="70" t="s">
        <v>5505</v>
      </c>
      <c r="H1177" t="s">
        <v>346</v>
      </c>
    </row>
    <row r="1178" spans="1:8" x14ac:dyDescent="0.2">
      <c r="A1178" t="s">
        <v>5491</v>
      </c>
      <c r="B1178" s="141" t="s">
        <v>2429</v>
      </c>
      <c r="C1178" s="147" t="s">
        <v>2432</v>
      </c>
      <c r="D1178" s="147" t="s">
        <v>2433</v>
      </c>
      <c r="E1178" s="147" t="s">
        <v>297</v>
      </c>
      <c r="F1178" s="144" t="s">
        <v>5505</v>
      </c>
      <c r="G1178" s="144" t="s">
        <v>5505</v>
      </c>
      <c r="H1178" s="141" t="s">
        <v>5506</v>
      </c>
    </row>
    <row r="1179" spans="1:8" x14ac:dyDescent="0.2">
      <c r="A1179" t="s">
        <v>5491</v>
      </c>
      <c r="B1179" t="s">
        <v>225</v>
      </c>
      <c r="C1179" s="45" t="s">
        <v>1396</v>
      </c>
      <c r="D1179" s="45" t="s">
        <v>1397</v>
      </c>
      <c r="E1179" s="45" t="s">
        <v>297</v>
      </c>
      <c r="F1179" s="70" t="s">
        <v>5505</v>
      </c>
      <c r="G1179" s="70" t="s">
        <v>5505</v>
      </c>
      <c r="H1179" t="s">
        <v>5506</v>
      </c>
    </row>
    <row r="1180" spans="1:8" x14ac:dyDescent="0.2">
      <c r="A1180" t="s">
        <v>5491</v>
      </c>
      <c r="B1180" s="141" t="s">
        <v>270</v>
      </c>
      <c r="C1180" s="45" t="s">
        <v>1401</v>
      </c>
      <c r="D1180" s="45" t="s">
        <v>1402</v>
      </c>
      <c r="E1180" s="45" t="s">
        <v>1403</v>
      </c>
      <c r="F1180" s="144" t="s">
        <v>5505</v>
      </c>
      <c r="G1180" s="144" t="s">
        <v>5505</v>
      </c>
      <c r="H1180" s="141" t="s">
        <v>5506</v>
      </c>
    </row>
    <row r="1181" spans="1:8" x14ac:dyDescent="0.2">
      <c r="A1181" t="s">
        <v>5491</v>
      </c>
      <c r="B1181" t="s">
        <v>2444</v>
      </c>
      <c r="C1181" s="45" t="s">
        <v>2447</v>
      </c>
      <c r="D1181" s="45" t="s">
        <v>5941</v>
      </c>
      <c r="E1181" s="45" t="s">
        <v>4461</v>
      </c>
      <c r="F1181" s="70" t="s">
        <v>5505</v>
      </c>
      <c r="G1181" s="70" t="s">
        <v>5505</v>
      </c>
      <c r="H1181" t="s">
        <v>5506</v>
      </c>
    </row>
    <row r="1182" spans="1:8" x14ac:dyDescent="0.2">
      <c r="A1182" t="s">
        <v>5491</v>
      </c>
      <c r="B1182" s="141" t="s">
        <v>2449</v>
      </c>
      <c r="C1182" s="147" t="s">
        <v>2452</v>
      </c>
      <c r="D1182" s="147" t="s">
        <v>2453</v>
      </c>
      <c r="E1182" s="147" t="s">
        <v>297</v>
      </c>
      <c r="F1182" s="144" t="s">
        <v>5505</v>
      </c>
      <c r="G1182" s="144" t="s">
        <v>5505</v>
      </c>
      <c r="H1182" s="141" t="s">
        <v>5506</v>
      </c>
    </row>
    <row r="1183" spans="1:8" x14ac:dyDescent="0.2">
      <c r="A1183" t="s">
        <v>5491</v>
      </c>
      <c r="B1183" s="26" t="s">
        <v>2454</v>
      </c>
      <c r="C1183" s="45" t="s">
        <v>2457</v>
      </c>
      <c r="D1183" s="45" t="s">
        <v>5942</v>
      </c>
      <c r="E1183" s="45" t="s">
        <v>4461</v>
      </c>
      <c r="F1183" s="70" t="s">
        <v>5505</v>
      </c>
      <c r="G1183" s="70" t="s">
        <v>5505</v>
      </c>
      <c r="H1183" t="s">
        <v>5506</v>
      </c>
    </row>
    <row r="1184" spans="1:8" x14ac:dyDescent="0.2">
      <c r="A1184" t="s">
        <v>5491</v>
      </c>
      <c r="B1184" s="72" t="s">
        <v>2459</v>
      </c>
      <c r="C1184" s="147" t="s">
        <v>2462</v>
      </c>
      <c r="D1184" s="147" t="s">
        <v>2463</v>
      </c>
      <c r="E1184" s="147" t="s">
        <v>297</v>
      </c>
      <c r="F1184" s="144" t="s">
        <v>5505</v>
      </c>
      <c r="G1184" s="144" t="s">
        <v>5505</v>
      </c>
      <c r="H1184" s="141" t="s">
        <v>5506</v>
      </c>
    </row>
    <row r="1185" spans="1:8" x14ac:dyDescent="0.2">
      <c r="A1185" t="s">
        <v>5491</v>
      </c>
      <c r="B1185" s="26" t="s">
        <v>2464</v>
      </c>
      <c r="C1185" s="45" t="s">
        <v>2469</v>
      </c>
      <c r="D1185" s="45" t="s">
        <v>2470</v>
      </c>
      <c r="E1185" s="45" t="s">
        <v>297</v>
      </c>
      <c r="F1185" s="70" t="s">
        <v>5507</v>
      </c>
      <c r="G1185" s="70" t="s">
        <v>5505</v>
      </c>
      <c r="H1185" t="s">
        <v>2888</v>
      </c>
    </row>
    <row r="1186" spans="1:8" x14ac:dyDescent="0.2">
      <c r="A1186" t="s">
        <v>5491</v>
      </c>
      <c r="B1186" s="141" t="s">
        <v>1931</v>
      </c>
      <c r="C1186" s="147" t="s">
        <v>1935</v>
      </c>
      <c r="D1186" s="147" t="s">
        <v>1936</v>
      </c>
      <c r="E1186" s="147" t="s">
        <v>1937</v>
      </c>
      <c r="F1186" s="144" t="s">
        <v>5505</v>
      </c>
      <c r="G1186" s="144" t="s">
        <v>5505</v>
      </c>
      <c r="H1186" s="141" t="s">
        <v>5506</v>
      </c>
    </row>
    <row r="1187" spans="1:8" x14ac:dyDescent="0.2">
      <c r="A1187" t="s">
        <v>5491</v>
      </c>
      <c r="B1187" t="s">
        <v>384</v>
      </c>
      <c r="C1187" s="45" t="s">
        <v>2479</v>
      </c>
      <c r="D1187" s="45" t="s">
        <v>2480</v>
      </c>
      <c r="E1187" s="45" t="s">
        <v>297</v>
      </c>
      <c r="F1187" s="70" t="s">
        <v>5505</v>
      </c>
      <c r="G1187" s="70" t="s">
        <v>5505</v>
      </c>
      <c r="H1187" t="s">
        <v>5506</v>
      </c>
    </row>
    <row r="1188" spans="1:8" x14ac:dyDescent="0.2">
      <c r="A1188" t="s">
        <v>5491</v>
      </c>
      <c r="B1188" s="141" t="s">
        <v>2481</v>
      </c>
      <c r="C1188" s="147" t="s">
        <v>2484</v>
      </c>
      <c r="D1188" s="147" t="s">
        <v>2485</v>
      </c>
      <c r="E1188" s="147" t="s">
        <v>297</v>
      </c>
      <c r="F1188" s="144" t="s">
        <v>5507</v>
      </c>
      <c r="G1188" s="144" t="s">
        <v>5505</v>
      </c>
      <c r="H1188" s="141" t="s">
        <v>5506</v>
      </c>
    </row>
    <row r="1189" spans="1:8" x14ac:dyDescent="0.2">
      <c r="A1189" t="s">
        <v>5491</v>
      </c>
      <c r="B1189" t="s">
        <v>2496</v>
      </c>
      <c r="C1189" s="45" t="s">
        <v>2499</v>
      </c>
      <c r="D1189" s="45" t="s">
        <v>2500</v>
      </c>
      <c r="E1189" s="45" t="s">
        <v>297</v>
      </c>
      <c r="F1189" s="70" t="s">
        <v>5507</v>
      </c>
      <c r="G1189" s="70" t="s">
        <v>5505</v>
      </c>
      <c r="H1189" t="s">
        <v>2888</v>
      </c>
    </row>
    <row r="1190" spans="1:8" x14ac:dyDescent="0.2">
      <c r="A1190" t="s">
        <v>5491</v>
      </c>
      <c r="B1190" s="141" t="s">
        <v>2620</v>
      </c>
      <c r="C1190" s="147" t="s">
        <v>2625</v>
      </c>
      <c r="D1190" s="147" t="s">
        <v>2622</v>
      </c>
      <c r="E1190" s="147" t="s">
        <v>2626</v>
      </c>
      <c r="F1190" s="144" t="s">
        <v>5512</v>
      </c>
      <c r="G1190" s="144" t="s">
        <v>5505</v>
      </c>
      <c r="H1190" s="141" t="s">
        <v>5506</v>
      </c>
    </row>
    <row r="1191" spans="1:8" x14ac:dyDescent="0.2">
      <c r="A1191" t="s">
        <v>5491</v>
      </c>
      <c r="B1191" t="s">
        <v>2508</v>
      </c>
      <c r="C1191" s="45" t="s">
        <v>2511</v>
      </c>
      <c r="D1191" s="45" t="s">
        <v>2512</v>
      </c>
      <c r="E1191" s="45" t="s">
        <v>297</v>
      </c>
      <c r="F1191" s="70" t="s">
        <v>5505</v>
      </c>
      <c r="G1191" s="70" t="s">
        <v>5505</v>
      </c>
      <c r="H1191" t="s">
        <v>5506</v>
      </c>
    </row>
    <row r="1192" spans="1:8" x14ac:dyDescent="0.2">
      <c r="A1192" t="s">
        <v>5491</v>
      </c>
      <c r="B1192" s="141" t="s">
        <v>2785</v>
      </c>
      <c r="C1192" s="147" t="s">
        <v>2789</v>
      </c>
      <c r="D1192" s="147" t="s">
        <v>2790</v>
      </c>
      <c r="E1192" s="147" t="s">
        <v>2788</v>
      </c>
      <c r="F1192" s="144" t="s">
        <v>5512</v>
      </c>
      <c r="G1192" s="144" t="s">
        <v>5505</v>
      </c>
      <c r="H1192" s="141" t="s">
        <v>5506</v>
      </c>
    </row>
    <row r="1193" spans="1:8" x14ac:dyDescent="0.2">
      <c r="A1193" t="s">
        <v>5491</v>
      </c>
      <c r="B1193" t="s">
        <v>2530</v>
      </c>
      <c r="C1193" s="45" t="s">
        <v>2534</v>
      </c>
      <c r="D1193" s="45" t="s">
        <v>2535</v>
      </c>
      <c r="E1193" s="45" t="s">
        <v>2536</v>
      </c>
      <c r="F1193" s="70" t="s">
        <v>5505</v>
      </c>
      <c r="G1193" s="70" t="s">
        <v>5505</v>
      </c>
      <c r="H1193" t="s">
        <v>5506</v>
      </c>
    </row>
    <row r="1194" spans="1:8" x14ac:dyDescent="0.2">
      <c r="A1194" t="s">
        <v>5491</v>
      </c>
      <c r="B1194" s="141" t="s">
        <v>2537</v>
      </c>
      <c r="C1194" s="147" t="s">
        <v>2540</v>
      </c>
      <c r="D1194" s="147" t="s">
        <v>2541</v>
      </c>
      <c r="E1194" s="147" t="s">
        <v>297</v>
      </c>
      <c r="F1194" s="144" t="s">
        <v>5505</v>
      </c>
      <c r="G1194" s="144" t="s">
        <v>5505</v>
      </c>
      <c r="H1194" s="141" t="s">
        <v>5506</v>
      </c>
    </row>
    <row r="1195" spans="1:8" x14ac:dyDescent="0.2">
      <c r="A1195" t="s">
        <v>5491</v>
      </c>
      <c r="B1195" s="7" t="s">
        <v>2173</v>
      </c>
      <c r="C1195" s="45" t="s">
        <v>2175</v>
      </c>
      <c r="D1195" s="45" t="s">
        <v>2176</v>
      </c>
      <c r="E1195" s="45" t="s">
        <v>297</v>
      </c>
      <c r="F1195" s="70" t="s">
        <v>5507</v>
      </c>
      <c r="G1195" s="70" t="s">
        <v>5505</v>
      </c>
      <c r="H1195" t="s">
        <v>346</v>
      </c>
    </row>
    <row r="1196" spans="1:8" x14ac:dyDescent="0.2">
      <c r="A1196" t="s">
        <v>5491</v>
      </c>
      <c r="B1196" s="7" t="s">
        <v>2379</v>
      </c>
      <c r="C1196" s="147" t="s">
        <v>2382</v>
      </c>
      <c r="D1196" s="147" t="s">
        <v>2383</v>
      </c>
      <c r="E1196" s="147" t="s">
        <v>297</v>
      </c>
      <c r="F1196" s="144" t="s">
        <v>5507</v>
      </c>
      <c r="G1196" s="144" t="s">
        <v>5505</v>
      </c>
      <c r="H1196" s="141" t="s">
        <v>346</v>
      </c>
    </row>
    <row r="1197" spans="1:8" x14ac:dyDescent="0.2">
      <c r="A1197" t="s">
        <v>5491</v>
      </c>
      <c r="B1197" s="7" t="s">
        <v>2542</v>
      </c>
      <c r="C1197" s="45" t="s">
        <v>2545</v>
      </c>
      <c r="D1197" s="45" t="s">
        <v>2546</v>
      </c>
      <c r="E1197" s="45" t="s">
        <v>297</v>
      </c>
      <c r="F1197" s="70" t="s">
        <v>5507</v>
      </c>
      <c r="G1197" s="70" t="s">
        <v>5505</v>
      </c>
      <c r="H1197" t="s">
        <v>5506</v>
      </c>
    </row>
    <row r="1198" spans="1:8" x14ac:dyDescent="0.2">
      <c r="A1198" t="s">
        <v>5491</v>
      </c>
      <c r="B1198" s="141" t="s">
        <v>2558</v>
      </c>
      <c r="C1198" s="149" t="s">
        <v>2561</v>
      </c>
      <c r="D1198" s="150" t="s">
        <v>2562</v>
      </c>
      <c r="E1198" s="147" t="s">
        <v>297</v>
      </c>
      <c r="F1198" s="144" t="s">
        <v>5505</v>
      </c>
      <c r="G1198" s="144" t="s">
        <v>5505</v>
      </c>
      <c r="H1198" s="141" t="s">
        <v>5506</v>
      </c>
    </row>
    <row r="1199" spans="1:8" x14ac:dyDescent="0.2">
      <c r="A1199" t="s">
        <v>5491</v>
      </c>
      <c r="B1199" t="s">
        <v>2563</v>
      </c>
      <c r="C1199" s="45" t="s">
        <v>2566</v>
      </c>
      <c r="D1199" s="45" t="s">
        <v>2567</v>
      </c>
      <c r="E1199" s="45" t="s">
        <v>297</v>
      </c>
      <c r="F1199" s="70" t="s">
        <v>5505</v>
      </c>
      <c r="G1199" s="70" t="s">
        <v>5505</v>
      </c>
      <c r="H1199" t="s">
        <v>5506</v>
      </c>
    </row>
    <row r="1200" spans="1:8" x14ac:dyDescent="0.2">
      <c r="A1200" t="s">
        <v>5491</v>
      </c>
      <c r="B1200" s="144" t="s">
        <v>2568</v>
      </c>
      <c r="C1200" s="147" t="s">
        <v>2571</v>
      </c>
      <c r="D1200" s="147" t="s">
        <v>2572</v>
      </c>
      <c r="E1200" s="147" t="s">
        <v>297</v>
      </c>
      <c r="F1200" s="144" t="s">
        <v>5512</v>
      </c>
      <c r="G1200" s="144" t="s">
        <v>5505</v>
      </c>
      <c r="H1200" s="141" t="s">
        <v>5506</v>
      </c>
    </row>
    <row r="1201" spans="1:8" x14ac:dyDescent="0.2">
      <c r="A1201" t="s">
        <v>5491</v>
      </c>
      <c r="B1201" s="70" t="s">
        <v>2574</v>
      </c>
      <c r="C1201" s="45" t="s">
        <v>2577</v>
      </c>
      <c r="D1201" s="45" t="s">
        <v>2578</v>
      </c>
      <c r="E1201" s="45" t="s">
        <v>297</v>
      </c>
      <c r="F1201" s="70" t="s">
        <v>5512</v>
      </c>
      <c r="G1201" s="70" t="s">
        <v>5505</v>
      </c>
      <c r="H1201" t="s">
        <v>5506</v>
      </c>
    </row>
    <row r="1202" spans="1:8" x14ac:dyDescent="0.2">
      <c r="A1202" t="s">
        <v>5491</v>
      </c>
      <c r="B1202" s="144" t="s">
        <v>2579</v>
      </c>
      <c r="C1202" s="147" t="s">
        <v>2582</v>
      </c>
      <c r="D1202" s="147" t="s">
        <v>2583</v>
      </c>
      <c r="E1202" s="147" t="s">
        <v>297</v>
      </c>
      <c r="F1202" s="144" t="s">
        <v>5507</v>
      </c>
      <c r="G1202" s="144" t="s">
        <v>5505</v>
      </c>
      <c r="H1202" s="141" t="s">
        <v>5506</v>
      </c>
    </row>
    <row r="1203" spans="1:8" x14ac:dyDescent="0.2">
      <c r="A1203" t="s">
        <v>5491</v>
      </c>
      <c r="B1203" t="s">
        <v>2602</v>
      </c>
      <c r="C1203" s="45" t="s">
        <v>2605</v>
      </c>
      <c r="D1203" s="45" t="s">
        <v>2606</v>
      </c>
      <c r="E1203" s="45" t="s">
        <v>297</v>
      </c>
      <c r="F1203" s="70" t="s">
        <v>5507</v>
      </c>
      <c r="G1203" s="70" t="s">
        <v>5505</v>
      </c>
      <c r="H1203" t="s">
        <v>5506</v>
      </c>
    </row>
    <row r="1204" spans="1:8" x14ac:dyDescent="0.2">
      <c r="A1204" t="s">
        <v>5491</v>
      </c>
      <c r="B1204" s="141" t="s">
        <v>5658</v>
      </c>
      <c r="C1204" s="45" t="s">
        <v>1557</v>
      </c>
      <c r="D1204" s="45" t="s">
        <v>1558</v>
      </c>
      <c r="E1204" s="45" t="s">
        <v>297</v>
      </c>
      <c r="F1204" s="144" t="s">
        <v>5505</v>
      </c>
      <c r="G1204" s="144" t="s">
        <v>5505</v>
      </c>
      <c r="H1204" s="141" t="s">
        <v>5506</v>
      </c>
    </row>
    <row r="1205" spans="1:8" x14ac:dyDescent="0.2">
      <c r="A1205" t="s">
        <v>5491</v>
      </c>
      <c r="B1205" t="s">
        <v>209</v>
      </c>
      <c r="C1205" s="45" t="s">
        <v>1747</v>
      </c>
      <c r="D1205" s="45" t="s">
        <v>1748</v>
      </c>
      <c r="E1205" s="45" t="s">
        <v>297</v>
      </c>
      <c r="F1205" s="70" t="s">
        <v>5505</v>
      </c>
      <c r="G1205" s="70" t="s">
        <v>5505</v>
      </c>
      <c r="H1205" t="s">
        <v>5506</v>
      </c>
    </row>
    <row r="1206" spans="1:8" x14ac:dyDescent="0.2">
      <c r="A1206" t="s">
        <v>5491</v>
      </c>
      <c r="B1206" s="141" t="s">
        <v>2610</v>
      </c>
      <c r="C1206" s="147" t="s">
        <v>2613</v>
      </c>
      <c r="D1206" s="147" t="s">
        <v>2614</v>
      </c>
      <c r="E1206" s="147" t="s">
        <v>297</v>
      </c>
      <c r="F1206" s="144" t="s">
        <v>5507</v>
      </c>
      <c r="G1206" s="144" t="s">
        <v>5505</v>
      </c>
      <c r="H1206" s="141" t="s">
        <v>5506</v>
      </c>
    </row>
    <row r="1207" spans="1:8" x14ac:dyDescent="0.2">
      <c r="A1207" t="s">
        <v>5491</v>
      </c>
      <c r="B1207" s="2" t="s">
        <v>2234</v>
      </c>
      <c r="C1207" s="117" t="s">
        <v>2618</v>
      </c>
      <c r="D1207" s="117" t="s">
        <v>2619</v>
      </c>
      <c r="E1207" s="117" t="s">
        <v>297</v>
      </c>
      <c r="F1207" s="70" t="s">
        <v>5505</v>
      </c>
      <c r="G1207" s="70" t="s">
        <v>5505</v>
      </c>
      <c r="H1207" t="s">
        <v>5506</v>
      </c>
    </row>
    <row r="1208" spans="1:8" x14ac:dyDescent="0.2">
      <c r="A1208" t="s">
        <v>5491</v>
      </c>
      <c r="B1208" s="141" t="s">
        <v>3257</v>
      </c>
      <c r="C1208" s="147" t="s">
        <v>3261</v>
      </c>
      <c r="D1208" s="147" t="s">
        <v>3262</v>
      </c>
      <c r="E1208" s="147" t="s">
        <v>3263</v>
      </c>
      <c r="F1208" s="144" t="s">
        <v>5507</v>
      </c>
      <c r="G1208" s="144" t="s">
        <v>5505</v>
      </c>
      <c r="H1208" s="141" t="s">
        <v>2888</v>
      </c>
    </row>
    <row r="1209" spans="1:8" x14ac:dyDescent="0.2">
      <c r="A1209" t="s">
        <v>5491</v>
      </c>
      <c r="B1209" t="s">
        <v>3265</v>
      </c>
      <c r="C1209" s="45" t="s">
        <v>3268</v>
      </c>
      <c r="D1209" s="45" t="s">
        <v>3269</v>
      </c>
      <c r="E1209" s="45" t="s">
        <v>297</v>
      </c>
      <c r="F1209" s="70" t="s">
        <v>5507</v>
      </c>
      <c r="G1209" s="70" t="s">
        <v>5505</v>
      </c>
      <c r="H1209" t="s">
        <v>2888</v>
      </c>
    </row>
    <row r="1210" spans="1:8" x14ac:dyDescent="0.2">
      <c r="A1210" t="s">
        <v>5491</v>
      </c>
      <c r="B1210" s="141" t="s">
        <v>296</v>
      </c>
      <c r="C1210" s="147" t="s">
        <v>2638</v>
      </c>
      <c r="D1210" s="147" t="s">
        <v>2639</v>
      </c>
      <c r="E1210" s="147" t="s">
        <v>297</v>
      </c>
      <c r="F1210" s="144" t="s">
        <v>5505</v>
      </c>
      <c r="G1210" s="144" t="s">
        <v>5505</v>
      </c>
      <c r="H1210" s="141" t="s">
        <v>5506</v>
      </c>
    </row>
    <row r="1211" spans="1:8" x14ac:dyDescent="0.2">
      <c r="A1211" t="s">
        <v>5491</v>
      </c>
      <c r="B1211" t="s">
        <v>5663</v>
      </c>
      <c r="C1211" s="45" t="s">
        <v>2097</v>
      </c>
      <c r="D1211" s="45" t="s">
        <v>2098</v>
      </c>
      <c r="E1211" s="45" t="s">
        <v>2099</v>
      </c>
      <c r="F1211" s="70" t="s">
        <v>5505</v>
      </c>
      <c r="G1211" s="70" t="s">
        <v>5505</v>
      </c>
      <c r="H1211" t="s">
        <v>5506</v>
      </c>
    </row>
    <row r="1212" spans="1:8" x14ac:dyDescent="0.2">
      <c r="A1212" t="s">
        <v>5491</v>
      </c>
      <c r="B1212" s="2" t="s">
        <v>242</v>
      </c>
      <c r="C1212" s="45" t="s">
        <v>2255</v>
      </c>
      <c r="D1212" s="45" t="s">
        <v>2256</v>
      </c>
      <c r="E1212" s="117" t="s">
        <v>1191</v>
      </c>
      <c r="F1212" s="144" t="s">
        <v>5507</v>
      </c>
      <c r="G1212" s="144" t="s">
        <v>5505</v>
      </c>
      <c r="H1212" s="141" t="s">
        <v>346</v>
      </c>
    </row>
    <row r="1213" spans="1:8" x14ac:dyDescent="0.2">
      <c r="A1213" t="s">
        <v>5491</v>
      </c>
      <c r="B1213" t="s">
        <v>244</v>
      </c>
      <c r="C1213" s="45" t="s">
        <v>2260</v>
      </c>
      <c r="D1213" s="45" t="s">
        <v>2261</v>
      </c>
      <c r="E1213" s="45" t="s">
        <v>297</v>
      </c>
      <c r="F1213" s="70" t="s">
        <v>5505</v>
      </c>
      <c r="G1213" s="70" t="s">
        <v>5505</v>
      </c>
      <c r="H1213" t="s">
        <v>5506</v>
      </c>
    </row>
    <row r="1214" spans="1:8" x14ac:dyDescent="0.2">
      <c r="A1214" t="s">
        <v>5491</v>
      </c>
      <c r="B1214" s="141" t="s">
        <v>2640</v>
      </c>
      <c r="C1214" s="147" t="s">
        <v>2644</v>
      </c>
      <c r="D1214" s="147" t="s">
        <v>2645</v>
      </c>
      <c r="E1214" s="147" t="s">
        <v>2646</v>
      </c>
      <c r="F1214" s="144" t="s">
        <v>5507</v>
      </c>
      <c r="G1214" s="144" t="s">
        <v>5505</v>
      </c>
      <c r="H1214" s="141" t="s">
        <v>5506</v>
      </c>
    </row>
    <row r="1215" spans="1:8" x14ac:dyDescent="0.2">
      <c r="A1215" t="s">
        <v>5491</v>
      </c>
      <c r="B1215" t="s">
        <v>243</v>
      </c>
      <c r="C1215" s="45" t="s">
        <v>2263</v>
      </c>
      <c r="D1215" s="45" t="s">
        <v>2264</v>
      </c>
      <c r="E1215" s="45" t="s">
        <v>297</v>
      </c>
      <c r="F1215" s="70" t="s">
        <v>5505</v>
      </c>
      <c r="G1215" s="70" t="s">
        <v>5505</v>
      </c>
      <c r="H1215" t="s">
        <v>5506</v>
      </c>
    </row>
    <row r="1216" spans="1:8" x14ac:dyDescent="0.2">
      <c r="A1216" t="s">
        <v>5491</v>
      </c>
      <c r="B1216" s="141" t="s">
        <v>2689</v>
      </c>
      <c r="C1216" s="147" t="s">
        <v>2692</v>
      </c>
      <c r="D1216" s="147" t="s">
        <v>2693</v>
      </c>
      <c r="E1216" s="147" t="s">
        <v>297</v>
      </c>
      <c r="F1216" s="144" t="s">
        <v>5507</v>
      </c>
      <c r="G1216" s="144" t="s">
        <v>5505</v>
      </c>
      <c r="H1216" s="141" t="s">
        <v>5506</v>
      </c>
    </row>
    <row r="1217" spans="1:8" x14ac:dyDescent="0.2">
      <c r="A1217" t="s">
        <v>5491</v>
      </c>
      <c r="B1217" t="s">
        <v>2696</v>
      </c>
      <c r="C1217" s="45" t="s">
        <v>2699</v>
      </c>
      <c r="D1217" s="45" t="s">
        <v>2700</v>
      </c>
      <c r="E1217" s="45" t="s">
        <v>297</v>
      </c>
      <c r="F1217" s="70" t="s">
        <v>5507</v>
      </c>
      <c r="G1217" s="70" t="s">
        <v>5505</v>
      </c>
      <c r="H1217" t="s">
        <v>5506</v>
      </c>
    </row>
    <row r="1218" spans="1:8" x14ac:dyDescent="0.2">
      <c r="A1218" t="s">
        <v>5491</v>
      </c>
      <c r="B1218" s="141" t="s">
        <v>1668</v>
      </c>
      <c r="C1218" s="147" t="s">
        <v>2718</v>
      </c>
      <c r="D1218" s="147" t="s">
        <v>2719</v>
      </c>
      <c r="E1218" s="147" t="s">
        <v>297</v>
      </c>
      <c r="F1218" s="144" t="s">
        <v>5505</v>
      </c>
      <c r="G1218" s="144" t="s">
        <v>5505</v>
      </c>
      <c r="H1218" s="141" t="s">
        <v>5506</v>
      </c>
    </row>
    <row r="1219" spans="1:8" x14ac:dyDescent="0.2">
      <c r="A1219" t="s">
        <v>5491</v>
      </c>
      <c r="B1219" t="s">
        <v>2720</v>
      </c>
      <c r="C1219" s="45" t="s">
        <v>2725</v>
      </c>
      <c r="D1219" s="45" t="s">
        <v>2726</v>
      </c>
      <c r="E1219" s="45" t="s">
        <v>2727</v>
      </c>
      <c r="F1219" s="70" t="s">
        <v>5507</v>
      </c>
      <c r="G1219" s="70" t="s">
        <v>5505</v>
      </c>
      <c r="H1219" t="s">
        <v>5506</v>
      </c>
    </row>
    <row r="1220" spans="1:8" x14ac:dyDescent="0.2">
      <c r="A1220" t="s">
        <v>5491</v>
      </c>
      <c r="B1220" s="141" t="s">
        <v>4224</v>
      </c>
      <c r="C1220" s="147" t="s">
        <v>4227</v>
      </c>
      <c r="D1220" s="147" t="s">
        <v>4228</v>
      </c>
      <c r="E1220" s="147" t="s">
        <v>297</v>
      </c>
      <c r="F1220" s="144" t="s">
        <v>5505</v>
      </c>
      <c r="G1220" s="144" t="s">
        <v>5505</v>
      </c>
      <c r="H1220" s="141" t="s">
        <v>5551</v>
      </c>
    </row>
    <row r="1221" spans="1:8" x14ac:dyDescent="0.2">
      <c r="A1221" t="s">
        <v>5491</v>
      </c>
      <c r="B1221" t="s">
        <v>2734</v>
      </c>
      <c r="C1221" s="45" t="s">
        <v>2738</v>
      </c>
      <c r="D1221" s="45" t="s">
        <v>2739</v>
      </c>
      <c r="E1221" s="45" t="s">
        <v>297</v>
      </c>
      <c r="F1221" s="70" t="s">
        <v>5507</v>
      </c>
      <c r="G1221" s="70" t="s">
        <v>5505</v>
      </c>
      <c r="H1221" t="s">
        <v>5506</v>
      </c>
    </row>
    <row r="1222" spans="1:8" x14ac:dyDescent="0.2">
      <c r="A1222" t="s">
        <v>5491</v>
      </c>
      <c r="B1222" s="141" t="s">
        <v>3838</v>
      </c>
      <c r="C1222" s="147" t="s">
        <v>3841</v>
      </c>
      <c r="D1222" s="147" t="s">
        <v>3842</v>
      </c>
      <c r="E1222" s="147" t="s">
        <v>297</v>
      </c>
      <c r="F1222" s="144" t="s">
        <v>5505</v>
      </c>
      <c r="G1222" s="144" t="s">
        <v>5505</v>
      </c>
      <c r="H1222" s="141" t="s">
        <v>5506</v>
      </c>
    </row>
    <row r="1223" spans="1:8" x14ac:dyDescent="0.2">
      <c r="A1223" t="s">
        <v>5491</v>
      </c>
      <c r="B1223" t="s">
        <v>248</v>
      </c>
      <c r="C1223" s="11" t="s">
        <v>2414</v>
      </c>
      <c r="D1223" s="11" t="s">
        <v>2415</v>
      </c>
      <c r="E1223" s="11" t="s">
        <v>297</v>
      </c>
      <c r="F1223" s="70" t="s">
        <v>5505</v>
      </c>
      <c r="G1223" s="70" t="s">
        <v>5505</v>
      </c>
      <c r="H1223" t="s">
        <v>5506</v>
      </c>
    </row>
    <row r="1224" spans="1:8" x14ac:dyDescent="0.2">
      <c r="A1224" t="s">
        <v>5491</v>
      </c>
      <c r="B1224" s="144" t="s">
        <v>250</v>
      </c>
      <c r="C1224" s="45" t="s">
        <v>2418</v>
      </c>
      <c r="D1224" s="45" t="s">
        <v>2419</v>
      </c>
      <c r="E1224" s="141" t="s">
        <v>297</v>
      </c>
      <c r="F1224" s="144" t="s">
        <v>5505</v>
      </c>
      <c r="G1224" s="144" t="s">
        <v>5505</v>
      </c>
      <c r="H1224" s="141" t="s">
        <v>5506</v>
      </c>
    </row>
    <row r="1225" spans="1:8" x14ac:dyDescent="0.2">
      <c r="A1225" t="s">
        <v>5491</v>
      </c>
      <c r="B1225" t="s">
        <v>2744</v>
      </c>
      <c r="C1225" s="119" t="s">
        <v>2746</v>
      </c>
      <c r="D1225" s="119" t="s">
        <v>2746</v>
      </c>
      <c r="E1225" s="45" t="s">
        <v>297</v>
      </c>
      <c r="F1225" s="70" t="s">
        <v>5505</v>
      </c>
      <c r="G1225" s="70" t="s">
        <v>5505</v>
      </c>
      <c r="H1225" t="s">
        <v>5506</v>
      </c>
    </row>
    <row r="1226" spans="1:8" x14ac:dyDescent="0.2">
      <c r="A1226" t="s">
        <v>5491</v>
      </c>
      <c r="B1226" s="141" t="s">
        <v>2747</v>
      </c>
      <c r="C1226" s="151" t="s">
        <v>2749</v>
      </c>
      <c r="D1226" s="151" t="s">
        <v>2749</v>
      </c>
      <c r="E1226" s="147" t="s">
        <v>297</v>
      </c>
      <c r="F1226" s="144" t="s">
        <v>5505</v>
      </c>
      <c r="G1226" s="144" t="s">
        <v>5505</v>
      </c>
      <c r="H1226" s="141" t="s">
        <v>5506</v>
      </c>
    </row>
    <row r="1227" spans="1:8" x14ac:dyDescent="0.2">
      <c r="A1227" t="s">
        <v>5491</v>
      </c>
      <c r="B1227" t="s">
        <v>2750</v>
      </c>
      <c r="C1227" s="119" t="s">
        <v>2752</v>
      </c>
      <c r="D1227" s="119" t="s">
        <v>2752</v>
      </c>
      <c r="E1227" s="45" t="s">
        <v>297</v>
      </c>
      <c r="F1227" s="70" t="s">
        <v>5505</v>
      </c>
      <c r="G1227" s="70" t="s">
        <v>5505</v>
      </c>
      <c r="H1227" t="s">
        <v>5506</v>
      </c>
    </row>
    <row r="1228" spans="1:8" x14ac:dyDescent="0.2">
      <c r="A1228" t="s">
        <v>5491</v>
      </c>
      <c r="B1228" s="141" t="s">
        <v>2753</v>
      </c>
      <c r="C1228" s="151" t="s">
        <v>2756</v>
      </c>
      <c r="D1228" s="151" t="s">
        <v>2757</v>
      </c>
      <c r="E1228" s="147" t="s">
        <v>297</v>
      </c>
      <c r="F1228" s="144" t="s">
        <v>5505</v>
      </c>
      <c r="G1228" s="144" t="s">
        <v>5505</v>
      </c>
      <c r="H1228" s="141" t="s">
        <v>5506</v>
      </c>
    </row>
    <row r="1229" spans="1:8" x14ac:dyDescent="0.2">
      <c r="A1229" t="s">
        <v>5491</v>
      </c>
      <c r="B1229" s="26" t="s">
        <v>2758</v>
      </c>
      <c r="C1229" s="119" t="s">
        <v>2760</v>
      </c>
      <c r="D1229" s="119" t="s">
        <v>2760</v>
      </c>
      <c r="E1229" s="45" t="s">
        <v>297</v>
      </c>
      <c r="F1229" s="70" t="s">
        <v>5505</v>
      </c>
      <c r="G1229" s="70" t="s">
        <v>5505</v>
      </c>
      <c r="H1229" t="s">
        <v>5506</v>
      </c>
    </row>
    <row r="1230" spans="1:8" x14ac:dyDescent="0.2">
      <c r="A1230" t="s">
        <v>5495</v>
      </c>
      <c r="B1230" s="141" t="s">
        <v>2761</v>
      </c>
      <c r="C1230" s="151" t="s">
        <v>2763</v>
      </c>
      <c r="D1230" s="151" t="s">
        <v>2764</v>
      </c>
      <c r="E1230" s="147" t="s">
        <v>297</v>
      </c>
      <c r="F1230" s="144" t="s">
        <v>5505</v>
      </c>
      <c r="G1230" s="144" t="s">
        <v>5505</v>
      </c>
      <c r="H1230" s="141" t="s">
        <v>5506</v>
      </c>
    </row>
    <row r="1231" spans="1:8" x14ac:dyDescent="0.2">
      <c r="A1231" t="s">
        <v>5495</v>
      </c>
      <c r="B1231" t="s">
        <v>2765</v>
      </c>
      <c r="C1231" s="119" t="s">
        <v>2767</v>
      </c>
      <c r="D1231" s="119" t="s">
        <v>2768</v>
      </c>
      <c r="E1231" s="45" t="s">
        <v>297</v>
      </c>
      <c r="F1231" s="70" t="s">
        <v>5505</v>
      </c>
      <c r="G1231" s="70" t="s">
        <v>5505</v>
      </c>
      <c r="H1231" t="s">
        <v>5506</v>
      </c>
    </row>
    <row r="1232" spans="1:8" x14ac:dyDescent="0.2">
      <c r="A1232" t="s">
        <v>5491</v>
      </c>
      <c r="B1232" s="141" t="s">
        <v>2769</v>
      </c>
      <c r="C1232" s="151" t="s">
        <v>2771</v>
      </c>
      <c r="D1232" s="151" t="s">
        <v>2772</v>
      </c>
      <c r="E1232" s="147" t="s">
        <v>297</v>
      </c>
      <c r="F1232" s="144" t="s">
        <v>5505</v>
      </c>
      <c r="G1232" s="144" t="s">
        <v>5505</v>
      </c>
      <c r="H1232" s="141" t="s">
        <v>5506</v>
      </c>
    </row>
    <row r="1233" spans="1:8" x14ac:dyDescent="0.2">
      <c r="A1233" t="s">
        <v>5495</v>
      </c>
      <c r="B1233" s="70" t="s">
        <v>2773</v>
      </c>
      <c r="C1233" s="45" t="s">
        <v>2777</v>
      </c>
      <c r="D1233" s="45" t="s">
        <v>2778</v>
      </c>
      <c r="E1233" s="45" t="s">
        <v>297</v>
      </c>
      <c r="F1233" s="70" t="s">
        <v>5505</v>
      </c>
      <c r="G1233" s="70" t="s">
        <v>5505</v>
      </c>
      <c r="H1233" t="s">
        <v>5506</v>
      </c>
    </row>
    <row r="1234" spans="1:8" x14ac:dyDescent="0.2">
      <c r="A1234" t="s">
        <v>5491</v>
      </c>
      <c r="B1234" s="144" t="s">
        <v>2779</v>
      </c>
      <c r="C1234" s="147" t="s">
        <v>2782</v>
      </c>
      <c r="D1234" s="147" t="s">
        <v>2783</v>
      </c>
      <c r="E1234" s="147" t="s">
        <v>297</v>
      </c>
      <c r="F1234" s="144" t="s">
        <v>5512</v>
      </c>
      <c r="G1234" s="144" t="s">
        <v>5505</v>
      </c>
      <c r="H1234" s="141" t="s">
        <v>5506</v>
      </c>
    </row>
    <row r="1235" spans="1:8" x14ac:dyDescent="0.2">
      <c r="A1235" t="s">
        <v>5495</v>
      </c>
      <c r="B1235" t="s">
        <v>2936</v>
      </c>
      <c r="C1235" s="45" t="s">
        <v>2939</v>
      </c>
      <c r="D1235" s="45" t="s">
        <v>2940</v>
      </c>
      <c r="E1235" s="45" t="s">
        <v>297</v>
      </c>
      <c r="F1235" s="70" t="s">
        <v>5505</v>
      </c>
      <c r="G1235" s="70" t="s">
        <v>5505</v>
      </c>
      <c r="H1235" t="s">
        <v>5506</v>
      </c>
    </row>
    <row r="1236" spans="1:8" x14ac:dyDescent="0.2">
      <c r="A1236" t="s">
        <v>5491</v>
      </c>
      <c r="B1236" s="141" t="s">
        <v>2791</v>
      </c>
      <c r="C1236" s="147" t="s">
        <v>2795</v>
      </c>
      <c r="D1236" s="147" t="s">
        <v>2796</v>
      </c>
      <c r="E1236" s="147" t="s">
        <v>2797</v>
      </c>
      <c r="F1236" s="144" t="s">
        <v>5505</v>
      </c>
      <c r="G1236" s="144" t="s">
        <v>5505</v>
      </c>
      <c r="H1236" s="141" t="s">
        <v>5506</v>
      </c>
    </row>
    <row r="1237" spans="1:8" x14ac:dyDescent="0.2">
      <c r="A1237" t="s">
        <v>5495</v>
      </c>
      <c r="B1237" t="s">
        <v>2810</v>
      </c>
      <c r="C1237" s="45" t="s">
        <v>2813</v>
      </c>
      <c r="D1237" s="45" t="s">
        <v>2814</v>
      </c>
      <c r="E1237" s="45" t="s">
        <v>297</v>
      </c>
      <c r="F1237" s="70" t="s">
        <v>5507</v>
      </c>
      <c r="G1237" s="70" t="s">
        <v>5505</v>
      </c>
      <c r="H1237" t="s">
        <v>5506</v>
      </c>
    </row>
    <row r="1238" spans="1:8" x14ac:dyDescent="0.2">
      <c r="A1238" t="s">
        <v>5491</v>
      </c>
      <c r="B1238" s="141" t="s">
        <v>210</v>
      </c>
      <c r="C1238" s="45" t="s">
        <v>2437</v>
      </c>
      <c r="D1238" s="45" t="s">
        <v>5943</v>
      </c>
      <c r="E1238" s="45" t="s">
        <v>2439</v>
      </c>
      <c r="F1238" s="144" t="s">
        <v>5505</v>
      </c>
      <c r="G1238" s="144" t="s">
        <v>5505</v>
      </c>
      <c r="H1238" s="141" t="s">
        <v>5506</v>
      </c>
    </row>
    <row r="1239" spans="1:8" x14ac:dyDescent="0.2">
      <c r="A1239" t="s">
        <v>5495</v>
      </c>
      <c r="B1239" t="s">
        <v>202</v>
      </c>
      <c r="C1239" s="11" t="s">
        <v>5944</v>
      </c>
      <c r="D1239" s="11" t="s">
        <v>5945</v>
      </c>
      <c r="E1239" s="11" t="s">
        <v>5946</v>
      </c>
      <c r="F1239" s="70" t="s">
        <v>5505</v>
      </c>
      <c r="G1239" s="70" t="s">
        <v>5505</v>
      </c>
      <c r="H1239" t="s">
        <v>5506</v>
      </c>
    </row>
    <row r="1240" spans="1:8" x14ac:dyDescent="0.2">
      <c r="A1240" t="s">
        <v>5491</v>
      </c>
      <c r="B1240" s="141" t="s">
        <v>2015</v>
      </c>
      <c r="C1240" s="147" t="s">
        <v>2819</v>
      </c>
      <c r="D1240" s="147" t="s">
        <v>2820</v>
      </c>
      <c r="E1240" s="147" t="s">
        <v>2821</v>
      </c>
      <c r="F1240" s="144" t="s">
        <v>5505</v>
      </c>
      <c r="G1240" s="144" t="s">
        <v>5505</v>
      </c>
      <c r="H1240" s="141" t="s">
        <v>5506</v>
      </c>
    </row>
    <row r="1241" spans="1:8" x14ac:dyDescent="0.2">
      <c r="A1241" t="s">
        <v>5495</v>
      </c>
      <c r="B1241" s="2" t="s">
        <v>666</v>
      </c>
      <c r="C1241" s="117" t="s">
        <v>2823</v>
      </c>
      <c r="D1241" s="117" t="s">
        <v>2824</v>
      </c>
      <c r="E1241" s="117" t="s">
        <v>297</v>
      </c>
      <c r="F1241" s="70" t="s">
        <v>5505</v>
      </c>
      <c r="G1241" s="70" t="s">
        <v>5505</v>
      </c>
      <c r="H1241" t="s">
        <v>5506</v>
      </c>
    </row>
    <row r="1242" spans="1:8" x14ac:dyDescent="0.2">
      <c r="A1242" t="s">
        <v>5491</v>
      </c>
      <c r="B1242" s="141" t="s">
        <v>2825</v>
      </c>
      <c r="C1242" s="147" t="s">
        <v>2828</v>
      </c>
      <c r="D1242" s="147" t="s">
        <v>2829</v>
      </c>
      <c r="E1242" s="147" t="s">
        <v>764</v>
      </c>
      <c r="F1242" s="144" t="s">
        <v>5505</v>
      </c>
      <c r="G1242" s="144" t="s">
        <v>5505</v>
      </c>
      <c r="H1242" s="141" t="s">
        <v>5506</v>
      </c>
    </row>
    <row r="1243" spans="1:8" x14ac:dyDescent="0.2">
      <c r="A1243" t="s">
        <v>5495</v>
      </c>
      <c r="B1243" t="s">
        <v>2835</v>
      </c>
      <c r="C1243" s="45" t="s">
        <v>2838</v>
      </c>
      <c r="D1243" s="45" t="s">
        <v>2839</v>
      </c>
      <c r="E1243" s="45" t="s">
        <v>297</v>
      </c>
      <c r="F1243" s="70" t="s">
        <v>5507</v>
      </c>
      <c r="G1243" s="70" t="s">
        <v>5505</v>
      </c>
      <c r="H1243" t="s">
        <v>5506</v>
      </c>
    </row>
    <row r="1244" spans="1:8" x14ac:dyDescent="0.2">
      <c r="A1244" t="s">
        <v>5491</v>
      </c>
      <c r="B1244" s="144" t="s">
        <v>2842</v>
      </c>
      <c r="C1244" s="147" t="s">
        <v>2843</v>
      </c>
      <c r="D1244" s="147" t="s">
        <v>2845</v>
      </c>
      <c r="E1244" s="147" t="s">
        <v>297</v>
      </c>
      <c r="F1244" s="144" t="s">
        <v>5505</v>
      </c>
      <c r="G1244" s="144" t="s">
        <v>5505</v>
      </c>
      <c r="H1244" s="141" t="s">
        <v>5506</v>
      </c>
    </row>
    <row r="1245" spans="1:8" x14ac:dyDescent="0.2">
      <c r="A1245" t="s">
        <v>5495</v>
      </c>
      <c r="B1245" s="70" t="s">
        <v>2846</v>
      </c>
      <c r="C1245" s="45" t="s">
        <v>2849</v>
      </c>
      <c r="D1245" s="45" t="s">
        <v>2850</v>
      </c>
      <c r="E1245" s="45" t="s">
        <v>297</v>
      </c>
      <c r="F1245" s="70" t="s">
        <v>5505</v>
      </c>
      <c r="G1245" s="70" t="s">
        <v>5505</v>
      </c>
      <c r="H1245" t="s">
        <v>5506</v>
      </c>
    </row>
    <row r="1246" spans="1:8" x14ac:dyDescent="0.2">
      <c r="A1246" t="s">
        <v>5491</v>
      </c>
      <c r="B1246" s="144" t="s">
        <v>2851</v>
      </c>
      <c r="C1246" s="147" t="s">
        <v>2854</v>
      </c>
      <c r="D1246" s="147" t="s">
        <v>2855</v>
      </c>
      <c r="E1246" s="147" t="s">
        <v>297</v>
      </c>
      <c r="F1246" s="144" t="s">
        <v>5512</v>
      </c>
      <c r="G1246" s="144" t="s">
        <v>5505</v>
      </c>
      <c r="H1246" s="141" t="s">
        <v>5506</v>
      </c>
    </row>
    <row r="1247" spans="1:8" x14ac:dyDescent="0.2">
      <c r="A1247" t="s">
        <v>5495</v>
      </c>
      <c r="B1247" t="s">
        <v>3705</v>
      </c>
      <c r="C1247" s="45" t="s">
        <v>3707</v>
      </c>
      <c r="D1247" s="45" t="s">
        <v>3708</v>
      </c>
      <c r="E1247" s="45" t="s">
        <v>297</v>
      </c>
      <c r="F1247" s="70" t="s">
        <v>5505</v>
      </c>
      <c r="G1247" s="70" t="s">
        <v>5505</v>
      </c>
      <c r="H1247" t="s">
        <v>5551</v>
      </c>
    </row>
    <row r="1248" spans="1:8" x14ac:dyDescent="0.2">
      <c r="A1248" t="s">
        <v>5491</v>
      </c>
      <c r="B1248" s="141" t="s">
        <v>2861</v>
      </c>
      <c r="C1248" s="147" t="s">
        <v>2865</v>
      </c>
      <c r="D1248" s="147" t="s">
        <v>2866</v>
      </c>
      <c r="E1248" s="147" t="s">
        <v>297</v>
      </c>
      <c r="F1248" s="144" t="s">
        <v>5507</v>
      </c>
      <c r="G1248" s="144" t="s">
        <v>5505</v>
      </c>
      <c r="H1248" s="141" t="s">
        <v>5506</v>
      </c>
    </row>
    <row r="1249" spans="1:8" x14ac:dyDescent="0.2">
      <c r="A1249" t="s">
        <v>5495</v>
      </c>
      <c r="B1249" s="70" t="s">
        <v>2666</v>
      </c>
      <c r="C1249" s="45" t="s">
        <v>2870</v>
      </c>
      <c r="D1249" s="45" t="s">
        <v>2870</v>
      </c>
      <c r="E1249" s="45" t="s">
        <v>297</v>
      </c>
      <c r="F1249" s="70" t="s">
        <v>5505</v>
      </c>
      <c r="G1249" s="70" t="s">
        <v>5505</v>
      </c>
      <c r="H1249" t="s">
        <v>5506</v>
      </c>
    </row>
    <row r="1250" spans="1:8" x14ac:dyDescent="0.2">
      <c r="A1250" t="s">
        <v>5491</v>
      </c>
      <c r="B1250" s="141" t="s">
        <v>2871</v>
      </c>
      <c r="C1250" s="147" t="s">
        <v>2874</v>
      </c>
      <c r="D1250" s="147" t="s">
        <v>2875</v>
      </c>
      <c r="E1250" s="147" t="s">
        <v>297</v>
      </c>
      <c r="F1250" s="144" t="s">
        <v>5505</v>
      </c>
      <c r="G1250" s="144" t="s">
        <v>5505</v>
      </c>
      <c r="H1250" s="141" t="s">
        <v>5506</v>
      </c>
    </row>
    <row r="1251" spans="1:8" x14ac:dyDescent="0.2">
      <c r="A1251" t="s">
        <v>5495</v>
      </c>
      <c r="B1251" t="s">
        <v>2876</v>
      </c>
      <c r="C1251" s="45" t="s">
        <v>2879</v>
      </c>
      <c r="D1251" s="45" t="s">
        <v>2880</v>
      </c>
      <c r="E1251" s="45" t="s">
        <v>297</v>
      </c>
      <c r="F1251" s="70" t="s">
        <v>5505</v>
      </c>
      <c r="G1251" s="70" t="s">
        <v>5505</v>
      </c>
      <c r="H1251" t="s">
        <v>5506</v>
      </c>
    </row>
    <row r="1252" spans="1:8" x14ac:dyDescent="0.2">
      <c r="A1252" t="s">
        <v>5491</v>
      </c>
      <c r="B1252" s="141" t="s">
        <v>2881</v>
      </c>
      <c r="C1252" s="147" t="s">
        <v>2884</v>
      </c>
      <c r="D1252" s="147" t="s">
        <v>2885</v>
      </c>
      <c r="E1252" s="147" t="s">
        <v>297</v>
      </c>
      <c r="F1252" s="144" t="s">
        <v>5505</v>
      </c>
      <c r="G1252" s="144" t="s">
        <v>5505</v>
      </c>
      <c r="H1252" s="141" t="s">
        <v>5506</v>
      </c>
    </row>
    <row r="1253" spans="1:8" x14ac:dyDescent="0.2">
      <c r="A1253" t="s">
        <v>5495</v>
      </c>
      <c r="B1253" t="s">
        <v>5678</v>
      </c>
      <c r="C1253" s="45" t="s">
        <v>2865</v>
      </c>
      <c r="D1253" s="45" t="s">
        <v>2866</v>
      </c>
      <c r="E1253" s="45" t="s">
        <v>297</v>
      </c>
      <c r="F1253" s="70" t="s">
        <v>5507</v>
      </c>
      <c r="G1253" s="70" t="s">
        <v>5505</v>
      </c>
      <c r="H1253" t="s">
        <v>2888</v>
      </c>
    </row>
    <row r="1254" spans="1:8" x14ac:dyDescent="0.2">
      <c r="A1254" t="s">
        <v>5491</v>
      </c>
      <c r="B1254" s="52" t="s">
        <v>2889</v>
      </c>
      <c r="C1254" s="147" t="s">
        <v>2891</v>
      </c>
      <c r="D1254" s="147" t="s">
        <v>2892</v>
      </c>
      <c r="E1254" s="147" t="s">
        <v>297</v>
      </c>
      <c r="F1254" s="144" t="s">
        <v>5507</v>
      </c>
      <c r="G1254" s="144" t="s">
        <v>5505</v>
      </c>
      <c r="H1254" s="141" t="s">
        <v>5506</v>
      </c>
    </row>
    <row r="1255" spans="1:8" x14ac:dyDescent="0.2">
      <c r="A1255" t="s">
        <v>5495</v>
      </c>
      <c r="B1255" t="s">
        <v>2893</v>
      </c>
      <c r="C1255" s="45" t="s">
        <v>2894</v>
      </c>
      <c r="D1255" s="45" t="s">
        <v>2895</v>
      </c>
      <c r="E1255" s="45" t="s">
        <v>297</v>
      </c>
      <c r="F1255" s="70" t="s">
        <v>5505</v>
      </c>
      <c r="G1255" s="70" t="s">
        <v>5505</v>
      </c>
      <c r="H1255" t="s">
        <v>5506</v>
      </c>
    </row>
    <row r="1256" spans="1:8" x14ac:dyDescent="0.2">
      <c r="A1256" t="s">
        <v>5491</v>
      </c>
      <c r="B1256" s="141" t="s">
        <v>2896</v>
      </c>
      <c r="C1256" s="147" t="s">
        <v>2899</v>
      </c>
      <c r="D1256" s="147" t="s">
        <v>2900</v>
      </c>
      <c r="E1256" s="147" t="s">
        <v>297</v>
      </c>
      <c r="F1256" s="144" t="s">
        <v>5505</v>
      </c>
      <c r="G1256" s="144" t="s">
        <v>5505</v>
      </c>
      <c r="H1256" s="141" t="s">
        <v>5506</v>
      </c>
    </row>
    <row r="1257" spans="1:8" x14ac:dyDescent="0.2">
      <c r="A1257" t="s">
        <v>5495</v>
      </c>
      <c r="B1257" t="s">
        <v>2901</v>
      </c>
      <c r="C1257" s="45" t="s">
        <v>2904</v>
      </c>
      <c r="D1257" s="45" t="s">
        <v>2905</v>
      </c>
      <c r="E1257" s="45" t="s">
        <v>297</v>
      </c>
      <c r="F1257" s="70" t="s">
        <v>5505</v>
      </c>
      <c r="G1257" s="70" t="s">
        <v>5505</v>
      </c>
      <c r="H1257" t="s">
        <v>5506</v>
      </c>
    </row>
    <row r="1258" spans="1:8" x14ac:dyDescent="0.2">
      <c r="A1258" t="s">
        <v>5491</v>
      </c>
      <c r="B1258" s="7" t="s">
        <v>2906</v>
      </c>
      <c r="C1258" s="147" t="s">
        <v>2910</v>
      </c>
      <c r="D1258" s="147" t="s">
        <v>2911</v>
      </c>
      <c r="E1258" s="147" t="s">
        <v>2912</v>
      </c>
      <c r="F1258" s="144" t="s">
        <v>5505</v>
      </c>
      <c r="G1258" s="144" t="s">
        <v>5505</v>
      </c>
      <c r="H1258" s="141" t="s">
        <v>5506</v>
      </c>
    </row>
    <row r="1259" spans="1:8" x14ac:dyDescent="0.2">
      <c r="A1259" t="s">
        <v>5495</v>
      </c>
      <c r="B1259" t="s">
        <v>2913</v>
      </c>
      <c r="C1259" s="45" t="s">
        <v>2917</v>
      </c>
      <c r="D1259" s="45" t="s">
        <v>2918</v>
      </c>
      <c r="E1259" s="45" t="s">
        <v>2919</v>
      </c>
      <c r="F1259" s="70" t="s">
        <v>5505</v>
      </c>
      <c r="G1259" s="70" t="s">
        <v>5505</v>
      </c>
      <c r="H1259" t="s">
        <v>5506</v>
      </c>
    </row>
    <row r="1260" spans="1:8" x14ac:dyDescent="0.2">
      <c r="A1260" t="s">
        <v>5491</v>
      </c>
      <c r="B1260" s="7" t="s">
        <v>2547</v>
      </c>
      <c r="C1260" s="147" t="s">
        <v>2550</v>
      </c>
      <c r="D1260" s="147" t="s">
        <v>2551</v>
      </c>
      <c r="E1260" s="147" t="s">
        <v>297</v>
      </c>
      <c r="F1260" s="144" t="s">
        <v>5505</v>
      </c>
      <c r="G1260" s="144" t="s">
        <v>5505</v>
      </c>
      <c r="H1260" s="141" t="s">
        <v>5506</v>
      </c>
    </row>
    <row r="1261" spans="1:8" x14ac:dyDescent="0.2">
      <c r="A1261" t="s">
        <v>5495</v>
      </c>
      <c r="B1261" t="s">
        <v>302</v>
      </c>
      <c r="C1261" s="45" t="s">
        <v>2929</v>
      </c>
      <c r="D1261" s="45" t="s">
        <v>2930</v>
      </c>
      <c r="E1261" s="45" t="s">
        <v>297</v>
      </c>
      <c r="F1261" s="70" t="s">
        <v>5505</v>
      </c>
      <c r="G1261" s="70" t="s">
        <v>5505</v>
      </c>
      <c r="H1261" t="s">
        <v>5506</v>
      </c>
    </row>
    <row r="1262" spans="1:8" x14ac:dyDescent="0.2">
      <c r="A1262" t="s">
        <v>5491</v>
      </c>
      <c r="B1262" s="145" t="s">
        <v>2941</v>
      </c>
      <c r="C1262" s="147" t="s">
        <v>2943</v>
      </c>
      <c r="D1262" s="147" t="s">
        <v>2944</v>
      </c>
      <c r="E1262" s="147" t="s">
        <v>297</v>
      </c>
      <c r="F1262" s="144" t="s">
        <v>5505</v>
      </c>
      <c r="G1262" s="144" t="s">
        <v>5505</v>
      </c>
      <c r="H1262" s="141" t="s">
        <v>5506</v>
      </c>
    </row>
    <row r="1263" spans="1:8" x14ac:dyDescent="0.2">
      <c r="A1263" t="s">
        <v>5495</v>
      </c>
      <c r="B1263" s="29" t="s">
        <v>1526</v>
      </c>
      <c r="C1263" s="45" t="s">
        <v>1528</v>
      </c>
      <c r="D1263" s="45" t="s">
        <v>1529</v>
      </c>
      <c r="E1263" s="45" t="s">
        <v>297</v>
      </c>
      <c r="F1263" s="70" t="s">
        <v>5505</v>
      </c>
      <c r="G1263" s="70" t="s">
        <v>5505</v>
      </c>
      <c r="H1263" t="s">
        <v>5506</v>
      </c>
    </row>
    <row r="1264" spans="1:8" x14ac:dyDescent="0.2">
      <c r="A1264" t="s">
        <v>5491</v>
      </c>
      <c r="B1264" s="145" t="s">
        <v>2945</v>
      </c>
      <c r="C1264" s="147" t="s">
        <v>2947</v>
      </c>
      <c r="D1264" s="147" t="s">
        <v>2948</v>
      </c>
      <c r="E1264" s="147" t="s">
        <v>297</v>
      </c>
      <c r="F1264" s="144" t="s">
        <v>5505</v>
      </c>
      <c r="G1264" s="144" t="s">
        <v>5505</v>
      </c>
      <c r="H1264" s="141" t="s">
        <v>5506</v>
      </c>
    </row>
    <row r="1265" spans="1:8" x14ac:dyDescent="0.2">
      <c r="A1265" t="s">
        <v>5495</v>
      </c>
      <c r="B1265" s="29" t="s">
        <v>2949</v>
      </c>
      <c r="C1265" s="45" t="s">
        <v>2951</v>
      </c>
      <c r="D1265" s="45" t="s">
        <v>2952</v>
      </c>
      <c r="E1265" s="45" t="s">
        <v>297</v>
      </c>
      <c r="F1265" s="70" t="s">
        <v>5505</v>
      </c>
      <c r="G1265" s="70" t="s">
        <v>5505</v>
      </c>
      <c r="H1265" t="s">
        <v>5506</v>
      </c>
    </row>
    <row r="1266" spans="1:8" x14ac:dyDescent="0.2">
      <c r="A1266" t="s">
        <v>5491</v>
      </c>
      <c r="B1266" s="145" t="s">
        <v>2953</v>
      </c>
      <c r="C1266" s="147" t="s">
        <v>2955</v>
      </c>
      <c r="D1266" s="147" t="s">
        <v>2956</v>
      </c>
      <c r="E1266" s="147" t="s">
        <v>297</v>
      </c>
      <c r="F1266" s="144" t="s">
        <v>5505</v>
      </c>
      <c r="G1266" s="144" t="s">
        <v>5505</v>
      </c>
      <c r="H1266" s="141" t="s">
        <v>5506</v>
      </c>
    </row>
    <row r="1267" spans="1:8" x14ac:dyDescent="0.2">
      <c r="A1267" t="s">
        <v>5495</v>
      </c>
      <c r="B1267" s="29" t="s">
        <v>2957</v>
      </c>
      <c r="C1267" s="45" t="s">
        <v>2959</v>
      </c>
      <c r="D1267" s="45" t="s">
        <v>2960</v>
      </c>
      <c r="E1267" s="45" t="s">
        <v>297</v>
      </c>
      <c r="F1267" s="70" t="s">
        <v>5505</v>
      </c>
      <c r="G1267" s="70" t="s">
        <v>5505</v>
      </c>
      <c r="H1267" t="s">
        <v>5506</v>
      </c>
    </row>
    <row r="1268" spans="1:8" x14ac:dyDescent="0.2">
      <c r="A1268" t="s">
        <v>5491</v>
      </c>
      <c r="B1268" s="146" t="s">
        <v>5683</v>
      </c>
      <c r="C1268" s="147" t="s">
        <v>2964</v>
      </c>
      <c r="D1268" s="147" t="s">
        <v>2965</v>
      </c>
      <c r="E1268" s="147" t="s">
        <v>2966</v>
      </c>
      <c r="F1268" s="144" t="s">
        <v>5507</v>
      </c>
      <c r="G1268" s="144" t="s">
        <v>5505</v>
      </c>
      <c r="H1268" s="141" t="s">
        <v>5506</v>
      </c>
    </row>
    <row r="1269" spans="1:8" x14ac:dyDescent="0.2">
      <c r="A1269" t="s">
        <v>5495</v>
      </c>
      <c r="B1269" t="s">
        <v>2967</v>
      </c>
      <c r="C1269" s="45" t="s">
        <v>2971</v>
      </c>
      <c r="D1269" s="45" t="s">
        <v>2972</v>
      </c>
      <c r="E1269" s="45" t="s">
        <v>2973</v>
      </c>
      <c r="F1269" s="70" t="s">
        <v>5505</v>
      </c>
      <c r="G1269" s="70" t="s">
        <v>5505</v>
      </c>
      <c r="H1269" t="s">
        <v>5506</v>
      </c>
    </row>
    <row r="1270" spans="1:8" x14ac:dyDescent="0.2">
      <c r="A1270" t="s">
        <v>5491</v>
      </c>
      <c r="B1270" s="141" t="s">
        <v>2974</v>
      </c>
      <c r="C1270" s="147" t="s">
        <v>2978</v>
      </c>
      <c r="D1270" s="147" t="s">
        <v>2979</v>
      </c>
      <c r="E1270" s="147" t="s">
        <v>2980</v>
      </c>
      <c r="F1270" s="144" t="s">
        <v>5505</v>
      </c>
      <c r="G1270" s="144" t="s">
        <v>5505</v>
      </c>
      <c r="H1270" s="141" t="s">
        <v>5506</v>
      </c>
    </row>
    <row r="1271" spans="1:8" x14ac:dyDescent="0.2">
      <c r="A1271" t="s">
        <v>5495</v>
      </c>
      <c r="B1271" t="s">
        <v>306</v>
      </c>
      <c r="C1271" s="45" t="s">
        <v>2983</v>
      </c>
      <c r="D1271" s="45" t="s">
        <v>2979</v>
      </c>
      <c r="E1271" s="45" t="s">
        <v>2984</v>
      </c>
      <c r="F1271" s="70" t="s">
        <v>5505</v>
      </c>
      <c r="G1271" s="70" t="s">
        <v>5505</v>
      </c>
      <c r="H1271" t="s">
        <v>5506</v>
      </c>
    </row>
    <row r="1272" spans="1:8" x14ac:dyDescent="0.2">
      <c r="A1272" t="s">
        <v>5491</v>
      </c>
      <c r="B1272" s="141" t="s">
        <v>343</v>
      </c>
      <c r="C1272" s="147" t="s">
        <v>2988</v>
      </c>
      <c r="D1272" s="147" t="s">
        <v>2989</v>
      </c>
      <c r="E1272" s="147" t="s">
        <v>2990</v>
      </c>
      <c r="F1272" s="144" t="s">
        <v>5505</v>
      </c>
      <c r="G1272" s="144" t="s">
        <v>5505</v>
      </c>
      <c r="H1272" s="141" t="s">
        <v>5506</v>
      </c>
    </row>
    <row r="1273" spans="1:8" x14ac:dyDescent="0.2">
      <c r="A1273" t="s">
        <v>5495</v>
      </c>
      <c r="B1273" t="s">
        <v>4353</v>
      </c>
      <c r="C1273" s="45" t="s">
        <v>4381</v>
      </c>
      <c r="D1273" s="45" t="s">
        <v>4382</v>
      </c>
      <c r="E1273" s="45" t="s">
        <v>297</v>
      </c>
      <c r="F1273" s="70" t="s">
        <v>5505</v>
      </c>
      <c r="G1273" s="70" t="s">
        <v>5505</v>
      </c>
      <c r="H1273" t="s">
        <v>5551</v>
      </c>
    </row>
    <row r="1274" spans="1:8" x14ac:dyDescent="0.2">
      <c r="A1274" t="s">
        <v>5491</v>
      </c>
      <c r="B1274" s="141" t="s">
        <v>4426</v>
      </c>
      <c r="C1274" s="147" t="s">
        <v>4651</v>
      </c>
      <c r="D1274" s="147" t="s">
        <v>4652</v>
      </c>
      <c r="E1274" s="147" t="s">
        <v>297</v>
      </c>
      <c r="F1274" s="144" t="s">
        <v>5505</v>
      </c>
      <c r="G1274" s="144" t="s">
        <v>5505</v>
      </c>
      <c r="H1274" s="141" t="s">
        <v>5551</v>
      </c>
    </row>
    <row r="1275" spans="1:8" x14ac:dyDescent="0.2">
      <c r="A1275" t="s">
        <v>5495</v>
      </c>
      <c r="B1275" t="s">
        <v>339</v>
      </c>
      <c r="C1275" s="45" t="s">
        <v>3000</v>
      </c>
      <c r="D1275" s="45" t="s">
        <v>3001</v>
      </c>
      <c r="E1275" s="120" t="s">
        <v>3002</v>
      </c>
      <c r="F1275" s="70" t="s">
        <v>5505</v>
      </c>
      <c r="G1275" s="70" t="s">
        <v>5505</v>
      </c>
      <c r="H1275" t="s">
        <v>5506</v>
      </c>
    </row>
    <row r="1276" spans="1:8" x14ac:dyDescent="0.2">
      <c r="A1276" t="s">
        <v>5491</v>
      </c>
      <c r="B1276" s="141" t="s">
        <v>342</v>
      </c>
      <c r="C1276" s="147" t="s">
        <v>3006</v>
      </c>
      <c r="D1276" s="147" t="s">
        <v>3001</v>
      </c>
      <c r="E1276" s="120" t="s">
        <v>3007</v>
      </c>
      <c r="F1276" s="144" t="s">
        <v>5505</v>
      </c>
      <c r="G1276" s="144" t="s">
        <v>5505</v>
      </c>
      <c r="H1276" s="141" t="s">
        <v>5506</v>
      </c>
    </row>
    <row r="1277" spans="1:8" x14ac:dyDescent="0.2">
      <c r="A1277" t="s">
        <v>5495</v>
      </c>
      <c r="B1277" t="s">
        <v>1336</v>
      </c>
      <c r="C1277" s="45" t="s">
        <v>1341</v>
      </c>
      <c r="D1277" s="45" t="s">
        <v>1342</v>
      </c>
      <c r="E1277" s="45" t="s">
        <v>1343</v>
      </c>
      <c r="F1277" s="70" t="s">
        <v>5505</v>
      </c>
      <c r="G1277" s="70" t="s">
        <v>5505</v>
      </c>
      <c r="H1277" t="s">
        <v>5506</v>
      </c>
    </row>
    <row r="1278" spans="1:8" x14ac:dyDescent="0.2">
      <c r="A1278" t="s">
        <v>5491</v>
      </c>
      <c r="B1278" s="146" t="s">
        <v>3016</v>
      </c>
      <c r="C1278" s="147" t="s">
        <v>3020</v>
      </c>
      <c r="D1278" s="147" t="s">
        <v>3021</v>
      </c>
      <c r="E1278" s="147" t="s">
        <v>3022</v>
      </c>
      <c r="F1278" s="144" t="s">
        <v>5507</v>
      </c>
      <c r="G1278" s="144" t="s">
        <v>5505</v>
      </c>
      <c r="H1278" s="141" t="s">
        <v>5506</v>
      </c>
    </row>
    <row r="1279" spans="1:8" x14ac:dyDescent="0.2">
      <c r="A1279" t="s">
        <v>5495</v>
      </c>
      <c r="B1279" t="s">
        <v>303</v>
      </c>
      <c r="C1279" s="45" t="s">
        <v>3025</v>
      </c>
      <c r="D1279" s="45" t="s">
        <v>3001</v>
      </c>
      <c r="E1279" s="120" t="s">
        <v>3026</v>
      </c>
      <c r="F1279" s="70" t="s">
        <v>5505</v>
      </c>
      <c r="G1279" s="70" t="s">
        <v>5505</v>
      </c>
      <c r="H1279" t="s">
        <v>5506</v>
      </c>
    </row>
    <row r="1280" spans="1:8" x14ac:dyDescent="0.2">
      <c r="A1280" t="s">
        <v>5491</v>
      </c>
      <c r="B1280" s="141" t="s">
        <v>3027</v>
      </c>
      <c r="C1280" s="147" t="s">
        <v>3031</v>
      </c>
      <c r="D1280" s="147" t="s">
        <v>3001</v>
      </c>
      <c r="E1280" s="147" t="s">
        <v>3032</v>
      </c>
      <c r="F1280" s="144" t="s">
        <v>5505</v>
      </c>
      <c r="G1280" s="144" t="s">
        <v>5505</v>
      </c>
      <c r="H1280" s="141" t="s">
        <v>5506</v>
      </c>
    </row>
    <row r="1281" spans="1:8" x14ac:dyDescent="0.2">
      <c r="A1281" t="s">
        <v>5495</v>
      </c>
      <c r="B1281" t="s">
        <v>4724</v>
      </c>
      <c r="C1281" s="45" t="s">
        <v>4727</v>
      </c>
      <c r="D1281" s="45" t="s">
        <v>4728</v>
      </c>
      <c r="E1281" s="45" t="s">
        <v>297</v>
      </c>
      <c r="F1281" s="70" t="s">
        <v>5505</v>
      </c>
      <c r="G1281" s="70" t="s">
        <v>5505</v>
      </c>
      <c r="H1281" t="s">
        <v>5551</v>
      </c>
    </row>
    <row r="1282" spans="1:8" x14ac:dyDescent="0.2">
      <c r="A1282" t="s">
        <v>5491</v>
      </c>
      <c r="B1282" s="141" t="s">
        <v>3036</v>
      </c>
      <c r="C1282" s="147" t="s">
        <v>3039</v>
      </c>
      <c r="D1282" s="147" t="s">
        <v>3040</v>
      </c>
      <c r="E1282" s="147" t="s">
        <v>2311</v>
      </c>
      <c r="F1282" s="144" t="s">
        <v>5505</v>
      </c>
      <c r="G1282" s="144" t="s">
        <v>5505</v>
      </c>
      <c r="H1282" s="141" t="s">
        <v>5506</v>
      </c>
    </row>
    <row r="1283" spans="1:8" x14ac:dyDescent="0.2">
      <c r="A1283" t="s">
        <v>5495</v>
      </c>
      <c r="B1283" s="70" t="s">
        <v>3041</v>
      </c>
      <c r="C1283" s="45" t="s">
        <v>3044</v>
      </c>
      <c r="D1283" s="45" t="s">
        <v>3045</v>
      </c>
      <c r="E1283" s="45" t="s">
        <v>297</v>
      </c>
      <c r="F1283" s="70" t="s">
        <v>5505</v>
      </c>
      <c r="G1283" s="70" t="s">
        <v>5505</v>
      </c>
      <c r="H1283" t="s">
        <v>5506</v>
      </c>
    </row>
    <row r="1284" spans="1:8" x14ac:dyDescent="0.2">
      <c r="A1284" t="s">
        <v>5491</v>
      </c>
      <c r="B1284" s="141" t="s">
        <v>344</v>
      </c>
      <c r="C1284" s="147" t="s">
        <v>3048</v>
      </c>
      <c r="D1284" s="147" t="s">
        <v>3049</v>
      </c>
      <c r="E1284" s="147" t="s">
        <v>297</v>
      </c>
      <c r="F1284" s="144" t="s">
        <v>5505</v>
      </c>
      <c r="G1284" s="144" t="s">
        <v>5505</v>
      </c>
      <c r="H1284" s="141" t="s">
        <v>5506</v>
      </c>
    </row>
    <row r="1285" spans="1:8" x14ac:dyDescent="0.2">
      <c r="A1285" t="s">
        <v>5495</v>
      </c>
      <c r="B1285" t="s">
        <v>1777</v>
      </c>
      <c r="C1285" s="45" t="s">
        <v>1777</v>
      </c>
      <c r="D1285" s="45" t="s">
        <v>1778</v>
      </c>
      <c r="E1285" s="45" t="s">
        <v>1779</v>
      </c>
      <c r="F1285" s="70" t="s">
        <v>5505</v>
      </c>
      <c r="G1285" s="70" t="s">
        <v>5505</v>
      </c>
      <c r="H1285" t="s">
        <v>5506</v>
      </c>
    </row>
    <row r="1286" spans="1:8" x14ac:dyDescent="0.2">
      <c r="A1286" t="s">
        <v>5491</v>
      </c>
      <c r="B1286" s="7" t="s">
        <v>2553</v>
      </c>
      <c r="C1286" s="147" t="s">
        <v>2556</v>
      </c>
      <c r="D1286" s="147" t="s">
        <v>2557</v>
      </c>
      <c r="E1286" s="147" t="s">
        <v>297</v>
      </c>
      <c r="F1286" s="144" t="s">
        <v>5505</v>
      </c>
      <c r="G1286" s="144" t="s">
        <v>5505</v>
      </c>
      <c r="H1286" s="141" t="s">
        <v>5506</v>
      </c>
    </row>
    <row r="1287" spans="1:8" x14ac:dyDescent="0.2">
      <c r="A1287" t="s">
        <v>5495</v>
      </c>
      <c r="B1287" s="70" t="s">
        <v>3062</v>
      </c>
      <c r="C1287" s="45" t="s">
        <v>3064</v>
      </c>
      <c r="D1287" s="45" t="s">
        <v>3064</v>
      </c>
      <c r="E1287" s="45" t="s">
        <v>297</v>
      </c>
      <c r="F1287" s="70" t="s">
        <v>5505</v>
      </c>
      <c r="G1287" s="70" t="s">
        <v>5505</v>
      </c>
      <c r="H1287" t="s">
        <v>5506</v>
      </c>
    </row>
    <row r="1288" spans="1:8" x14ac:dyDescent="0.2">
      <c r="A1288" t="s">
        <v>5491</v>
      </c>
      <c r="B1288" s="141" t="s">
        <v>3065</v>
      </c>
      <c r="C1288" s="147" t="s">
        <v>3068</v>
      </c>
      <c r="D1288" s="147" t="s">
        <v>3069</v>
      </c>
      <c r="E1288" s="147" t="s">
        <v>297</v>
      </c>
      <c r="F1288" s="144" t="s">
        <v>5505</v>
      </c>
      <c r="G1288" s="144" t="s">
        <v>5505</v>
      </c>
      <c r="H1288" s="141" t="s">
        <v>5506</v>
      </c>
    </row>
    <row r="1289" spans="1:8" x14ac:dyDescent="0.2">
      <c r="A1289" t="s">
        <v>5495</v>
      </c>
      <c r="B1289" t="s">
        <v>3070</v>
      </c>
      <c r="C1289" s="45" t="s">
        <v>3073</v>
      </c>
      <c r="D1289" s="45" t="s">
        <v>3074</v>
      </c>
      <c r="E1289" s="45" t="s">
        <v>297</v>
      </c>
      <c r="F1289" s="70" t="s">
        <v>5507</v>
      </c>
      <c r="G1289" s="70" t="s">
        <v>5505</v>
      </c>
      <c r="H1289" t="s">
        <v>5506</v>
      </c>
    </row>
    <row r="1290" spans="1:8" x14ac:dyDescent="0.2">
      <c r="A1290" t="s">
        <v>5491</v>
      </c>
      <c r="B1290" s="141" t="s">
        <v>712</v>
      </c>
      <c r="C1290" s="147" t="s">
        <v>717</v>
      </c>
      <c r="D1290" s="147" t="s">
        <v>718</v>
      </c>
      <c r="E1290" s="147" t="s">
        <v>297</v>
      </c>
      <c r="F1290" s="144" t="s">
        <v>5507</v>
      </c>
      <c r="G1290" s="144" t="s">
        <v>5505</v>
      </c>
      <c r="H1290" s="141" t="s">
        <v>5506</v>
      </c>
    </row>
    <row r="1291" spans="1:8" x14ac:dyDescent="0.2">
      <c r="A1291" t="s">
        <v>5495</v>
      </c>
      <c r="B1291" s="29" t="s">
        <v>3076</v>
      </c>
      <c r="C1291" s="45" t="s">
        <v>3078</v>
      </c>
      <c r="D1291" s="45" t="s">
        <v>3079</v>
      </c>
      <c r="E1291" s="45" t="s">
        <v>297</v>
      </c>
      <c r="F1291" s="70" t="s">
        <v>5505</v>
      </c>
      <c r="G1291" s="70" t="s">
        <v>5505</v>
      </c>
      <c r="H1291" t="s">
        <v>5506</v>
      </c>
    </row>
    <row r="1292" spans="1:8" x14ac:dyDescent="0.2">
      <c r="A1292" t="s">
        <v>5491</v>
      </c>
      <c r="B1292" s="141" t="s">
        <v>5692</v>
      </c>
      <c r="C1292" s="147" t="s">
        <v>5947</v>
      </c>
      <c r="D1292" s="147" t="s">
        <v>5948</v>
      </c>
      <c r="E1292" s="147" t="s">
        <v>297</v>
      </c>
      <c r="F1292" s="144" t="s">
        <v>5505</v>
      </c>
      <c r="G1292" s="144" t="s">
        <v>5505</v>
      </c>
      <c r="H1292" s="141" t="s">
        <v>5506</v>
      </c>
    </row>
    <row r="1293" spans="1:8" x14ac:dyDescent="0.2">
      <c r="A1293" t="s">
        <v>5495</v>
      </c>
      <c r="B1293" t="s">
        <v>3089</v>
      </c>
      <c r="C1293" s="45" t="s">
        <v>3092</v>
      </c>
      <c r="D1293" s="45" t="s">
        <v>3093</v>
      </c>
      <c r="E1293" s="45" t="s">
        <v>297</v>
      </c>
      <c r="F1293" s="70" t="s">
        <v>5505</v>
      </c>
      <c r="G1293" s="70" t="s">
        <v>5505</v>
      </c>
      <c r="H1293" t="s">
        <v>5506</v>
      </c>
    </row>
    <row r="1294" spans="1:8" x14ac:dyDescent="0.2">
      <c r="A1294" t="s">
        <v>5491</v>
      </c>
      <c r="B1294" s="141" t="s">
        <v>3094</v>
      </c>
      <c r="C1294" s="151" t="s">
        <v>3096</v>
      </c>
      <c r="D1294" s="151" t="s">
        <v>3096</v>
      </c>
      <c r="E1294" s="147" t="s">
        <v>297</v>
      </c>
      <c r="F1294" s="144" t="s">
        <v>5505</v>
      </c>
      <c r="G1294" s="144" t="s">
        <v>5505</v>
      </c>
      <c r="H1294" s="141" t="s">
        <v>5506</v>
      </c>
    </row>
    <row r="1295" spans="1:8" x14ac:dyDescent="0.2">
      <c r="A1295" t="s">
        <v>5495</v>
      </c>
      <c r="B1295" t="s">
        <v>2206</v>
      </c>
      <c r="C1295" s="45" t="s">
        <v>3099</v>
      </c>
      <c r="D1295" s="45" t="s">
        <v>3100</v>
      </c>
      <c r="E1295" s="45" t="s">
        <v>3101</v>
      </c>
      <c r="F1295" s="70" t="s">
        <v>5505</v>
      </c>
      <c r="G1295" s="70" t="s">
        <v>5505</v>
      </c>
      <c r="H1295" t="s">
        <v>5506</v>
      </c>
    </row>
    <row r="1296" spans="1:8" x14ac:dyDescent="0.2">
      <c r="A1296" t="s">
        <v>5491</v>
      </c>
      <c r="B1296" s="7" t="s">
        <v>274</v>
      </c>
      <c r="C1296" s="147" t="s">
        <v>2596</v>
      </c>
      <c r="D1296" s="147" t="s">
        <v>2597</v>
      </c>
      <c r="E1296" s="147" t="s">
        <v>297</v>
      </c>
      <c r="F1296" s="144" t="s">
        <v>5505</v>
      </c>
      <c r="G1296" s="144" t="s">
        <v>5505</v>
      </c>
      <c r="H1296" s="141" t="s">
        <v>5506</v>
      </c>
    </row>
    <row r="1297" spans="1:8" x14ac:dyDescent="0.2">
      <c r="A1297" t="s">
        <v>5495</v>
      </c>
      <c r="B1297" s="70" t="s">
        <v>5697</v>
      </c>
      <c r="C1297" s="45" t="s">
        <v>5949</v>
      </c>
      <c r="D1297" s="45" t="s">
        <v>5950</v>
      </c>
      <c r="E1297" s="45" t="s">
        <v>5951</v>
      </c>
      <c r="F1297" s="70" t="s">
        <v>5505</v>
      </c>
      <c r="G1297" s="70" t="s">
        <v>5505</v>
      </c>
      <c r="H1297" t="s">
        <v>5506</v>
      </c>
    </row>
    <row r="1298" spans="1:8" x14ac:dyDescent="0.2">
      <c r="A1298" t="s">
        <v>5491</v>
      </c>
      <c r="B1298" s="141" t="s">
        <v>1590</v>
      </c>
      <c r="C1298" s="147" t="s">
        <v>1593</v>
      </c>
      <c r="D1298" s="147" t="s">
        <v>1594</v>
      </c>
      <c r="E1298" s="147" t="s">
        <v>297</v>
      </c>
      <c r="F1298" s="144" t="s">
        <v>5507</v>
      </c>
      <c r="G1298" s="144" t="s">
        <v>5505</v>
      </c>
      <c r="H1298" s="141" t="s">
        <v>5506</v>
      </c>
    </row>
    <row r="1299" spans="1:8" x14ac:dyDescent="0.2">
      <c r="A1299" t="s">
        <v>5495</v>
      </c>
      <c r="B1299" t="s">
        <v>3125</v>
      </c>
      <c r="C1299" s="45" t="s">
        <v>3128</v>
      </c>
      <c r="D1299" s="45" t="s">
        <v>3129</v>
      </c>
      <c r="E1299" s="45" t="s">
        <v>297</v>
      </c>
      <c r="F1299" s="70" t="s">
        <v>5505</v>
      </c>
      <c r="G1299" s="70" t="s">
        <v>5505</v>
      </c>
      <c r="H1299" t="s">
        <v>5506</v>
      </c>
    </row>
    <row r="1300" spans="1:8" x14ac:dyDescent="0.2">
      <c r="A1300" t="s">
        <v>5491</v>
      </c>
      <c r="B1300" s="146" t="s">
        <v>3130</v>
      </c>
      <c r="C1300" s="147" t="s">
        <v>3134</v>
      </c>
      <c r="D1300" s="147" t="s">
        <v>3135</v>
      </c>
      <c r="E1300" s="147" t="s">
        <v>3136</v>
      </c>
      <c r="F1300" s="144" t="s">
        <v>5507</v>
      </c>
      <c r="G1300" s="144" t="s">
        <v>5505</v>
      </c>
      <c r="H1300" s="141" t="s">
        <v>5506</v>
      </c>
    </row>
    <row r="1301" spans="1:8" x14ac:dyDescent="0.2">
      <c r="A1301" t="s">
        <v>5495</v>
      </c>
      <c r="B1301" s="29" t="s">
        <v>4786</v>
      </c>
      <c r="C1301" s="45" t="s">
        <v>4788</v>
      </c>
      <c r="D1301" s="45" t="s">
        <v>4789</v>
      </c>
      <c r="E1301" s="45" t="s">
        <v>297</v>
      </c>
      <c r="F1301" s="70" t="s">
        <v>5505</v>
      </c>
      <c r="G1301" s="70" t="s">
        <v>5505</v>
      </c>
      <c r="H1301" t="s">
        <v>5506</v>
      </c>
    </row>
    <row r="1302" spans="1:8" x14ac:dyDescent="0.2">
      <c r="A1302" t="s">
        <v>5491</v>
      </c>
      <c r="B1302" s="144" t="s">
        <v>3142</v>
      </c>
      <c r="C1302" s="147" t="s">
        <v>3148</v>
      </c>
      <c r="D1302" s="147" t="s">
        <v>3149</v>
      </c>
      <c r="E1302" s="147" t="s">
        <v>3150</v>
      </c>
      <c r="F1302" s="144" t="s">
        <v>5505</v>
      </c>
      <c r="G1302" s="144" t="s">
        <v>5505</v>
      </c>
      <c r="H1302" s="141" t="s">
        <v>5506</v>
      </c>
    </row>
    <row r="1303" spans="1:8" x14ac:dyDescent="0.2">
      <c r="A1303" t="s">
        <v>5495</v>
      </c>
      <c r="B1303" t="s">
        <v>3151</v>
      </c>
      <c r="C1303" s="121" t="s">
        <v>3154</v>
      </c>
      <c r="D1303" s="45" t="s">
        <v>3155</v>
      </c>
      <c r="E1303" s="45" t="s">
        <v>297</v>
      </c>
      <c r="F1303" s="70" t="s">
        <v>5505</v>
      </c>
      <c r="G1303" s="70" t="s">
        <v>5505</v>
      </c>
      <c r="H1303" t="s">
        <v>5506</v>
      </c>
    </row>
    <row r="1304" spans="1:8" x14ac:dyDescent="0.2">
      <c r="A1304" t="s">
        <v>5491</v>
      </c>
      <c r="B1304" s="141" t="s">
        <v>3156</v>
      </c>
      <c r="C1304" s="149" t="s">
        <v>3159</v>
      </c>
      <c r="D1304" s="147" t="s">
        <v>3160</v>
      </c>
      <c r="E1304" s="147" t="s">
        <v>297</v>
      </c>
      <c r="F1304" s="144" t="s">
        <v>5505</v>
      </c>
      <c r="G1304" s="144" t="s">
        <v>5505</v>
      </c>
      <c r="H1304" s="141" t="s">
        <v>5506</v>
      </c>
    </row>
    <row r="1305" spans="1:8" x14ac:dyDescent="0.2">
      <c r="A1305" t="s">
        <v>5495</v>
      </c>
      <c r="B1305" s="7" t="s">
        <v>3174</v>
      </c>
      <c r="C1305" s="131" t="s">
        <v>3177</v>
      </c>
      <c r="D1305" s="45" t="s">
        <v>3178</v>
      </c>
      <c r="E1305" s="45" t="s">
        <v>297</v>
      </c>
      <c r="F1305" s="70" t="s">
        <v>5507</v>
      </c>
      <c r="G1305" s="70" t="s">
        <v>5505</v>
      </c>
      <c r="H1305" t="s">
        <v>5506</v>
      </c>
    </row>
    <row r="1306" spans="1:8" x14ac:dyDescent="0.2">
      <c r="A1306" t="s">
        <v>5491</v>
      </c>
      <c r="B1306" s="141" t="s">
        <v>1573</v>
      </c>
      <c r="C1306" s="147" t="s">
        <v>1574</v>
      </c>
      <c r="D1306" s="147" t="s">
        <v>1576</v>
      </c>
      <c r="E1306" s="147" t="s">
        <v>297</v>
      </c>
      <c r="F1306" s="144" t="s">
        <v>5505</v>
      </c>
      <c r="G1306" s="144" t="s">
        <v>5505</v>
      </c>
      <c r="H1306" s="141" t="s">
        <v>5506</v>
      </c>
    </row>
    <row r="1307" spans="1:8" x14ac:dyDescent="0.2">
      <c r="A1307" t="s">
        <v>5495</v>
      </c>
      <c r="B1307" t="s">
        <v>3183</v>
      </c>
      <c r="C1307" s="45" t="s">
        <v>3186</v>
      </c>
      <c r="D1307" s="45" t="s">
        <v>3187</v>
      </c>
      <c r="E1307" s="45" t="s">
        <v>297</v>
      </c>
      <c r="F1307" s="70" t="s">
        <v>5505</v>
      </c>
      <c r="G1307" s="70" t="s">
        <v>5505</v>
      </c>
      <c r="H1307" t="s">
        <v>5506</v>
      </c>
    </row>
    <row r="1308" spans="1:8" x14ac:dyDescent="0.2">
      <c r="A1308" t="s">
        <v>5491</v>
      </c>
      <c r="B1308" s="141" t="s">
        <v>3188</v>
      </c>
      <c r="C1308" s="147" t="s">
        <v>3190</v>
      </c>
      <c r="D1308" s="147" t="s">
        <v>3191</v>
      </c>
      <c r="E1308" s="147" t="s">
        <v>297</v>
      </c>
      <c r="F1308" s="144" t="s">
        <v>5507</v>
      </c>
      <c r="G1308" s="144" t="s">
        <v>5505</v>
      </c>
      <c r="H1308" s="141" t="s">
        <v>5506</v>
      </c>
    </row>
    <row r="1309" spans="1:8" x14ac:dyDescent="0.2">
      <c r="A1309" t="s">
        <v>5495</v>
      </c>
      <c r="B1309" t="s">
        <v>5703</v>
      </c>
      <c r="C1309" s="45" t="s">
        <v>3196</v>
      </c>
      <c r="D1309" s="45" t="s">
        <v>3197</v>
      </c>
      <c r="E1309" s="45" t="s">
        <v>297</v>
      </c>
      <c r="F1309" s="70" t="s">
        <v>5507</v>
      </c>
      <c r="G1309" s="70" t="s">
        <v>5505</v>
      </c>
      <c r="H1309" t="s">
        <v>2888</v>
      </c>
    </row>
    <row r="1310" spans="1:8" x14ac:dyDescent="0.2">
      <c r="A1310" t="s">
        <v>5491</v>
      </c>
      <c r="B1310" s="7" t="s">
        <v>3198</v>
      </c>
      <c r="C1310" s="61" t="s">
        <v>3201</v>
      </c>
      <c r="D1310" s="147" t="s">
        <v>3202</v>
      </c>
      <c r="E1310" s="147" t="s">
        <v>297</v>
      </c>
      <c r="F1310" s="144" t="s">
        <v>5507</v>
      </c>
      <c r="G1310" s="144" t="s">
        <v>5505</v>
      </c>
      <c r="H1310" s="141" t="s">
        <v>5506</v>
      </c>
    </row>
    <row r="1311" spans="1:8" x14ac:dyDescent="0.2">
      <c r="A1311" t="s">
        <v>5495</v>
      </c>
      <c r="B1311" t="s">
        <v>5705</v>
      </c>
      <c r="C1311" s="45" t="s">
        <v>3207</v>
      </c>
      <c r="D1311" s="45" t="s">
        <v>3208</v>
      </c>
      <c r="E1311" s="45" t="s">
        <v>297</v>
      </c>
      <c r="F1311" s="70" t="s">
        <v>5505</v>
      </c>
      <c r="G1311" s="70" t="s">
        <v>5505</v>
      </c>
      <c r="H1311" t="s">
        <v>5506</v>
      </c>
    </row>
    <row r="1312" spans="1:8" x14ac:dyDescent="0.2">
      <c r="A1312" t="s">
        <v>5491</v>
      </c>
      <c r="B1312" s="141" t="s">
        <v>3217</v>
      </c>
      <c r="C1312" s="147" t="s">
        <v>3221</v>
      </c>
      <c r="D1312" s="147" t="s">
        <v>3222</v>
      </c>
      <c r="E1312" s="147" t="s">
        <v>297</v>
      </c>
      <c r="F1312" s="144" t="s">
        <v>5507</v>
      </c>
      <c r="G1312" s="144" t="s">
        <v>5505</v>
      </c>
      <c r="H1312" s="141" t="s">
        <v>3220</v>
      </c>
    </row>
    <row r="1313" spans="1:8" x14ac:dyDescent="0.2">
      <c r="A1313" t="s">
        <v>5495</v>
      </c>
      <c r="B1313" s="7" t="s">
        <v>3224</v>
      </c>
      <c r="C1313" s="61" t="s">
        <v>3228</v>
      </c>
      <c r="D1313" s="45" t="s">
        <v>3229</v>
      </c>
      <c r="E1313" s="45" t="s">
        <v>297</v>
      </c>
      <c r="F1313" s="70" t="s">
        <v>5507</v>
      </c>
      <c r="G1313" s="70" t="s">
        <v>5505</v>
      </c>
      <c r="H1313" t="s">
        <v>5506</v>
      </c>
    </row>
    <row r="1314" spans="1:8" x14ac:dyDescent="0.2">
      <c r="A1314" t="s">
        <v>5491</v>
      </c>
      <c r="B1314" s="141" t="s">
        <v>3252</v>
      </c>
      <c r="C1314" s="147" t="s">
        <v>3253</v>
      </c>
      <c r="D1314" s="147" t="s">
        <v>3253</v>
      </c>
      <c r="E1314" s="147" t="s">
        <v>297</v>
      </c>
      <c r="F1314" s="144" t="s">
        <v>5507</v>
      </c>
      <c r="G1314" s="144" t="s">
        <v>5505</v>
      </c>
      <c r="H1314" s="141" t="s">
        <v>5506</v>
      </c>
    </row>
    <row r="1315" spans="1:8" x14ac:dyDescent="0.2">
      <c r="A1315" t="s">
        <v>5495</v>
      </c>
      <c r="B1315" s="7" t="s">
        <v>2922</v>
      </c>
      <c r="C1315" s="45" t="s">
        <v>2925</v>
      </c>
      <c r="D1315" s="45" t="s">
        <v>2926</v>
      </c>
      <c r="E1315" s="45" t="s">
        <v>297</v>
      </c>
      <c r="F1315" s="70" t="s">
        <v>5505</v>
      </c>
      <c r="G1315" s="70" t="s">
        <v>5505</v>
      </c>
      <c r="H1315" t="s">
        <v>5506</v>
      </c>
    </row>
    <row r="1316" spans="1:8" x14ac:dyDescent="0.2">
      <c r="A1316" t="s">
        <v>5491</v>
      </c>
      <c r="B1316" s="145" t="s">
        <v>3139</v>
      </c>
      <c r="C1316" s="147" t="s">
        <v>3141</v>
      </c>
      <c r="D1316" s="147" t="s">
        <v>3141</v>
      </c>
      <c r="E1316" s="147" t="s">
        <v>297</v>
      </c>
      <c r="F1316" s="144" t="s">
        <v>5505</v>
      </c>
      <c r="G1316" s="144" t="s">
        <v>5505</v>
      </c>
      <c r="H1316" s="141" t="s">
        <v>5506</v>
      </c>
    </row>
    <row r="1317" spans="1:8" x14ac:dyDescent="0.2">
      <c r="A1317" t="s">
        <v>5495</v>
      </c>
      <c r="B1317" s="29" t="s">
        <v>3180</v>
      </c>
      <c r="C1317" s="45" t="s">
        <v>3182</v>
      </c>
      <c r="D1317" s="45" t="s">
        <v>3182</v>
      </c>
      <c r="E1317" s="45" t="s">
        <v>297</v>
      </c>
      <c r="F1317" s="70" t="s">
        <v>5505</v>
      </c>
      <c r="G1317" s="70" t="s">
        <v>5505</v>
      </c>
      <c r="H1317" t="s">
        <v>5506</v>
      </c>
    </row>
    <row r="1318" spans="1:8" x14ac:dyDescent="0.2">
      <c r="A1318" t="s">
        <v>5491</v>
      </c>
      <c r="B1318" s="145" t="s">
        <v>3237</v>
      </c>
      <c r="C1318" s="147" t="s">
        <v>3239</v>
      </c>
      <c r="D1318" s="147" t="s">
        <v>3239</v>
      </c>
      <c r="E1318" s="147" t="s">
        <v>297</v>
      </c>
      <c r="F1318" s="144" t="s">
        <v>5505</v>
      </c>
      <c r="G1318" s="144" t="s">
        <v>5505</v>
      </c>
      <c r="H1318" s="141" t="s">
        <v>5506</v>
      </c>
    </row>
    <row r="1319" spans="1:8" x14ac:dyDescent="0.2">
      <c r="A1319" t="s">
        <v>5495</v>
      </c>
      <c r="B1319" t="s">
        <v>3591</v>
      </c>
      <c r="C1319" s="45" t="s">
        <v>3594</v>
      </c>
      <c r="D1319" s="45" t="s">
        <v>3595</v>
      </c>
      <c r="E1319" s="45" t="s">
        <v>297</v>
      </c>
      <c r="F1319" s="70" t="s">
        <v>5507</v>
      </c>
      <c r="G1319" s="70" t="s">
        <v>5505</v>
      </c>
      <c r="H1319" t="s">
        <v>346</v>
      </c>
    </row>
    <row r="1320" spans="1:8" x14ac:dyDescent="0.2">
      <c r="A1320" t="s">
        <v>5491</v>
      </c>
      <c r="B1320" s="61" t="s">
        <v>272</v>
      </c>
      <c r="C1320" s="45" t="s">
        <v>2600</v>
      </c>
      <c r="D1320" s="45" t="s">
        <v>2601</v>
      </c>
      <c r="E1320" s="45" t="s">
        <v>297</v>
      </c>
      <c r="F1320" s="144" t="s">
        <v>5505</v>
      </c>
      <c r="G1320" s="144" t="s">
        <v>5505</v>
      </c>
      <c r="H1320" s="141" t="s">
        <v>5506</v>
      </c>
    </row>
    <row r="1321" spans="1:8" x14ac:dyDescent="0.2">
      <c r="A1321" t="s">
        <v>5495</v>
      </c>
      <c r="B1321" s="67" t="s">
        <v>5709</v>
      </c>
      <c r="C1321" s="116" t="s">
        <v>5952</v>
      </c>
      <c r="D1321" s="116" t="s">
        <v>5953</v>
      </c>
      <c r="E1321" s="116" t="s">
        <v>297</v>
      </c>
      <c r="F1321" s="70" t="s">
        <v>5505</v>
      </c>
      <c r="G1321" s="70" t="s">
        <v>5505</v>
      </c>
      <c r="H1321" t="s">
        <v>2888</v>
      </c>
    </row>
    <row r="1322" spans="1:8" x14ac:dyDescent="0.2">
      <c r="A1322" t="s">
        <v>5491</v>
      </c>
      <c r="B1322" s="141" t="s">
        <v>4767</v>
      </c>
      <c r="C1322" s="147" t="s">
        <v>4770</v>
      </c>
      <c r="D1322" s="147" t="s">
        <v>4771</v>
      </c>
      <c r="E1322" s="147" t="s">
        <v>297</v>
      </c>
      <c r="F1322" s="144" t="s">
        <v>5505</v>
      </c>
      <c r="G1322" s="144" t="s">
        <v>5505</v>
      </c>
      <c r="H1322" s="141" t="s">
        <v>5551</v>
      </c>
    </row>
    <row r="1323" spans="1:8" x14ac:dyDescent="0.2">
      <c r="A1323" t="s">
        <v>5495</v>
      </c>
      <c r="B1323" t="s">
        <v>2273</v>
      </c>
      <c r="C1323" s="45" t="s">
        <v>2278</v>
      </c>
      <c r="D1323" s="45" t="s">
        <v>2279</v>
      </c>
      <c r="E1323" s="45" t="s">
        <v>297</v>
      </c>
      <c r="F1323" s="70" t="s">
        <v>5507</v>
      </c>
      <c r="G1323" s="70" t="s">
        <v>5505</v>
      </c>
      <c r="H1323" t="s">
        <v>2277</v>
      </c>
    </row>
    <row r="1324" spans="1:8" x14ac:dyDescent="0.2">
      <c r="A1324" t="s">
        <v>5491</v>
      </c>
      <c r="B1324" s="141" t="s">
        <v>3314</v>
      </c>
      <c r="C1324" s="147" t="s">
        <v>3317</v>
      </c>
      <c r="D1324" s="147" t="s">
        <v>3318</v>
      </c>
      <c r="E1324" s="147" t="s">
        <v>297</v>
      </c>
      <c r="F1324" s="144" t="s">
        <v>5505</v>
      </c>
      <c r="G1324" s="144" t="s">
        <v>5505</v>
      </c>
      <c r="H1324" s="141" t="s">
        <v>5506</v>
      </c>
    </row>
    <row r="1325" spans="1:8" x14ac:dyDescent="0.2">
      <c r="A1325" t="s">
        <v>5495</v>
      </c>
      <c r="B1325" t="s">
        <v>4820</v>
      </c>
      <c r="C1325" s="45" t="s">
        <v>4824</v>
      </c>
      <c r="D1325" s="45" t="s">
        <v>5954</v>
      </c>
      <c r="E1325" s="45" t="s">
        <v>297</v>
      </c>
      <c r="F1325" s="70" t="s">
        <v>5505</v>
      </c>
      <c r="G1325" s="70" t="s">
        <v>5505</v>
      </c>
      <c r="H1325" t="s">
        <v>5551</v>
      </c>
    </row>
    <row r="1326" spans="1:8" x14ac:dyDescent="0.2">
      <c r="A1326" t="s">
        <v>5491</v>
      </c>
      <c r="B1326" s="141" t="s">
        <v>3325</v>
      </c>
      <c r="C1326" s="147" t="s">
        <v>3196</v>
      </c>
      <c r="D1326" s="147" t="s">
        <v>3197</v>
      </c>
      <c r="E1326" s="147" t="s">
        <v>297</v>
      </c>
      <c r="F1326" s="144" t="s">
        <v>5507</v>
      </c>
      <c r="G1326" s="144" t="s">
        <v>5505</v>
      </c>
      <c r="H1326" s="141" t="s">
        <v>2888</v>
      </c>
    </row>
    <row r="1327" spans="1:8" x14ac:dyDescent="0.2">
      <c r="A1327" t="s">
        <v>5495</v>
      </c>
      <c r="B1327" t="s">
        <v>3337</v>
      </c>
      <c r="C1327" s="45" t="s">
        <v>3340</v>
      </c>
      <c r="D1327" s="45" t="s">
        <v>3341</v>
      </c>
      <c r="E1327" s="45" t="s">
        <v>297</v>
      </c>
      <c r="F1327" s="70" t="s">
        <v>5505</v>
      </c>
      <c r="G1327" s="70" t="s">
        <v>5505</v>
      </c>
      <c r="H1327" t="s">
        <v>5506</v>
      </c>
    </row>
    <row r="1328" spans="1:8" x14ac:dyDescent="0.2">
      <c r="A1328" t="s">
        <v>5491</v>
      </c>
      <c r="B1328" s="141" t="s">
        <v>3342</v>
      </c>
      <c r="C1328" s="147" t="s">
        <v>3345</v>
      </c>
      <c r="D1328" s="147" t="s">
        <v>3346</v>
      </c>
      <c r="E1328" s="147" t="s">
        <v>297</v>
      </c>
      <c r="F1328" s="144" t="s">
        <v>5507</v>
      </c>
      <c r="G1328" s="144" t="s">
        <v>5505</v>
      </c>
      <c r="H1328" s="141" t="s">
        <v>2888</v>
      </c>
    </row>
    <row r="1329" spans="1:8" x14ac:dyDescent="0.2">
      <c r="A1329" t="s">
        <v>5495</v>
      </c>
      <c r="B1329" t="s">
        <v>5717</v>
      </c>
      <c r="C1329" s="45" t="s">
        <v>3350</v>
      </c>
      <c r="D1329" s="45" t="s">
        <v>3351</v>
      </c>
      <c r="E1329" s="45" t="s">
        <v>297</v>
      </c>
      <c r="F1329" s="70" t="s">
        <v>5507</v>
      </c>
      <c r="G1329" s="70" t="s">
        <v>5505</v>
      </c>
      <c r="H1329" t="s">
        <v>2888</v>
      </c>
    </row>
    <row r="1330" spans="1:8" x14ac:dyDescent="0.2">
      <c r="A1330" t="s">
        <v>5491</v>
      </c>
      <c r="B1330" s="141" t="s">
        <v>5719</v>
      </c>
      <c r="C1330" s="147" t="s">
        <v>3366</v>
      </c>
      <c r="D1330" s="147" t="s">
        <v>3371</v>
      </c>
      <c r="E1330" s="147" t="s">
        <v>297</v>
      </c>
      <c r="F1330" s="144" t="s">
        <v>5507</v>
      </c>
      <c r="G1330" s="144" t="s">
        <v>5505</v>
      </c>
      <c r="H1330" s="141" t="s">
        <v>2888</v>
      </c>
    </row>
    <row r="1331" spans="1:8" x14ac:dyDescent="0.2">
      <c r="A1331" t="s">
        <v>5495</v>
      </c>
      <c r="B1331" t="s">
        <v>5719</v>
      </c>
      <c r="C1331" s="45" t="s">
        <v>3366</v>
      </c>
      <c r="D1331" s="45" t="s">
        <v>3269</v>
      </c>
      <c r="E1331" s="45" t="s">
        <v>297</v>
      </c>
      <c r="F1331" s="70" t="s">
        <v>5507</v>
      </c>
      <c r="G1331" s="70" t="s">
        <v>5505</v>
      </c>
      <c r="H1331" t="s">
        <v>2888</v>
      </c>
    </row>
    <row r="1332" spans="1:8" x14ac:dyDescent="0.2">
      <c r="A1332" t="s">
        <v>5491</v>
      </c>
      <c r="B1332" s="144" t="s">
        <v>5722</v>
      </c>
      <c r="C1332" s="147" t="s">
        <v>3375</v>
      </c>
      <c r="D1332" s="147" t="s">
        <v>3376</v>
      </c>
      <c r="E1332" s="147" t="s">
        <v>297</v>
      </c>
      <c r="F1332" s="144" t="s">
        <v>5507</v>
      </c>
      <c r="G1332" s="144" t="s">
        <v>5505</v>
      </c>
      <c r="H1332" s="141" t="s">
        <v>2888</v>
      </c>
    </row>
    <row r="1333" spans="1:8" x14ac:dyDescent="0.2">
      <c r="A1333" t="s">
        <v>5495</v>
      </c>
      <c r="B1333" s="7" t="s">
        <v>3377</v>
      </c>
      <c r="C1333" s="61" t="s">
        <v>3378</v>
      </c>
      <c r="D1333" s="45" t="s">
        <v>3384</v>
      </c>
      <c r="E1333" s="45" t="s">
        <v>3385</v>
      </c>
      <c r="F1333" s="70" t="s">
        <v>5505</v>
      </c>
      <c r="G1333" s="70" t="s">
        <v>5505</v>
      </c>
      <c r="H1333" t="s">
        <v>5506</v>
      </c>
    </row>
    <row r="1334" spans="1:8" x14ac:dyDescent="0.2">
      <c r="A1334" t="s">
        <v>5491</v>
      </c>
      <c r="B1334" s="141" t="s">
        <v>3386</v>
      </c>
      <c r="C1334" s="147" t="s">
        <v>3389</v>
      </c>
      <c r="D1334" s="147" t="s">
        <v>3390</v>
      </c>
      <c r="E1334" s="147" t="s">
        <v>297</v>
      </c>
      <c r="F1334" s="144" t="s">
        <v>5505</v>
      </c>
      <c r="G1334" s="144" t="s">
        <v>5505</v>
      </c>
      <c r="H1334" s="141" t="s">
        <v>5506</v>
      </c>
    </row>
    <row r="1335" spans="1:8" x14ac:dyDescent="0.2">
      <c r="A1335" t="s">
        <v>5495</v>
      </c>
      <c r="B1335" t="s">
        <v>3391</v>
      </c>
      <c r="C1335" s="45" t="s">
        <v>3394</v>
      </c>
      <c r="D1335" s="45" t="s">
        <v>3395</v>
      </c>
      <c r="E1335" s="45" t="s">
        <v>297</v>
      </c>
      <c r="F1335" s="70" t="s">
        <v>5505</v>
      </c>
      <c r="G1335" s="70" t="s">
        <v>5505</v>
      </c>
      <c r="H1335" t="s">
        <v>5506</v>
      </c>
    </row>
    <row r="1336" spans="1:8" x14ac:dyDescent="0.2">
      <c r="A1336" t="s">
        <v>5491</v>
      </c>
      <c r="B1336" s="141" t="s">
        <v>4831</v>
      </c>
      <c r="C1336" s="147" t="s">
        <v>4837</v>
      </c>
      <c r="D1336" s="147" t="s">
        <v>4838</v>
      </c>
      <c r="E1336" s="147" t="s">
        <v>297</v>
      </c>
      <c r="F1336" s="144" t="s">
        <v>5505</v>
      </c>
      <c r="G1336" s="144" t="s">
        <v>5505</v>
      </c>
      <c r="H1336" s="141" t="s">
        <v>5551</v>
      </c>
    </row>
    <row r="1337" spans="1:8" x14ac:dyDescent="0.2">
      <c r="A1337" t="s">
        <v>5495</v>
      </c>
      <c r="B1337" t="s">
        <v>3400</v>
      </c>
      <c r="C1337" s="45" t="s">
        <v>3403</v>
      </c>
      <c r="D1337" s="45" t="s">
        <v>3404</v>
      </c>
      <c r="E1337" s="45" t="s">
        <v>297</v>
      </c>
      <c r="F1337" s="70" t="s">
        <v>5505</v>
      </c>
      <c r="G1337" s="70" t="s">
        <v>5505</v>
      </c>
      <c r="H1337" t="s">
        <v>5506</v>
      </c>
    </row>
    <row r="1338" spans="1:8" x14ac:dyDescent="0.2">
      <c r="A1338" t="s">
        <v>5491</v>
      </c>
      <c r="B1338" s="145" t="s">
        <v>3405</v>
      </c>
      <c r="C1338" s="147" t="s">
        <v>3407</v>
      </c>
      <c r="D1338" s="147" t="s">
        <v>3408</v>
      </c>
      <c r="E1338" s="147" t="s">
        <v>297</v>
      </c>
      <c r="F1338" s="144" t="s">
        <v>5505</v>
      </c>
      <c r="G1338" s="144" t="s">
        <v>5505</v>
      </c>
      <c r="H1338" s="141" t="s">
        <v>5506</v>
      </c>
    </row>
    <row r="1339" spans="1:8" x14ac:dyDescent="0.2">
      <c r="A1339" t="s">
        <v>5495</v>
      </c>
      <c r="B1339" s="29" t="s">
        <v>3409</v>
      </c>
      <c r="C1339" s="45" t="s">
        <v>3411</v>
      </c>
      <c r="D1339" s="45" t="s">
        <v>3412</v>
      </c>
      <c r="E1339" s="45" t="s">
        <v>297</v>
      </c>
      <c r="F1339" s="70" t="s">
        <v>5505</v>
      </c>
      <c r="G1339" s="70" t="s">
        <v>5505</v>
      </c>
      <c r="H1339" t="s">
        <v>5506</v>
      </c>
    </row>
    <row r="1340" spans="1:8" x14ac:dyDescent="0.2">
      <c r="A1340" t="s">
        <v>5491</v>
      </c>
      <c r="B1340" s="145" t="s">
        <v>3413</v>
      </c>
      <c r="C1340" s="147" t="s">
        <v>3415</v>
      </c>
      <c r="D1340" s="147" t="s">
        <v>3416</v>
      </c>
      <c r="E1340" s="147" t="s">
        <v>297</v>
      </c>
      <c r="F1340" s="144" t="s">
        <v>5505</v>
      </c>
      <c r="G1340" s="144" t="s">
        <v>5505</v>
      </c>
      <c r="H1340" s="141" t="s">
        <v>5506</v>
      </c>
    </row>
    <row r="1341" spans="1:8" x14ac:dyDescent="0.2">
      <c r="A1341" t="s">
        <v>5495</v>
      </c>
      <c r="B1341" s="29" t="s">
        <v>3417</v>
      </c>
      <c r="C1341" s="45" t="s">
        <v>3419</v>
      </c>
      <c r="D1341" s="45" t="s">
        <v>3420</v>
      </c>
      <c r="E1341" s="45" t="s">
        <v>297</v>
      </c>
      <c r="F1341" s="70" t="s">
        <v>5505</v>
      </c>
      <c r="G1341" s="70" t="s">
        <v>5505</v>
      </c>
      <c r="H1341" t="s">
        <v>5506</v>
      </c>
    </row>
    <row r="1342" spans="1:8" x14ac:dyDescent="0.2">
      <c r="A1342" t="s">
        <v>5491</v>
      </c>
      <c r="B1342" s="145" t="s">
        <v>3421</v>
      </c>
      <c r="C1342" s="147" t="s">
        <v>3423</v>
      </c>
      <c r="D1342" s="147" t="s">
        <v>3424</v>
      </c>
      <c r="E1342" s="147" t="s">
        <v>297</v>
      </c>
      <c r="F1342" s="144" t="s">
        <v>5505</v>
      </c>
      <c r="G1342" s="144" t="s">
        <v>5505</v>
      </c>
      <c r="H1342" s="141" t="s">
        <v>5506</v>
      </c>
    </row>
    <row r="1343" spans="1:8" x14ac:dyDescent="0.2">
      <c r="A1343" t="s">
        <v>5495</v>
      </c>
      <c r="B1343" t="s">
        <v>1252</v>
      </c>
      <c r="C1343" s="45" t="s">
        <v>3432</v>
      </c>
      <c r="D1343" s="45" t="s">
        <v>3433</v>
      </c>
      <c r="E1343" s="45" t="s">
        <v>297</v>
      </c>
      <c r="F1343" s="70" t="s">
        <v>5505</v>
      </c>
      <c r="G1343" s="70" t="s">
        <v>5505</v>
      </c>
      <c r="H1343" t="s">
        <v>5506</v>
      </c>
    </row>
    <row r="1344" spans="1:8" x14ac:dyDescent="0.2">
      <c r="A1344" t="s">
        <v>5491</v>
      </c>
      <c r="B1344" s="141" t="s">
        <v>4279</v>
      </c>
      <c r="C1344" s="147" t="s">
        <v>4283</v>
      </c>
      <c r="D1344" s="147" t="s">
        <v>4284</v>
      </c>
      <c r="E1344" s="147" t="s">
        <v>297</v>
      </c>
      <c r="F1344" s="144" t="s">
        <v>5505</v>
      </c>
      <c r="G1344" s="144" t="s">
        <v>5505</v>
      </c>
      <c r="H1344" s="141" t="s">
        <v>5551</v>
      </c>
    </row>
    <row r="1345" spans="1:8" x14ac:dyDescent="0.2">
      <c r="A1345" t="s">
        <v>5495</v>
      </c>
      <c r="B1345" s="7" t="s">
        <v>3055</v>
      </c>
      <c r="C1345" s="45" t="s">
        <v>3058</v>
      </c>
      <c r="D1345" s="45" t="s">
        <v>3059</v>
      </c>
      <c r="E1345" s="45" t="s">
        <v>297</v>
      </c>
      <c r="F1345" s="70" t="s">
        <v>5505</v>
      </c>
      <c r="G1345" s="70" t="s">
        <v>5505</v>
      </c>
      <c r="H1345" t="s">
        <v>5506</v>
      </c>
    </row>
    <row r="1346" spans="1:8" x14ac:dyDescent="0.2">
      <c r="A1346" t="s">
        <v>5491</v>
      </c>
      <c r="B1346" s="141" t="s">
        <v>218</v>
      </c>
      <c r="C1346" s="45" t="s">
        <v>2662</v>
      </c>
      <c r="D1346" s="45" t="s">
        <v>2663</v>
      </c>
      <c r="E1346" s="45" t="s">
        <v>297</v>
      </c>
      <c r="F1346" s="144" t="s">
        <v>5507</v>
      </c>
      <c r="G1346" s="144" t="s">
        <v>5505</v>
      </c>
      <c r="H1346" s="141" t="s">
        <v>5506</v>
      </c>
    </row>
    <row r="1347" spans="1:8" x14ac:dyDescent="0.2">
      <c r="A1347" t="s">
        <v>5495</v>
      </c>
      <c r="B1347" t="s">
        <v>221</v>
      </c>
      <c r="C1347" s="45" t="s">
        <v>2669</v>
      </c>
      <c r="D1347" s="45" t="s">
        <v>2670</v>
      </c>
      <c r="E1347" s="45" t="s">
        <v>297</v>
      </c>
      <c r="F1347" s="70" t="s">
        <v>5507</v>
      </c>
      <c r="G1347" s="70" t="s">
        <v>5505</v>
      </c>
      <c r="H1347" t="s">
        <v>5506</v>
      </c>
    </row>
    <row r="1348" spans="1:8" x14ac:dyDescent="0.2">
      <c r="A1348" t="s">
        <v>5491</v>
      </c>
      <c r="B1348" s="141" t="s">
        <v>223</v>
      </c>
      <c r="C1348" s="45" t="s">
        <v>2673</v>
      </c>
      <c r="D1348" s="45" t="s">
        <v>2674</v>
      </c>
      <c r="E1348" s="45" t="s">
        <v>297</v>
      </c>
      <c r="F1348" s="144" t="s">
        <v>5505</v>
      </c>
      <c r="G1348" s="144" t="s">
        <v>5505</v>
      </c>
      <c r="H1348" s="141" t="s">
        <v>5506</v>
      </c>
    </row>
    <row r="1349" spans="1:8" x14ac:dyDescent="0.2">
      <c r="A1349" t="s">
        <v>5491</v>
      </c>
      <c r="B1349" t="s">
        <v>222</v>
      </c>
      <c r="C1349" s="45" t="s">
        <v>2676</v>
      </c>
      <c r="D1349" s="45" t="s">
        <v>1397</v>
      </c>
      <c r="E1349" s="45" t="s">
        <v>297</v>
      </c>
      <c r="F1349" s="70" t="s">
        <v>5505</v>
      </c>
      <c r="G1349" s="70" t="s">
        <v>5505</v>
      </c>
      <c r="H1349" t="s">
        <v>5506</v>
      </c>
    </row>
    <row r="1350" spans="1:8" x14ac:dyDescent="0.2">
      <c r="A1350" t="s">
        <v>5495</v>
      </c>
      <c r="B1350" s="141" t="s">
        <v>220</v>
      </c>
      <c r="C1350" s="45" t="s">
        <v>2679</v>
      </c>
      <c r="D1350" s="45" t="s">
        <v>2680</v>
      </c>
      <c r="E1350" s="45" t="s">
        <v>297</v>
      </c>
      <c r="F1350" s="144" t="s">
        <v>5505</v>
      </c>
      <c r="G1350" s="144" t="s">
        <v>5505</v>
      </c>
      <c r="H1350" s="141" t="s">
        <v>5506</v>
      </c>
    </row>
    <row r="1351" spans="1:8" x14ac:dyDescent="0.2">
      <c r="A1351" t="s">
        <v>5495</v>
      </c>
      <c r="B1351" t="s">
        <v>219</v>
      </c>
      <c r="C1351" s="45" t="s">
        <v>2682</v>
      </c>
      <c r="D1351" s="45" t="s">
        <v>2683</v>
      </c>
      <c r="E1351" s="45" t="s">
        <v>297</v>
      </c>
      <c r="F1351" s="70" t="s">
        <v>5505</v>
      </c>
      <c r="G1351" s="70" t="s">
        <v>5505</v>
      </c>
      <c r="H1351" t="s">
        <v>5506</v>
      </c>
    </row>
    <row r="1352" spans="1:8" x14ac:dyDescent="0.2">
      <c r="A1352" t="s">
        <v>5491</v>
      </c>
      <c r="B1352" s="141" t="s">
        <v>5024</v>
      </c>
      <c r="C1352" s="147" t="s">
        <v>5028</v>
      </c>
      <c r="D1352" s="147" t="s">
        <v>5029</v>
      </c>
      <c r="E1352" s="147" t="s">
        <v>5030</v>
      </c>
      <c r="F1352" s="144" t="s">
        <v>5505</v>
      </c>
      <c r="G1352" s="144" t="s">
        <v>5505</v>
      </c>
      <c r="H1352" s="141" t="s">
        <v>5551</v>
      </c>
    </row>
    <row r="1353" spans="1:8" x14ac:dyDescent="0.2">
      <c r="A1353" t="s">
        <v>5491</v>
      </c>
      <c r="B1353" t="s">
        <v>5730</v>
      </c>
      <c r="C1353" s="45" t="s">
        <v>3495</v>
      </c>
      <c r="D1353" s="45" t="s">
        <v>3496</v>
      </c>
      <c r="E1353" s="45" t="s">
        <v>297</v>
      </c>
      <c r="F1353" s="70" t="s">
        <v>5507</v>
      </c>
      <c r="G1353" s="70" t="s">
        <v>5505</v>
      </c>
      <c r="H1353" t="s">
        <v>568</v>
      </c>
    </row>
    <row r="1354" spans="1:8" x14ac:dyDescent="0.2">
      <c r="A1354" t="s">
        <v>5495</v>
      </c>
      <c r="B1354" s="7" t="s">
        <v>3504</v>
      </c>
      <c r="C1354" s="147" t="s">
        <v>3509</v>
      </c>
      <c r="D1354" s="61" t="s">
        <v>3510</v>
      </c>
      <c r="E1354" s="147" t="s">
        <v>3511</v>
      </c>
      <c r="F1354" s="144" t="s">
        <v>5507</v>
      </c>
      <c r="G1354" s="144" t="s">
        <v>5505</v>
      </c>
      <c r="H1354" s="141" t="s">
        <v>1032</v>
      </c>
    </row>
    <row r="1355" spans="1:8" x14ac:dyDescent="0.2">
      <c r="A1355" t="s">
        <v>5495</v>
      </c>
      <c r="B1355" t="s">
        <v>307</v>
      </c>
      <c r="C1355" s="11" t="s">
        <v>5955</v>
      </c>
      <c r="D1355" s="11" t="s">
        <v>3522</v>
      </c>
      <c r="E1355" s="11" t="s">
        <v>297</v>
      </c>
      <c r="F1355" s="70" t="s">
        <v>5505</v>
      </c>
      <c r="G1355" s="70" t="s">
        <v>5505</v>
      </c>
      <c r="H1355" t="s">
        <v>5551</v>
      </c>
    </row>
    <row r="1356" spans="1:8" x14ac:dyDescent="0.2">
      <c r="A1356" t="s">
        <v>5491</v>
      </c>
      <c r="B1356" s="141" t="s">
        <v>3530</v>
      </c>
      <c r="C1356" s="45" t="s">
        <v>3533</v>
      </c>
      <c r="D1356" s="45" t="s">
        <v>3534</v>
      </c>
      <c r="E1356" s="45" t="s">
        <v>297</v>
      </c>
      <c r="F1356" s="144" t="s">
        <v>5507</v>
      </c>
      <c r="G1356" s="144" t="s">
        <v>5505</v>
      </c>
      <c r="H1356" s="141" t="s">
        <v>568</v>
      </c>
    </row>
    <row r="1357" spans="1:8" x14ac:dyDescent="0.2">
      <c r="A1357" t="s">
        <v>5495</v>
      </c>
      <c r="B1357" s="7" t="s">
        <v>3498</v>
      </c>
      <c r="C1357" s="11" t="s">
        <v>3538</v>
      </c>
      <c r="D1357" s="11" t="s">
        <v>3496</v>
      </c>
      <c r="E1357" s="11" t="s">
        <v>297</v>
      </c>
      <c r="F1357" s="70" t="s">
        <v>5507</v>
      </c>
      <c r="G1357" s="70" t="s">
        <v>5505</v>
      </c>
      <c r="H1357" t="s">
        <v>297</v>
      </c>
    </row>
    <row r="1358" spans="1:8" x14ac:dyDescent="0.2">
      <c r="A1358" t="s">
        <v>5491</v>
      </c>
      <c r="B1358" s="141" t="s">
        <v>3540</v>
      </c>
      <c r="C1358" s="119" t="s">
        <v>3543</v>
      </c>
      <c r="D1358" s="119" t="s">
        <v>3543</v>
      </c>
      <c r="E1358" s="45" t="s">
        <v>297</v>
      </c>
      <c r="F1358" s="144" t="s">
        <v>5505</v>
      </c>
      <c r="G1358" s="144" t="s">
        <v>5505</v>
      </c>
      <c r="H1358" s="141" t="s">
        <v>5551</v>
      </c>
    </row>
    <row r="1359" spans="1:8" x14ac:dyDescent="0.2">
      <c r="A1359" t="s">
        <v>5491</v>
      </c>
      <c r="B1359" s="70" t="s">
        <v>3544</v>
      </c>
      <c r="C1359" s="11" t="s">
        <v>3548</v>
      </c>
      <c r="D1359" s="11" t="s">
        <v>3549</v>
      </c>
      <c r="E1359" s="11" t="s">
        <v>297</v>
      </c>
      <c r="F1359" s="70" t="s">
        <v>5505</v>
      </c>
      <c r="G1359" s="70" t="s">
        <v>5505</v>
      </c>
      <c r="H1359" t="s">
        <v>5551</v>
      </c>
    </row>
    <row r="1360" spans="1:8" x14ac:dyDescent="0.2">
      <c r="A1360" t="s">
        <v>5495</v>
      </c>
      <c r="B1360" s="144" t="s">
        <v>3550</v>
      </c>
      <c r="C1360" s="61" t="s">
        <v>3554</v>
      </c>
      <c r="D1360" s="45" t="s">
        <v>3555</v>
      </c>
      <c r="E1360" s="45" t="s">
        <v>3556</v>
      </c>
      <c r="F1360" s="144" t="s">
        <v>5507</v>
      </c>
      <c r="G1360" s="144" t="s">
        <v>5505</v>
      </c>
      <c r="H1360" s="141" t="s">
        <v>346</v>
      </c>
    </row>
    <row r="1361" spans="1:8" x14ac:dyDescent="0.2">
      <c r="A1361" t="s">
        <v>5495</v>
      </c>
      <c r="B1361" s="7" t="s">
        <v>3558</v>
      </c>
      <c r="C1361" s="11" t="s">
        <v>3559</v>
      </c>
      <c r="D1361" s="11" t="s">
        <v>3559</v>
      </c>
      <c r="E1361" s="11" t="s">
        <v>297</v>
      </c>
      <c r="F1361" s="70" t="s">
        <v>5512</v>
      </c>
      <c r="G1361" s="70" t="s">
        <v>5505</v>
      </c>
      <c r="H1361" t="s">
        <v>346</v>
      </c>
    </row>
    <row r="1362" spans="1:8" x14ac:dyDescent="0.2">
      <c r="A1362" t="s">
        <v>5491</v>
      </c>
      <c r="B1362" s="141" t="s">
        <v>3565</v>
      </c>
      <c r="C1362" s="45" t="s">
        <v>3568</v>
      </c>
      <c r="D1362" s="45" t="s">
        <v>3569</v>
      </c>
      <c r="E1362" s="45" t="s">
        <v>297</v>
      </c>
      <c r="F1362" s="144" t="s">
        <v>5507</v>
      </c>
      <c r="G1362" s="144" t="s">
        <v>5505</v>
      </c>
      <c r="H1362" s="141" t="s">
        <v>5735</v>
      </c>
    </row>
    <row r="1363" spans="1:8" x14ac:dyDescent="0.2">
      <c r="A1363" t="s">
        <v>5495</v>
      </c>
      <c r="B1363" t="s">
        <v>2018</v>
      </c>
      <c r="C1363" s="11" t="s">
        <v>2021</v>
      </c>
      <c r="D1363" s="11" t="s">
        <v>2022</v>
      </c>
      <c r="E1363" s="11" t="s">
        <v>297</v>
      </c>
      <c r="F1363" s="70" t="s">
        <v>5507</v>
      </c>
      <c r="G1363" s="70" t="s">
        <v>5505</v>
      </c>
      <c r="H1363" t="s">
        <v>297</v>
      </c>
    </row>
    <row r="1364" spans="1:8" x14ac:dyDescent="0.2">
      <c r="A1364" t="s">
        <v>5491</v>
      </c>
      <c r="B1364" s="141" t="s">
        <v>3576</v>
      </c>
      <c r="C1364" s="121" t="s">
        <v>3579</v>
      </c>
      <c r="D1364" s="45" t="s">
        <v>3580</v>
      </c>
      <c r="E1364" s="45" t="s">
        <v>297</v>
      </c>
      <c r="F1364" s="144" t="s">
        <v>5505</v>
      </c>
      <c r="G1364" s="144" t="s">
        <v>5505</v>
      </c>
      <c r="H1364" s="141" t="s">
        <v>5551</v>
      </c>
    </row>
    <row r="1365" spans="1:8" x14ac:dyDescent="0.2">
      <c r="A1365" t="s">
        <v>5495</v>
      </c>
      <c r="B1365" t="s">
        <v>3581</v>
      </c>
      <c r="C1365" s="11" t="s">
        <v>3584</v>
      </c>
      <c r="D1365" s="11" t="s">
        <v>3585</v>
      </c>
      <c r="E1365" s="11" t="s">
        <v>297</v>
      </c>
      <c r="F1365" s="70" t="s">
        <v>5505</v>
      </c>
      <c r="G1365" s="70" t="s">
        <v>5505</v>
      </c>
      <c r="H1365" t="s">
        <v>5551</v>
      </c>
    </row>
    <row r="1366" spans="1:8" x14ac:dyDescent="0.2">
      <c r="A1366" t="s">
        <v>5491</v>
      </c>
      <c r="B1366" s="141" t="s">
        <v>3586</v>
      </c>
      <c r="C1366" s="45" t="s">
        <v>3589</v>
      </c>
      <c r="D1366" s="45" t="s">
        <v>3590</v>
      </c>
      <c r="E1366" s="45" t="s">
        <v>297</v>
      </c>
      <c r="F1366" s="144" t="s">
        <v>5505</v>
      </c>
      <c r="G1366" s="144" t="s">
        <v>5505</v>
      </c>
      <c r="H1366" s="141" t="s">
        <v>5551</v>
      </c>
    </row>
    <row r="1367" spans="1:8" x14ac:dyDescent="0.2">
      <c r="A1367" t="s">
        <v>5495</v>
      </c>
      <c r="B1367" t="s">
        <v>4306</v>
      </c>
      <c r="C1367" s="11" t="s">
        <v>4309</v>
      </c>
      <c r="D1367" s="11" t="s">
        <v>4310</v>
      </c>
      <c r="E1367" s="11" t="s">
        <v>297</v>
      </c>
      <c r="F1367" s="70" t="s">
        <v>5505</v>
      </c>
      <c r="G1367" s="70" t="s">
        <v>5505</v>
      </c>
      <c r="H1367" t="s">
        <v>5551</v>
      </c>
    </row>
    <row r="1368" spans="1:8" x14ac:dyDescent="0.2">
      <c r="A1368" t="s">
        <v>5491</v>
      </c>
      <c r="B1368" s="141" t="s">
        <v>3598</v>
      </c>
      <c r="C1368" s="45" t="s">
        <v>3600</v>
      </c>
      <c r="D1368" s="45" t="s">
        <v>3600</v>
      </c>
      <c r="E1368" s="45" t="s">
        <v>297</v>
      </c>
      <c r="F1368" s="144" t="s">
        <v>5512</v>
      </c>
      <c r="G1368" s="144" t="s">
        <v>5505</v>
      </c>
      <c r="H1368" s="141" t="s">
        <v>346</v>
      </c>
    </row>
    <row r="1369" spans="1:8" x14ac:dyDescent="0.2">
      <c r="A1369" t="s">
        <v>5495</v>
      </c>
      <c r="B1369" t="s">
        <v>3602</v>
      </c>
      <c r="C1369" s="11" t="s">
        <v>3605</v>
      </c>
      <c r="D1369" s="11" t="s">
        <v>3606</v>
      </c>
      <c r="E1369" s="11" t="s">
        <v>297</v>
      </c>
      <c r="F1369" s="70" t="s">
        <v>5512</v>
      </c>
      <c r="G1369" s="70" t="s">
        <v>5505</v>
      </c>
      <c r="H1369" t="s">
        <v>346</v>
      </c>
    </row>
    <row r="1370" spans="1:8" x14ac:dyDescent="0.2">
      <c r="A1370" t="s">
        <v>5491</v>
      </c>
      <c r="B1370" s="141" t="s">
        <v>3614</v>
      </c>
      <c r="C1370" s="45" t="s">
        <v>3617</v>
      </c>
      <c r="D1370" s="45" t="s">
        <v>3618</v>
      </c>
      <c r="E1370" s="45" t="s">
        <v>297</v>
      </c>
      <c r="F1370" s="144" t="s">
        <v>5505</v>
      </c>
      <c r="G1370" s="144" t="s">
        <v>5505</v>
      </c>
      <c r="H1370" s="141" t="s">
        <v>5551</v>
      </c>
    </row>
    <row r="1371" spans="1:8" x14ac:dyDescent="0.2">
      <c r="A1371" t="s">
        <v>5495</v>
      </c>
      <c r="B1371" t="s">
        <v>1684</v>
      </c>
      <c r="C1371" s="11" t="s">
        <v>3621</v>
      </c>
      <c r="D1371" s="11" t="s">
        <v>3622</v>
      </c>
      <c r="E1371" s="11" t="s">
        <v>297</v>
      </c>
      <c r="F1371" s="70" t="s">
        <v>5505</v>
      </c>
      <c r="G1371" s="70" t="s">
        <v>5505</v>
      </c>
      <c r="H1371" t="s">
        <v>5551</v>
      </c>
    </row>
    <row r="1372" spans="1:8" x14ac:dyDescent="0.2">
      <c r="A1372" t="s">
        <v>5491</v>
      </c>
      <c r="B1372" s="141" t="s">
        <v>467</v>
      </c>
      <c r="C1372" s="45" t="s">
        <v>3626</v>
      </c>
      <c r="D1372" s="45" t="s">
        <v>3627</v>
      </c>
      <c r="E1372" s="45" t="s">
        <v>297</v>
      </c>
      <c r="F1372" s="144" t="s">
        <v>5505</v>
      </c>
      <c r="G1372" s="144" t="s">
        <v>5505</v>
      </c>
      <c r="H1372" s="141" t="s">
        <v>5551</v>
      </c>
    </row>
    <row r="1373" spans="1:8" x14ac:dyDescent="0.2">
      <c r="A1373" t="s">
        <v>5495</v>
      </c>
      <c r="B1373" s="40" t="s">
        <v>3628</v>
      </c>
      <c r="C1373" s="11" t="s">
        <v>3631</v>
      </c>
      <c r="D1373" s="11" t="s">
        <v>5956</v>
      </c>
      <c r="E1373" s="11" t="s">
        <v>3633</v>
      </c>
      <c r="F1373" s="70" t="s">
        <v>5505</v>
      </c>
      <c r="G1373" s="70" t="s">
        <v>5505</v>
      </c>
      <c r="H1373" t="s">
        <v>5551</v>
      </c>
    </row>
    <row r="1374" spans="1:8" x14ac:dyDescent="0.2">
      <c r="A1374" t="s">
        <v>5491</v>
      </c>
      <c r="B1374" s="15" t="s">
        <v>3634</v>
      </c>
      <c r="C1374" s="45" t="s">
        <v>3637</v>
      </c>
      <c r="D1374" s="45" t="s">
        <v>3638</v>
      </c>
      <c r="E1374" s="45" t="s">
        <v>3639</v>
      </c>
      <c r="F1374" s="144" t="s">
        <v>5505</v>
      </c>
      <c r="G1374" s="144" t="s">
        <v>5505</v>
      </c>
      <c r="H1374" s="141" t="s">
        <v>5551</v>
      </c>
    </row>
    <row r="1375" spans="1:8" x14ac:dyDescent="0.2">
      <c r="A1375" t="s">
        <v>5495</v>
      </c>
      <c r="B1375" t="s">
        <v>3640</v>
      </c>
      <c r="C1375" s="11" t="s">
        <v>3641</v>
      </c>
      <c r="D1375" s="11" t="s">
        <v>3644</v>
      </c>
      <c r="E1375" s="11" t="s">
        <v>297</v>
      </c>
      <c r="F1375" s="70" t="s">
        <v>5507</v>
      </c>
      <c r="G1375" s="70" t="s">
        <v>5505</v>
      </c>
      <c r="H1375" t="s">
        <v>5551</v>
      </c>
    </row>
    <row r="1376" spans="1:8" x14ac:dyDescent="0.2">
      <c r="A1376" t="s">
        <v>5491</v>
      </c>
      <c r="B1376" s="141" t="s">
        <v>3647</v>
      </c>
      <c r="C1376" s="45" t="s">
        <v>3650</v>
      </c>
      <c r="D1376" s="45" t="s">
        <v>3651</v>
      </c>
      <c r="E1376" s="45" t="s">
        <v>297</v>
      </c>
      <c r="F1376" s="144" t="s">
        <v>5507</v>
      </c>
      <c r="G1376" s="144" t="s">
        <v>5505</v>
      </c>
      <c r="H1376" s="141" t="s">
        <v>568</v>
      </c>
    </row>
    <row r="1377" spans="1:8" x14ac:dyDescent="0.2">
      <c r="A1377" t="s">
        <v>5495</v>
      </c>
      <c r="B1377" t="s">
        <v>2042</v>
      </c>
      <c r="C1377" s="11" t="s">
        <v>2045</v>
      </c>
      <c r="D1377" s="11" t="s">
        <v>2046</v>
      </c>
      <c r="E1377" s="11" t="s">
        <v>297</v>
      </c>
      <c r="F1377" s="70" t="s">
        <v>5507</v>
      </c>
      <c r="G1377" s="70" t="s">
        <v>5505</v>
      </c>
      <c r="H1377" t="s">
        <v>346</v>
      </c>
    </row>
    <row r="1378" spans="1:8" x14ac:dyDescent="0.2">
      <c r="A1378" t="s">
        <v>5491</v>
      </c>
      <c r="B1378" s="7" t="s">
        <v>273</v>
      </c>
      <c r="C1378" s="147" t="s">
        <v>2805</v>
      </c>
      <c r="D1378" s="147" t="s">
        <v>2597</v>
      </c>
      <c r="E1378" s="147" t="s">
        <v>297</v>
      </c>
      <c r="F1378" s="144" t="s">
        <v>5505</v>
      </c>
      <c r="G1378" s="144" t="s">
        <v>5505</v>
      </c>
      <c r="H1378" s="141" t="s">
        <v>5506</v>
      </c>
    </row>
    <row r="1379" spans="1:8" x14ac:dyDescent="0.2">
      <c r="A1379" t="s">
        <v>5495</v>
      </c>
      <c r="B1379" t="s">
        <v>2284</v>
      </c>
      <c r="C1379" s="11" t="s">
        <v>2288</v>
      </c>
      <c r="D1379" s="11" t="s">
        <v>2289</v>
      </c>
      <c r="E1379" s="11" t="s">
        <v>297</v>
      </c>
      <c r="F1379" s="70" t="s">
        <v>5507</v>
      </c>
      <c r="G1379" s="70" t="s">
        <v>5505</v>
      </c>
      <c r="H1379" t="s">
        <v>2277</v>
      </c>
    </row>
    <row r="1380" spans="1:8" x14ac:dyDescent="0.2">
      <c r="A1380" t="s">
        <v>5491</v>
      </c>
      <c r="B1380" s="141" t="s">
        <v>1029</v>
      </c>
      <c r="C1380" s="45" t="s">
        <v>1034</v>
      </c>
      <c r="D1380" s="45" t="s">
        <v>1035</v>
      </c>
      <c r="E1380" s="45" t="s">
        <v>297</v>
      </c>
      <c r="F1380" s="144" t="s">
        <v>5507</v>
      </c>
      <c r="G1380" s="144" t="s">
        <v>5505</v>
      </c>
      <c r="H1380" s="141" t="s">
        <v>1032</v>
      </c>
    </row>
    <row r="1381" spans="1:8" x14ac:dyDescent="0.2">
      <c r="A1381" t="s">
        <v>5495</v>
      </c>
      <c r="B1381" t="s">
        <v>5746</v>
      </c>
      <c r="C1381" s="11" t="s">
        <v>3690</v>
      </c>
      <c r="D1381" s="11" t="s">
        <v>3690</v>
      </c>
      <c r="E1381" s="11" t="s">
        <v>297</v>
      </c>
      <c r="F1381" s="70" t="s">
        <v>5507</v>
      </c>
      <c r="G1381" s="70" t="s">
        <v>5505</v>
      </c>
      <c r="H1381" t="s">
        <v>568</v>
      </c>
    </row>
    <row r="1382" spans="1:8" x14ac:dyDescent="0.2">
      <c r="A1382" t="s">
        <v>5491</v>
      </c>
      <c r="B1382" s="141" t="s">
        <v>5365</v>
      </c>
      <c r="C1382" s="45" t="s">
        <v>5368</v>
      </c>
      <c r="D1382" s="45" t="s">
        <v>5369</v>
      </c>
      <c r="E1382" s="45" t="s">
        <v>297</v>
      </c>
      <c r="F1382" s="144" t="s">
        <v>5505</v>
      </c>
      <c r="G1382" s="144" t="s">
        <v>5505</v>
      </c>
      <c r="H1382" s="141" t="s">
        <v>5551</v>
      </c>
    </row>
    <row r="1383" spans="1:8" x14ac:dyDescent="0.2">
      <c r="A1383" t="s">
        <v>5495</v>
      </c>
      <c r="B1383" s="70" t="s">
        <v>3691</v>
      </c>
      <c r="C1383" s="11" t="s">
        <v>3696</v>
      </c>
      <c r="D1383" s="11" t="s">
        <v>3697</v>
      </c>
      <c r="E1383" s="11" t="s">
        <v>297</v>
      </c>
      <c r="F1383" s="70" t="s">
        <v>5507</v>
      </c>
      <c r="G1383" s="70" t="s">
        <v>5505</v>
      </c>
      <c r="H1383" t="s">
        <v>346</v>
      </c>
    </row>
    <row r="1384" spans="1:8" x14ac:dyDescent="0.2">
      <c r="A1384" t="s">
        <v>5491</v>
      </c>
      <c r="B1384" s="141" t="s">
        <v>3698</v>
      </c>
      <c r="C1384" s="45" t="s">
        <v>3702</v>
      </c>
      <c r="D1384" s="45" t="s">
        <v>3703</v>
      </c>
      <c r="E1384" s="45" t="s">
        <v>3704</v>
      </c>
      <c r="F1384" s="144" t="s">
        <v>5505</v>
      </c>
      <c r="G1384" s="144" t="s">
        <v>5505</v>
      </c>
      <c r="H1384" s="141" t="s">
        <v>5551</v>
      </c>
    </row>
    <row r="1385" spans="1:8" x14ac:dyDescent="0.2">
      <c r="A1385" t="s">
        <v>5495</v>
      </c>
      <c r="B1385" t="s">
        <v>2025</v>
      </c>
      <c r="C1385" s="11" t="s">
        <v>2028</v>
      </c>
      <c r="D1385" s="11" t="s">
        <v>2029</v>
      </c>
      <c r="E1385" s="11" t="s">
        <v>297</v>
      </c>
      <c r="F1385" s="70" t="s">
        <v>5507</v>
      </c>
      <c r="G1385" s="70" t="s">
        <v>5505</v>
      </c>
      <c r="H1385" t="s">
        <v>297</v>
      </c>
    </row>
    <row r="1386" spans="1:8" x14ac:dyDescent="0.2">
      <c r="A1386" t="s">
        <v>5491</v>
      </c>
      <c r="B1386" s="141" t="s">
        <v>5749</v>
      </c>
      <c r="C1386" s="45" t="s">
        <v>5957</v>
      </c>
      <c r="D1386" s="45" t="s">
        <v>5958</v>
      </c>
      <c r="E1386" s="45" t="s">
        <v>297</v>
      </c>
      <c r="F1386" s="144" t="s">
        <v>5505</v>
      </c>
      <c r="G1386" s="144" t="s">
        <v>5505</v>
      </c>
      <c r="H1386" s="141" t="s">
        <v>5551</v>
      </c>
    </row>
    <row r="1387" spans="1:8" x14ac:dyDescent="0.2">
      <c r="A1387" t="s">
        <v>5495</v>
      </c>
      <c r="B1387" t="s">
        <v>1238</v>
      </c>
      <c r="C1387" s="11" t="s">
        <v>3712</v>
      </c>
      <c r="D1387" s="11" t="s">
        <v>3713</v>
      </c>
      <c r="E1387" s="11" t="s">
        <v>297</v>
      </c>
      <c r="F1387" s="70" t="s">
        <v>5505</v>
      </c>
      <c r="G1387" s="70" t="s">
        <v>5505</v>
      </c>
      <c r="H1387" t="s">
        <v>5551</v>
      </c>
    </row>
    <row r="1388" spans="1:8" x14ac:dyDescent="0.2">
      <c r="A1388" t="s">
        <v>5491</v>
      </c>
      <c r="B1388" s="141" t="s">
        <v>4876</v>
      </c>
      <c r="C1388" s="45" t="s">
        <v>4881</v>
      </c>
      <c r="D1388" s="45" t="s">
        <v>4882</v>
      </c>
      <c r="E1388" s="45" t="s">
        <v>297</v>
      </c>
      <c r="F1388" s="144" t="s">
        <v>5505</v>
      </c>
      <c r="G1388" s="144" t="s">
        <v>5505</v>
      </c>
      <c r="H1388" s="141" t="s">
        <v>5506</v>
      </c>
    </row>
    <row r="1389" spans="1:8" x14ac:dyDescent="0.2">
      <c r="A1389" t="s">
        <v>5495</v>
      </c>
      <c r="B1389" s="70" t="s">
        <v>3724</v>
      </c>
      <c r="C1389" s="11" t="s">
        <v>3729</v>
      </c>
      <c r="D1389" s="11" t="s">
        <v>3730</v>
      </c>
      <c r="E1389" s="11" t="s">
        <v>297</v>
      </c>
      <c r="F1389" s="70" t="s">
        <v>5507</v>
      </c>
      <c r="G1389" s="70" t="s">
        <v>5505</v>
      </c>
      <c r="H1389" t="s">
        <v>881</v>
      </c>
    </row>
    <row r="1390" spans="1:8" x14ac:dyDescent="0.2">
      <c r="A1390" t="s">
        <v>5491</v>
      </c>
      <c r="B1390" s="144" t="s">
        <v>3731</v>
      </c>
      <c r="C1390" s="45" t="s">
        <v>3735</v>
      </c>
      <c r="D1390" s="45" t="s">
        <v>3736</v>
      </c>
      <c r="E1390" s="45" t="s">
        <v>297</v>
      </c>
      <c r="F1390" s="144" t="s">
        <v>5507</v>
      </c>
      <c r="G1390" s="144" t="s">
        <v>5505</v>
      </c>
      <c r="H1390" s="141" t="s">
        <v>881</v>
      </c>
    </row>
    <row r="1391" spans="1:8" x14ac:dyDescent="0.2">
      <c r="A1391" t="s">
        <v>5495</v>
      </c>
      <c r="B1391" t="s">
        <v>3737</v>
      </c>
      <c r="C1391" s="11" t="s">
        <v>3738</v>
      </c>
      <c r="D1391" s="11" t="s">
        <v>3740</v>
      </c>
      <c r="E1391" s="11" t="s">
        <v>297</v>
      </c>
      <c r="F1391" s="70" t="s">
        <v>5507</v>
      </c>
      <c r="G1391" s="70" t="s">
        <v>5505</v>
      </c>
      <c r="H1391" t="s">
        <v>346</v>
      </c>
    </row>
    <row r="1392" spans="1:8" x14ac:dyDescent="0.2">
      <c r="A1392" t="s">
        <v>5491</v>
      </c>
      <c r="B1392" s="144" t="s">
        <v>3742</v>
      </c>
      <c r="C1392" s="45" t="s">
        <v>3745</v>
      </c>
      <c r="D1392" s="45" t="s">
        <v>3746</v>
      </c>
      <c r="E1392" s="45" t="s">
        <v>297</v>
      </c>
      <c r="F1392" s="144" t="s">
        <v>5507</v>
      </c>
      <c r="G1392" s="144" t="s">
        <v>5505</v>
      </c>
      <c r="H1392" s="141" t="s">
        <v>385</v>
      </c>
    </row>
    <row r="1393" spans="1:8" x14ac:dyDescent="0.2">
      <c r="A1393" t="s">
        <v>5495</v>
      </c>
      <c r="B1393" s="70" t="s">
        <v>3748</v>
      </c>
      <c r="C1393" s="11" t="s">
        <v>3752</v>
      </c>
      <c r="D1393" s="11" t="s">
        <v>3753</v>
      </c>
      <c r="E1393" s="11" t="s">
        <v>297</v>
      </c>
      <c r="F1393" s="70" t="s">
        <v>5507</v>
      </c>
      <c r="G1393" s="70" t="s">
        <v>5505</v>
      </c>
      <c r="H1393" t="s">
        <v>881</v>
      </c>
    </row>
    <row r="1394" spans="1:8" x14ac:dyDescent="0.2">
      <c r="A1394" t="s">
        <v>5491</v>
      </c>
      <c r="B1394" s="141" t="s">
        <v>1605</v>
      </c>
      <c r="C1394" s="45" t="s">
        <v>3757</v>
      </c>
      <c r="D1394" s="45" t="s">
        <v>3758</v>
      </c>
      <c r="E1394" s="45" t="s">
        <v>297</v>
      </c>
      <c r="F1394" s="144" t="s">
        <v>5505</v>
      </c>
      <c r="G1394" s="144" t="s">
        <v>5505</v>
      </c>
      <c r="H1394" s="141" t="s">
        <v>5551</v>
      </c>
    </row>
    <row r="1395" spans="1:8" x14ac:dyDescent="0.2">
      <c r="A1395" t="s">
        <v>5495</v>
      </c>
      <c r="B1395" t="s">
        <v>1606</v>
      </c>
      <c r="C1395" s="11" t="s">
        <v>3761</v>
      </c>
      <c r="D1395" s="11" t="s">
        <v>3762</v>
      </c>
      <c r="E1395" s="11" t="s">
        <v>297</v>
      </c>
      <c r="F1395" s="70" t="s">
        <v>5505</v>
      </c>
      <c r="G1395" s="70" t="s">
        <v>5505</v>
      </c>
      <c r="H1395" t="s">
        <v>5551</v>
      </c>
    </row>
    <row r="1396" spans="1:8" x14ac:dyDescent="0.2">
      <c r="A1396" t="s">
        <v>5491</v>
      </c>
      <c r="B1396" s="141" t="s">
        <v>3763</v>
      </c>
      <c r="C1396" s="45" t="s">
        <v>3767</v>
      </c>
      <c r="D1396" s="45" t="s">
        <v>3768</v>
      </c>
      <c r="E1396" s="45" t="s">
        <v>297</v>
      </c>
      <c r="F1396" s="144" t="s">
        <v>5507</v>
      </c>
      <c r="G1396" s="144" t="s">
        <v>5505</v>
      </c>
      <c r="H1396" s="141" t="s">
        <v>297</v>
      </c>
    </row>
    <row r="1397" spans="1:8" x14ac:dyDescent="0.2">
      <c r="A1397" t="s">
        <v>5495</v>
      </c>
      <c r="B1397" t="s">
        <v>3785</v>
      </c>
      <c r="C1397" s="11" t="s">
        <v>3788</v>
      </c>
      <c r="D1397" s="11" t="s">
        <v>3789</v>
      </c>
      <c r="E1397" s="11" t="s">
        <v>297</v>
      </c>
      <c r="F1397" s="70" t="s">
        <v>5505</v>
      </c>
      <c r="G1397" s="70" t="s">
        <v>5505</v>
      </c>
      <c r="H1397" t="s">
        <v>5551</v>
      </c>
    </row>
    <row r="1398" spans="1:8" x14ac:dyDescent="0.2">
      <c r="A1398" t="s">
        <v>5491</v>
      </c>
      <c r="B1398" s="141" t="s">
        <v>611</v>
      </c>
      <c r="C1398" s="45" t="s">
        <v>3792</v>
      </c>
      <c r="D1398" s="45" t="s">
        <v>3793</v>
      </c>
      <c r="E1398" s="45" t="s">
        <v>297</v>
      </c>
      <c r="F1398" s="144" t="s">
        <v>5505</v>
      </c>
      <c r="G1398" s="144" t="s">
        <v>5505</v>
      </c>
      <c r="H1398" s="141" t="s">
        <v>5551</v>
      </c>
    </row>
    <row r="1399" spans="1:8" x14ac:dyDescent="0.2">
      <c r="A1399" t="s">
        <v>5495</v>
      </c>
      <c r="B1399" t="s">
        <v>449</v>
      </c>
      <c r="C1399" s="11" t="s">
        <v>3797</v>
      </c>
      <c r="D1399" s="11" t="s">
        <v>3798</v>
      </c>
      <c r="E1399" s="11" t="s">
        <v>3799</v>
      </c>
      <c r="F1399" s="70" t="s">
        <v>5505</v>
      </c>
      <c r="G1399" s="70" t="s">
        <v>5505</v>
      </c>
      <c r="H1399" t="s">
        <v>5551</v>
      </c>
    </row>
    <row r="1400" spans="1:8" x14ac:dyDescent="0.2">
      <c r="A1400" t="s">
        <v>5491</v>
      </c>
      <c r="B1400" s="141" t="s">
        <v>3800</v>
      </c>
      <c r="C1400" s="121" t="s">
        <v>3803</v>
      </c>
      <c r="D1400" s="125" t="s">
        <v>3804</v>
      </c>
      <c r="E1400" s="45" t="s">
        <v>297</v>
      </c>
      <c r="F1400" s="144" t="s">
        <v>5505</v>
      </c>
      <c r="G1400" s="144" t="s">
        <v>5505</v>
      </c>
      <c r="H1400" s="141" t="s">
        <v>5551</v>
      </c>
    </row>
    <row r="1401" spans="1:8" x14ac:dyDescent="0.2">
      <c r="A1401" t="s">
        <v>5495</v>
      </c>
      <c r="B1401" t="s">
        <v>3805</v>
      </c>
      <c r="C1401" s="128" t="s">
        <v>3808</v>
      </c>
      <c r="D1401" s="11" t="s">
        <v>3809</v>
      </c>
      <c r="E1401" s="11" t="s">
        <v>297</v>
      </c>
      <c r="F1401" s="70" t="s">
        <v>5505</v>
      </c>
      <c r="G1401" s="70" t="s">
        <v>5505</v>
      </c>
      <c r="H1401" t="s">
        <v>5551</v>
      </c>
    </row>
    <row r="1402" spans="1:8" x14ac:dyDescent="0.2">
      <c r="A1402" t="s">
        <v>5491</v>
      </c>
      <c r="B1402" s="141" t="s">
        <v>3810</v>
      </c>
      <c r="C1402" s="121" t="s">
        <v>3813</v>
      </c>
      <c r="D1402" s="45" t="s">
        <v>3814</v>
      </c>
      <c r="E1402" s="45" t="s">
        <v>297</v>
      </c>
      <c r="F1402" s="144" t="s">
        <v>5505</v>
      </c>
      <c r="G1402" s="144" t="s">
        <v>5505</v>
      </c>
      <c r="H1402" s="141" t="s">
        <v>5551</v>
      </c>
    </row>
    <row r="1403" spans="1:8" x14ac:dyDescent="0.2">
      <c r="A1403" t="s">
        <v>5495</v>
      </c>
      <c r="B1403" t="s">
        <v>3815</v>
      </c>
      <c r="C1403" s="128" t="s">
        <v>3818</v>
      </c>
      <c r="D1403" s="11" t="s">
        <v>3819</v>
      </c>
      <c r="E1403" s="11" t="s">
        <v>297</v>
      </c>
      <c r="F1403" s="70" t="s">
        <v>5505</v>
      </c>
      <c r="G1403" s="70" t="s">
        <v>5505</v>
      </c>
      <c r="H1403" t="s">
        <v>5551</v>
      </c>
    </row>
    <row r="1404" spans="1:8" x14ac:dyDescent="0.2">
      <c r="A1404" t="s">
        <v>5491</v>
      </c>
      <c r="B1404" s="144" t="s">
        <v>3820</v>
      </c>
      <c r="C1404" s="45" t="s">
        <v>3824</v>
      </c>
      <c r="D1404" s="45" t="s">
        <v>3825</v>
      </c>
      <c r="E1404" s="45" t="s">
        <v>297</v>
      </c>
      <c r="F1404" s="144" t="s">
        <v>5507</v>
      </c>
      <c r="G1404" s="144" t="s">
        <v>5505</v>
      </c>
      <c r="H1404" s="141" t="s">
        <v>881</v>
      </c>
    </row>
    <row r="1405" spans="1:8" x14ac:dyDescent="0.2">
      <c r="A1405" t="s">
        <v>5495</v>
      </c>
      <c r="B1405" s="70" t="s">
        <v>3826</v>
      </c>
      <c r="C1405" s="11" t="s">
        <v>3830</v>
      </c>
      <c r="D1405" s="11" t="s">
        <v>3831</v>
      </c>
      <c r="E1405" s="11" t="s">
        <v>297</v>
      </c>
      <c r="F1405" s="70" t="s">
        <v>5512</v>
      </c>
      <c r="G1405" s="70" t="s">
        <v>5505</v>
      </c>
      <c r="H1405" t="s">
        <v>881</v>
      </c>
    </row>
    <row r="1406" spans="1:8" x14ac:dyDescent="0.2">
      <c r="A1406" t="s">
        <v>5491</v>
      </c>
      <c r="B1406" s="141" t="s">
        <v>3833</v>
      </c>
      <c r="C1406" s="45" t="s">
        <v>3836</v>
      </c>
      <c r="D1406" s="45" t="s">
        <v>3837</v>
      </c>
      <c r="E1406" s="45" t="s">
        <v>297</v>
      </c>
      <c r="F1406" s="144" t="s">
        <v>5505</v>
      </c>
      <c r="G1406" s="144" t="s">
        <v>5505</v>
      </c>
      <c r="H1406" s="141" t="s">
        <v>5551</v>
      </c>
    </row>
    <row r="1407" spans="1:8" x14ac:dyDescent="0.2">
      <c r="A1407" t="s">
        <v>5495</v>
      </c>
      <c r="B1407" t="s">
        <v>3917</v>
      </c>
      <c r="C1407" s="11" t="s">
        <v>3921</v>
      </c>
      <c r="D1407" s="11" t="s">
        <v>3922</v>
      </c>
      <c r="E1407" s="11" t="s">
        <v>297</v>
      </c>
      <c r="F1407" s="70" t="s">
        <v>5507</v>
      </c>
      <c r="G1407" s="70" t="s">
        <v>5505</v>
      </c>
      <c r="H1407" t="s">
        <v>568</v>
      </c>
    </row>
    <row r="1408" spans="1:8" x14ac:dyDescent="0.2">
      <c r="A1408" t="s">
        <v>5491</v>
      </c>
      <c r="B1408" s="141" t="s">
        <v>3924</v>
      </c>
      <c r="C1408" s="45" t="s">
        <v>3928</v>
      </c>
      <c r="D1408" s="45" t="s">
        <v>3929</v>
      </c>
      <c r="E1408" s="120" t="s">
        <v>3930</v>
      </c>
      <c r="F1408" s="144" t="s">
        <v>5505</v>
      </c>
      <c r="G1408" s="144" t="s">
        <v>5505</v>
      </c>
      <c r="H1408" s="141" t="s">
        <v>5551</v>
      </c>
    </row>
    <row r="1409" spans="1:8" x14ac:dyDescent="0.2">
      <c r="A1409" t="s">
        <v>5495</v>
      </c>
      <c r="B1409" s="7" t="s">
        <v>3535</v>
      </c>
      <c r="C1409" s="11" t="s">
        <v>3933</v>
      </c>
      <c r="D1409" s="11" t="s">
        <v>3534</v>
      </c>
      <c r="E1409" s="11" t="s">
        <v>297</v>
      </c>
      <c r="F1409" s="70" t="s">
        <v>5507</v>
      </c>
      <c r="G1409" s="70" t="s">
        <v>5505</v>
      </c>
      <c r="H1409" t="s">
        <v>297</v>
      </c>
    </row>
    <row r="1410" spans="1:8" x14ac:dyDescent="0.2">
      <c r="A1410" t="s">
        <v>5491</v>
      </c>
      <c r="B1410" s="7" t="s">
        <v>3240</v>
      </c>
      <c r="C1410" s="45" t="s">
        <v>3243</v>
      </c>
      <c r="D1410" s="45" t="s">
        <v>3244</v>
      </c>
      <c r="E1410" s="45" t="s">
        <v>297</v>
      </c>
      <c r="F1410" s="144" t="s">
        <v>5505</v>
      </c>
      <c r="G1410" s="144" t="s">
        <v>5505</v>
      </c>
      <c r="H1410" s="141" t="s">
        <v>5506</v>
      </c>
    </row>
    <row r="1411" spans="1:8" x14ac:dyDescent="0.2">
      <c r="A1411" t="s">
        <v>5495</v>
      </c>
      <c r="B1411" s="7" t="s">
        <v>3653</v>
      </c>
      <c r="C1411" s="11" t="s">
        <v>3941</v>
      </c>
      <c r="D1411" s="11" t="s">
        <v>3651</v>
      </c>
      <c r="E1411" s="11" t="s">
        <v>297</v>
      </c>
      <c r="F1411" s="70" t="s">
        <v>5507</v>
      </c>
      <c r="G1411" s="70" t="s">
        <v>5505</v>
      </c>
      <c r="H1411" t="s">
        <v>297</v>
      </c>
    </row>
    <row r="1412" spans="1:8" x14ac:dyDescent="0.2">
      <c r="A1412" t="s">
        <v>5491</v>
      </c>
      <c r="B1412" s="141" t="s">
        <v>5762</v>
      </c>
      <c r="C1412" s="45" t="s">
        <v>3948</v>
      </c>
      <c r="D1412" s="45" t="s">
        <v>3949</v>
      </c>
      <c r="E1412" s="45" t="s">
        <v>297</v>
      </c>
      <c r="F1412" s="144" t="s">
        <v>5507</v>
      </c>
      <c r="G1412" s="144" t="s">
        <v>5505</v>
      </c>
      <c r="H1412" s="141" t="s">
        <v>568</v>
      </c>
    </row>
    <row r="1413" spans="1:8" x14ac:dyDescent="0.2">
      <c r="A1413" t="s">
        <v>5495</v>
      </c>
      <c r="B1413" s="70" t="s">
        <v>3953</v>
      </c>
      <c r="C1413" s="11" t="s">
        <v>3957</v>
      </c>
      <c r="D1413" s="11" t="s">
        <v>3958</v>
      </c>
      <c r="E1413" s="11" t="s">
        <v>297</v>
      </c>
      <c r="F1413" s="70" t="s">
        <v>5507</v>
      </c>
      <c r="G1413" s="70" t="s">
        <v>5505</v>
      </c>
      <c r="H1413" t="s">
        <v>385</v>
      </c>
    </row>
    <row r="1414" spans="1:8" x14ac:dyDescent="0.2">
      <c r="A1414" t="s">
        <v>5491</v>
      </c>
      <c r="B1414" s="141" t="s">
        <v>3962</v>
      </c>
      <c r="C1414" s="45" t="s">
        <v>3965</v>
      </c>
      <c r="D1414" s="45" t="s">
        <v>3966</v>
      </c>
      <c r="E1414" s="45" t="s">
        <v>297</v>
      </c>
      <c r="F1414" s="144" t="s">
        <v>5507</v>
      </c>
      <c r="G1414" s="144" t="s">
        <v>5505</v>
      </c>
      <c r="H1414" s="141" t="s">
        <v>568</v>
      </c>
    </row>
    <row r="1415" spans="1:8" x14ac:dyDescent="0.2">
      <c r="A1415" t="s">
        <v>5495</v>
      </c>
      <c r="B1415" t="s">
        <v>3968</v>
      </c>
      <c r="C1415" s="11" t="s">
        <v>3971</v>
      </c>
      <c r="D1415" s="11" t="s">
        <v>3972</v>
      </c>
      <c r="E1415" s="11" t="s">
        <v>297</v>
      </c>
      <c r="F1415" s="70" t="s">
        <v>5505</v>
      </c>
      <c r="G1415" s="70" t="s">
        <v>5505</v>
      </c>
      <c r="H1415" t="s">
        <v>5551</v>
      </c>
    </row>
    <row r="1416" spans="1:8" x14ac:dyDescent="0.2">
      <c r="A1416" t="s">
        <v>5491</v>
      </c>
      <c r="B1416" s="141" t="s">
        <v>3973</v>
      </c>
      <c r="C1416" s="45" t="s">
        <v>3976</v>
      </c>
      <c r="D1416" s="45" t="s">
        <v>3977</v>
      </c>
      <c r="E1416" s="45" t="s">
        <v>297</v>
      </c>
      <c r="F1416" s="144" t="s">
        <v>5505</v>
      </c>
      <c r="G1416" s="144" t="s">
        <v>5505</v>
      </c>
      <c r="H1416" s="141" t="s">
        <v>5551</v>
      </c>
    </row>
    <row r="1417" spans="1:8" x14ac:dyDescent="0.2">
      <c r="A1417" t="s">
        <v>5495</v>
      </c>
      <c r="B1417" t="s">
        <v>3778</v>
      </c>
      <c r="C1417" s="11" t="s">
        <v>3783</v>
      </c>
      <c r="D1417" s="11" t="s">
        <v>3784</v>
      </c>
      <c r="E1417" s="11" t="s">
        <v>297</v>
      </c>
      <c r="F1417" s="70" t="s">
        <v>5505</v>
      </c>
      <c r="G1417" s="70" t="s">
        <v>5505</v>
      </c>
      <c r="H1417" t="s">
        <v>344</v>
      </c>
    </row>
    <row r="1418" spans="1:8" x14ac:dyDescent="0.2">
      <c r="A1418" t="s">
        <v>5491</v>
      </c>
      <c r="B1418" s="141" t="s">
        <v>1021</v>
      </c>
      <c r="C1418" s="45" t="s">
        <v>1025</v>
      </c>
      <c r="D1418" s="45" t="s">
        <v>1026</v>
      </c>
      <c r="E1418" s="45" t="s">
        <v>1027</v>
      </c>
      <c r="F1418" s="144" t="s">
        <v>5505</v>
      </c>
      <c r="G1418" s="144" t="s">
        <v>5505</v>
      </c>
      <c r="H1418" s="141" t="s">
        <v>5506</v>
      </c>
    </row>
    <row r="1419" spans="1:8" x14ac:dyDescent="0.2">
      <c r="A1419" t="s">
        <v>5495</v>
      </c>
      <c r="B1419" s="29" t="s">
        <v>3991</v>
      </c>
      <c r="C1419" s="11" t="s">
        <v>3993</v>
      </c>
      <c r="D1419" s="11" t="s">
        <v>3994</v>
      </c>
      <c r="E1419" s="11" t="s">
        <v>297</v>
      </c>
      <c r="F1419" s="70" t="s">
        <v>5505</v>
      </c>
      <c r="G1419" s="70" t="s">
        <v>5505</v>
      </c>
      <c r="H1419" t="s">
        <v>5551</v>
      </c>
    </row>
    <row r="1420" spans="1:8" x14ac:dyDescent="0.2">
      <c r="A1420" t="s">
        <v>5491</v>
      </c>
      <c r="B1420" s="145" t="s">
        <v>3995</v>
      </c>
      <c r="C1420" s="45" t="s">
        <v>3997</v>
      </c>
      <c r="D1420" s="45" t="s">
        <v>3998</v>
      </c>
      <c r="E1420" s="45" t="s">
        <v>297</v>
      </c>
      <c r="F1420" s="144" t="s">
        <v>5505</v>
      </c>
      <c r="G1420" s="144" t="s">
        <v>5505</v>
      </c>
      <c r="H1420" s="141" t="s">
        <v>5551</v>
      </c>
    </row>
    <row r="1421" spans="1:8" x14ac:dyDescent="0.2">
      <c r="A1421" t="s">
        <v>5495</v>
      </c>
      <c r="B1421" s="29" t="s">
        <v>3999</v>
      </c>
      <c r="C1421" s="11" t="s">
        <v>4001</v>
      </c>
      <c r="D1421" s="11" t="s">
        <v>4002</v>
      </c>
      <c r="E1421" s="11" t="s">
        <v>297</v>
      </c>
      <c r="F1421" s="70" t="s">
        <v>5505</v>
      </c>
      <c r="G1421" s="70" t="s">
        <v>5505</v>
      </c>
      <c r="H1421" t="s">
        <v>5551</v>
      </c>
    </row>
    <row r="1422" spans="1:8" x14ac:dyDescent="0.2">
      <c r="A1422" t="s">
        <v>5491</v>
      </c>
      <c r="B1422" s="145" t="s">
        <v>4003</v>
      </c>
      <c r="C1422" s="45" t="s">
        <v>4005</v>
      </c>
      <c r="D1422" s="45" t="s">
        <v>4006</v>
      </c>
      <c r="E1422" s="45" t="s">
        <v>297</v>
      </c>
      <c r="F1422" s="144" t="s">
        <v>5505</v>
      </c>
      <c r="G1422" s="144" t="s">
        <v>5505</v>
      </c>
      <c r="H1422" s="141" t="s">
        <v>5551</v>
      </c>
    </row>
    <row r="1423" spans="1:8" x14ac:dyDescent="0.2">
      <c r="A1423" t="s">
        <v>5495</v>
      </c>
      <c r="B1423" t="s">
        <v>4007</v>
      </c>
      <c r="C1423" s="11" t="s">
        <v>4012</v>
      </c>
      <c r="D1423" s="11" t="s">
        <v>4013</v>
      </c>
      <c r="E1423" s="11" t="s">
        <v>4014</v>
      </c>
      <c r="F1423" s="70" t="s">
        <v>5507</v>
      </c>
      <c r="G1423" s="70" t="s">
        <v>5505</v>
      </c>
      <c r="H1423" t="s">
        <v>4011</v>
      </c>
    </row>
    <row r="1424" spans="1:8" x14ac:dyDescent="0.2">
      <c r="A1424" t="s">
        <v>5491</v>
      </c>
      <c r="B1424" s="81" t="s">
        <v>4016</v>
      </c>
      <c r="C1424" s="45" t="s">
        <v>3087</v>
      </c>
      <c r="D1424" s="45" t="s">
        <v>3088</v>
      </c>
      <c r="E1424" s="45" t="s">
        <v>297</v>
      </c>
      <c r="F1424" s="144" t="s">
        <v>5507</v>
      </c>
      <c r="G1424" s="144" t="s">
        <v>5505</v>
      </c>
      <c r="H1424" s="141" t="s">
        <v>5551</v>
      </c>
    </row>
    <row r="1425" spans="1:8" x14ac:dyDescent="0.2">
      <c r="A1425" t="s">
        <v>5495</v>
      </c>
      <c r="B1425" s="81" t="s">
        <v>5766</v>
      </c>
      <c r="C1425" s="11" t="s">
        <v>4019</v>
      </c>
      <c r="D1425" s="11" t="s">
        <v>4020</v>
      </c>
      <c r="E1425" s="11" t="s">
        <v>297</v>
      </c>
      <c r="F1425" s="70" t="s">
        <v>5507</v>
      </c>
      <c r="G1425" s="70" t="s">
        <v>5505</v>
      </c>
      <c r="H1425" t="s">
        <v>5551</v>
      </c>
    </row>
    <row r="1426" spans="1:8" x14ac:dyDescent="0.2">
      <c r="A1426" t="s">
        <v>5491</v>
      </c>
      <c r="B1426" s="141" t="s">
        <v>4021</v>
      </c>
      <c r="C1426" s="121" t="s">
        <v>4024</v>
      </c>
      <c r="D1426" s="45" t="s">
        <v>4025</v>
      </c>
      <c r="E1426" s="45" t="s">
        <v>297</v>
      </c>
      <c r="F1426" s="144" t="s">
        <v>5505</v>
      </c>
      <c r="G1426" s="144" t="s">
        <v>5505</v>
      </c>
      <c r="H1426" s="141" t="s">
        <v>5551</v>
      </c>
    </row>
    <row r="1427" spans="1:8" x14ac:dyDescent="0.2">
      <c r="A1427" t="s">
        <v>5491</v>
      </c>
      <c r="B1427" t="s">
        <v>4026</v>
      </c>
      <c r="C1427" s="128" t="s">
        <v>4029</v>
      </c>
      <c r="D1427" s="129" t="s">
        <v>4030</v>
      </c>
      <c r="E1427" s="11" t="s">
        <v>297</v>
      </c>
      <c r="F1427" s="70" t="s">
        <v>5505</v>
      </c>
      <c r="G1427" s="70" t="s">
        <v>5505</v>
      </c>
      <c r="H1427" t="s">
        <v>5551</v>
      </c>
    </row>
    <row r="1428" spans="1:8" x14ac:dyDescent="0.2">
      <c r="A1428" t="s">
        <v>5495</v>
      </c>
      <c r="B1428" s="141" t="s">
        <v>4031</v>
      </c>
      <c r="C1428" s="121" t="s">
        <v>4034</v>
      </c>
      <c r="D1428" s="45" t="s">
        <v>4035</v>
      </c>
      <c r="E1428" s="45" t="s">
        <v>297</v>
      </c>
      <c r="F1428" s="144" t="s">
        <v>5505</v>
      </c>
      <c r="G1428" s="144" t="s">
        <v>5505</v>
      </c>
      <c r="H1428" s="141" t="s">
        <v>5551</v>
      </c>
    </row>
    <row r="1429" spans="1:8" x14ac:dyDescent="0.2">
      <c r="A1429" t="s">
        <v>5495</v>
      </c>
      <c r="B1429" t="s">
        <v>4036</v>
      </c>
      <c r="C1429" s="128" t="s">
        <v>4039</v>
      </c>
      <c r="D1429" s="11" t="s">
        <v>4040</v>
      </c>
      <c r="E1429" s="11" t="s">
        <v>297</v>
      </c>
      <c r="F1429" s="70" t="s">
        <v>5505</v>
      </c>
      <c r="G1429" s="70" t="s">
        <v>5505</v>
      </c>
      <c r="H1429" t="s">
        <v>5551</v>
      </c>
    </row>
    <row r="1430" spans="1:8" x14ac:dyDescent="0.2">
      <c r="A1430" t="s">
        <v>5491</v>
      </c>
      <c r="B1430" s="141" t="s">
        <v>4041</v>
      </c>
      <c r="C1430" s="121" t="s">
        <v>4044</v>
      </c>
      <c r="D1430" s="45" t="s">
        <v>4045</v>
      </c>
      <c r="E1430" s="45" t="s">
        <v>297</v>
      </c>
      <c r="F1430" s="144" t="s">
        <v>5505</v>
      </c>
      <c r="G1430" s="144" t="s">
        <v>5505</v>
      </c>
      <c r="H1430" s="141" t="s">
        <v>5551</v>
      </c>
    </row>
    <row r="1431" spans="1:8" x14ac:dyDescent="0.2">
      <c r="A1431" t="s">
        <v>5495</v>
      </c>
      <c r="B1431" t="s">
        <v>4046</v>
      </c>
      <c r="C1431" s="128" t="s">
        <v>4049</v>
      </c>
      <c r="D1431" s="11" t="s">
        <v>4050</v>
      </c>
      <c r="E1431" s="11" t="s">
        <v>297</v>
      </c>
      <c r="F1431" s="70" t="s">
        <v>5505</v>
      </c>
      <c r="G1431" s="70" t="s">
        <v>5505</v>
      </c>
      <c r="H1431" t="s">
        <v>5551</v>
      </c>
    </row>
    <row r="1432" spans="1:8" x14ac:dyDescent="0.2">
      <c r="A1432" t="s">
        <v>5491</v>
      </c>
      <c r="B1432" s="141" t="s">
        <v>4051</v>
      </c>
      <c r="C1432" s="121" t="s">
        <v>4054</v>
      </c>
      <c r="D1432" s="45" t="s">
        <v>4055</v>
      </c>
      <c r="E1432" s="45" t="s">
        <v>297</v>
      </c>
      <c r="F1432" s="144" t="s">
        <v>5505</v>
      </c>
      <c r="G1432" s="144" t="s">
        <v>5505</v>
      </c>
      <c r="H1432" s="141" t="s">
        <v>5551</v>
      </c>
    </row>
    <row r="1433" spans="1:8" x14ac:dyDescent="0.2">
      <c r="A1433" t="s">
        <v>5495</v>
      </c>
      <c r="B1433" t="s">
        <v>4056</v>
      </c>
      <c r="C1433" s="128" t="s">
        <v>4059</v>
      </c>
      <c r="D1433" s="11" t="s">
        <v>4060</v>
      </c>
      <c r="E1433" s="11" t="s">
        <v>297</v>
      </c>
      <c r="F1433" s="70" t="s">
        <v>5505</v>
      </c>
      <c r="G1433" s="70" t="s">
        <v>5505</v>
      </c>
      <c r="H1433" t="s">
        <v>5551</v>
      </c>
    </row>
    <row r="1434" spans="1:8" x14ac:dyDescent="0.2">
      <c r="A1434" t="s">
        <v>5491</v>
      </c>
      <c r="B1434" s="141" t="s">
        <v>4061</v>
      </c>
      <c r="C1434" s="121" t="s">
        <v>4064</v>
      </c>
      <c r="D1434" s="45" t="s">
        <v>4065</v>
      </c>
      <c r="E1434" s="45" t="s">
        <v>297</v>
      </c>
      <c r="F1434" s="144" t="s">
        <v>5505</v>
      </c>
      <c r="G1434" s="144" t="s">
        <v>5505</v>
      </c>
      <c r="H1434" s="141" t="s">
        <v>5551</v>
      </c>
    </row>
    <row r="1435" spans="1:8" x14ac:dyDescent="0.2">
      <c r="A1435" t="s">
        <v>5495</v>
      </c>
      <c r="B1435" s="28" t="s">
        <v>4066</v>
      </c>
      <c r="C1435" s="11" t="s">
        <v>4069</v>
      </c>
      <c r="D1435" s="128" t="s">
        <v>4070</v>
      </c>
      <c r="E1435" s="11" t="s">
        <v>297</v>
      </c>
      <c r="F1435" s="70" t="s">
        <v>5505</v>
      </c>
      <c r="G1435" s="70" t="s">
        <v>5505</v>
      </c>
      <c r="H1435" t="s">
        <v>5551</v>
      </c>
    </row>
    <row r="1436" spans="1:8" x14ac:dyDescent="0.2">
      <c r="A1436" t="s">
        <v>5491</v>
      </c>
      <c r="B1436" s="2" t="s">
        <v>1650</v>
      </c>
      <c r="C1436" s="117" t="s">
        <v>4078</v>
      </c>
      <c r="D1436" s="117" t="s">
        <v>4079</v>
      </c>
      <c r="E1436" s="117" t="s">
        <v>764</v>
      </c>
      <c r="F1436" s="85" t="s">
        <v>5505</v>
      </c>
      <c r="G1436" s="85" t="s">
        <v>5505</v>
      </c>
      <c r="H1436" s="2" t="s">
        <v>5551</v>
      </c>
    </row>
    <row r="1437" spans="1:8" x14ac:dyDescent="0.2">
      <c r="A1437" t="s">
        <v>5495</v>
      </c>
      <c r="B1437" t="s">
        <v>4080</v>
      </c>
      <c r="C1437" s="11" t="s">
        <v>4084</v>
      </c>
      <c r="D1437" s="11" t="s">
        <v>4085</v>
      </c>
      <c r="E1437" s="11" t="s">
        <v>4086</v>
      </c>
      <c r="F1437" s="70" t="s">
        <v>5505</v>
      </c>
      <c r="G1437" s="70" t="s">
        <v>5505</v>
      </c>
      <c r="H1437" t="s">
        <v>5551</v>
      </c>
    </row>
    <row r="1438" spans="1:8" x14ac:dyDescent="0.2">
      <c r="A1438" t="s">
        <v>5491</v>
      </c>
      <c r="B1438" s="141" t="s">
        <v>1011</v>
      </c>
      <c r="C1438" s="45" t="s">
        <v>1014</v>
      </c>
      <c r="D1438" s="45" t="s">
        <v>1015</v>
      </c>
      <c r="E1438" s="45" t="s">
        <v>297</v>
      </c>
      <c r="F1438" s="144" t="s">
        <v>5505</v>
      </c>
      <c r="G1438" s="144" t="s">
        <v>5505</v>
      </c>
      <c r="H1438" s="141" t="s">
        <v>5506</v>
      </c>
    </row>
    <row r="1439" spans="1:8" x14ac:dyDescent="0.2">
      <c r="A1439" t="s">
        <v>5495</v>
      </c>
      <c r="B1439" s="61" t="s">
        <v>271</v>
      </c>
      <c r="C1439" s="45" t="s">
        <v>2808</v>
      </c>
      <c r="D1439" s="45" t="s">
        <v>2809</v>
      </c>
      <c r="E1439" s="45" t="s">
        <v>297</v>
      </c>
      <c r="F1439" s="70" t="s">
        <v>5505</v>
      </c>
      <c r="G1439" s="70" t="s">
        <v>5505</v>
      </c>
      <c r="H1439" t="s">
        <v>5506</v>
      </c>
    </row>
    <row r="1440" spans="1:8" x14ac:dyDescent="0.2">
      <c r="A1440" t="s">
        <v>5491</v>
      </c>
      <c r="B1440" s="7" t="s">
        <v>4121</v>
      </c>
      <c r="C1440" s="61" t="s">
        <v>4124</v>
      </c>
      <c r="D1440" s="45" t="s">
        <v>4125</v>
      </c>
      <c r="E1440" s="45" t="s">
        <v>2301</v>
      </c>
      <c r="F1440" s="144" t="s">
        <v>5505</v>
      </c>
      <c r="G1440" s="144" t="s">
        <v>5505</v>
      </c>
      <c r="H1440" s="141" t="s">
        <v>5551</v>
      </c>
    </row>
    <row r="1441" spans="1:8" x14ac:dyDescent="0.2">
      <c r="A1441" t="s">
        <v>5495</v>
      </c>
      <c r="B1441" s="29" t="s">
        <v>4126</v>
      </c>
      <c r="C1441" s="11" t="s">
        <v>4128</v>
      </c>
      <c r="D1441" s="11" t="s">
        <v>4129</v>
      </c>
      <c r="E1441" s="11" t="s">
        <v>297</v>
      </c>
      <c r="F1441" s="70" t="s">
        <v>5505</v>
      </c>
      <c r="G1441" s="70" t="s">
        <v>5505</v>
      </c>
      <c r="H1441" t="s">
        <v>5551</v>
      </c>
    </row>
    <row r="1442" spans="1:8" x14ac:dyDescent="0.2">
      <c r="A1442" t="s">
        <v>5491</v>
      </c>
      <c r="B1442" s="141" t="s">
        <v>4130</v>
      </c>
      <c r="C1442" s="121" t="s">
        <v>4133</v>
      </c>
      <c r="D1442" s="125" t="s">
        <v>4134</v>
      </c>
      <c r="E1442" s="45" t="s">
        <v>297</v>
      </c>
      <c r="F1442" s="144" t="s">
        <v>5505</v>
      </c>
      <c r="G1442" s="144" t="s">
        <v>5505</v>
      </c>
      <c r="H1442" s="141" t="s">
        <v>5551</v>
      </c>
    </row>
    <row r="1443" spans="1:8" x14ac:dyDescent="0.2">
      <c r="A1443" t="s">
        <v>5495</v>
      </c>
      <c r="B1443" t="s">
        <v>4135</v>
      </c>
      <c r="C1443" s="11" t="s">
        <v>4139</v>
      </c>
      <c r="D1443" s="11" t="s">
        <v>4140</v>
      </c>
      <c r="E1443" s="11" t="s">
        <v>297</v>
      </c>
      <c r="F1443" s="70" t="s">
        <v>5505</v>
      </c>
      <c r="G1443" s="70" t="s">
        <v>5505</v>
      </c>
      <c r="H1443" t="s">
        <v>5551</v>
      </c>
    </row>
    <row r="1444" spans="1:8" x14ac:dyDescent="0.2">
      <c r="A1444" t="s">
        <v>5491</v>
      </c>
      <c r="B1444" s="144" t="s">
        <v>4148</v>
      </c>
      <c r="C1444" s="45" t="s">
        <v>1850</v>
      </c>
      <c r="D1444" s="45" t="s">
        <v>1851</v>
      </c>
      <c r="E1444" s="45" t="s">
        <v>1852</v>
      </c>
      <c r="F1444" s="144" t="s">
        <v>5505</v>
      </c>
      <c r="G1444" s="144" t="s">
        <v>5505</v>
      </c>
      <c r="H1444" s="141" t="s">
        <v>5551</v>
      </c>
    </row>
    <row r="1445" spans="1:8" x14ac:dyDescent="0.2">
      <c r="A1445" t="s">
        <v>5495</v>
      </c>
      <c r="B1445" t="s">
        <v>4152</v>
      </c>
      <c r="C1445" s="11" t="s">
        <v>4155</v>
      </c>
      <c r="D1445" s="11" t="s">
        <v>4155</v>
      </c>
      <c r="E1445" s="11" t="s">
        <v>297</v>
      </c>
      <c r="F1445" s="70" t="s">
        <v>5507</v>
      </c>
      <c r="G1445" s="70" t="s">
        <v>5505</v>
      </c>
      <c r="H1445" t="s">
        <v>297</v>
      </c>
    </row>
    <row r="1446" spans="1:8" x14ac:dyDescent="0.2">
      <c r="A1446" t="s">
        <v>5491</v>
      </c>
      <c r="B1446" s="141" t="s">
        <v>4156</v>
      </c>
      <c r="C1446" s="45" t="s">
        <v>4159</v>
      </c>
      <c r="D1446" s="45" t="s">
        <v>4160</v>
      </c>
      <c r="E1446" s="45" t="s">
        <v>297</v>
      </c>
      <c r="F1446" s="144" t="s">
        <v>5507</v>
      </c>
      <c r="G1446" s="144" t="s">
        <v>5505</v>
      </c>
      <c r="H1446" s="141" t="s">
        <v>297</v>
      </c>
    </row>
    <row r="1447" spans="1:8" x14ac:dyDescent="0.2">
      <c r="A1447" t="s">
        <v>5495</v>
      </c>
      <c r="B1447" s="7" t="s">
        <v>4162</v>
      </c>
      <c r="C1447" s="11" t="s">
        <v>4165</v>
      </c>
      <c r="D1447" s="11" t="s">
        <v>4166</v>
      </c>
      <c r="E1447" s="11" t="s">
        <v>297</v>
      </c>
      <c r="F1447" s="70" t="s">
        <v>5505</v>
      </c>
      <c r="G1447" s="70" t="s">
        <v>5505</v>
      </c>
      <c r="H1447" t="s">
        <v>5551</v>
      </c>
    </row>
    <row r="1448" spans="1:8" x14ac:dyDescent="0.2">
      <c r="A1448" t="s">
        <v>5491</v>
      </c>
      <c r="B1448" s="141" t="s">
        <v>4167</v>
      </c>
      <c r="C1448" s="45" t="s">
        <v>4170</v>
      </c>
      <c r="D1448" s="45" t="s">
        <v>4171</v>
      </c>
      <c r="E1448" s="45" t="s">
        <v>297</v>
      </c>
      <c r="F1448" s="144" t="s">
        <v>5505</v>
      </c>
      <c r="G1448" s="144" t="s">
        <v>5505</v>
      </c>
      <c r="H1448" s="141" t="s">
        <v>5551</v>
      </c>
    </row>
    <row r="1449" spans="1:8" x14ac:dyDescent="0.2">
      <c r="A1449" t="s">
        <v>5495</v>
      </c>
      <c r="B1449" s="29" t="s">
        <v>4172</v>
      </c>
      <c r="C1449" s="11" t="s">
        <v>4174</v>
      </c>
      <c r="D1449" s="11" t="s">
        <v>4175</v>
      </c>
      <c r="E1449" s="11" t="s">
        <v>297</v>
      </c>
      <c r="F1449" s="70" t="s">
        <v>5505</v>
      </c>
      <c r="G1449" s="70" t="s">
        <v>5505</v>
      </c>
      <c r="H1449" t="s">
        <v>5551</v>
      </c>
    </row>
    <row r="1450" spans="1:8" x14ac:dyDescent="0.2">
      <c r="A1450" t="s">
        <v>5491</v>
      </c>
      <c r="B1450" s="145" t="s">
        <v>4176</v>
      </c>
      <c r="C1450" s="45" t="s">
        <v>4178</v>
      </c>
      <c r="D1450" s="45" t="s">
        <v>4179</v>
      </c>
      <c r="E1450" s="45" t="s">
        <v>297</v>
      </c>
      <c r="F1450" s="144" t="s">
        <v>5505</v>
      </c>
      <c r="G1450" s="144" t="s">
        <v>5505</v>
      </c>
      <c r="H1450" s="141" t="s">
        <v>5551</v>
      </c>
    </row>
    <row r="1451" spans="1:8" x14ac:dyDescent="0.2">
      <c r="A1451" t="s">
        <v>5495</v>
      </c>
      <c r="B1451" t="s">
        <v>3676</v>
      </c>
      <c r="C1451" s="11" t="s">
        <v>3679</v>
      </c>
      <c r="D1451" s="11" t="s">
        <v>3680</v>
      </c>
      <c r="E1451" s="11" t="s">
        <v>297</v>
      </c>
      <c r="F1451" s="70" t="s">
        <v>5507</v>
      </c>
      <c r="G1451" s="70" t="s">
        <v>5505</v>
      </c>
      <c r="H1451" t="s">
        <v>297</v>
      </c>
    </row>
    <row r="1452" spans="1:8" x14ac:dyDescent="0.2">
      <c r="A1452" t="s">
        <v>5491</v>
      </c>
      <c r="B1452" s="85" t="s">
        <v>4186</v>
      </c>
      <c r="C1452" s="45" t="s">
        <v>4189</v>
      </c>
      <c r="D1452" s="45" t="s">
        <v>4190</v>
      </c>
      <c r="E1452" s="45" t="s">
        <v>1329</v>
      </c>
      <c r="F1452" s="144" t="s">
        <v>5505</v>
      </c>
      <c r="G1452" s="144" t="s">
        <v>5505</v>
      </c>
      <c r="H1452" s="141" t="s">
        <v>5551</v>
      </c>
    </row>
    <row r="1453" spans="1:8" x14ac:dyDescent="0.2">
      <c r="A1453" t="s">
        <v>5495</v>
      </c>
      <c r="B1453" s="25" t="s">
        <v>982</v>
      </c>
      <c r="C1453" s="126" t="s">
        <v>425</v>
      </c>
      <c r="D1453" s="126" t="s">
        <v>986</v>
      </c>
      <c r="E1453" s="11" t="s">
        <v>297</v>
      </c>
      <c r="F1453" s="70" t="s">
        <v>5507</v>
      </c>
      <c r="G1453" s="70" t="s">
        <v>5505</v>
      </c>
      <c r="H1453" s="25" t="s">
        <v>297</v>
      </c>
    </row>
    <row r="1454" spans="1:8" x14ac:dyDescent="0.2">
      <c r="A1454" t="s">
        <v>5491</v>
      </c>
      <c r="B1454" s="141" t="s">
        <v>4199</v>
      </c>
      <c r="C1454" s="45" t="s">
        <v>4203</v>
      </c>
      <c r="D1454" s="45" t="s">
        <v>4204</v>
      </c>
      <c r="E1454" s="45" t="s">
        <v>4205</v>
      </c>
      <c r="F1454" s="144" t="s">
        <v>5505</v>
      </c>
      <c r="G1454" s="144" t="s">
        <v>5505</v>
      </c>
      <c r="H1454" s="141" t="s">
        <v>5551</v>
      </c>
    </row>
    <row r="1455" spans="1:8" x14ac:dyDescent="0.2">
      <c r="A1455" t="s">
        <v>5495</v>
      </c>
      <c r="B1455" t="s">
        <v>4209</v>
      </c>
      <c r="C1455" s="11" t="s">
        <v>4213</v>
      </c>
      <c r="D1455" s="11" t="s">
        <v>4214</v>
      </c>
      <c r="E1455" s="11" t="s">
        <v>297</v>
      </c>
      <c r="F1455" s="70" t="s">
        <v>5505</v>
      </c>
      <c r="G1455" s="70" t="s">
        <v>5505</v>
      </c>
      <c r="H1455" t="s">
        <v>5551</v>
      </c>
    </row>
    <row r="1456" spans="1:8" x14ac:dyDescent="0.2">
      <c r="A1456" t="s">
        <v>5491</v>
      </c>
      <c r="B1456" s="141" t="s">
        <v>4212</v>
      </c>
      <c r="C1456" s="45" t="s">
        <v>4217</v>
      </c>
      <c r="D1456" s="45" t="s">
        <v>4218</v>
      </c>
      <c r="E1456" s="45" t="s">
        <v>297</v>
      </c>
      <c r="F1456" s="144" t="s">
        <v>5505</v>
      </c>
      <c r="G1456" s="144" t="s">
        <v>5505</v>
      </c>
      <c r="H1456" s="141" t="s">
        <v>5551</v>
      </c>
    </row>
    <row r="1457" spans="1:8" x14ac:dyDescent="0.2">
      <c r="A1457" t="s">
        <v>5495</v>
      </c>
      <c r="B1457" t="s">
        <v>841</v>
      </c>
      <c r="C1457" s="11" t="s">
        <v>845</v>
      </c>
      <c r="D1457" s="11" t="s">
        <v>846</v>
      </c>
      <c r="E1457" s="11" t="s">
        <v>297</v>
      </c>
      <c r="F1457" s="70" t="s">
        <v>5507</v>
      </c>
      <c r="G1457" s="70" t="s">
        <v>5505</v>
      </c>
      <c r="H1457" t="s">
        <v>568</v>
      </c>
    </row>
    <row r="1458" spans="1:8" x14ac:dyDescent="0.2">
      <c r="A1458" t="s">
        <v>5491</v>
      </c>
      <c r="B1458" s="141" t="s">
        <v>4219</v>
      </c>
      <c r="C1458" s="45" t="s">
        <v>4221</v>
      </c>
      <c r="D1458" s="45" t="s">
        <v>4222</v>
      </c>
      <c r="E1458" s="45" t="s">
        <v>1091</v>
      </c>
      <c r="F1458" s="144" t="s">
        <v>5507</v>
      </c>
      <c r="G1458" s="144" t="s">
        <v>5505</v>
      </c>
      <c r="H1458" s="141" t="s">
        <v>568</v>
      </c>
    </row>
    <row r="1459" spans="1:8" x14ac:dyDescent="0.2">
      <c r="A1459" t="s">
        <v>5495</v>
      </c>
      <c r="B1459" t="s">
        <v>5776</v>
      </c>
      <c r="C1459" s="11" t="s">
        <v>522</v>
      </c>
      <c r="D1459" s="11" t="s">
        <v>523</v>
      </c>
      <c r="E1459" s="11" t="s">
        <v>297</v>
      </c>
      <c r="F1459" s="70" t="s">
        <v>5505</v>
      </c>
      <c r="G1459" s="70" t="s">
        <v>5505</v>
      </c>
      <c r="H1459" t="s">
        <v>5506</v>
      </c>
    </row>
    <row r="1460" spans="1:8" x14ac:dyDescent="0.2">
      <c r="A1460" t="s">
        <v>5491</v>
      </c>
      <c r="B1460" s="25" t="s">
        <v>998</v>
      </c>
      <c r="C1460" s="126" t="s">
        <v>1001</v>
      </c>
      <c r="D1460" s="126" t="s">
        <v>1002</v>
      </c>
      <c r="E1460" s="45" t="s">
        <v>297</v>
      </c>
      <c r="F1460" s="144" t="s">
        <v>5507</v>
      </c>
      <c r="G1460" s="144" t="s">
        <v>5505</v>
      </c>
      <c r="H1460" s="25" t="s">
        <v>297</v>
      </c>
    </row>
    <row r="1461" spans="1:8" x14ac:dyDescent="0.2">
      <c r="A1461" t="s">
        <v>5495</v>
      </c>
      <c r="B1461" t="s">
        <v>5262</v>
      </c>
      <c r="C1461" s="11" t="s">
        <v>5265</v>
      </c>
      <c r="D1461" s="11" t="s">
        <v>5266</v>
      </c>
      <c r="E1461" s="11" t="s">
        <v>297</v>
      </c>
      <c r="F1461" s="70" t="s">
        <v>5505</v>
      </c>
      <c r="G1461" s="70" t="s">
        <v>5505</v>
      </c>
      <c r="H1461" t="s">
        <v>5551</v>
      </c>
    </row>
    <row r="1462" spans="1:8" x14ac:dyDescent="0.2">
      <c r="A1462" t="s">
        <v>5491</v>
      </c>
      <c r="B1462" s="141" t="s">
        <v>5199</v>
      </c>
      <c r="C1462" s="45" t="s">
        <v>5203</v>
      </c>
      <c r="D1462" s="45" t="s">
        <v>5204</v>
      </c>
      <c r="E1462" s="45" t="s">
        <v>5205</v>
      </c>
      <c r="F1462" s="144" t="s">
        <v>5507</v>
      </c>
      <c r="G1462" s="144" t="s">
        <v>5505</v>
      </c>
      <c r="H1462" s="141" t="s">
        <v>5551</v>
      </c>
    </row>
    <row r="1463" spans="1:8" x14ac:dyDescent="0.2">
      <c r="A1463" t="s">
        <v>5495</v>
      </c>
      <c r="B1463" t="s">
        <v>4272</v>
      </c>
      <c r="C1463" s="11" t="s">
        <v>4268</v>
      </c>
      <c r="D1463" s="11" t="s">
        <v>4269</v>
      </c>
      <c r="E1463" s="11" t="s">
        <v>297</v>
      </c>
      <c r="F1463" s="70" t="s">
        <v>5512</v>
      </c>
      <c r="G1463" s="70" t="s">
        <v>5505</v>
      </c>
      <c r="H1463" t="s">
        <v>4267</v>
      </c>
    </row>
    <row r="1464" spans="1:8" x14ac:dyDescent="0.2">
      <c r="A1464" t="s">
        <v>5491</v>
      </c>
      <c r="B1464" s="141" t="s">
        <v>4264</v>
      </c>
      <c r="C1464" s="45" t="s">
        <v>4268</v>
      </c>
      <c r="D1464" s="45" t="s">
        <v>5959</v>
      </c>
      <c r="E1464" s="45" t="s">
        <v>297</v>
      </c>
      <c r="F1464" s="144" t="s">
        <v>5512</v>
      </c>
      <c r="G1464" s="144" t="s">
        <v>5505</v>
      </c>
      <c r="H1464" s="141" t="s">
        <v>568</v>
      </c>
    </row>
    <row r="1465" spans="1:8" x14ac:dyDescent="0.2">
      <c r="A1465" t="s">
        <v>5495</v>
      </c>
      <c r="B1465" s="3" t="s">
        <v>5780</v>
      </c>
      <c r="C1465" s="130" t="s">
        <v>4276</v>
      </c>
      <c r="D1465" s="130" t="s">
        <v>4277</v>
      </c>
      <c r="E1465" s="130" t="s">
        <v>297</v>
      </c>
      <c r="F1465" s="82" t="s">
        <v>5507</v>
      </c>
      <c r="G1465" s="82" t="s">
        <v>5505</v>
      </c>
      <c r="H1465" s="3" t="s">
        <v>568</v>
      </c>
    </row>
    <row r="1466" spans="1:8" x14ac:dyDescent="0.2">
      <c r="A1466" t="s">
        <v>5491</v>
      </c>
      <c r="B1466" s="141" t="s">
        <v>4285</v>
      </c>
      <c r="C1466" s="45" t="s">
        <v>4289</v>
      </c>
      <c r="D1466" s="45" t="s">
        <v>4290</v>
      </c>
      <c r="E1466" s="45" t="s">
        <v>4291</v>
      </c>
      <c r="F1466" s="144" t="s">
        <v>5505</v>
      </c>
      <c r="G1466" s="144" t="s">
        <v>5505</v>
      </c>
      <c r="H1466" s="141" t="s">
        <v>5551</v>
      </c>
    </row>
    <row r="1467" spans="1:8" x14ac:dyDescent="0.2">
      <c r="A1467" t="s">
        <v>5495</v>
      </c>
      <c r="B1467" t="s">
        <v>2660</v>
      </c>
      <c r="C1467" s="11" t="s">
        <v>4295</v>
      </c>
      <c r="D1467" s="11" t="s">
        <v>4296</v>
      </c>
      <c r="E1467" s="11" t="s">
        <v>4297</v>
      </c>
      <c r="F1467" s="70" t="s">
        <v>5505</v>
      </c>
      <c r="G1467" s="70" t="s">
        <v>5505</v>
      </c>
      <c r="H1467" t="s">
        <v>5551</v>
      </c>
    </row>
    <row r="1468" spans="1:8" x14ac:dyDescent="0.2">
      <c r="A1468" t="s">
        <v>5491</v>
      </c>
      <c r="B1468" s="51" t="s">
        <v>3935</v>
      </c>
      <c r="C1468" s="45" t="s">
        <v>3937</v>
      </c>
      <c r="D1468" s="45" t="s">
        <v>3938</v>
      </c>
      <c r="E1468" s="45" t="s">
        <v>297</v>
      </c>
      <c r="F1468" s="144" t="s">
        <v>5507</v>
      </c>
      <c r="G1468" s="144" t="s">
        <v>5505</v>
      </c>
      <c r="H1468" s="141" t="s">
        <v>346</v>
      </c>
    </row>
    <row r="1469" spans="1:8" x14ac:dyDescent="0.2">
      <c r="A1469" t="s">
        <v>5495</v>
      </c>
      <c r="B1469" t="s">
        <v>4298</v>
      </c>
      <c r="C1469" s="11" t="s">
        <v>4300</v>
      </c>
      <c r="D1469" s="11" t="s">
        <v>4301</v>
      </c>
      <c r="E1469" s="11" t="s">
        <v>297</v>
      </c>
      <c r="F1469" s="70" t="s">
        <v>5507</v>
      </c>
      <c r="G1469" s="70" t="s">
        <v>5505</v>
      </c>
      <c r="H1469" t="s">
        <v>346</v>
      </c>
    </row>
    <row r="1470" spans="1:8" x14ac:dyDescent="0.2">
      <c r="A1470" t="s">
        <v>5491</v>
      </c>
      <c r="B1470" s="25" t="s">
        <v>989</v>
      </c>
      <c r="C1470" s="126" t="s">
        <v>992</v>
      </c>
      <c r="D1470" s="126" t="s">
        <v>993</v>
      </c>
      <c r="E1470" s="45" t="s">
        <v>297</v>
      </c>
      <c r="F1470" s="144" t="s">
        <v>5507</v>
      </c>
      <c r="G1470" s="144" t="s">
        <v>5505</v>
      </c>
      <c r="H1470" s="25" t="s">
        <v>297</v>
      </c>
    </row>
    <row r="1471" spans="1:8" x14ac:dyDescent="0.2">
      <c r="A1471" t="s">
        <v>5495</v>
      </c>
      <c r="B1471" s="85" t="s">
        <v>4311</v>
      </c>
      <c r="C1471" s="11" t="s">
        <v>4314</v>
      </c>
      <c r="D1471" s="11" t="s">
        <v>4315</v>
      </c>
      <c r="E1471" s="11" t="s">
        <v>1329</v>
      </c>
      <c r="F1471" s="70" t="s">
        <v>5505</v>
      </c>
      <c r="G1471" s="70" t="s">
        <v>5505</v>
      </c>
      <c r="H1471" t="s">
        <v>5551</v>
      </c>
    </row>
    <row r="1472" spans="1:8" x14ac:dyDescent="0.2">
      <c r="A1472" t="s">
        <v>5491</v>
      </c>
      <c r="B1472" s="141" t="s">
        <v>4316</v>
      </c>
      <c r="C1472" s="45" t="s">
        <v>4319</v>
      </c>
      <c r="D1472" s="45" t="s">
        <v>4319</v>
      </c>
      <c r="E1472" s="45" t="s">
        <v>297</v>
      </c>
      <c r="F1472" s="144" t="s">
        <v>5507</v>
      </c>
      <c r="G1472" s="144" t="s">
        <v>5505</v>
      </c>
      <c r="H1472" s="141" t="s">
        <v>297</v>
      </c>
    </row>
    <row r="1473" spans="1:8" x14ac:dyDescent="0.2">
      <c r="A1473" t="s">
        <v>5491</v>
      </c>
      <c r="B1473" t="s">
        <v>4320</v>
      </c>
      <c r="C1473" s="11" t="s">
        <v>4324</v>
      </c>
      <c r="D1473" s="11" t="s">
        <v>4325</v>
      </c>
      <c r="E1473" s="11" t="s">
        <v>297</v>
      </c>
      <c r="F1473" s="70" t="s">
        <v>5505</v>
      </c>
      <c r="G1473" s="70" t="s">
        <v>5505</v>
      </c>
      <c r="H1473" t="s">
        <v>5551</v>
      </c>
    </row>
    <row r="1474" spans="1:8" x14ac:dyDescent="0.2">
      <c r="A1474" t="s">
        <v>5495</v>
      </c>
      <c r="B1474" s="141" t="s">
        <v>5787</v>
      </c>
      <c r="C1474" s="45" t="s">
        <v>2181</v>
      </c>
      <c r="D1474" s="45" t="s">
        <v>2182</v>
      </c>
      <c r="E1474" s="45" t="s">
        <v>297</v>
      </c>
      <c r="F1474" s="144" t="s">
        <v>5505</v>
      </c>
      <c r="G1474" s="144" t="s">
        <v>5505</v>
      </c>
      <c r="H1474" s="141" t="s">
        <v>5506</v>
      </c>
    </row>
    <row r="1475" spans="1:8" x14ac:dyDescent="0.2">
      <c r="A1475" t="s">
        <v>5495</v>
      </c>
      <c r="B1475" s="29" t="s">
        <v>4326</v>
      </c>
      <c r="C1475" s="11" t="s">
        <v>4328</v>
      </c>
      <c r="D1475" s="11" t="s">
        <v>4329</v>
      </c>
      <c r="E1475" s="11" t="s">
        <v>297</v>
      </c>
      <c r="F1475" s="70" t="s">
        <v>5505</v>
      </c>
      <c r="G1475" s="70" t="s">
        <v>5505</v>
      </c>
      <c r="H1475" t="s">
        <v>5551</v>
      </c>
    </row>
    <row r="1476" spans="1:8" x14ac:dyDescent="0.2">
      <c r="A1476" t="s">
        <v>5495</v>
      </c>
      <c r="B1476" s="145" t="s">
        <v>4330</v>
      </c>
      <c r="C1476" s="45" t="s">
        <v>4332</v>
      </c>
      <c r="D1476" s="45" t="s">
        <v>4333</v>
      </c>
      <c r="E1476" s="45" t="s">
        <v>297</v>
      </c>
      <c r="F1476" s="144" t="s">
        <v>5505</v>
      </c>
      <c r="G1476" s="144" t="s">
        <v>5505</v>
      </c>
      <c r="H1476" s="141" t="s">
        <v>5551</v>
      </c>
    </row>
    <row r="1477" spans="1:8" x14ac:dyDescent="0.2">
      <c r="A1477" t="s">
        <v>5495</v>
      </c>
      <c r="B1477" s="29" t="s">
        <v>4334</v>
      </c>
      <c r="C1477" s="11" t="s">
        <v>4336</v>
      </c>
      <c r="D1477" s="11" t="s">
        <v>4337</v>
      </c>
      <c r="E1477" s="11" t="s">
        <v>297</v>
      </c>
      <c r="F1477" s="70" t="s">
        <v>5505</v>
      </c>
      <c r="G1477" s="70" t="s">
        <v>5505</v>
      </c>
      <c r="H1477" t="s">
        <v>5551</v>
      </c>
    </row>
    <row r="1478" spans="1:8" x14ac:dyDescent="0.2">
      <c r="A1478" t="s">
        <v>5495</v>
      </c>
      <c r="B1478" s="145" t="s">
        <v>4338</v>
      </c>
      <c r="C1478" s="45" t="s">
        <v>4340</v>
      </c>
      <c r="D1478" s="45" t="s">
        <v>4341</v>
      </c>
      <c r="E1478" s="45" t="s">
        <v>297</v>
      </c>
      <c r="F1478" s="144" t="s">
        <v>5505</v>
      </c>
      <c r="G1478" s="144" t="s">
        <v>5505</v>
      </c>
      <c r="H1478" s="141" t="s">
        <v>5551</v>
      </c>
    </row>
    <row r="1479" spans="1:8" x14ac:dyDescent="0.2">
      <c r="A1479" t="s">
        <v>5495</v>
      </c>
      <c r="B1479" s="29" t="s">
        <v>4342</v>
      </c>
      <c r="C1479" s="11" t="s">
        <v>4344</v>
      </c>
      <c r="D1479" s="11" t="s">
        <v>4345</v>
      </c>
      <c r="E1479" s="11" t="s">
        <v>297</v>
      </c>
      <c r="F1479" s="70" t="s">
        <v>5505</v>
      </c>
      <c r="G1479" s="70" t="s">
        <v>5505</v>
      </c>
      <c r="H1479" t="s">
        <v>5551</v>
      </c>
    </row>
    <row r="1480" spans="1:8" x14ac:dyDescent="0.2">
      <c r="A1480" t="s">
        <v>5495</v>
      </c>
      <c r="B1480" s="141" t="s">
        <v>4346</v>
      </c>
      <c r="C1480" s="45" t="s">
        <v>4348</v>
      </c>
      <c r="D1480" s="45" t="s">
        <v>4349</v>
      </c>
      <c r="E1480" s="45" t="s">
        <v>297</v>
      </c>
      <c r="F1480" s="144" t="s">
        <v>5505</v>
      </c>
      <c r="G1480" s="144" t="s">
        <v>5505</v>
      </c>
      <c r="H1480" s="141" t="s">
        <v>5551</v>
      </c>
    </row>
    <row r="1481" spans="1:8" x14ac:dyDescent="0.2">
      <c r="A1481" t="s">
        <v>5495</v>
      </c>
      <c r="B1481" t="s">
        <v>4533</v>
      </c>
      <c r="C1481" s="11" t="s">
        <v>4536</v>
      </c>
      <c r="D1481" s="11" t="s">
        <v>4537</v>
      </c>
      <c r="E1481" s="11" t="s">
        <v>297</v>
      </c>
      <c r="F1481" s="70" t="s">
        <v>5505</v>
      </c>
      <c r="G1481" s="70" t="s">
        <v>5505</v>
      </c>
      <c r="H1481" t="s">
        <v>5551</v>
      </c>
    </row>
    <row r="1482" spans="1:8" x14ac:dyDescent="0.2">
      <c r="A1482" t="s">
        <v>5495</v>
      </c>
      <c r="B1482" s="141" t="s">
        <v>4180</v>
      </c>
      <c r="C1482" s="45" t="s">
        <v>4184</v>
      </c>
      <c r="D1482" s="45" t="s">
        <v>4185</v>
      </c>
      <c r="E1482" s="45" t="s">
        <v>297</v>
      </c>
      <c r="F1482" s="144" t="s">
        <v>5505</v>
      </c>
      <c r="G1482" s="144" t="s">
        <v>5505</v>
      </c>
      <c r="H1482" s="141" t="s">
        <v>5551</v>
      </c>
    </row>
    <row r="1483" spans="1:8" x14ac:dyDescent="0.2">
      <c r="A1483" t="s">
        <v>5495</v>
      </c>
      <c r="B1483" t="s">
        <v>2991</v>
      </c>
      <c r="C1483" s="11" t="s">
        <v>2994</v>
      </c>
      <c r="D1483" s="11" t="s">
        <v>2995</v>
      </c>
      <c r="E1483" s="11" t="s">
        <v>297</v>
      </c>
      <c r="F1483" s="70" t="s">
        <v>5505</v>
      </c>
      <c r="G1483" s="70" t="s">
        <v>5505</v>
      </c>
      <c r="H1483" t="s">
        <v>5506</v>
      </c>
    </row>
    <row r="1484" spans="1:8" x14ac:dyDescent="0.2">
      <c r="A1484" t="s">
        <v>5495</v>
      </c>
      <c r="B1484" s="141" t="s">
        <v>938</v>
      </c>
      <c r="C1484" s="45" t="s">
        <v>5960</v>
      </c>
      <c r="D1484" s="45" t="s">
        <v>4386</v>
      </c>
      <c r="E1484" s="45" t="s">
        <v>297</v>
      </c>
      <c r="F1484" s="144" t="s">
        <v>5505</v>
      </c>
      <c r="G1484" s="144" t="s">
        <v>5505</v>
      </c>
      <c r="H1484" s="141" t="s">
        <v>5551</v>
      </c>
    </row>
    <row r="1485" spans="1:8" x14ac:dyDescent="0.2">
      <c r="A1485" t="s">
        <v>5495</v>
      </c>
      <c r="B1485" s="2" t="s">
        <v>200</v>
      </c>
      <c r="C1485" s="117" t="s">
        <v>3102</v>
      </c>
      <c r="D1485" s="117" t="s">
        <v>3100</v>
      </c>
      <c r="E1485" s="117" t="s">
        <v>3105</v>
      </c>
      <c r="F1485" s="70" t="s">
        <v>5505</v>
      </c>
      <c r="G1485" s="70" t="s">
        <v>5505</v>
      </c>
      <c r="H1485" t="s">
        <v>5506</v>
      </c>
    </row>
    <row r="1486" spans="1:8" x14ac:dyDescent="0.2">
      <c r="A1486" t="s">
        <v>5495</v>
      </c>
      <c r="B1486" s="141" t="s">
        <v>4436</v>
      </c>
      <c r="C1486" s="45" t="s">
        <v>4439</v>
      </c>
      <c r="D1486" s="45" t="s">
        <v>4440</v>
      </c>
      <c r="E1486" s="45" t="s">
        <v>297</v>
      </c>
      <c r="F1486" s="144" t="s">
        <v>5507</v>
      </c>
      <c r="G1486" s="144" t="s">
        <v>5505</v>
      </c>
      <c r="H1486" s="141" t="s">
        <v>1032</v>
      </c>
    </row>
    <row r="1487" spans="1:8" x14ac:dyDescent="0.2">
      <c r="A1487" t="s">
        <v>5495</v>
      </c>
      <c r="B1487" t="s">
        <v>2012</v>
      </c>
      <c r="C1487" s="11" t="s">
        <v>2016</v>
      </c>
      <c r="D1487" s="11" t="s">
        <v>2017</v>
      </c>
      <c r="E1487" s="11" t="s">
        <v>297</v>
      </c>
      <c r="F1487" s="70" t="s">
        <v>5505</v>
      </c>
      <c r="G1487" s="70" t="s">
        <v>5505</v>
      </c>
      <c r="H1487" t="s">
        <v>5506</v>
      </c>
    </row>
    <row r="1488" spans="1:8" x14ac:dyDescent="0.2">
      <c r="A1488" t="s">
        <v>5495</v>
      </c>
      <c r="B1488" s="141" t="s">
        <v>301</v>
      </c>
      <c r="C1488" s="45" t="s">
        <v>4448</v>
      </c>
      <c r="D1488" s="45" t="s">
        <v>4449</v>
      </c>
      <c r="E1488" s="45" t="s">
        <v>4450</v>
      </c>
      <c r="F1488" s="144" t="s">
        <v>5505</v>
      </c>
      <c r="G1488" s="144" t="s">
        <v>5505</v>
      </c>
      <c r="H1488" s="141" t="s">
        <v>5551</v>
      </c>
    </row>
    <row r="1489" spans="1:8" x14ac:dyDescent="0.2">
      <c r="A1489" t="s">
        <v>5495</v>
      </c>
      <c r="B1489" t="s">
        <v>4935</v>
      </c>
      <c r="C1489" s="11" t="s">
        <v>4939</v>
      </c>
      <c r="D1489" s="11" t="s">
        <v>4940</v>
      </c>
      <c r="E1489" s="11" t="s">
        <v>297</v>
      </c>
      <c r="F1489" s="70" t="s">
        <v>5505</v>
      </c>
      <c r="G1489" s="70" t="s">
        <v>5505</v>
      </c>
      <c r="H1489" t="s">
        <v>5551</v>
      </c>
    </row>
    <row r="1490" spans="1:8" x14ac:dyDescent="0.2">
      <c r="A1490" t="s">
        <v>5495</v>
      </c>
      <c r="B1490" s="141" t="s">
        <v>5791</v>
      </c>
      <c r="C1490" s="45" t="s">
        <v>4963</v>
      </c>
      <c r="D1490" s="45" t="s">
        <v>4964</v>
      </c>
      <c r="E1490" s="45" t="s">
        <v>297</v>
      </c>
      <c r="F1490" s="144" t="s">
        <v>5505</v>
      </c>
      <c r="G1490" s="144" t="s">
        <v>5505</v>
      </c>
      <c r="H1490" s="141" t="s">
        <v>5551</v>
      </c>
    </row>
    <row r="1491" spans="1:8" x14ac:dyDescent="0.2">
      <c r="A1491" t="s">
        <v>5495</v>
      </c>
      <c r="B1491" t="s">
        <v>4455</v>
      </c>
      <c r="C1491" s="11" t="s">
        <v>4459</v>
      </c>
      <c r="D1491" s="11" t="s">
        <v>4460</v>
      </c>
      <c r="E1491" s="11" t="s">
        <v>4461</v>
      </c>
      <c r="F1491" s="70" t="s">
        <v>5505</v>
      </c>
      <c r="G1491" s="70" t="s">
        <v>5505</v>
      </c>
      <c r="H1491" t="s">
        <v>5551</v>
      </c>
    </row>
    <row r="1492" spans="1:8" x14ac:dyDescent="0.2">
      <c r="A1492" t="s">
        <v>5495</v>
      </c>
      <c r="B1492" s="141" t="s">
        <v>4462</v>
      </c>
      <c r="C1492" s="45" t="s">
        <v>4466</v>
      </c>
      <c r="D1492" s="45" t="s">
        <v>4467</v>
      </c>
      <c r="E1492" s="45" t="s">
        <v>297</v>
      </c>
      <c r="F1492" s="144" t="s">
        <v>5507</v>
      </c>
      <c r="G1492" s="144" t="s">
        <v>5505</v>
      </c>
      <c r="H1492" s="141" t="s">
        <v>568</v>
      </c>
    </row>
    <row r="1493" spans="1:8" x14ac:dyDescent="0.2">
      <c r="A1493" t="s">
        <v>5495</v>
      </c>
      <c r="B1493" t="s">
        <v>4302</v>
      </c>
      <c r="C1493" s="11" t="s">
        <v>4304</v>
      </c>
      <c r="D1493" s="11" t="s">
        <v>4305</v>
      </c>
      <c r="E1493" s="11" t="s">
        <v>297</v>
      </c>
      <c r="F1493" s="70" t="s">
        <v>5507</v>
      </c>
      <c r="G1493" s="70" t="s">
        <v>5505</v>
      </c>
      <c r="H1493" t="s">
        <v>346</v>
      </c>
    </row>
    <row r="1494" spans="1:8" x14ac:dyDescent="0.2">
      <c r="A1494" t="s">
        <v>5495</v>
      </c>
      <c r="B1494" s="141" t="s">
        <v>5793</v>
      </c>
      <c r="C1494" s="45" t="s">
        <v>4489</v>
      </c>
      <c r="D1494" s="45" t="s">
        <v>4490</v>
      </c>
      <c r="E1494" s="45" t="s">
        <v>297</v>
      </c>
      <c r="F1494" s="144" t="s">
        <v>5507</v>
      </c>
      <c r="G1494" s="144" t="s">
        <v>5505</v>
      </c>
      <c r="H1494" s="141" t="s">
        <v>568</v>
      </c>
    </row>
    <row r="1495" spans="1:8" x14ac:dyDescent="0.2">
      <c r="A1495" t="s">
        <v>5495</v>
      </c>
      <c r="B1495" t="s">
        <v>4492</v>
      </c>
      <c r="C1495" s="11" t="s">
        <v>4495</v>
      </c>
      <c r="D1495" s="11" t="s">
        <v>4496</v>
      </c>
      <c r="E1495" s="11" t="s">
        <v>297</v>
      </c>
      <c r="F1495" s="70" t="s">
        <v>5507</v>
      </c>
      <c r="G1495" s="70" t="s">
        <v>5505</v>
      </c>
      <c r="H1495" t="s">
        <v>297</v>
      </c>
    </row>
    <row r="1496" spans="1:8" x14ac:dyDescent="0.2">
      <c r="A1496" t="s">
        <v>5495</v>
      </c>
      <c r="B1496" s="141" t="s">
        <v>4497</v>
      </c>
      <c r="C1496" s="45" t="s">
        <v>4500</v>
      </c>
      <c r="D1496" s="45" t="s">
        <v>4501</v>
      </c>
      <c r="E1496" s="45" t="s">
        <v>297</v>
      </c>
      <c r="F1496" s="144" t="s">
        <v>5507</v>
      </c>
      <c r="G1496" s="144" t="s">
        <v>5505</v>
      </c>
      <c r="H1496" s="141" t="s">
        <v>297</v>
      </c>
    </row>
    <row r="1497" spans="1:8" x14ac:dyDescent="0.2">
      <c r="A1497" t="s">
        <v>5495</v>
      </c>
      <c r="B1497" s="7" t="s">
        <v>4469</v>
      </c>
      <c r="C1497" s="11" t="s">
        <v>4472</v>
      </c>
      <c r="D1497" s="11" t="s">
        <v>4473</v>
      </c>
      <c r="E1497" s="11" t="s">
        <v>297</v>
      </c>
      <c r="F1497" s="70" t="s">
        <v>5507</v>
      </c>
      <c r="G1497" s="70" t="s">
        <v>5505</v>
      </c>
      <c r="H1497" t="s">
        <v>346</v>
      </c>
    </row>
    <row r="1498" spans="1:8" x14ac:dyDescent="0.2">
      <c r="A1498" t="s">
        <v>5495</v>
      </c>
      <c r="B1498" s="7" t="s">
        <v>4468</v>
      </c>
      <c r="C1498" s="45" t="s">
        <v>4525</v>
      </c>
      <c r="D1498" s="45" t="s">
        <v>4467</v>
      </c>
      <c r="E1498" s="45" t="s">
        <v>297</v>
      </c>
      <c r="F1498" s="144" t="s">
        <v>5507</v>
      </c>
      <c r="G1498" s="144" t="s">
        <v>5505</v>
      </c>
      <c r="H1498" s="141" t="s">
        <v>297</v>
      </c>
    </row>
    <row r="1499" spans="1:8" x14ac:dyDescent="0.2">
      <c r="A1499" t="s">
        <v>5495</v>
      </c>
      <c r="B1499" t="s">
        <v>4527</v>
      </c>
      <c r="C1499" s="11" t="s">
        <v>4530</v>
      </c>
      <c r="D1499" s="11" t="s">
        <v>4531</v>
      </c>
      <c r="E1499" s="11" t="s">
        <v>297</v>
      </c>
      <c r="F1499" s="70" t="s">
        <v>5507</v>
      </c>
      <c r="G1499" s="70" t="s">
        <v>5505</v>
      </c>
      <c r="H1499" t="s">
        <v>568</v>
      </c>
    </row>
    <row r="1500" spans="1:8" x14ac:dyDescent="0.2">
      <c r="A1500" t="s">
        <v>5495</v>
      </c>
      <c r="B1500" s="141" t="s">
        <v>483</v>
      </c>
      <c r="C1500" s="45" t="s">
        <v>489</v>
      </c>
      <c r="D1500" s="45" t="s">
        <v>490</v>
      </c>
      <c r="E1500" s="45" t="s">
        <v>297</v>
      </c>
      <c r="F1500" s="144" t="s">
        <v>5505</v>
      </c>
      <c r="G1500" s="144" t="s">
        <v>5505</v>
      </c>
      <c r="H1500" s="141" t="s">
        <v>5506</v>
      </c>
    </row>
    <row r="1501" spans="1:8" x14ac:dyDescent="0.2">
      <c r="A1501" t="s">
        <v>5495</v>
      </c>
      <c r="B1501" t="s">
        <v>4538</v>
      </c>
      <c r="C1501" s="11" t="s">
        <v>4541</v>
      </c>
      <c r="D1501" s="11" t="s">
        <v>4541</v>
      </c>
      <c r="E1501" s="11" t="s">
        <v>297</v>
      </c>
      <c r="F1501" s="70" t="s">
        <v>5507</v>
      </c>
      <c r="G1501" s="70" t="s">
        <v>5505</v>
      </c>
      <c r="H1501" t="s">
        <v>297</v>
      </c>
    </row>
    <row r="1502" spans="1:8" x14ac:dyDescent="0.2">
      <c r="A1502" t="s">
        <v>5495</v>
      </c>
      <c r="B1502" s="141" t="s">
        <v>4503</v>
      </c>
      <c r="C1502" s="45" t="s">
        <v>4506</v>
      </c>
      <c r="D1502" s="45" t="s">
        <v>4507</v>
      </c>
      <c r="E1502" s="45" t="s">
        <v>297</v>
      </c>
      <c r="F1502" s="144" t="s">
        <v>5507</v>
      </c>
      <c r="G1502" s="144" t="s">
        <v>5505</v>
      </c>
      <c r="H1502" s="141" t="s">
        <v>346</v>
      </c>
    </row>
    <row r="1503" spans="1:8" x14ac:dyDescent="0.2">
      <c r="A1503" t="s">
        <v>5495</v>
      </c>
      <c r="B1503" t="s">
        <v>747</v>
      </c>
      <c r="C1503" s="11" t="s">
        <v>4558</v>
      </c>
      <c r="D1503" s="11" t="s">
        <v>4559</v>
      </c>
      <c r="E1503" s="11" t="s">
        <v>297</v>
      </c>
      <c r="F1503" s="70" t="s">
        <v>5505</v>
      </c>
      <c r="G1503" s="70" t="s">
        <v>5505</v>
      </c>
      <c r="H1503" t="s">
        <v>5551</v>
      </c>
    </row>
    <row r="1504" spans="1:8" x14ac:dyDescent="0.2">
      <c r="A1504" t="s">
        <v>5495</v>
      </c>
      <c r="B1504" s="141" t="s">
        <v>1640</v>
      </c>
      <c r="C1504" s="45" t="s">
        <v>4582</v>
      </c>
      <c r="D1504" s="45" t="s">
        <v>4583</v>
      </c>
      <c r="E1504" s="45" t="s">
        <v>297</v>
      </c>
      <c r="F1504" s="144" t="s">
        <v>5505</v>
      </c>
      <c r="G1504" s="144" t="s">
        <v>5505</v>
      </c>
      <c r="H1504" s="141" t="s">
        <v>5551</v>
      </c>
    </row>
    <row r="1505" spans="1:8" x14ac:dyDescent="0.2">
      <c r="A1505" t="s">
        <v>5495</v>
      </c>
      <c r="B1505" t="s">
        <v>5798</v>
      </c>
      <c r="C1505" s="11" t="s">
        <v>4587</v>
      </c>
      <c r="D1505" s="11" t="s">
        <v>4588</v>
      </c>
      <c r="E1505" s="11" t="s">
        <v>297</v>
      </c>
      <c r="F1505" s="70" t="s">
        <v>5507</v>
      </c>
      <c r="G1505" s="70" t="s">
        <v>5505</v>
      </c>
      <c r="H1505" t="s">
        <v>568</v>
      </c>
    </row>
    <row r="1506" spans="1:8" x14ac:dyDescent="0.2">
      <c r="A1506" t="s">
        <v>5495</v>
      </c>
      <c r="B1506" s="7" t="s">
        <v>4590</v>
      </c>
      <c r="C1506" s="61" t="s">
        <v>4594</v>
      </c>
      <c r="D1506" s="45" t="s">
        <v>4595</v>
      </c>
      <c r="E1506" s="45" t="s">
        <v>4596</v>
      </c>
      <c r="F1506" s="144" t="s">
        <v>5505</v>
      </c>
      <c r="G1506" s="144" t="s">
        <v>5505</v>
      </c>
      <c r="H1506" s="141" t="s">
        <v>5551</v>
      </c>
    </row>
    <row r="1507" spans="1:8" x14ac:dyDescent="0.2">
      <c r="A1507" t="s">
        <v>5495</v>
      </c>
      <c r="B1507" t="s">
        <v>201</v>
      </c>
      <c r="C1507" s="45" t="s">
        <v>3234</v>
      </c>
      <c r="D1507" s="45" t="s">
        <v>3235</v>
      </c>
      <c r="E1507" s="45" t="s">
        <v>3236</v>
      </c>
      <c r="F1507" s="70" t="s">
        <v>5505</v>
      </c>
      <c r="G1507" s="70" t="s">
        <v>5505</v>
      </c>
      <c r="H1507" t="s">
        <v>344</v>
      </c>
    </row>
    <row r="1508" spans="1:8" x14ac:dyDescent="0.2">
      <c r="A1508" t="s">
        <v>5495</v>
      </c>
      <c r="B1508" s="141" t="s">
        <v>4772</v>
      </c>
      <c r="C1508" s="144" t="s">
        <v>5961</v>
      </c>
      <c r="D1508" s="144" t="s">
        <v>4777</v>
      </c>
      <c r="E1508" s="141" t="s">
        <v>4778</v>
      </c>
      <c r="F1508" s="141" t="s">
        <v>5505</v>
      </c>
      <c r="G1508" s="141" t="s">
        <v>5505</v>
      </c>
      <c r="H1508" s="141" t="s">
        <v>5551</v>
      </c>
    </row>
    <row r="1509" spans="1:8" x14ac:dyDescent="0.2">
      <c r="A1509" t="s">
        <v>5495</v>
      </c>
      <c r="B1509" t="s">
        <v>4617</v>
      </c>
      <c r="C1509" s="11" t="s">
        <v>4620</v>
      </c>
      <c r="D1509" s="11" t="s">
        <v>4621</v>
      </c>
      <c r="E1509" s="11" t="s">
        <v>297</v>
      </c>
      <c r="F1509" s="70" t="s">
        <v>5505</v>
      </c>
      <c r="G1509" s="70" t="s">
        <v>5505</v>
      </c>
      <c r="H1509" t="s">
        <v>297</v>
      </c>
    </row>
    <row r="1510" spans="1:8" x14ac:dyDescent="0.2">
      <c r="A1510" t="s">
        <v>5495</v>
      </c>
      <c r="B1510" s="141" t="s">
        <v>4622</v>
      </c>
      <c r="C1510" s="45" t="s">
        <v>4626</v>
      </c>
      <c r="D1510" s="45" t="s">
        <v>4627</v>
      </c>
      <c r="E1510" s="45" t="s">
        <v>4628</v>
      </c>
      <c r="F1510" s="144" t="s">
        <v>5505</v>
      </c>
      <c r="G1510" s="144" t="s">
        <v>5505</v>
      </c>
      <c r="H1510" s="141" t="s">
        <v>297</v>
      </c>
    </row>
    <row r="1511" spans="1:8" x14ac:dyDescent="0.2">
      <c r="A1511" t="s">
        <v>5495</v>
      </c>
      <c r="B1511" t="s">
        <v>3910</v>
      </c>
      <c r="C1511" s="11" t="s">
        <v>5962</v>
      </c>
      <c r="D1511" s="11" t="s">
        <v>3915</v>
      </c>
      <c r="E1511" s="11" t="s">
        <v>3916</v>
      </c>
      <c r="F1511" s="70" t="s">
        <v>5505</v>
      </c>
      <c r="G1511" s="70" t="s">
        <v>5505</v>
      </c>
      <c r="H1511" t="s">
        <v>5551</v>
      </c>
    </row>
    <row r="1512" spans="1:8" x14ac:dyDescent="0.2">
      <c r="A1512" t="s">
        <v>5495</v>
      </c>
      <c r="B1512" s="145" t="s">
        <v>4645</v>
      </c>
      <c r="C1512" s="45" t="s">
        <v>4647</v>
      </c>
      <c r="D1512" s="45" t="s">
        <v>4648</v>
      </c>
      <c r="E1512" s="45" t="s">
        <v>297</v>
      </c>
      <c r="F1512" s="144" t="s">
        <v>5505</v>
      </c>
      <c r="G1512" s="144" t="s">
        <v>5505</v>
      </c>
      <c r="H1512" s="141" t="s">
        <v>5551</v>
      </c>
    </row>
    <row r="1513" spans="1:8" x14ac:dyDescent="0.2">
      <c r="A1513" t="s">
        <v>5495</v>
      </c>
      <c r="B1513" t="s">
        <v>5804</v>
      </c>
      <c r="C1513" s="11" t="s">
        <v>5339</v>
      </c>
      <c r="D1513" s="11" t="s">
        <v>5340</v>
      </c>
      <c r="E1513" s="11" t="s">
        <v>297</v>
      </c>
      <c r="F1513" s="70" t="s">
        <v>5505</v>
      </c>
      <c r="G1513" s="70" t="s">
        <v>5505</v>
      </c>
      <c r="H1513" t="s">
        <v>5551</v>
      </c>
    </row>
    <row r="1514" spans="1:8" x14ac:dyDescent="0.2">
      <c r="A1514" t="s">
        <v>5495</v>
      </c>
      <c r="B1514" s="141" t="s">
        <v>4542</v>
      </c>
      <c r="C1514" s="45" t="s">
        <v>4544</v>
      </c>
      <c r="D1514" s="45" t="s">
        <v>4545</v>
      </c>
      <c r="E1514" s="45" t="s">
        <v>297</v>
      </c>
      <c r="F1514" s="144" t="s">
        <v>5507</v>
      </c>
      <c r="G1514" s="144" t="s">
        <v>5505</v>
      </c>
      <c r="H1514" s="141" t="s">
        <v>346</v>
      </c>
    </row>
    <row r="1515" spans="1:8" x14ac:dyDescent="0.2">
      <c r="A1515" t="s">
        <v>5495</v>
      </c>
      <c r="B1515" t="s">
        <v>4658</v>
      </c>
      <c r="C1515" s="11" t="s">
        <v>4661</v>
      </c>
      <c r="D1515" s="11" t="s">
        <v>4662</v>
      </c>
      <c r="E1515" s="11" t="s">
        <v>297</v>
      </c>
      <c r="F1515" s="70" t="s">
        <v>5507</v>
      </c>
      <c r="G1515" s="70" t="s">
        <v>5505</v>
      </c>
      <c r="H1515" t="s">
        <v>297</v>
      </c>
    </row>
    <row r="1516" spans="1:8" x14ac:dyDescent="0.2">
      <c r="A1516" t="s">
        <v>5495</v>
      </c>
      <c r="B1516" s="141" t="s">
        <v>4668</v>
      </c>
      <c r="C1516" s="45" t="s">
        <v>534</v>
      </c>
      <c r="D1516" s="45" t="s">
        <v>4671</v>
      </c>
      <c r="E1516" s="45" t="s">
        <v>297</v>
      </c>
      <c r="F1516" s="144" t="s">
        <v>5505</v>
      </c>
      <c r="G1516" s="144" t="s">
        <v>5505</v>
      </c>
      <c r="H1516" s="141" t="s">
        <v>5551</v>
      </c>
    </row>
    <row r="1517" spans="1:8" x14ac:dyDescent="0.2">
      <c r="A1517" t="s">
        <v>5495</v>
      </c>
      <c r="B1517" t="s">
        <v>4672</v>
      </c>
      <c r="C1517" s="11" t="s">
        <v>4675</v>
      </c>
      <c r="D1517" s="11" t="s">
        <v>4676</v>
      </c>
      <c r="E1517" s="11" t="s">
        <v>297</v>
      </c>
      <c r="F1517" s="70" t="s">
        <v>5507</v>
      </c>
      <c r="G1517" s="70" t="s">
        <v>5505</v>
      </c>
      <c r="H1517" t="s">
        <v>297</v>
      </c>
    </row>
    <row r="1518" spans="1:8" x14ac:dyDescent="0.2">
      <c r="A1518" t="s">
        <v>5495</v>
      </c>
      <c r="B1518" s="141" t="s">
        <v>478</v>
      </c>
      <c r="C1518" s="45" t="s">
        <v>526</v>
      </c>
      <c r="D1518" s="45" t="s">
        <v>527</v>
      </c>
      <c r="E1518" s="45" t="s">
        <v>297</v>
      </c>
      <c r="F1518" s="144" t="s">
        <v>5505</v>
      </c>
      <c r="G1518" s="144" t="s">
        <v>5505</v>
      </c>
      <c r="H1518" s="141" t="s">
        <v>5506</v>
      </c>
    </row>
    <row r="1519" spans="1:8" x14ac:dyDescent="0.2">
      <c r="A1519" t="s">
        <v>5495</v>
      </c>
      <c r="B1519" t="s">
        <v>543</v>
      </c>
      <c r="C1519" s="11" t="s">
        <v>546</v>
      </c>
      <c r="D1519" s="11" t="s">
        <v>547</v>
      </c>
      <c r="E1519" s="11" t="s">
        <v>297</v>
      </c>
      <c r="F1519" s="70" t="s">
        <v>5505</v>
      </c>
      <c r="G1519" s="70" t="s">
        <v>5505</v>
      </c>
      <c r="H1519" t="s">
        <v>5506</v>
      </c>
    </row>
    <row r="1520" spans="1:8" x14ac:dyDescent="0.2">
      <c r="A1520" t="s">
        <v>5495</v>
      </c>
      <c r="B1520" s="141" t="s">
        <v>4689</v>
      </c>
      <c r="C1520" s="45" t="s">
        <v>4693</v>
      </c>
      <c r="D1520" s="45" t="s">
        <v>4694</v>
      </c>
      <c r="E1520" s="45" t="s">
        <v>297</v>
      </c>
      <c r="F1520" s="144" t="s">
        <v>5507</v>
      </c>
      <c r="G1520" s="144" t="s">
        <v>5505</v>
      </c>
      <c r="H1520" s="141" t="s">
        <v>568</v>
      </c>
    </row>
    <row r="1521" spans="1:8" x14ac:dyDescent="0.2">
      <c r="A1521" t="s">
        <v>5495</v>
      </c>
      <c r="B1521" t="s">
        <v>359</v>
      </c>
      <c r="C1521" s="11" t="s">
        <v>4700</v>
      </c>
      <c r="D1521" s="11" t="s">
        <v>4701</v>
      </c>
      <c r="E1521" s="11" t="s">
        <v>297</v>
      </c>
      <c r="F1521" s="70" t="s">
        <v>5505</v>
      </c>
      <c r="G1521" s="70" t="s">
        <v>5505</v>
      </c>
      <c r="H1521" t="s">
        <v>5551</v>
      </c>
    </row>
    <row r="1522" spans="1:8" x14ac:dyDescent="0.2">
      <c r="A1522" t="s">
        <v>5495</v>
      </c>
      <c r="B1522" s="141" t="s">
        <v>2215</v>
      </c>
      <c r="C1522" s="45" t="s">
        <v>2216</v>
      </c>
      <c r="D1522" s="45" t="s">
        <v>2218</v>
      </c>
      <c r="E1522" s="45" t="s">
        <v>297</v>
      </c>
      <c r="F1522" s="144" t="s">
        <v>5512</v>
      </c>
      <c r="G1522" s="144" t="s">
        <v>5505</v>
      </c>
      <c r="H1522" s="141" t="s">
        <v>297</v>
      </c>
    </row>
    <row r="1523" spans="1:8" x14ac:dyDescent="0.2">
      <c r="A1523" t="s">
        <v>5495</v>
      </c>
      <c r="B1523" t="s">
        <v>4705</v>
      </c>
      <c r="C1523" s="11" t="s">
        <v>4709</v>
      </c>
      <c r="D1523" s="11" t="s">
        <v>4710</v>
      </c>
      <c r="E1523" s="11" t="s">
        <v>297</v>
      </c>
      <c r="F1523" s="70" t="s">
        <v>5507</v>
      </c>
      <c r="G1523" s="70" t="s">
        <v>5505</v>
      </c>
      <c r="H1523" t="s">
        <v>568</v>
      </c>
    </row>
    <row r="1524" spans="1:8" x14ac:dyDescent="0.2">
      <c r="A1524" t="s">
        <v>5495</v>
      </c>
      <c r="B1524" s="141" t="s">
        <v>239</v>
      </c>
      <c r="C1524" s="147" t="s">
        <v>3281</v>
      </c>
      <c r="D1524" s="147" t="s">
        <v>3282</v>
      </c>
      <c r="E1524" s="117" t="s">
        <v>1191</v>
      </c>
      <c r="F1524" s="144" t="s">
        <v>5507</v>
      </c>
      <c r="G1524" s="144" t="s">
        <v>5505</v>
      </c>
      <c r="H1524" s="141" t="s">
        <v>5506</v>
      </c>
    </row>
    <row r="1525" spans="1:8" x14ac:dyDescent="0.2">
      <c r="A1525" t="s">
        <v>5495</v>
      </c>
      <c r="B1525" t="s">
        <v>559</v>
      </c>
      <c r="C1525" s="11" t="s">
        <v>562</v>
      </c>
      <c r="D1525" s="11" t="s">
        <v>563</v>
      </c>
      <c r="E1525" s="11" t="s">
        <v>297</v>
      </c>
      <c r="F1525" s="70" t="s">
        <v>5505</v>
      </c>
      <c r="G1525" s="70" t="s">
        <v>5505</v>
      </c>
      <c r="H1525" t="s">
        <v>5506</v>
      </c>
    </row>
    <row r="1526" spans="1:8" x14ac:dyDescent="0.2">
      <c r="A1526" t="s">
        <v>5495</v>
      </c>
      <c r="B1526" s="7" t="s">
        <v>4653</v>
      </c>
      <c r="C1526" s="45" t="s">
        <v>4656</v>
      </c>
      <c r="D1526" s="45" t="s">
        <v>4657</v>
      </c>
      <c r="E1526" s="45" t="s">
        <v>297</v>
      </c>
      <c r="F1526" s="144" t="s">
        <v>5505</v>
      </c>
      <c r="G1526" s="144" t="s">
        <v>5505</v>
      </c>
      <c r="H1526" s="141" t="s">
        <v>5551</v>
      </c>
    </row>
    <row r="1527" spans="1:8" x14ac:dyDescent="0.2">
      <c r="A1527" t="s">
        <v>5495</v>
      </c>
      <c r="B1527" t="s">
        <v>4736</v>
      </c>
      <c r="C1527" s="122" t="s">
        <v>4738</v>
      </c>
      <c r="D1527" s="122" t="s">
        <v>4738</v>
      </c>
      <c r="E1527" s="11" t="s">
        <v>297</v>
      </c>
      <c r="F1527" s="70" t="s">
        <v>5505</v>
      </c>
      <c r="G1527" s="70" t="s">
        <v>5505</v>
      </c>
      <c r="H1527" t="s">
        <v>5551</v>
      </c>
    </row>
    <row r="1528" spans="1:8" x14ac:dyDescent="0.2">
      <c r="A1528" t="s">
        <v>5495</v>
      </c>
      <c r="B1528" s="7" t="s">
        <v>4739</v>
      </c>
      <c r="C1528" s="61" t="s">
        <v>4741</v>
      </c>
      <c r="D1528" s="45" t="s">
        <v>4742</v>
      </c>
      <c r="E1528" s="45" t="s">
        <v>2301</v>
      </c>
      <c r="F1528" s="144" t="s">
        <v>5505</v>
      </c>
      <c r="G1528" s="144" t="s">
        <v>5505</v>
      </c>
      <c r="H1528" s="141" t="s">
        <v>5551</v>
      </c>
    </row>
    <row r="1529" spans="1:8" x14ac:dyDescent="0.2">
      <c r="A1529" t="s">
        <v>5495</v>
      </c>
      <c r="B1529" t="s">
        <v>4743</v>
      </c>
      <c r="C1529" s="11" t="s">
        <v>4642</v>
      </c>
      <c r="D1529" s="11" t="s">
        <v>4746</v>
      </c>
      <c r="E1529" s="11" t="s">
        <v>297</v>
      </c>
      <c r="F1529" s="70" t="s">
        <v>5507</v>
      </c>
      <c r="G1529" s="70" t="s">
        <v>5505</v>
      </c>
      <c r="H1529" t="s">
        <v>568</v>
      </c>
    </row>
    <row r="1530" spans="1:8" x14ac:dyDescent="0.2">
      <c r="A1530" t="s">
        <v>5495</v>
      </c>
      <c r="B1530" s="141" t="s">
        <v>4748</v>
      </c>
      <c r="C1530" s="45" t="s">
        <v>4751</v>
      </c>
      <c r="D1530" s="45" t="s">
        <v>4752</v>
      </c>
      <c r="E1530" s="45" t="s">
        <v>297</v>
      </c>
      <c r="F1530" s="144" t="s">
        <v>5505</v>
      </c>
      <c r="G1530" s="144" t="s">
        <v>5505</v>
      </c>
      <c r="H1530" s="141" t="s">
        <v>5551</v>
      </c>
    </row>
    <row r="1531" spans="1:8" x14ac:dyDescent="0.2">
      <c r="A1531" t="s">
        <v>5495</v>
      </c>
      <c r="B1531" t="s">
        <v>4753</v>
      </c>
      <c r="C1531" s="11" t="s">
        <v>4756</v>
      </c>
      <c r="D1531" s="11" t="s">
        <v>4757</v>
      </c>
      <c r="E1531" s="11" t="s">
        <v>297</v>
      </c>
      <c r="F1531" s="70" t="s">
        <v>5507</v>
      </c>
      <c r="G1531" s="70" t="s">
        <v>5505</v>
      </c>
      <c r="H1531" t="s">
        <v>346</v>
      </c>
    </row>
    <row r="1532" spans="1:8" x14ac:dyDescent="0.2">
      <c r="A1532" t="s">
        <v>5495</v>
      </c>
      <c r="B1532" s="141" t="s">
        <v>4759</v>
      </c>
      <c r="C1532" s="45" t="s">
        <v>4764</v>
      </c>
      <c r="D1532" s="45" t="s">
        <v>4765</v>
      </c>
      <c r="E1532" s="45" t="s">
        <v>297</v>
      </c>
      <c r="F1532" s="144" t="s">
        <v>5505</v>
      </c>
      <c r="G1532" s="144" t="s">
        <v>5505</v>
      </c>
      <c r="H1532" s="141" t="s">
        <v>5551</v>
      </c>
    </row>
    <row r="1533" spans="1:8" x14ac:dyDescent="0.2">
      <c r="A1533" t="s">
        <v>5495</v>
      </c>
      <c r="B1533" t="s">
        <v>300</v>
      </c>
      <c r="C1533" s="11" t="s">
        <v>646</v>
      </c>
      <c r="D1533" s="11" t="s">
        <v>647</v>
      </c>
      <c r="E1533" s="11" t="s">
        <v>297</v>
      </c>
      <c r="F1533" s="70" t="s">
        <v>5505</v>
      </c>
      <c r="G1533" s="70" t="s">
        <v>5505</v>
      </c>
      <c r="H1533" t="s">
        <v>5506</v>
      </c>
    </row>
    <row r="1534" spans="1:8" x14ac:dyDescent="0.2">
      <c r="A1534" t="s">
        <v>5495</v>
      </c>
      <c r="B1534" s="141" t="s">
        <v>4941</v>
      </c>
      <c r="C1534" s="45" t="s">
        <v>4944</v>
      </c>
      <c r="D1534" s="45" t="s">
        <v>4945</v>
      </c>
      <c r="E1534" s="45" t="s">
        <v>297</v>
      </c>
      <c r="F1534" s="144" t="s">
        <v>5505</v>
      </c>
      <c r="G1534" s="144" t="s">
        <v>5505</v>
      </c>
      <c r="H1534" s="141" t="s">
        <v>5551</v>
      </c>
    </row>
    <row r="1535" spans="1:8" x14ac:dyDescent="0.2">
      <c r="A1535" t="s">
        <v>5495</v>
      </c>
      <c r="B1535" t="s">
        <v>4790</v>
      </c>
      <c r="C1535" s="11" t="s">
        <v>4793</v>
      </c>
      <c r="D1535" s="11" t="s">
        <v>4794</v>
      </c>
      <c r="E1535" s="11" t="s">
        <v>297</v>
      </c>
      <c r="F1535" s="70" t="s">
        <v>5505</v>
      </c>
      <c r="G1535" s="70" t="s">
        <v>5505</v>
      </c>
      <c r="H1535" t="s">
        <v>5551</v>
      </c>
    </row>
    <row r="1536" spans="1:8" x14ac:dyDescent="0.2">
      <c r="A1536" t="s">
        <v>5495</v>
      </c>
      <c r="B1536" s="141" t="s">
        <v>648</v>
      </c>
      <c r="C1536" s="45" t="s">
        <v>4803</v>
      </c>
      <c r="D1536" s="45" t="s">
        <v>4804</v>
      </c>
      <c r="E1536" s="45" t="s">
        <v>4805</v>
      </c>
      <c r="F1536" s="144" t="s">
        <v>5505</v>
      </c>
      <c r="G1536" s="144" t="s">
        <v>5505</v>
      </c>
      <c r="H1536" s="141" t="s">
        <v>5551</v>
      </c>
    </row>
    <row r="1537" spans="1:8" x14ac:dyDescent="0.2">
      <c r="A1537" t="s">
        <v>5495</v>
      </c>
      <c r="B1537" t="s">
        <v>2011</v>
      </c>
      <c r="C1537" s="11" t="s">
        <v>4090</v>
      </c>
      <c r="D1537" s="11" t="s">
        <v>4091</v>
      </c>
      <c r="E1537" s="11" t="s">
        <v>4092</v>
      </c>
      <c r="F1537" s="70" t="s">
        <v>5505</v>
      </c>
      <c r="G1537" s="70" t="s">
        <v>5505</v>
      </c>
      <c r="H1537" t="s">
        <v>5551</v>
      </c>
    </row>
    <row r="1538" spans="1:8" x14ac:dyDescent="0.2">
      <c r="A1538" t="s">
        <v>5495</v>
      </c>
      <c r="B1538" s="141" t="s">
        <v>4817</v>
      </c>
      <c r="C1538" s="45" t="s">
        <v>4821</v>
      </c>
      <c r="D1538" s="45" t="s">
        <v>940</v>
      </c>
      <c r="E1538" s="45" t="s">
        <v>297</v>
      </c>
      <c r="F1538" s="144" t="s">
        <v>5507</v>
      </c>
      <c r="G1538" s="144" t="s">
        <v>5505</v>
      </c>
      <c r="H1538" s="141" t="s">
        <v>1032</v>
      </c>
    </row>
    <row r="1539" spans="1:8" x14ac:dyDescent="0.2">
      <c r="A1539" t="s">
        <v>5495</v>
      </c>
      <c r="B1539" t="s">
        <v>844</v>
      </c>
      <c r="C1539" s="11" t="s">
        <v>2185</v>
      </c>
      <c r="D1539" s="11" t="s">
        <v>2186</v>
      </c>
      <c r="E1539" s="11" t="s">
        <v>297</v>
      </c>
      <c r="F1539" s="70" t="s">
        <v>5505</v>
      </c>
      <c r="G1539" s="70" t="s">
        <v>5505</v>
      </c>
      <c r="H1539" t="s">
        <v>5506</v>
      </c>
    </row>
    <row r="1540" spans="1:8" x14ac:dyDescent="0.2">
      <c r="A1540" t="s">
        <v>5495</v>
      </c>
      <c r="B1540" s="141" t="s">
        <v>4827</v>
      </c>
      <c r="C1540" s="45" t="s">
        <v>4832</v>
      </c>
      <c r="D1540" s="45" t="s">
        <v>4833</v>
      </c>
      <c r="E1540" s="45" t="s">
        <v>4834</v>
      </c>
      <c r="F1540" s="144" t="s">
        <v>5505</v>
      </c>
      <c r="G1540" s="144" t="s">
        <v>5505</v>
      </c>
      <c r="H1540" s="141" t="s">
        <v>5551</v>
      </c>
    </row>
    <row r="1541" spans="1:8" x14ac:dyDescent="0.2">
      <c r="A1541" t="s">
        <v>5495</v>
      </c>
      <c r="B1541" t="s">
        <v>375</v>
      </c>
      <c r="C1541" s="11" t="s">
        <v>2994</v>
      </c>
      <c r="D1541" s="11" t="s">
        <v>2995</v>
      </c>
      <c r="E1541" s="11" t="s">
        <v>297</v>
      </c>
      <c r="F1541" s="70" t="s">
        <v>5505</v>
      </c>
      <c r="G1541" s="70" t="s">
        <v>5505</v>
      </c>
      <c r="H1541" t="s">
        <v>5506</v>
      </c>
    </row>
    <row r="1542" spans="1:8" x14ac:dyDescent="0.2">
      <c r="A1542" t="s">
        <v>5495</v>
      </c>
      <c r="B1542" s="141" t="s">
        <v>4839</v>
      </c>
      <c r="C1542" s="45" t="s">
        <v>4842</v>
      </c>
      <c r="D1542" s="45" t="s">
        <v>4843</v>
      </c>
      <c r="E1542" s="45" t="s">
        <v>297</v>
      </c>
      <c r="F1542" s="144" t="s">
        <v>5505</v>
      </c>
      <c r="G1542" s="144" t="s">
        <v>5505</v>
      </c>
      <c r="H1542" s="141" t="s">
        <v>5551</v>
      </c>
    </row>
    <row r="1543" spans="1:8" x14ac:dyDescent="0.2">
      <c r="A1543" t="s">
        <v>5495</v>
      </c>
      <c r="B1543" s="7" t="s">
        <v>4491</v>
      </c>
      <c r="C1543" s="11" t="s">
        <v>4846</v>
      </c>
      <c r="D1543" s="11" t="s">
        <v>4490</v>
      </c>
      <c r="E1543" s="11" t="s">
        <v>297</v>
      </c>
      <c r="F1543" s="70" t="s">
        <v>5507</v>
      </c>
      <c r="G1543" s="70" t="s">
        <v>5505</v>
      </c>
      <c r="H1543" t="s">
        <v>297</v>
      </c>
    </row>
    <row r="1544" spans="1:8" x14ac:dyDescent="0.2">
      <c r="A1544" t="s">
        <v>5495</v>
      </c>
      <c r="B1544" s="7" t="s">
        <v>4848</v>
      </c>
      <c r="C1544" s="45" t="s">
        <v>4851</v>
      </c>
      <c r="D1544" s="45" t="s">
        <v>4852</v>
      </c>
      <c r="E1544" s="45" t="s">
        <v>297</v>
      </c>
      <c r="F1544" s="144" t="s">
        <v>5505</v>
      </c>
      <c r="G1544" s="144" t="s">
        <v>5505</v>
      </c>
      <c r="H1544" s="141" t="s">
        <v>5551</v>
      </c>
    </row>
    <row r="1545" spans="1:8" x14ac:dyDescent="0.2">
      <c r="A1545" t="s">
        <v>5495</v>
      </c>
      <c r="B1545" t="s">
        <v>4853</v>
      </c>
      <c r="C1545" s="11" t="s">
        <v>4856</v>
      </c>
      <c r="D1545" s="11" t="s">
        <v>4857</v>
      </c>
      <c r="E1545" s="11" t="s">
        <v>297</v>
      </c>
      <c r="F1545" s="70" t="s">
        <v>5507</v>
      </c>
      <c r="G1545" s="70" t="s">
        <v>5505</v>
      </c>
      <c r="H1545" t="s">
        <v>346</v>
      </c>
    </row>
    <row r="1546" spans="1:8" x14ac:dyDescent="0.2">
      <c r="A1546" t="s">
        <v>5495</v>
      </c>
      <c r="B1546" s="141" t="s">
        <v>715</v>
      </c>
      <c r="C1546" s="45" t="s">
        <v>4860</v>
      </c>
      <c r="D1546" s="45" t="s">
        <v>4861</v>
      </c>
      <c r="E1546" s="45" t="s">
        <v>297</v>
      </c>
      <c r="F1546" s="144" t="s">
        <v>5505</v>
      </c>
      <c r="G1546" s="144" t="s">
        <v>5505</v>
      </c>
      <c r="H1546" s="141" t="s">
        <v>5551</v>
      </c>
    </row>
    <row r="1547" spans="1:8" x14ac:dyDescent="0.2">
      <c r="A1547" t="s">
        <v>5495</v>
      </c>
      <c r="B1547" t="s">
        <v>3499</v>
      </c>
      <c r="C1547" s="11" t="s">
        <v>3502</v>
      </c>
      <c r="D1547" s="11" t="s">
        <v>3503</v>
      </c>
      <c r="E1547" s="11" t="s">
        <v>297</v>
      </c>
      <c r="F1547" s="70" t="s">
        <v>5505</v>
      </c>
      <c r="G1547" s="70" t="s">
        <v>5505</v>
      </c>
      <c r="H1547" t="s">
        <v>5551</v>
      </c>
    </row>
    <row r="1548" spans="1:8" x14ac:dyDescent="0.2">
      <c r="A1548" t="s">
        <v>5495</v>
      </c>
      <c r="B1548" s="141" t="s">
        <v>241</v>
      </c>
      <c r="C1548" s="45" t="s">
        <v>3286</v>
      </c>
      <c r="D1548" s="45" t="s">
        <v>3287</v>
      </c>
      <c r="E1548" s="45" t="s">
        <v>297</v>
      </c>
      <c r="F1548" s="144" t="s">
        <v>5505</v>
      </c>
      <c r="G1548" s="144" t="s">
        <v>5505</v>
      </c>
      <c r="H1548" s="141" t="s">
        <v>5506</v>
      </c>
    </row>
    <row r="1549" spans="1:8" x14ac:dyDescent="0.2">
      <c r="A1549" t="s">
        <v>5495</v>
      </c>
      <c r="B1549" t="s">
        <v>716</v>
      </c>
      <c r="C1549" s="11" t="s">
        <v>4885</v>
      </c>
      <c r="D1549" s="11" t="s">
        <v>4886</v>
      </c>
      <c r="E1549" s="11" t="s">
        <v>297</v>
      </c>
      <c r="F1549" s="70" t="s">
        <v>5505</v>
      </c>
      <c r="G1549" s="70" t="s">
        <v>5505</v>
      </c>
      <c r="H1549" t="s">
        <v>5551</v>
      </c>
    </row>
    <row r="1550" spans="1:8" x14ac:dyDescent="0.2">
      <c r="A1550" t="s">
        <v>5495</v>
      </c>
      <c r="B1550" s="141" t="s">
        <v>4887</v>
      </c>
      <c r="C1550" s="45" t="s">
        <v>4890</v>
      </c>
      <c r="D1550" s="45" t="s">
        <v>4891</v>
      </c>
      <c r="E1550" s="45" t="s">
        <v>297</v>
      </c>
      <c r="F1550" s="144" t="s">
        <v>5507</v>
      </c>
      <c r="G1550" s="144" t="s">
        <v>5505</v>
      </c>
      <c r="H1550" s="141" t="s">
        <v>297</v>
      </c>
    </row>
    <row r="1551" spans="1:8" x14ac:dyDescent="0.2">
      <c r="A1551" t="s">
        <v>5495</v>
      </c>
      <c r="B1551" t="s">
        <v>4896</v>
      </c>
      <c r="C1551" s="11" t="s">
        <v>5963</v>
      </c>
      <c r="D1551" s="11" t="s">
        <v>4901</v>
      </c>
      <c r="E1551" s="11" t="s">
        <v>4902</v>
      </c>
      <c r="F1551" s="70" t="s">
        <v>5505</v>
      </c>
      <c r="G1551" s="70" t="s">
        <v>5505</v>
      </c>
      <c r="H1551" t="s">
        <v>5551</v>
      </c>
    </row>
    <row r="1552" spans="1:8" x14ac:dyDescent="0.2">
      <c r="A1552" t="s">
        <v>5495</v>
      </c>
      <c r="B1552" s="141" t="s">
        <v>4903</v>
      </c>
      <c r="C1552" s="45" t="s">
        <v>4907</v>
      </c>
      <c r="D1552" s="45" t="s">
        <v>4908</v>
      </c>
      <c r="E1552" s="45" t="s">
        <v>297</v>
      </c>
      <c r="F1552" s="144" t="s">
        <v>5505</v>
      </c>
      <c r="G1552" s="144" t="s">
        <v>5505</v>
      </c>
      <c r="H1552" s="141" t="s">
        <v>5551</v>
      </c>
    </row>
    <row r="1553" spans="1:8" x14ac:dyDescent="0.2">
      <c r="A1553" t="s">
        <v>5495</v>
      </c>
      <c r="B1553" t="s">
        <v>4916</v>
      </c>
      <c r="C1553" s="11" t="s">
        <v>4919</v>
      </c>
      <c r="D1553" s="11" t="s">
        <v>4920</v>
      </c>
      <c r="E1553" s="11" t="s">
        <v>297</v>
      </c>
      <c r="F1553" t="s">
        <v>5505</v>
      </c>
      <c r="G1553" t="s">
        <v>5505</v>
      </c>
      <c r="H1553" t="s">
        <v>5551</v>
      </c>
    </row>
    <row r="1554" spans="1:8" x14ac:dyDescent="0.2">
      <c r="A1554" t="s">
        <v>5495</v>
      </c>
      <c r="B1554" s="141" t="s">
        <v>4921</v>
      </c>
      <c r="C1554" s="45" t="s">
        <v>5964</v>
      </c>
      <c r="D1554" s="45" t="s">
        <v>4926</v>
      </c>
      <c r="E1554" s="45" t="s">
        <v>4927</v>
      </c>
      <c r="F1554" s="144" t="s">
        <v>5507</v>
      </c>
      <c r="G1554" s="144" t="s">
        <v>5505</v>
      </c>
      <c r="H1554" s="141" t="s">
        <v>346</v>
      </c>
    </row>
    <row r="1555" spans="1:8" x14ac:dyDescent="0.2">
      <c r="A1555" t="s">
        <v>5495</v>
      </c>
      <c r="B1555" t="s">
        <v>4928</v>
      </c>
      <c r="C1555" s="11" t="s">
        <v>4932</v>
      </c>
      <c r="D1555" s="11" t="s">
        <v>4933</v>
      </c>
      <c r="E1555" s="11" t="s">
        <v>297</v>
      </c>
      <c r="F1555" s="70" t="s">
        <v>5507</v>
      </c>
      <c r="G1555" s="70" t="s">
        <v>5505</v>
      </c>
      <c r="H1555" t="s">
        <v>568</v>
      </c>
    </row>
    <row r="1556" spans="1:8" x14ac:dyDescent="0.2">
      <c r="A1556" t="s">
        <v>5495</v>
      </c>
      <c r="B1556" s="141" t="s">
        <v>5052</v>
      </c>
      <c r="C1556" s="45" t="s">
        <v>5057</v>
      </c>
      <c r="D1556" s="45" t="s">
        <v>5058</v>
      </c>
      <c r="E1556" s="45" t="s">
        <v>297</v>
      </c>
      <c r="F1556" s="144" t="s">
        <v>5505</v>
      </c>
      <c r="G1556" s="144" t="s">
        <v>5505</v>
      </c>
      <c r="H1556" s="141" t="s">
        <v>5551</v>
      </c>
    </row>
    <row r="1557" spans="1:8" x14ac:dyDescent="0.2">
      <c r="A1557" t="s">
        <v>5495</v>
      </c>
      <c r="B1557" s="70" t="s">
        <v>5816</v>
      </c>
      <c r="C1557" s="11" t="s">
        <v>5150</v>
      </c>
      <c r="D1557" s="11" t="s">
        <v>5151</v>
      </c>
      <c r="E1557" s="11" t="s">
        <v>5152</v>
      </c>
      <c r="F1557" s="70" t="s">
        <v>5505</v>
      </c>
      <c r="G1557" s="70" t="s">
        <v>5505</v>
      </c>
      <c r="H1557" t="s">
        <v>5551</v>
      </c>
    </row>
    <row r="1558" spans="1:8" x14ac:dyDescent="0.2">
      <c r="A1558" t="s">
        <v>5495</v>
      </c>
      <c r="B1558" s="141" t="s">
        <v>4946</v>
      </c>
      <c r="C1558" s="45" t="s">
        <v>4949</v>
      </c>
      <c r="D1558" s="45" t="s">
        <v>4950</v>
      </c>
      <c r="E1558" s="45" t="s">
        <v>297</v>
      </c>
      <c r="F1558" s="144" t="s">
        <v>5507</v>
      </c>
      <c r="G1558" s="144" t="s">
        <v>5505</v>
      </c>
      <c r="H1558" s="141" t="s">
        <v>346</v>
      </c>
    </row>
    <row r="1559" spans="1:8" x14ac:dyDescent="0.2">
      <c r="A1559" t="s">
        <v>5495</v>
      </c>
      <c r="B1559" t="s">
        <v>4955</v>
      </c>
      <c r="C1559" s="11" t="s">
        <v>4958</v>
      </c>
      <c r="D1559" s="11" t="s">
        <v>4959</v>
      </c>
      <c r="E1559" s="11" t="s">
        <v>297</v>
      </c>
      <c r="F1559" s="70" t="s">
        <v>5505</v>
      </c>
      <c r="G1559" s="70" t="s">
        <v>5505</v>
      </c>
      <c r="H1559" t="s">
        <v>5551</v>
      </c>
    </row>
    <row r="1560" spans="1:8" x14ac:dyDescent="0.2">
      <c r="A1560" t="s">
        <v>5495</v>
      </c>
      <c r="B1560" s="7" t="s">
        <v>4965</v>
      </c>
      <c r="C1560" s="45" t="s">
        <v>4969</v>
      </c>
      <c r="D1560" s="120" t="s">
        <v>4970</v>
      </c>
      <c r="E1560" s="45" t="s">
        <v>4971</v>
      </c>
      <c r="F1560" s="144" t="s">
        <v>5505</v>
      </c>
      <c r="G1560" s="144" t="s">
        <v>5505</v>
      </c>
      <c r="H1560" s="141" t="s">
        <v>5551</v>
      </c>
    </row>
    <row r="1561" spans="1:8" x14ac:dyDescent="0.2">
      <c r="A1561" t="s">
        <v>5495</v>
      </c>
      <c r="B1561" t="s">
        <v>658</v>
      </c>
      <c r="C1561" s="11" t="s">
        <v>4974</v>
      </c>
      <c r="D1561" s="11" t="s">
        <v>4975</v>
      </c>
      <c r="E1561" s="11" t="s">
        <v>297</v>
      </c>
      <c r="F1561" s="70" t="s">
        <v>5505</v>
      </c>
      <c r="G1561" s="70" t="s">
        <v>5505</v>
      </c>
      <c r="H1561" t="s">
        <v>5551</v>
      </c>
    </row>
    <row r="1562" spans="1:8" x14ac:dyDescent="0.2">
      <c r="A1562" t="s">
        <v>5495</v>
      </c>
      <c r="B1562" s="141" t="s">
        <v>1900</v>
      </c>
      <c r="C1562" s="45" t="s">
        <v>4978</v>
      </c>
      <c r="D1562" s="45" t="s">
        <v>4979</v>
      </c>
      <c r="E1562" s="45" t="s">
        <v>297</v>
      </c>
      <c r="F1562" s="144" t="s">
        <v>5505</v>
      </c>
      <c r="G1562" s="144" t="s">
        <v>5505</v>
      </c>
      <c r="H1562" s="141" t="s">
        <v>5551</v>
      </c>
    </row>
    <row r="1563" spans="1:8" x14ac:dyDescent="0.2">
      <c r="A1563" t="s">
        <v>5495</v>
      </c>
      <c r="B1563" t="s">
        <v>4980</v>
      </c>
      <c r="C1563" s="11" t="s">
        <v>4983</v>
      </c>
      <c r="D1563" s="11" t="s">
        <v>4984</v>
      </c>
      <c r="E1563" s="11" t="s">
        <v>297</v>
      </c>
      <c r="F1563" s="70" t="s">
        <v>5505</v>
      </c>
      <c r="G1563" s="70" t="s">
        <v>5505</v>
      </c>
      <c r="H1563" t="s">
        <v>5551</v>
      </c>
    </row>
    <row r="1564" spans="1:8" x14ac:dyDescent="0.2">
      <c r="A1564" t="s">
        <v>5495</v>
      </c>
      <c r="B1564" s="141" t="s">
        <v>4985</v>
      </c>
      <c r="C1564" s="45" t="s">
        <v>4987</v>
      </c>
      <c r="D1564" s="45" t="s">
        <v>4988</v>
      </c>
      <c r="E1564" s="45" t="s">
        <v>297</v>
      </c>
      <c r="F1564" s="144" t="s">
        <v>5507</v>
      </c>
      <c r="G1564" s="144" t="s">
        <v>5505</v>
      </c>
      <c r="H1564" s="141" t="s">
        <v>346</v>
      </c>
    </row>
    <row r="1565" spans="1:8" x14ac:dyDescent="0.2">
      <c r="A1565" t="s">
        <v>5495</v>
      </c>
      <c r="B1565" t="s">
        <v>4989</v>
      </c>
      <c r="C1565" s="11" t="s">
        <v>4992</v>
      </c>
      <c r="D1565" s="11" t="s">
        <v>4992</v>
      </c>
      <c r="E1565" s="11" t="s">
        <v>297</v>
      </c>
      <c r="F1565" s="70" t="s">
        <v>5507</v>
      </c>
      <c r="G1565" s="70" t="s">
        <v>5505</v>
      </c>
      <c r="H1565" t="s">
        <v>2129</v>
      </c>
    </row>
    <row r="1566" spans="1:8" x14ac:dyDescent="0.2">
      <c r="A1566" t="s">
        <v>5495</v>
      </c>
      <c r="B1566" s="7" t="s">
        <v>4589</v>
      </c>
      <c r="C1566" s="45" t="s">
        <v>4997</v>
      </c>
      <c r="D1566" s="45" t="s">
        <v>4588</v>
      </c>
      <c r="E1566" s="45" t="s">
        <v>297</v>
      </c>
      <c r="F1566" s="144" t="s">
        <v>5507</v>
      </c>
      <c r="G1566" s="144" t="s">
        <v>5505</v>
      </c>
      <c r="H1566" s="141" t="s">
        <v>297</v>
      </c>
    </row>
    <row r="1567" spans="1:8" x14ac:dyDescent="0.2">
      <c r="A1567" t="s">
        <v>5495</v>
      </c>
      <c r="B1567" t="s">
        <v>4998</v>
      </c>
      <c r="C1567" s="11" t="s">
        <v>5001</v>
      </c>
      <c r="D1567" s="11" t="s">
        <v>5002</v>
      </c>
      <c r="E1567" s="11" t="s">
        <v>297</v>
      </c>
      <c r="F1567" s="70" t="s">
        <v>5505</v>
      </c>
      <c r="G1567" s="70" t="s">
        <v>5505</v>
      </c>
      <c r="H1567" t="s">
        <v>5551</v>
      </c>
    </row>
    <row r="1568" spans="1:8" x14ac:dyDescent="0.2">
      <c r="A1568" t="s">
        <v>5495</v>
      </c>
      <c r="B1568" s="145" t="s">
        <v>5003</v>
      </c>
      <c r="C1568" s="45" t="s">
        <v>5005</v>
      </c>
      <c r="D1568" s="45" t="s">
        <v>5006</v>
      </c>
      <c r="E1568" s="45" t="s">
        <v>297</v>
      </c>
      <c r="F1568" s="144" t="s">
        <v>5505</v>
      </c>
      <c r="G1568" s="144" t="s">
        <v>5505</v>
      </c>
      <c r="H1568" s="141" t="s">
        <v>5551</v>
      </c>
    </row>
    <row r="1569" spans="1:8" x14ac:dyDescent="0.2">
      <c r="A1569" t="s">
        <v>5495</v>
      </c>
      <c r="B1569" s="29" t="s">
        <v>5007</v>
      </c>
      <c r="C1569" s="11" t="s">
        <v>5009</v>
      </c>
      <c r="D1569" s="11" t="s">
        <v>5010</v>
      </c>
      <c r="E1569" s="11" t="s">
        <v>297</v>
      </c>
      <c r="F1569" s="70" t="s">
        <v>5505</v>
      </c>
      <c r="G1569" s="70" t="s">
        <v>5505</v>
      </c>
      <c r="H1569" t="s">
        <v>5551</v>
      </c>
    </row>
    <row r="1570" spans="1:8" x14ac:dyDescent="0.2">
      <c r="A1570" t="s">
        <v>5495</v>
      </c>
      <c r="B1570" s="145" t="s">
        <v>5011</v>
      </c>
      <c r="C1570" s="45" t="s">
        <v>5013</v>
      </c>
      <c r="D1570" s="45" t="s">
        <v>5014</v>
      </c>
      <c r="E1570" s="45" t="s">
        <v>297</v>
      </c>
      <c r="F1570" s="144" t="s">
        <v>5505</v>
      </c>
      <c r="G1570" s="144" t="s">
        <v>5505</v>
      </c>
      <c r="H1570" s="141" t="s">
        <v>5551</v>
      </c>
    </row>
    <row r="1571" spans="1:8" x14ac:dyDescent="0.2">
      <c r="A1571" t="s">
        <v>5495</v>
      </c>
      <c r="B1571" s="29" t="s">
        <v>5015</v>
      </c>
      <c r="C1571" s="11" t="s">
        <v>5017</v>
      </c>
      <c r="D1571" s="11" t="s">
        <v>5018</v>
      </c>
      <c r="E1571" s="11" t="s">
        <v>297</v>
      </c>
      <c r="F1571" s="70" t="s">
        <v>5505</v>
      </c>
      <c r="G1571" s="70" t="s">
        <v>5505</v>
      </c>
      <c r="H1571" t="s">
        <v>5551</v>
      </c>
    </row>
    <row r="1572" spans="1:8" x14ac:dyDescent="0.2">
      <c r="A1572" t="s">
        <v>5495</v>
      </c>
      <c r="B1572" s="141" t="s">
        <v>445</v>
      </c>
      <c r="C1572" s="45" t="s">
        <v>5021</v>
      </c>
      <c r="D1572" s="45" t="s">
        <v>5022</v>
      </c>
      <c r="E1572" s="45" t="s">
        <v>5023</v>
      </c>
      <c r="F1572" s="144" t="s">
        <v>5505</v>
      </c>
      <c r="G1572" s="144" t="s">
        <v>5505</v>
      </c>
      <c r="H1572" s="141" t="s">
        <v>5551</v>
      </c>
    </row>
    <row r="1573" spans="1:8" x14ac:dyDescent="0.2">
      <c r="A1573" t="s">
        <v>5495</v>
      </c>
      <c r="B1573" t="s">
        <v>341</v>
      </c>
      <c r="C1573" s="11" t="s">
        <v>5347</v>
      </c>
      <c r="D1573" s="11" t="s">
        <v>5348</v>
      </c>
      <c r="E1573" s="11" t="s">
        <v>297</v>
      </c>
      <c r="F1573" s="70" t="s">
        <v>5505</v>
      </c>
      <c r="G1573" s="70" t="s">
        <v>5505</v>
      </c>
      <c r="H1573" t="s">
        <v>5551</v>
      </c>
    </row>
    <row r="1574" spans="1:8" x14ac:dyDescent="0.2">
      <c r="A1574" t="s">
        <v>5495</v>
      </c>
      <c r="B1574" s="145" t="s">
        <v>5031</v>
      </c>
      <c r="C1574" s="45" t="s">
        <v>5033</v>
      </c>
      <c r="D1574" s="45" t="s">
        <v>5034</v>
      </c>
      <c r="E1574" s="45" t="s">
        <v>297</v>
      </c>
      <c r="F1574" s="144" t="s">
        <v>5505</v>
      </c>
      <c r="G1574" s="144" t="s">
        <v>5505</v>
      </c>
      <c r="H1574" s="141" t="s">
        <v>5551</v>
      </c>
    </row>
    <row r="1575" spans="1:8" x14ac:dyDescent="0.2">
      <c r="A1575" t="s">
        <v>5495</v>
      </c>
      <c r="B1575" s="29" t="s">
        <v>5035</v>
      </c>
      <c r="C1575" s="11" t="s">
        <v>5037</v>
      </c>
      <c r="D1575" s="11" t="s">
        <v>5034</v>
      </c>
      <c r="E1575" s="11" t="s">
        <v>297</v>
      </c>
      <c r="F1575" s="70" t="s">
        <v>5505</v>
      </c>
      <c r="G1575" s="70" t="s">
        <v>5505</v>
      </c>
      <c r="H1575" t="s">
        <v>5551</v>
      </c>
    </row>
    <row r="1576" spans="1:8" x14ac:dyDescent="0.2">
      <c r="A1576" t="s">
        <v>5495</v>
      </c>
      <c r="B1576" s="7" t="s">
        <v>189</v>
      </c>
      <c r="C1576" s="45" t="s">
        <v>5040</v>
      </c>
      <c r="D1576" s="45" t="s">
        <v>5041</v>
      </c>
      <c r="E1576" s="45" t="s">
        <v>297</v>
      </c>
      <c r="F1576" s="144" t="s">
        <v>5507</v>
      </c>
      <c r="G1576" s="144" t="s">
        <v>5505</v>
      </c>
      <c r="H1576" s="141" t="s">
        <v>346</v>
      </c>
    </row>
    <row r="1577" spans="1:8" x14ac:dyDescent="0.2">
      <c r="A1577" t="s">
        <v>5495</v>
      </c>
      <c r="B1577" t="s">
        <v>551</v>
      </c>
      <c r="C1577" s="11" t="s">
        <v>5046</v>
      </c>
      <c r="D1577" s="11" t="s">
        <v>5047</v>
      </c>
      <c r="E1577" s="11" t="s">
        <v>297</v>
      </c>
      <c r="F1577" s="70" t="s">
        <v>5505</v>
      </c>
      <c r="G1577" s="70" t="s">
        <v>5505</v>
      </c>
      <c r="H1577" t="s">
        <v>5551</v>
      </c>
    </row>
    <row r="1578" spans="1:8" x14ac:dyDescent="0.2">
      <c r="A1578" t="s">
        <v>5495</v>
      </c>
      <c r="B1578" s="141" t="s">
        <v>552</v>
      </c>
      <c r="C1578" s="45" t="s">
        <v>5050</v>
      </c>
      <c r="D1578" s="45" t="s">
        <v>5051</v>
      </c>
      <c r="E1578" s="45" t="s">
        <v>297</v>
      </c>
      <c r="F1578" s="144" t="s">
        <v>5505</v>
      </c>
      <c r="G1578" s="144" t="s">
        <v>5505</v>
      </c>
      <c r="H1578" s="141" t="s">
        <v>5551</v>
      </c>
    </row>
    <row r="1579" spans="1:8" x14ac:dyDescent="0.2">
      <c r="A1579" t="s">
        <v>5495</v>
      </c>
      <c r="B1579" t="s">
        <v>3114</v>
      </c>
      <c r="C1579" s="11" t="s">
        <v>3117</v>
      </c>
      <c r="D1579" s="11" t="s">
        <v>3118</v>
      </c>
      <c r="E1579" s="11" t="s">
        <v>297</v>
      </c>
      <c r="F1579" s="70" t="s">
        <v>5505</v>
      </c>
      <c r="G1579" s="70" t="s">
        <v>5505</v>
      </c>
      <c r="H1579" t="s">
        <v>5551</v>
      </c>
    </row>
    <row r="1580" spans="1:8" x14ac:dyDescent="0.2">
      <c r="A1580" t="s">
        <v>5495</v>
      </c>
      <c r="B1580" s="141" t="s">
        <v>5059</v>
      </c>
      <c r="C1580" s="45" t="s">
        <v>5062</v>
      </c>
      <c r="D1580" s="45" t="s">
        <v>5063</v>
      </c>
      <c r="E1580" s="45" t="s">
        <v>297</v>
      </c>
      <c r="F1580" s="144" t="s">
        <v>5507</v>
      </c>
      <c r="G1580" s="144" t="s">
        <v>5505</v>
      </c>
      <c r="H1580" s="141" t="s">
        <v>568</v>
      </c>
    </row>
    <row r="1581" spans="1:8" x14ac:dyDescent="0.2">
      <c r="A1581" t="s">
        <v>5495</v>
      </c>
      <c r="B1581" s="70" t="s">
        <v>5064</v>
      </c>
      <c r="C1581" s="11" t="s">
        <v>5068</v>
      </c>
      <c r="D1581" s="11" t="s">
        <v>5069</v>
      </c>
      <c r="E1581" s="11" t="s">
        <v>297</v>
      </c>
      <c r="F1581" s="70" t="s">
        <v>5507</v>
      </c>
      <c r="G1581" s="70" t="s">
        <v>5505</v>
      </c>
      <c r="H1581" t="s">
        <v>385</v>
      </c>
    </row>
    <row r="1582" spans="1:8" x14ac:dyDescent="0.2">
      <c r="A1582" t="s">
        <v>5495</v>
      </c>
      <c r="B1582" s="141" t="s">
        <v>5070</v>
      </c>
      <c r="C1582" s="53" t="s">
        <v>5073</v>
      </c>
      <c r="D1582" s="53" t="s">
        <v>5074</v>
      </c>
      <c r="E1582" s="53" t="s">
        <v>297</v>
      </c>
      <c r="F1582" s="144" t="s">
        <v>5505</v>
      </c>
      <c r="G1582" s="144" t="s">
        <v>5505</v>
      </c>
      <c r="H1582" s="141" t="s">
        <v>5551</v>
      </c>
    </row>
    <row r="1583" spans="1:8" x14ac:dyDescent="0.2">
      <c r="A1583" t="s">
        <v>5495</v>
      </c>
      <c r="B1583" t="s">
        <v>520</v>
      </c>
      <c r="C1583" s="11" t="s">
        <v>652</v>
      </c>
      <c r="D1583" s="11" t="s">
        <v>653</v>
      </c>
      <c r="E1583" s="11" t="s">
        <v>297</v>
      </c>
      <c r="F1583" s="70" t="s">
        <v>5505</v>
      </c>
      <c r="G1583" s="70" t="s">
        <v>5505</v>
      </c>
      <c r="H1583" t="s">
        <v>5506</v>
      </c>
    </row>
    <row r="1584" spans="1:8" x14ac:dyDescent="0.2">
      <c r="A1584" t="s">
        <v>5495</v>
      </c>
      <c r="B1584" s="141" t="s">
        <v>5075</v>
      </c>
      <c r="C1584" s="45" t="s">
        <v>5078</v>
      </c>
      <c r="D1584" s="45" t="s">
        <v>5079</v>
      </c>
      <c r="E1584" s="45" t="s">
        <v>297</v>
      </c>
      <c r="F1584" s="144" t="s">
        <v>5505</v>
      </c>
      <c r="G1584" s="144" t="s">
        <v>5505</v>
      </c>
      <c r="H1584" s="141" t="s">
        <v>5551</v>
      </c>
    </row>
    <row r="1585" spans="1:8" x14ac:dyDescent="0.2">
      <c r="A1585" t="s">
        <v>5495</v>
      </c>
      <c r="B1585" t="s">
        <v>5080</v>
      </c>
      <c r="C1585" s="11" t="s">
        <v>5083</v>
      </c>
      <c r="D1585" s="11" t="s">
        <v>1822</v>
      </c>
      <c r="E1585" s="11" t="s">
        <v>297</v>
      </c>
      <c r="F1585" s="70" t="s">
        <v>5507</v>
      </c>
      <c r="G1585" s="70" t="s">
        <v>5505</v>
      </c>
      <c r="H1585" t="s">
        <v>1832</v>
      </c>
    </row>
    <row r="1586" spans="1:8" x14ac:dyDescent="0.2">
      <c r="A1586" t="s">
        <v>5495</v>
      </c>
      <c r="B1586" s="141" t="s">
        <v>5086</v>
      </c>
      <c r="C1586" s="45" t="s">
        <v>5089</v>
      </c>
      <c r="D1586" s="45" t="s">
        <v>5090</v>
      </c>
      <c r="E1586" s="45" t="s">
        <v>297</v>
      </c>
      <c r="F1586" s="144" t="s">
        <v>5505</v>
      </c>
      <c r="G1586" s="144" t="s">
        <v>5505</v>
      </c>
      <c r="H1586" s="141" t="s">
        <v>5551</v>
      </c>
    </row>
    <row r="1587" spans="1:8" x14ac:dyDescent="0.2">
      <c r="A1587" t="s">
        <v>5495</v>
      </c>
      <c r="B1587" t="s">
        <v>5091</v>
      </c>
      <c r="C1587" s="11" t="s">
        <v>5094</v>
      </c>
      <c r="D1587" s="11" t="s">
        <v>5095</v>
      </c>
      <c r="E1587" s="11" t="s">
        <v>297</v>
      </c>
      <c r="F1587" s="70" t="s">
        <v>5507</v>
      </c>
      <c r="G1587" s="70" t="s">
        <v>5505</v>
      </c>
      <c r="H1587" t="s">
        <v>346</v>
      </c>
    </row>
    <row r="1588" spans="1:8" x14ac:dyDescent="0.2">
      <c r="A1588" t="s">
        <v>5495</v>
      </c>
      <c r="B1588" s="141" t="s">
        <v>5099</v>
      </c>
      <c r="C1588" s="45" t="s">
        <v>5102</v>
      </c>
      <c r="D1588" s="45" t="s">
        <v>1834</v>
      </c>
      <c r="E1588" s="45" t="s">
        <v>297</v>
      </c>
      <c r="F1588" s="144" t="s">
        <v>5507</v>
      </c>
      <c r="G1588" s="144" t="s">
        <v>5505</v>
      </c>
      <c r="H1588" s="141" t="s">
        <v>568</v>
      </c>
    </row>
    <row r="1589" spans="1:8" x14ac:dyDescent="0.2">
      <c r="A1589" t="s">
        <v>5495</v>
      </c>
      <c r="B1589" t="s">
        <v>240</v>
      </c>
      <c r="C1589" s="45" t="s">
        <v>3289</v>
      </c>
      <c r="D1589" s="45" t="s">
        <v>3290</v>
      </c>
      <c r="E1589" s="45" t="s">
        <v>297</v>
      </c>
      <c r="F1589" s="70" t="s">
        <v>5505</v>
      </c>
      <c r="G1589" s="70" t="s">
        <v>5505</v>
      </c>
      <c r="H1589" t="s">
        <v>5506</v>
      </c>
    </row>
    <row r="1590" spans="1:8" x14ac:dyDescent="0.2">
      <c r="A1590" t="s">
        <v>5495</v>
      </c>
      <c r="B1590" s="141" t="s">
        <v>5115</v>
      </c>
      <c r="C1590" s="121" t="s">
        <v>5118</v>
      </c>
      <c r="D1590" s="45" t="s">
        <v>5119</v>
      </c>
      <c r="E1590" s="45" t="s">
        <v>297</v>
      </c>
      <c r="F1590" s="144" t="s">
        <v>5505</v>
      </c>
      <c r="G1590" s="144" t="s">
        <v>5505</v>
      </c>
      <c r="H1590" s="141" t="s">
        <v>5551</v>
      </c>
    </row>
    <row r="1591" spans="1:8" x14ac:dyDescent="0.2">
      <c r="A1591" t="s">
        <v>5495</v>
      </c>
      <c r="B1591" t="s">
        <v>5127</v>
      </c>
      <c r="C1591" s="45" t="s">
        <v>5129</v>
      </c>
      <c r="D1591" s="45" t="s">
        <v>5130</v>
      </c>
      <c r="E1591" s="45" t="s">
        <v>297</v>
      </c>
      <c r="F1591" s="70" t="s">
        <v>5507</v>
      </c>
      <c r="G1591" s="70" t="s">
        <v>5505</v>
      </c>
      <c r="H1591" t="s">
        <v>346</v>
      </c>
    </row>
    <row r="1592" spans="1:8" x14ac:dyDescent="0.2">
      <c r="A1592" t="s">
        <v>5495</v>
      </c>
      <c r="B1592" s="2" t="s">
        <v>3652</v>
      </c>
      <c r="C1592" s="45" t="s">
        <v>5133</v>
      </c>
      <c r="D1592" s="45" t="s">
        <v>5134</v>
      </c>
      <c r="E1592" s="45" t="s">
        <v>297</v>
      </c>
      <c r="F1592" s="144" t="s">
        <v>5507</v>
      </c>
      <c r="G1592" s="144" t="s">
        <v>5505</v>
      </c>
      <c r="H1592" s="141" t="s">
        <v>346</v>
      </c>
    </row>
    <row r="1593" spans="1:8" x14ac:dyDescent="0.2">
      <c r="A1593" t="s">
        <v>5495</v>
      </c>
      <c r="B1593" s="2" t="s">
        <v>5139</v>
      </c>
      <c r="C1593" s="45" t="s">
        <v>5142</v>
      </c>
      <c r="D1593" s="45" t="s">
        <v>5134</v>
      </c>
      <c r="E1593" s="45" t="s">
        <v>297</v>
      </c>
      <c r="F1593" s="70" t="s">
        <v>5507</v>
      </c>
      <c r="G1593" s="70" t="s">
        <v>5505</v>
      </c>
      <c r="H1593" t="s">
        <v>346</v>
      </c>
    </row>
    <row r="1594" spans="1:8" x14ac:dyDescent="0.2">
      <c r="A1594" t="s">
        <v>5495</v>
      </c>
      <c r="B1594" s="141" t="s">
        <v>5357</v>
      </c>
      <c r="C1594" s="45" t="s">
        <v>5362</v>
      </c>
      <c r="D1594" s="45" t="s">
        <v>5363</v>
      </c>
      <c r="E1594" s="45" t="s">
        <v>297</v>
      </c>
      <c r="F1594" s="144" t="s">
        <v>5507</v>
      </c>
      <c r="G1594" s="144" t="s">
        <v>5505</v>
      </c>
      <c r="H1594" s="141" t="s">
        <v>5361</v>
      </c>
    </row>
    <row r="1595" spans="1:8" x14ac:dyDescent="0.2">
      <c r="A1595" t="s">
        <v>5495</v>
      </c>
      <c r="B1595" t="s">
        <v>5153</v>
      </c>
      <c r="C1595" s="45" t="s">
        <v>5156</v>
      </c>
      <c r="D1595" s="45" t="s">
        <v>5157</v>
      </c>
      <c r="E1595" s="45" t="s">
        <v>297</v>
      </c>
      <c r="F1595" s="70" t="s">
        <v>5505</v>
      </c>
      <c r="G1595" s="70" t="s">
        <v>5505</v>
      </c>
      <c r="H1595" t="s">
        <v>5551</v>
      </c>
    </row>
    <row r="1596" spans="1:8" x14ac:dyDescent="0.2">
      <c r="A1596" t="s">
        <v>5495</v>
      </c>
      <c r="B1596" s="141" t="s">
        <v>5168</v>
      </c>
      <c r="C1596" s="45" t="s">
        <v>5171</v>
      </c>
      <c r="D1596" s="45" t="s">
        <v>5172</v>
      </c>
      <c r="E1596" s="45" t="s">
        <v>297</v>
      </c>
      <c r="F1596" s="144" t="s">
        <v>5507</v>
      </c>
      <c r="G1596" s="144" t="s">
        <v>5505</v>
      </c>
      <c r="H1596" s="141" t="s">
        <v>568</v>
      </c>
    </row>
    <row r="1597" spans="1:8" x14ac:dyDescent="0.2">
      <c r="A1597" t="s">
        <v>5495</v>
      </c>
      <c r="B1597" t="s">
        <v>5173</v>
      </c>
      <c r="C1597" s="45" t="s">
        <v>5176</v>
      </c>
      <c r="D1597" s="45" t="s">
        <v>5177</v>
      </c>
      <c r="E1597" s="45" t="s">
        <v>297</v>
      </c>
      <c r="F1597" s="70" t="s">
        <v>5507</v>
      </c>
      <c r="G1597" s="70" t="s">
        <v>5505</v>
      </c>
      <c r="H1597" t="s">
        <v>568</v>
      </c>
    </row>
    <row r="1598" spans="1:8" x14ac:dyDescent="0.2">
      <c r="A1598" t="s">
        <v>5495</v>
      </c>
      <c r="B1598" s="7" t="s">
        <v>5178</v>
      </c>
      <c r="C1598" s="45" t="s">
        <v>5183</v>
      </c>
      <c r="D1598" s="45" t="s">
        <v>5184</v>
      </c>
      <c r="E1598" s="45" t="s">
        <v>297</v>
      </c>
      <c r="F1598" s="144" t="s">
        <v>5512</v>
      </c>
      <c r="G1598" s="144" t="s">
        <v>5505</v>
      </c>
      <c r="H1598" s="141" t="s">
        <v>5182</v>
      </c>
    </row>
    <row r="1599" spans="1:8" x14ac:dyDescent="0.2">
      <c r="A1599" t="s">
        <v>5495</v>
      </c>
      <c r="B1599" t="s">
        <v>1783</v>
      </c>
      <c r="C1599" s="45" t="s">
        <v>1783</v>
      </c>
      <c r="D1599" s="45" t="s">
        <v>1784</v>
      </c>
      <c r="E1599" s="45" t="s">
        <v>297</v>
      </c>
      <c r="F1599" s="70" t="s">
        <v>5505</v>
      </c>
      <c r="G1599" s="70" t="s">
        <v>5505</v>
      </c>
      <c r="H1599" t="s">
        <v>5551</v>
      </c>
    </row>
    <row r="1600" spans="1:8" x14ac:dyDescent="0.2">
      <c r="A1600" t="s">
        <v>5495</v>
      </c>
      <c r="B1600" s="146" t="s">
        <v>5185</v>
      </c>
      <c r="C1600" s="45" t="s">
        <v>5189</v>
      </c>
      <c r="D1600" s="45" t="s">
        <v>5190</v>
      </c>
      <c r="E1600" s="45" t="s">
        <v>5191</v>
      </c>
      <c r="F1600" s="144" t="s">
        <v>5507</v>
      </c>
      <c r="G1600" s="144" t="s">
        <v>5505</v>
      </c>
      <c r="H1600" s="141" t="s">
        <v>5551</v>
      </c>
    </row>
    <row r="1601" spans="1:8" x14ac:dyDescent="0.2">
      <c r="A1601" t="s">
        <v>5495</v>
      </c>
      <c r="B1601" t="s">
        <v>5192</v>
      </c>
      <c r="C1601" s="45" t="s">
        <v>5195</v>
      </c>
      <c r="D1601" s="45" t="s">
        <v>5196</v>
      </c>
      <c r="E1601" s="45" t="s">
        <v>297</v>
      </c>
      <c r="F1601" s="70" t="s">
        <v>5505</v>
      </c>
      <c r="G1601" s="70" t="s">
        <v>5505</v>
      </c>
      <c r="H1601" t="s">
        <v>5551</v>
      </c>
    </row>
    <row r="1602" spans="1:8" x14ac:dyDescent="0.2">
      <c r="A1602" t="s">
        <v>5495</v>
      </c>
      <c r="B1602" s="141" t="s">
        <v>380</v>
      </c>
      <c r="C1602" s="45" t="s">
        <v>5965</v>
      </c>
      <c r="D1602" s="45" t="s">
        <v>5966</v>
      </c>
      <c r="E1602" s="45" t="s">
        <v>297</v>
      </c>
      <c r="F1602" s="144" t="s">
        <v>5505</v>
      </c>
      <c r="G1602" s="144" t="s">
        <v>5505</v>
      </c>
      <c r="H1602" s="141" t="s">
        <v>5551</v>
      </c>
    </row>
    <row r="1603" spans="1:8" x14ac:dyDescent="0.2">
      <c r="A1603" t="s">
        <v>5495</v>
      </c>
      <c r="B1603" t="s">
        <v>4253</v>
      </c>
      <c r="C1603" s="45" t="s">
        <v>4256</v>
      </c>
      <c r="D1603" s="45" t="s">
        <v>4257</v>
      </c>
      <c r="E1603" s="45" t="s">
        <v>297</v>
      </c>
      <c r="F1603" s="70" t="s">
        <v>5505</v>
      </c>
      <c r="G1603" s="70" t="s">
        <v>5505</v>
      </c>
      <c r="H1603" t="s">
        <v>5551</v>
      </c>
    </row>
    <row r="1604" spans="1:8" x14ac:dyDescent="0.2">
      <c r="A1604" t="s">
        <v>5495</v>
      </c>
      <c r="B1604" s="144" t="s">
        <v>5208</v>
      </c>
      <c r="C1604" s="45" t="s">
        <v>5211</v>
      </c>
      <c r="D1604" s="45" t="s">
        <v>5212</v>
      </c>
      <c r="E1604" s="45" t="s">
        <v>297</v>
      </c>
      <c r="F1604" s="144" t="s">
        <v>5505</v>
      </c>
      <c r="G1604" s="144" t="s">
        <v>5505</v>
      </c>
      <c r="H1604" s="141" t="s">
        <v>5551</v>
      </c>
    </row>
    <row r="1605" spans="1:8" x14ac:dyDescent="0.2">
      <c r="A1605" t="s">
        <v>5495</v>
      </c>
      <c r="B1605" t="s">
        <v>1849</v>
      </c>
      <c r="C1605" s="45" t="s">
        <v>5215</v>
      </c>
      <c r="D1605" s="45" t="s">
        <v>5216</v>
      </c>
      <c r="E1605" s="45" t="s">
        <v>297</v>
      </c>
      <c r="F1605" s="70" t="s">
        <v>5505</v>
      </c>
      <c r="G1605" s="70" t="s">
        <v>5505</v>
      </c>
      <c r="H1605" t="s">
        <v>5551</v>
      </c>
    </row>
    <row r="1606" spans="1:8" x14ac:dyDescent="0.2">
      <c r="A1606" t="s">
        <v>5495</v>
      </c>
      <c r="B1606" s="141" t="s">
        <v>193</v>
      </c>
      <c r="C1606" s="147" t="s">
        <v>3456</v>
      </c>
      <c r="D1606" s="147" t="s">
        <v>3457</v>
      </c>
      <c r="E1606" s="147" t="s">
        <v>3458</v>
      </c>
      <c r="F1606" s="144" t="s">
        <v>5505</v>
      </c>
      <c r="G1606" s="144" t="s">
        <v>5505</v>
      </c>
      <c r="H1606" s="141" t="s">
        <v>5506</v>
      </c>
    </row>
    <row r="1607" spans="1:8" x14ac:dyDescent="0.2">
      <c r="A1607" t="s">
        <v>5495</v>
      </c>
      <c r="B1607" t="s">
        <v>5225</v>
      </c>
      <c r="C1607" s="119" t="s">
        <v>5226</v>
      </c>
      <c r="D1607" s="119" t="s">
        <v>5226</v>
      </c>
      <c r="E1607" s="45" t="s">
        <v>297</v>
      </c>
      <c r="F1607" s="70" t="s">
        <v>5505</v>
      </c>
      <c r="G1607" s="70" t="s">
        <v>5505</v>
      </c>
      <c r="H1607" t="s">
        <v>5551</v>
      </c>
    </row>
    <row r="1608" spans="1:8" x14ac:dyDescent="0.2">
      <c r="A1608" t="s">
        <v>5495</v>
      </c>
      <c r="B1608" s="141" t="s">
        <v>5227</v>
      </c>
      <c r="C1608" s="45" t="s">
        <v>5231</v>
      </c>
      <c r="D1608" s="45" t="s">
        <v>5232</v>
      </c>
      <c r="E1608" s="45" t="s">
        <v>5233</v>
      </c>
      <c r="F1608" s="144" t="s">
        <v>5505</v>
      </c>
      <c r="G1608" s="144" t="s">
        <v>5505</v>
      </c>
      <c r="H1608" s="141" t="s">
        <v>5551</v>
      </c>
    </row>
    <row r="1609" spans="1:8" x14ac:dyDescent="0.2">
      <c r="A1609" t="s">
        <v>5495</v>
      </c>
      <c r="B1609" t="s">
        <v>5836</v>
      </c>
      <c r="C1609" s="45" t="s">
        <v>1788</v>
      </c>
      <c r="D1609" s="45" t="s">
        <v>1789</v>
      </c>
      <c r="E1609" s="45" t="s">
        <v>297</v>
      </c>
      <c r="F1609" s="70" t="s">
        <v>5505</v>
      </c>
      <c r="G1609" s="70" t="s">
        <v>5505</v>
      </c>
      <c r="H1609" t="s">
        <v>5551</v>
      </c>
    </row>
    <row r="1610" spans="1:8" x14ac:dyDescent="0.2">
      <c r="A1610" t="s">
        <v>5495</v>
      </c>
      <c r="B1610" s="144" t="s">
        <v>5241</v>
      </c>
      <c r="C1610" s="45" t="s">
        <v>5245</v>
      </c>
      <c r="D1610" s="45" t="s">
        <v>5246</v>
      </c>
      <c r="E1610" s="45" t="s">
        <v>297</v>
      </c>
      <c r="F1610" s="144" t="s">
        <v>5512</v>
      </c>
      <c r="G1610" s="144" t="s">
        <v>5505</v>
      </c>
      <c r="H1610" s="141" t="s">
        <v>881</v>
      </c>
    </row>
    <row r="1611" spans="1:8" x14ac:dyDescent="0.2">
      <c r="A1611" t="s">
        <v>5495</v>
      </c>
      <c r="B1611" t="s">
        <v>5247</v>
      </c>
      <c r="C1611" s="45" t="s">
        <v>5251</v>
      </c>
      <c r="D1611" s="45" t="s">
        <v>5252</v>
      </c>
      <c r="E1611" s="45" t="s">
        <v>297</v>
      </c>
      <c r="F1611" s="70" t="s">
        <v>5507</v>
      </c>
      <c r="G1611" s="70" t="s">
        <v>5505</v>
      </c>
      <c r="H1611" t="s">
        <v>568</v>
      </c>
    </row>
    <row r="1612" spans="1:8" x14ac:dyDescent="0.2">
      <c r="A1612" t="s">
        <v>5495</v>
      </c>
      <c r="B1612" s="145" t="s">
        <v>5253</v>
      </c>
      <c r="C1612" s="45" t="s">
        <v>5255</v>
      </c>
      <c r="D1612" s="45" t="s">
        <v>5256</v>
      </c>
      <c r="E1612" s="45" t="s">
        <v>297</v>
      </c>
      <c r="F1612" s="144" t="s">
        <v>5505</v>
      </c>
      <c r="G1612" s="144" t="s">
        <v>5505</v>
      </c>
      <c r="H1612" s="141" t="s">
        <v>5551</v>
      </c>
    </row>
    <row r="1613" spans="1:8" x14ac:dyDescent="0.2">
      <c r="A1613" t="s">
        <v>5495</v>
      </c>
      <c r="B1613" t="s">
        <v>5257</v>
      </c>
      <c r="C1613" s="45" t="s">
        <v>5260</v>
      </c>
      <c r="D1613" s="45" t="s">
        <v>5261</v>
      </c>
      <c r="E1613" s="45" t="s">
        <v>297</v>
      </c>
      <c r="F1613" s="70" t="s">
        <v>5505</v>
      </c>
      <c r="G1613" s="70" t="s">
        <v>5505</v>
      </c>
      <c r="H1613" t="s">
        <v>5551</v>
      </c>
    </row>
    <row r="1614" spans="1:8" x14ac:dyDescent="0.2">
      <c r="A1614" t="s">
        <v>5495</v>
      </c>
      <c r="B1614" s="141" t="s">
        <v>2421</v>
      </c>
      <c r="C1614" s="45" t="s">
        <v>2425</v>
      </c>
      <c r="D1614" s="45" t="s">
        <v>2426</v>
      </c>
      <c r="E1614" s="45" t="s">
        <v>297</v>
      </c>
      <c r="F1614" s="144" t="s">
        <v>5507</v>
      </c>
      <c r="G1614" s="144" t="s">
        <v>5505</v>
      </c>
      <c r="H1614" s="141" t="s">
        <v>5506</v>
      </c>
    </row>
    <row r="1615" spans="1:8" x14ac:dyDescent="0.2">
      <c r="A1615" t="s">
        <v>5495</v>
      </c>
      <c r="B1615" t="s">
        <v>347</v>
      </c>
      <c r="C1615" s="45" t="s">
        <v>5270</v>
      </c>
      <c r="D1615" s="45" t="s">
        <v>5271</v>
      </c>
      <c r="E1615" s="45" t="s">
        <v>764</v>
      </c>
      <c r="F1615" s="70" t="s">
        <v>5505</v>
      </c>
      <c r="G1615" s="70" t="s">
        <v>5505</v>
      </c>
      <c r="H1615" t="s">
        <v>5551</v>
      </c>
    </row>
    <row r="1616" spans="1:8" x14ac:dyDescent="0.2">
      <c r="A1616" t="s">
        <v>5495</v>
      </c>
      <c r="B1616" s="144" t="s">
        <v>5272</v>
      </c>
      <c r="C1616" s="45" t="s">
        <v>5276</v>
      </c>
      <c r="D1616" s="45" t="s">
        <v>5277</v>
      </c>
      <c r="E1616" s="132" t="s">
        <v>5278</v>
      </c>
      <c r="F1616" s="144" t="s">
        <v>5505</v>
      </c>
      <c r="G1616" s="144" t="s">
        <v>5505</v>
      </c>
      <c r="H1616" s="141" t="s">
        <v>5551</v>
      </c>
    </row>
    <row r="1617" spans="1:8" x14ac:dyDescent="0.2">
      <c r="A1617" t="s">
        <v>5495</v>
      </c>
      <c r="B1617" t="s">
        <v>745</v>
      </c>
      <c r="C1617" s="45" t="s">
        <v>5281</v>
      </c>
      <c r="D1617" s="45" t="s">
        <v>5282</v>
      </c>
      <c r="E1617" s="45" t="s">
        <v>297</v>
      </c>
      <c r="F1617" s="70" t="s">
        <v>5505</v>
      </c>
      <c r="G1617" s="70" t="s">
        <v>5505</v>
      </c>
      <c r="H1617" t="s">
        <v>5551</v>
      </c>
    </row>
    <row r="1618" spans="1:8" x14ac:dyDescent="0.2">
      <c r="A1618" t="s">
        <v>5495</v>
      </c>
      <c r="B1618" s="141" t="s">
        <v>5844</v>
      </c>
      <c r="C1618" s="45" t="s">
        <v>3360</v>
      </c>
      <c r="D1618" s="45" t="s">
        <v>3361</v>
      </c>
      <c r="E1618" s="45" t="s">
        <v>3362</v>
      </c>
      <c r="F1618" s="144" t="s">
        <v>5505</v>
      </c>
      <c r="G1618" s="144" t="s">
        <v>5505</v>
      </c>
      <c r="H1618" s="141" t="s">
        <v>5551</v>
      </c>
    </row>
    <row r="1619" spans="1:8" x14ac:dyDescent="0.2">
      <c r="A1619" t="s">
        <v>5495</v>
      </c>
      <c r="B1619" s="70" t="s">
        <v>5283</v>
      </c>
      <c r="C1619" s="45" t="s">
        <v>5287</v>
      </c>
      <c r="D1619" s="45" t="s">
        <v>5288</v>
      </c>
      <c r="E1619" s="45" t="s">
        <v>297</v>
      </c>
      <c r="F1619" s="70" t="s">
        <v>5505</v>
      </c>
      <c r="G1619" s="70" t="s">
        <v>5505</v>
      </c>
      <c r="H1619" t="s">
        <v>5551</v>
      </c>
    </row>
    <row r="1620" spans="1:8" x14ac:dyDescent="0.2">
      <c r="A1620" t="s">
        <v>5495</v>
      </c>
      <c r="B1620" s="144" t="s">
        <v>5289</v>
      </c>
      <c r="C1620" s="45" t="s">
        <v>5291</v>
      </c>
      <c r="D1620" s="45" t="s">
        <v>5291</v>
      </c>
      <c r="E1620" s="45" t="s">
        <v>297</v>
      </c>
      <c r="F1620" s="144" t="s">
        <v>5505</v>
      </c>
      <c r="G1620" s="144" t="s">
        <v>5505</v>
      </c>
      <c r="H1620" s="141" t="s">
        <v>385</v>
      </c>
    </row>
    <row r="1621" spans="1:8" x14ac:dyDescent="0.2">
      <c r="A1621" t="s">
        <v>5495</v>
      </c>
      <c r="B1621" s="70" t="s">
        <v>5292</v>
      </c>
      <c r="C1621" s="45" t="s">
        <v>5294</v>
      </c>
      <c r="D1621" s="45" t="s">
        <v>5294</v>
      </c>
      <c r="E1621" s="45" t="s">
        <v>297</v>
      </c>
      <c r="F1621" s="70" t="s">
        <v>5505</v>
      </c>
      <c r="G1621" s="70" t="s">
        <v>5505</v>
      </c>
      <c r="H1621" t="s">
        <v>385</v>
      </c>
    </row>
    <row r="1622" spans="1:8" x14ac:dyDescent="0.2">
      <c r="A1622" t="s">
        <v>5495</v>
      </c>
      <c r="B1622" s="141" t="s">
        <v>809</v>
      </c>
      <c r="C1622" s="45" t="s">
        <v>5304</v>
      </c>
      <c r="D1622" s="45" t="s">
        <v>5305</v>
      </c>
      <c r="E1622" s="120" t="s">
        <v>5306</v>
      </c>
      <c r="F1622" s="144" t="s">
        <v>5505</v>
      </c>
      <c r="G1622" s="144" t="s">
        <v>5505</v>
      </c>
      <c r="H1622" s="141" t="s">
        <v>5551</v>
      </c>
    </row>
    <row r="1623" spans="1:8" x14ac:dyDescent="0.2">
      <c r="A1623" t="s">
        <v>5495</v>
      </c>
      <c r="B1623" t="s">
        <v>5307</v>
      </c>
      <c r="C1623" s="45" t="s">
        <v>5310</v>
      </c>
      <c r="D1623" s="45" t="s">
        <v>5311</v>
      </c>
      <c r="E1623" s="45" t="s">
        <v>297</v>
      </c>
      <c r="F1623" s="70" t="s">
        <v>5507</v>
      </c>
      <c r="G1623" s="70" t="s">
        <v>5505</v>
      </c>
      <c r="H1623" t="s">
        <v>297</v>
      </c>
    </row>
    <row r="1624" spans="1:8" x14ac:dyDescent="0.2">
      <c r="A1624" t="s">
        <v>5495</v>
      </c>
      <c r="B1624" s="69" t="s">
        <v>5315</v>
      </c>
      <c r="C1624" s="45" t="s">
        <v>5319</v>
      </c>
      <c r="D1624" s="45" t="s">
        <v>5320</v>
      </c>
      <c r="E1624" s="45" t="s">
        <v>5321</v>
      </c>
      <c r="F1624" s="144" t="s">
        <v>5505</v>
      </c>
      <c r="G1624" s="144" t="s">
        <v>5505</v>
      </c>
      <c r="H1624" s="141" t="s">
        <v>5551</v>
      </c>
    </row>
    <row r="1625" spans="1:8" x14ac:dyDescent="0.2">
      <c r="A1625" t="s">
        <v>5495</v>
      </c>
      <c r="B1625" t="s">
        <v>1685</v>
      </c>
      <c r="C1625" s="45" t="s">
        <v>5324</v>
      </c>
      <c r="D1625" s="45" t="s">
        <v>5325</v>
      </c>
      <c r="E1625" s="45" t="s">
        <v>297</v>
      </c>
      <c r="F1625" s="70" t="s">
        <v>5505</v>
      </c>
      <c r="G1625" s="70" t="s">
        <v>5505</v>
      </c>
      <c r="H1625" t="s">
        <v>5551</v>
      </c>
    </row>
    <row r="1626" spans="1:8" x14ac:dyDescent="0.2">
      <c r="A1626" t="s">
        <v>5495</v>
      </c>
      <c r="B1626" s="2" t="s">
        <v>5326</v>
      </c>
      <c r="C1626" s="45" t="s">
        <v>5328</v>
      </c>
      <c r="D1626" s="45" t="s">
        <v>5329</v>
      </c>
      <c r="E1626" s="45" t="s">
        <v>297</v>
      </c>
      <c r="F1626" s="144" t="s">
        <v>5507</v>
      </c>
      <c r="G1626" s="144" t="s">
        <v>5505</v>
      </c>
      <c r="H1626" s="141" t="s">
        <v>346</v>
      </c>
    </row>
    <row r="1627" spans="1:8" x14ac:dyDescent="0.2">
      <c r="A1627" t="s">
        <v>5495</v>
      </c>
      <c r="B1627" s="2" t="s">
        <v>5331</v>
      </c>
      <c r="C1627" s="45" t="s">
        <v>5334</v>
      </c>
      <c r="D1627" s="45" t="s">
        <v>5335</v>
      </c>
      <c r="E1627" s="45" t="s">
        <v>297</v>
      </c>
      <c r="F1627" s="70" t="s">
        <v>5505</v>
      </c>
      <c r="G1627" s="70" t="s">
        <v>5505</v>
      </c>
      <c r="H1627" t="s">
        <v>5551</v>
      </c>
    </row>
    <row r="1628" spans="1:8" x14ac:dyDescent="0.2">
      <c r="A1628" t="s">
        <v>5495</v>
      </c>
      <c r="B1628" s="7" t="s">
        <v>3179</v>
      </c>
      <c r="C1628" s="45" t="s">
        <v>5343</v>
      </c>
      <c r="D1628" s="45" t="s">
        <v>3178</v>
      </c>
      <c r="E1628" s="45" t="s">
        <v>297</v>
      </c>
      <c r="F1628" s="144" t="s">
        <v>5507</v>
      </c>
      <c r="G1628" s="144" t="s">
        <v>5505</v>
      </c>
      <c r="H1628" s="141" t="s">
        <v>568</v>
      </c>
    </row>
    <row r="1629" spans="1:8" x14ac:dyDescent="0.2">
      <c r="A1629" t="s">
        <v>5495</v>
      </c>
      <c r="B1629" t="s">
        <v>340</v>
      </c>
      <c r="C1629" s="45" t="s">
        <v>3035</v>
      </c>
      <c r="D1629" s="45" t="s">
        <v>3001</v>
      </c>
      <c r="E1629" s="45" t="s">
        <v>3032</v>
      </c>
      <c r="F1629" s="70" t="s">
        <v>5505</v>
      </c>
      <c r="G1629" s="70" t="s">
        <v>5505</v>
      </c>
      <c r="H1629" t="s">
        <v>5506</v>
      </c>
    </row>
    <row r="1630" spans="1:8" x14ac:dyDescent="0.2">
      <c r="A1630" t="s">
        <v>5495</v>
      </c>
      <c r="B1630" s="141" t="s">
        <v>5349</v>
      </c>
      <c r="C1630" s="45" t="s">
        <v>5352</v>
      </c>
      <c r="D1630" s="45" t="s">
        <v>5353</v>
      </c>
      <c r="E1630" s="45" t="s">
        <v>297</v>
      </c>
      <c r="F1630" s="144" t="s">
        <v>5507</v>
      </c>
      <c r="G1630" s="144" t="s">
        <v>5505</v>
      </c>
      <c r="H1630" s="141" t="s">
        <v>346</v>
      </c>
    </row>
    <row r="1631" spans="1:8" x14ac:dyDescent="0.2">
      <c r="A1631" t="s">
        <v>5495</v>
      </c>
      <c r="B1631" t="s">
        <v>382</v>
      </c>
      <c r="C1631" s="45" t="s">
        <v>3722</v>
      </c>
      <c r="D1631" s="45" t="s">
        <v>3723</v>
      </c>
      <c r="E1631" s="45" t="s">
        <v>297</v>
      </c>
      <c r="F1631" s="70" t="s">
        <v>5505</v>
      </c>
      <c r="G1631" s="70" t="s">
        <v>5505</v>
      </c>
      <c r="H1631" t="s">
        <v>5551</v>
      </c>
    </row>
    <row r="1632" spans="1:8" x14ac:dyDescent="0.2">
      <c r="A1632" t="s">
        <v>5495</v>
      </c>
      <c r="B1632" s="141" t="s">
        <v>299</v>
      </c>
      <c r="C1632" s="45" t="s">
        <v>4453</v>
      </c>
      <c r="D1632" s="45" t="s">
        <v>4454</v>
      </c>
      <c r="E1632" s="45" t="s">
        <v>297</v>
      </c>
      <c r="F1632" s="144" t="s">
        <v>5505</v>
      </c>
      <c r="G1632" s="144" t="s">
        <v>5505</v>
      </c>
      <c r="H1632" s="141" t="s">
        <v>5551</v>
      </c>
    </row>
    <row r="1633" spans="1:8" x14ac:dyDescent="0.2">
      <c r="A1633" t="s">
        <v>5495</v>
      </c>
      <c r="B1633" t="s">
        <v>746</v>
      </c>
      <c r="C1633" s="45" t="s">
        <v>5377</v>
      </c>
      <c r="D1633" s="45" t="s">
        <v>5378</v>
      </c>
      <c r="E1633" s="45" t="s">
        <v>297</v>
      </c>
      <c r="F1633" s="70" t="s">
        <v>5505</v>
      </c>
      <c r="G1633" s="70" t="s">
        <v>5505</v>
      </c>
      <c r="H1633" t="s">
        <v>5551</v>
      </c>
    </row>
    <row r="1634" spans="1:8" x14ac:dyDescent="0.2">
      <c r="A1634" t="s">
        <v>5495</v>
      </c>
      <c r="B1634" s="141" t="s">
        <v>5379</v>
      </c>
      <c r="C1634" s="45" t="s">
        <v>5382</v>
      </c>
      <c r="D1634" s="45" t="s">
        <v>5383</v>
      </c>
      <c r="E1634" s="45" t="s">
        <v>4461</v>
      </c>
      <c r="F1634" s="144" t="s">
        <v>5505</v>
      </c>
      <c r="G1634" s="144" t="s">
        <v>5505</v>
      </c>
      <c r="H1634" s="141" t="s">
        <v>5551</v>
      </c>
    </row>
    <row r="1635" spans="1:8" x14ac:dyDescent="0.2">
      <c r="A1635" t="s">
        <v>5495</v>
      </c>
      <c r="B1635" s="7" t="s">
        <v>5433</v>
      </c>
      <c r="C1635" s="61" t="s">
        <v>5437</v>
      </c>
      <c r="D1635" s="61" t="s">
        <v>5438</v>
      </c>
      <c r="E1635" s="61" t="s">
        <v>297</v>
      </c>
      <c r="F1635" s="76" t="s">
        <v>5505</v>
      </c>
      <c r="G1635" s="76" t="s">
        <v>5505</v>
      </c>
      <c r="H1635" s="7" t="s">
        <v>5551</v>
      </c>
    </row>
    <row r="1636" spans="1:8" x14ac:dyDescent="0.2">
      <c r="A1636" t="s">
        <v>5495</v>
      </c>
      <c r="B1636" s="141" t="s">
        <v>5479</v>
      </c>
      <c r="C1636" s="45" t="s">
        <v>5483</v>
      </c>
      <c r="D1636" s="45" t="s">
        <v>5484</v>
      </c>
      <c r="E1636" s="45" t="s">
        <v>297</v>
      </c>
      <c r="F1636" s="144" t="s">
        <v>5505</v>
      </c>
      <c r="G1636" s="144" t="s">
        <v>5505</v>
      </c>
      <c r="H1636" s="141" t="s">
        <v>5551</v>
      </c>
    </row>
    <row r="1637" spans="1:8" x14ac:dyDescent="0.2">
      <c r="A1637" t="s">
        <v>5495</v>
      </c>
      <c r="B1637" t="s">
        <v>2495</v>
      </c>
      <c r="C1637" s="45" t="s">
        <v>5967</v>
      </c>
      <c r="D1637" s="45" t="s">
        <v>5968</v>
      </c>
      <c r="E1637" s="45" t="s">
        <v>297</v>
      </c>
      <c r="F1637" s="70" t="s">
        <v>5505</v>
      </c>
      <c r="G1637" s="70" t="s">
        <v>5505</v>
      </c>
      <c r="H1637" t="s">
        <v>5551</v>
      </c>
    </row>
    <row r="1638" spans="1:8" x14ac:dyDescent="0.2">
      <c r="A1638" t="s">
        <v>5495</v>
      </c>
      <c r="B1638" s="141" t="s">
        <v>5399</v>
      </c>
      <c r="C1638" s="45" t="s">
        <v>5402</v>
      </c>
      <c r="D1638" s="45" t="s">
        <v>5403</v>
      </c>
      <c r="E1638" s="45" t="s">
        <v>297</v>
      </c>
      <c r="F1638" s="144" t="s">
        <v>5507</v>
      </c>
      <c r="G1638" s="144" t="s">
        <v>5505</v>
      </c>
      <c r="H1638" s="141" t="s">
        <v>346</v>
      </c>
    </row>
    <row r="1639" spans="1:8" x14ac:dyDescent="0.2">
      <c r="A1639" t="s">
        <v>5495</v>
      </c>
      <c r="B1639" s="7" t="s">
        <v>5405</v>
      </c>
      <c r="C1639" s="45" t="s">
        <v>5408</v>
      </c>
      <c r="D1639" s="45" t="s">
        <v>5409</v>
      </c>
      <c r="E1639" s="45" t="s">
        <v>297</v>
      </c>
      <c r="F1639" s="70" t="s">
        <v>5505</v>
      </c>
      <c r="G1639" s="70" t="s">
        <v>5505</v>
      </c>
      <c r="H1639" t="s">
        <v>5551</v>
      </c>
    </row>
    <row r="1640" spans="1:8" x14ac:dyDescent="0.2">
      <c r="A1640" t="s">
        <v>5495</v>
      </c>
      <c r="B1640" s="7" t="s">
        <v>5410</v>
      </c>
      <c r="C1640" s="45" t="s">
        <v>5413</v>
      </c>
      <c r="D1640" s="45" t="s">
        <v>5414</v>
      </c>
      <c r="E1640" s="45" t="s">
        <v>297</v>
      </c>
      <c r="F1640" s="144" t="s">
        <v>5505</v>
      </c>
      <c r="G1640" s="144" t="s">
        <v>5505</v>
      </c>
      <c r="H1640" s="141" t="s">
        <v>5551</v>
      </c>
    </row>
    <row r="1641" spans="1:8" x14ac:dyDescent="0.2">
      <c r="A1641" t="s">
        <v>5495</v>
      </c>
      <c r="B1641" t="s">
        <v>5388</v>
      </c>
      <c r="C1641" s="45" t="s">
        <v>5394</v>
      </c>
      <c r="D1641" s="45" t="s">
        <v>5395</v>
      </c>
      <c r="E1641" s="45" t="s">
        <v>5396</v>
      </c>
      <c r="F1641" s="70" t="s">
        <v>5505</v>
      </c>
      <c r="G1641" s="70" t="s">
        <v>5505</v>
      </c>
      <c r="H1641" t="s">
        <v>5551</v>
      </c>
    </row>
    <row r="1642" spans="1:8" x14ac:dyDescent="0.2">
      <c r="A1642" t="s">
        <v>5495</v>
      </c>
      <c r="B1642" s="7" t="s">
        <v>5439</v>
      </c>
      <c r="C1642" s="45" t="s">
        <v>5441</v>
      </c>
      <c r="D1642" s="45" t="s">
        <v>5442</v>
      </c>
      <c r="E1642" s="45" t="s">
        <v>297</v>
      </c>
      <c r="F1642" s="144" t="s">
        <v>5507</v>
      </c>
      <c r="G1642" s="144" t="s">
        <v>5505</v>
      </c>
      <c r="H1642" s="141" t="s">
        <v>346</v>
      </c>
    </row>
    <row r="1643" spans="1:8" x14ac:dyDescent="0.2">
      <c r="A1643" t="s">
        <v>5495</v>
      </c>
      <c r="B1643" s="7" t="s">
        <v>5444</v>
      </c>
      <c r="C1643" s="45" t="s">
        <v>5446</v>
      </c>
      <c r="D1643" s="45" t="s">
        <v>5447</v>
      </c>
      <c r="E1643" s="45" t="s">
        <v>297</v>
      </c>
      <c r="F1643" s="70" t="s">
        <v>5507</v>
      </c>
      <c r="G1643" s="70" t="s">
        <v>5505</v>
      </c>
      <c r="H1643" t="s">
        <v>346</v>
      </c>
    </row>
    <row r="1644" spans="1:8" x14ac:dyDescent="0.2">
      <c r="A1644" t="s">
        <v>5495</v>
      </c>
      <c r="B1644" s="7" t="s">
        <v>5448</v>
      </c>
      <c r="C1644" s="45" t="s">
        <v>5451</v>
      </c>
      <c r="D1644" s="45" t="s">
        <v>5452</v>
      </c>
      <c r="E1644" s="45" t="s">
        <v>297</v>
      </c>
      <c r="F1644" s="144" t="s">
        <v>5507</v>
      </c>
      <c r="G1644" s="144" t="s">
        <v>5505</v>
      </c>
      <c r="H1644" s="141" t="s">
        <v>346</v>
      </c>
    </row>
    <row r="1645" spans="1:8" x14ac:dyDescent="0.2">
      <c r="A1645" t="s">
        <v>5495</v>
      </c>
      <c r="B1645" s="29" t="s">
        <v>5453</v>
      </c>
      <c r="C1645" s="45" t="s">
        <v>5455</v>
      </c>
      <c r="D1645" s="45" t="s">
        <v>5456</v>
      </c>
      <c r="E1645" s="45" t="s">
        <v>297</v>
      </c>
      <c r="F1645" s="70" t="s">
        <v>5505</v>
      </c>
      <c r="G1645" s="70" t="s">
        <v>5505</v>
      </c>
      <c r="H1645" t="s">
        <v>5551</v>
      </c>
    </row>
    <row r="1646" spans="1:8" x14ac:dyDescent="0.2">
      <c r="A1646" t="s">
        <v>5495</v>
      </c>
      <c r="B1646" s="141" t="s">
        <v>1222</v>
      </c>
      <c r="C1646" s="45" t="s">
        <v>1225</v>
      </c>
      <c r="D1646" s="45" t="s">
        <v>1226</v>
      </c>
      <c r="E1646" s="45" t="s">
        <v>297</v>
      </c>
      <c r="F1646" s="144" t="s">
        <v>5507</v>
      </c>
      <c r="G1646" s="144" t="s">
        <v>5505</v>
      </c>
      <c r="H1646" s="141" t="s">
        <v>346</v>
      </c>
    </row>
    <row r="1647" spans="1:8" x14ac:dyDescent="0.2">
      <c r="A1647" t="s">
        <v>5495</v>
      </c>
      <c r="B1647" t="s">
        <v>5457</v>
      </c>
      <c r="C1647" s="121" t="s">
        <v>5460</v>
      </c>
      <c r="D1647" s="45" t="s">
        <v>5461</v>
      </c>
      <c r="E1647" s="45" t="s">
        <v>297</v>
      </c>
      <c r="F1647" s="70" t="s">
        <v>5505</v>
      </c>
      <c r="G1647" s="70" t="s">
        <v>5505</v>
      </c>
      <c r="H1647" t="s">
        <v>5551</v>
      </c>
    </row>
    <row r="1648" spans="1:8" x14ac:dyDescent="0.2">
      <c r="A1648" t="s">
        <v>5495</v>
      </c>
      <c r="B1648" s="141" t="s">
        <v>5462</v>
      </c>
      <c r="C1648" s="121" t="s">
        <v>5465</v>
      </c>
      <c r="D1648" s="45" t="s">
        <v>5466</v>
      </c>
      <c r="E1648" s="45" t="s">
        <v>297</v>
      </c>
      <c r="F1648" s="144" t="s">
        <v>5505</v>
      </c>
      <c r="G1648" s="144" t="s">
        <v>5505</v>
      </c>
      <c r="H1648" s="141" t="s">
        <v>5551</v>
      </c>
    </row>
    <row r="1649" spans="1:8" x14ac:dyDescent="0.2">
      <c r="A1649" t="s">
        <v>5495</v>
      </c>
      <c r="B1649" t="s">
        <v>5419</v>
      </c>
      <c r="C1649" s="45" t="s">
        <v>5423</v>
      </c>
      <c r="D1649" s="45" t="s">
        <v>5424</v>
      </c>
      <c r="E1649" s="45" t="s">
        <v>5425</v>
      </c>
      <c r="F1649" s="70" t="s">
        <v>5507</v>
      </c>
      <c r="G1649" s="70" t="s">
        <v>5505</v>
      </c>
      <c r="H1649" t="s">
        <v>346</v>
      </c>
    </row>
    <row r="1650" spans="1:8" x14ac:dyDescent="0.2">
      <c r="A1650" t="s">
        <v>5495</v>
      </c>
      <c r="B1650" s="141" t="s">
        <v>662</v>
      </c>
      <c r="C1650" s="45" t="s">
        <v>667</v>
      </c>
      <c r="D1650" s="45" t="s">
        <v>668</v>
      </c>
      <c r="E1650" s="45" t="s">
        <v>297</v>
      </c>
      <c r="F1650" s="144" t="s">
        <v>5507</v>
      </c>
      <c r="G1650" s="144" t="s">
        <v>5505</v>
      </c>
      <c r="H1650" s="141" t="s">
        <v>5851</v>
      </c>
    </row>
    <row r="1651" spans="1:8" x14ac:dyDescent="0.2">
      <c r="A1651" t="s">
        <v>5495</v>
      </c>
      <c r="B1651" t="s">
        <v>5234</v>
      </c>
      <c r="C1651" s="45" t="s">
        <v>5238</v>
      </c>
      <c r="D1651" s="45" t="s">
        <v>5239</v>
      </c>
      <c r="E1651" s="45" t="s">
        <v>5240</v>
      </c>
      <c r="F1651" s="70" t="s">
        <v>5507</v>
      </c>
      <c r="G1651" s="70" t="s">
        <v>5505</v>
      </c>
      <c r="H1651" t="s">
        <v>346</v>
      </c>
    </row>
    <row r="1652" spans="1:8" x14ac:dyDescent="0.2">
      <c r="A1652" t="s">
        <v>5495</v>
      </c>
      <c r="B1652" s="141" t="s">
        <v>665</v>
      </c>
      <c r="C1652" s="45" t="s">
        <v>4685</v>
      </c>
      <c r="D1652" s="45" t="s">
        <v>4686</v>
      </c>
      <c r="E1652" s="45" t="s">
        <v>297</v>
      </c>
      <c r="F1652" s="144" t="s">
        <v>5505</v>
      </c>
      <c r="G1652" s="144" t="s">
        <v>5505</v>
      </c>
      <c r="H1652" s="141" t="s">
        <v>5551</v>
      </c>
    </row>
    <row r="1653" spans="1:8" x14ac:dyDescent="0.2">
      <c r="A1653" t="s">
        <v>5495</v>
      </c>
      <c r="B1653" t="s">
        <v>3775</v>
      </c>
      <c r="C1653" s="45" t="s">
        <v>3779</v>
      </c>
      <c r="D1653" s="45" t="s">
        <v>3780</v>
      </c>
      <c r="E1653" s="45" t="s">
        <v>297</v>
      </c>
      <c r="F1653" s="70" t="s">
        <v>5505</v>
      </c>
      <c r="G1653" s="70" t="s">
        <v>5505</v>
      </c>
      <c r="H1653" t="s">
        <v>5551</v>
      </c>
    </row>
    <row r="1654" spans="1:8" x14ac:dyDescent="0.2">
      <c r="A1654" t="s">
        <v>5495</v>
      </c>
      <c r="B1654" s="141" t="s">
        <v>358</v>
      </c>
      <c r="C1654" s="45" t="s">
        <v>596</v>
      </c>
      <c r="D1654" s="45" t="s">
        <v>597</v>
      </c>
      <c r="E1654" s="45" t="s">
        <v>297</v>
      </c>
      <c r="F1654" s="144" t="s">
        <v>5505</v>
      </c>
      <c r="G1654" s="144" t="s">
        <v>5505</v>
      </c>
      <c r="H1654" s="141" t="s">
        <v>5551</v>
      </c>
    </row>
    <row r="1655" spans="1:8" x14ac:dyDescent="0.2">
      <c r="A1655" t="s">
        <v>5495</v>
      </c>
      <c r="B1655" t="s">
        <v>4071</v>
      </c>
      <c r="C1655" s="45" t="s">
        <v>4074</v>
      </c>
      <c r="D1655" s="45" t="s">
        <v>4075</v>
      </c>
      <c r="E1655" s="45" t="s">
        <v>297</v>
      </c>
      <c r="F1655" s="70" t="s">
        <v>5505</v>
      </c>
      <c r="G1655" s="70" t="s">
        <v>5505</v>
      </c>
      <c r="H1655" t="s">
        <v>5506</v>
      </c>
    </row>
    <row r="1656" spans="1:8" x14ac:dyDescent="0.2">
      <c r="A1656" t="s">
        <v>5495</v>
      </c>
      <c r="B1656" s="141" t="s">
        <v>368</v>
      </c>
      <c r="C1656" s="45" t="s">
        <v>4119</v>
      </c>
      <c r="D1656" s="45" t="s">
        <v>4120</v>
      </c>
      <c r="E1656" s="45" t="s">
        <v>297</v>
      </c>
      <c r="F1656" s="144" t="s">
        <v>5505</v>
      </c>
      <c r="G1656" s="144" t="s">
        <v>5505</v>
      </c>
      <c r="H1656" s="141" t="s">
        <v>5506</v>
      </c>
    </row>
    <row r="1657" spans="1:8" x14ac:dyDescent="0.2">
      <c r="A1657" t="s">
        <v>5495</v>
      </c>
      <c r="B1657" t="s">
        <v>205</v>
      </c>
      <c r="C1657" s="45" t="s">
        <v>498</v>
      </c>
      <c r="D1657" s="45" t="s">
        <v>499</v>
      </c>
      <c r="E1657" s="45" t="s">
        <v>297</v>
      </c>
      <c r="F1657" s="70" t="s">
        <v>5505</v>
      </c>
      <c r="G1657" s="70" t="s">
        <v>5505</v>
      </c>
      <c r="H1657" t="s">
        <v>5506</v>
      </c>
    </row>
    <row r="1658" spans="1:8" x14ac:dyDescent="0.2">
      <c r="A1658" t="s">
        <v>5495</v>
      </c>
      <c r="B1658" s="141" t="s">
        <v>188</v>
      </c>
      <c r="C1658" s="45" t="s">
        <v>3462</v>
      </c>
      <c r="D1658" s="45" t="s">
        <v>3463</v>
      </c>
      <c r="E1658" s="45" t="s">
        <v>3464</v>
      </c>
      <c r="F1658" s="144" t="s">
        <v>5505</v>
      </c>
      <c r="G1658" s="144" t="s">
        <v>5505</v>
      </c>
      <c r="H1658" s="141" t="s">
        <v>5506</v>
      </c>
    </row>
    <row r="1659" spans="1:8" x14ac:dyDescent="0.2">
      <c r="A1659" t="s">
        <v>5495</v>
      </c>
      <c r="B1659" t="s">
        <v>3327</v>
      </c>
      <c r="C1659" s="45" t="s">
        <v>3330</v>
      </c>
      <c r="D1659" s="45" t="s">
        <v>3331</v>
      </c>
      <c r="E1659" s="45" t="s">
        <v>297</v>
      </c>
      <c r="F1659" s="70" t="s">
        <v>5505</v>
      </c>
      <c r="G1659" s="70" t="s">
        <v>5505</v>
      </c>
      <c r="H1659" t="s">
        <v>5506</v>
      </c>
    </row>
    <row r="1660" spans="1:8" x14ac:dyDescent="0.2">
      <c r="A1660" t="s">
        <v>5495</v>
      </c>
      <c r="B1660" s="141" t="s">
        <v>213</v>
      </c>
      <c r="C1660" s="45" t="s">
        <v>3905</v>
      </c>
      <c r="D1660" s="45" t="s">
        <v>3906</v>
      </c>
      <c r="E1660" s="45" t="s">
        <v>297</v>
      </c>
      <c r="F1660" s="144" t="s">
        <v>5505</v>
      </c>
      <c r="G1660" s="144" t="s">
        <v>5505</v>
      </c>
      <c r="H1660" s="141" t="s">
        <v>5506</v>
      </c>
    </row>
    <row r="1661" spans="1:8" x14ac:dyDescent="0.2">
      <c r="A1661" t="s">
        <v>5495</v>
      </c>
      <c r="B1661" t="s">
        <v>214</v>
      </c>
      <c r="C1661" s="45" t="s">
        <v>3902</v>
      </c>
      <c r="D1661" s="45" t="s">
        <v>3903</v>
      </c>
      <c r="E1661" s="45" t="s">
        <v>297</v>
      </c>
      <c r="F1661" s="70" t="s">
        <v>5505</v>
      </c>
      <c r="G1661" s="70" t="s">
        <v>5505</v>
      </c>
      <c r="H1661" t="s">
        <v>5506</v>
      </c>
    </row>
    <row r="1662" spans="1:8" x14ac:dyDescent="0.2">
      <c r="A1662" t="s">
        <v>5495</v>
      </c>
      <c r="B1662" s="141" t="s">
        <v>5856</v>
      </c>
      <c r="C1662" s="45" t="s">
        <v>3875</v>
      </c>
      <c r="D1662" s="45" t="s">
        <v>3876</v>
      </c>
      <c r="E1662" s="45" t="s">
        <v>297</v>
      </c>
      <c r="F1662" s="144" t="s">
        <v>5505</v>
      </c>
      <c r="G1662" s="144" t="s">
        <v>5505</v>
      </c>
      <c r="H1662" s="141" t="s">
        <v>5506</v>
      </c>
    </row>
    <row r="1663" spans="1:8" x14ac:dyDescent="0.2">
      <c r="A1663" t="s">
        <v>5495</v>
      </c>
      <c r="B1663" t="s">
        <v>5858</v>
      </c>
      <c r="C1663" s="45" t="s">
        <v>3872</v>
      </c>
      <c r="D1663" s="45" t="s">
        <v>3873</v>
      </c>
      <c r="E1663" s="45" t="s">
        <v>297</v>
      </c>
      <c r="F1663" s="70" t="s">
        <v>5505</v>
      </c>
      <c r="G1663" s="70" t="s">
        <v>5505</v>
      </c>
      <c r="H1663" t="s">
        <v>5506</v>
      </c>
    </row>
    <row r="1664" spans="1:8" x14ac:dyDescent="0.2">
      <c r="A1664" t="s">
        <v>5495</v>
      </c>
      <c r="B1664" s="141" t="s">
        <v>194</v>
      </c>
      <c r="C1664" s="147" t="s">
        <v>3467</v>
      </c>
      <c r="D1664" s="147" t="s">
        <v>3468</v>
      </c>
      <c r="E1664" s="147" t="s">
        <v>297</v>
      </c>
      <c r="F1664" s="144" t="s">
        <v>5505</v>
      </c>
      <c r="G1664" s="144" t="s">
        <v>5505</v>
      </c>
      <c r="H1664" s="141" t="s">
        <v>5506</v>
      </c>
    </row>
    <row r="1665" spans="1:8" x14ac:dyDescent="0.2">
      <c r="A1665" t="s">
        <v>5495</v>
      </c>
      <c r="B1665" t="s">
        <v>190</v>
      </c>
      <c r="C1665" s="45" t="s">
        <v>3472</v>
      </c>
      <c r="D1665" s="45" t="s">
        <v>3473</v>
      </c>
      <c r="E1665" s="45" t="s">
        <v>3474</v>
      </c>
      <c r="F1665" s="70" t="s">
        <v>5505</v>
      </c>
      <c r="G1665" s="70" t="s">
        <v>5505</v>
      </c>
      <c r="H1665" t="s">
        <v>5506</v>
      </c>
    </row>
    <row r="1666" spans="1:8" x14ac:dyDescent="0.2">
      <c r="A1666" t="s">
        <v>5495</v>
      </c>
      <c r="B1666" s="141" t="s">
        <v>254</v>
      </c>
      <c r="C1666" s="147" t="s">
        <v>3479</v>
      </c>
      <c r="D1666" s="147" t="s">
        <v>3480</v>
      </c>
      <c r="E1666" s="147" t="s">
        <v>3481</v>
      </c>
      <c r="F1666" s="144" t="s">
        <v>5505</v>
      </c>
      <c r="G1666" s="144" t="s">
        <v>5505</v>
      </c>
      <c r="H1666" s="141" t="s">
        <v>5506</v>
      </c>
    </row>
    <row r="1667" spans="1:8" x14ac:dyDescent="0.2">
      <c r="A1667" t="s">
        <v>5495</v>
      </c>
      <c r="B1667" t="s">
        <v>191</v>
      </c>
      <c r="C1667" s="45" t="s">
        <v>3488</v>
      </c>
      <c r="D1667" s="45" t="s">
        <v>3489</v>
      </c>
      <c r="E1667" s="45" t="s">
        <v>3490</v>
      </c>
      <c r="F1667" s="70" t="s">
        <v>5505</v>
      </c>
      <c r="G1667" s="70" t="s">
        <v>5505</v>
      </c>
      <c r="H1667" t="s">
        <v>5551</v>
      </c>
    </row>
    <row r="1668" spans="1:8" x14ac:dyDescent="0.2">
      <c r="A1668" t="s">
        <v>5495</v>
      </c>
      <c r="B1668" s="141" t="s">
        <v>245</v>
      </c>
      <c r="C1668" s="45" t="s">
        <v>3662</v>
      </c>
      <c r="D1668" s="45" t="s">
        <v>3663</v>
      </c>
      <c r="E1668" s="45" t="s">
        <v>297</v>
      </c>
      <c r="F1668" s="144" t="s">
        <v>5507</v>
      </c>
      <c r="G1668" s="144" t="s">
        <v>5505</v>
      </c>
      <c r="H1668" s="141" t="s">
        <v>5551</v>
      </c>
    </row>
    <row r="1669" spans="1:8" x14ac:dyDescent="0.2">
      <c r="A1669" t="s">
        <v>5495</v>
      </c>
      <c r="B1669" t="s">
        <v>247</v>
      </c>
      <c r="C1669" s="45" t="s">
        <v>3666</v>
      </c>
      <c r="D1669" s="45" t="s">
        <v>3667</v>
      </c>
      <c r="E1669" s="45" t="s">
        <v>297</v>
      </c>
      <c r="F1669" s="70" t="s">
        <v>5505</v>
      </c>
      <c r="G1669" s="70" t="s">
        <v>5505</v>
      </c>
      <c r="H1669" t="s">
        <v>5506</v>
      </c>
    </row>
    <row r="1670" spans="1:8" x14ac:dyDescent="0.2">
      <c r="A1670" t="s">
        <v>5495</v>
      </c>
      <c r="B1670" s="141" t="s">
        <v>246</v>
      </c>
      <c r="C1670" s="45" t="s">
        <v>3669</v>
      </c>
      <c r="D1670" s="45" t="s">
        <v>3670</v>
      </c>
      <c r="E1670" s="45" t="s">
        <v>297</v>
      </c>
      <c r="F1670" s="144" t="s">
        <v>5505</v>
      </c>
      <c r="G1670" s="144" t="s">
        <v>5505</v>
      </c>
      <c r="H1670" s="141" t="s">
        <v>5506</v>
      </c>
    </row>
    <row r="1671" spans="1:8" x14ac:dyDescent="0.2">
      <c r="A1671" t="s">
        <v>5495</v>
      </c>
      <c r="B1671" t="s">
        <v>215</v>
      </c>
      <c r="C1671" s="45" t="s">
        <v>5969</v>
      </c>
      <c r="D1671" s="45" t="s">
        <v>3869</v>
      </c>
      <c r="E1671" s="45" t="s">
        <v>297</v>
      </c>
      <c r="F1671" s="70" t="s">
        <v>5505</v>
      </c>
      <c r="G1671" s="70" t="s">
        <v>5505</v>
      </c>
      <c r="H1671" t="s">
        <v>5506</v>
      </c>
    </row>
    <row r="1672" spans="1:8" x14ac:dyDescent="0.2">
      <c r="A1672" t="s">
        <v>5495</v>
      </c>
      <c r="B1672" s="141" t="s">
        <v>212</v>
      </c>
      <c r="C1672" s="147" t="s">
        <v>5970</v>
      </c>
      <c r="D1672" s="147" t="s">
        <v>3898</v>
      </c>
      <c r="E1672" s="147" t="s">
        <v>3899</v>
      </c>
      <c r="F1672" s="144" t="s">
        <v>5507</v>
      </c>
      <c r="G1672" s="141" t="s">
        <v>5505</v>
      </c>
      <c r="H1672" s="141" t="s">
        <v>3896</v>
      </c>
    </row>
    <row r="1673" spans="1:8" x14ac:dyDescent="0.2">
      <c r="A1673" t="s">
        <v>5495</v>
      </c>
      <c r="B1673" s="70" t="s">
        <v>5865</v>
      </c>
      <c r="C1673" s="45" t="s">
        <v>4108</v>
      </c>
      <c r="D1673" s="45" t="s">
        <v>4109</v>
      </c>
      <c r="F1673" s="70" t="s">
        <v>5505</v>
      </c>
      <c r="G1673" s="70" t="s">
        <v>5505</v>
      </c>
      <c r="H1673" t="s">
        <v>5506</v>
      </c>
    </row>
    <row r="1674" spans="1:8" x14ac:dyDescent="0.2">
      <c r="A1674" t="s">
        <v>5495</v>
      </c>
      <c r="B1674" s="141" t="s">
        <v>260</v>
      </c>
      <c r="C1674" s="147" t="s">
        <v>4101</v>
      </c>
      <c r="D1674" s="147" t="s">
        <v>4102</v>
      </c>
      <c r="E1674" s="147" t="s">
        <v>297</v>
      </c>
      <c r="F1674" s="144" t="s">
        <v>5505</v>
      </c>
      <c r="G1674" s="144" t="s">
        <v>5505</v>
      </c>
      <c r="H1674" s="141" t="s">
        <v>5506</v>
      </c>
    </row>
    <row r="1675" spans="1:8" x14ac:dyDescent="0.2">
      <c r="A1675" t="s">
        <v>5495</v>
      </c>
      <c r="B1675" s="70" t="s">
        <v>262</v>
      </c>
      <c r="C1675" s="45" t="s">
        <v>4105</v>
      </c>
      <c r="D1675" s="45" t="s">
        <v>4106</v>
      </c>
      <c r="F1675" s="70" t="s">
        <v>5505</v>
      </c>
      <c r="G1675" s="70" t="s">
        <v>5505</v>
      </c>
      <c r="H1675" t="s">
        <v>5506</v>
      </c>
    </row>
    <row r="1676" spans="1:8" x14ac:dyDescent="0.2">
      <c r="A1676" t="s">
        <v>5495</v>
      </c>
      <c r="B1676" s="141" t="s">
        <v>207</v>
      </c>
      <c r="C1676" s="147" t="s">
        <v>4115</v>
      </c>
      <c r="D1676" s="147" t="s">
        <v>4116</v>
      </c>
      <c r="E1676" s="147" t="s">
        <v>297</v>
      </c>
      <c r="F1676" s="144" t="s">
        <v>5505</v>
      </c>
      <c r="G1676" s="144" t="s">
        <v>5505</v>
      </c>
      <c r="H1676" s="141" t="s">
        <v>5551</v>
      </c>
    </row>
    <row r="1677" spans="1:8" x14ac:dyDescent="0.2">
      <c r="A1677" t="s">
        <v>5495</v>
      </c>
      <c r="B1677" t="s">
        <v>269</v>
      </c>
      <c r="C1677" s="11" t="s">
        <v>4194</v>
      </c>
      <c r="D1677" s="11" t="s">
        <v>4195</v>
      </c>
      <c r="E1677" s="11" t="s">
        <v>4196</v>
      </c>
      <c r="F1677" s="70" t="s">
        <v>5507</v>
      </c>
      <c r="G1677" s="70" t="s">
        <v>5505</v>
      </c>
      <c r="H1677" t="s">
        <v>346</v>
      </c>
    </row>
    <row r="1678" spans="1:8" x14ac:dyDescent="0.2">
      <c r="A1678" t="s">
        <v>5495</v>
      </c>
      <c r="B1678" s="144" t="s">
        <v>263</v>
      </c>
      <c r="C1678" s="45" t="s">
        <v>4391</v>
      </c>
      <c r="D1678" s="45" t="s">
        <v>4392</v>
      </c>
      <c r="E1678" s="45" t="s">
        <v>4393</v>
      </c>
      <c r="F1678" s="144" t="s">
        <v>5505</v>
      </c>
      <c r="G1678" s="144" t="s">
        <v>5505</v>
      </c>
      <c r="H1678" s="141" t="s">
        <v>5506</v>
      </c>
    </row>
    <row r="1679" spans="1:8" x14ac:dyDescent="0.2">
      <c r="A1679" t="s">
        <v>5495</v>
      </c>
      <c r="B1679" s="70" t="s">
        <v>265</v>
      </c>
      <c r="C1679" s="45" t="s">
        <v>4396</v>
      </c>
      <c r="D1679" s="45" t="s">
        <v>4397</v>
      </c>
      <c r="F1679" s="70" t="s">
        <v>5505</v>
      </c>
      <c r="G1679" s="70" t="s">
        <v>5505</v>
      </c>
      <c r="H1679" t="s">
        <v>5506</v>
      </c>
    </row>
    <row r="1680" spans="1:8" x14ac:dyDescent="0.2">
      <c r="A1680" t="s">
        <v>5495</v>
      </c>
      <c r="B1680" s="141" t="s">
        <v>3119</v>
      </c>
      <c r="C1680" s="45" t="s">
        <v>3120</v>
      </c>
      <c r="D1680" s="45" t="s">
        <v>3123</v>
      </c>
      <c r="E1680" s="45" t="s">
        <v>3124</v>
      </c>
      <c r="F1680" s="144" t="s">
        <v>5505</v>
      </c>
      <c r="G1680" s="144" t="s">
        <v>5505</v>
      </c>
      <c r="H1680" s="141" t="s">
        <v>5506</v>
      </c>
    </row>
    <row r="1681" spans="1:8" x14ac:dyDescent="0.2">
      <c r="A1681" t="s">
        <v>5495</v>
      </c>
      <c r="B1681" s="70" t="s">
        <v>264</v>
      </c>
      <c r="C1681" s="45" t="s">
        <v>4399</v>
      </c>
      <c r="D1681" s="45" t="s">
        <v>4400</v>
      </c>
      <c r="F1681" s="70" t="s">
        <v>5505</v>
      </c>
      <c r="G1681" s="70" t="s">
        <v>5505</v>
      </c>
      <c r="H1681" t="s">
        <v>5506</v>
      </c>
    </row>
    <row r="1682" spans="1:8" x14ac:dyDescent="0.2">
      <c r="A1682" t="s">
        <v>5495</v>
      </c>
      <c r="B1682" s="141" t="s">
        <v>5426</v>
      </c>
      <c r="C1682" s="45" t="s">
        <v>5430</v>
      </c>
      <c r="D1682" s="45" t="s">
        <v>5431</v>
      </c>
      <c r="E1682" s="45" t="s">
        <v>5432</v>
      </c>
      <c r="F1682" s="144" t="s">
        <v>5507</v>
      </c>
      <c r="G1682" s="144" t="s">
        <v>5505</v>
      </c>
      <c r="H1682" s="141" t="s">
        <v>346</v>
      </c>
    </row>
    <row r="1683" spans="1:8" x14ac:dyDescent="0.2">
      <c r="A1683" t="s">
        <v>5495</v>
      </c>
      <c r="B1683" t="s">
        <v>2702</v>
      </c>
      <c r="C1683" s="133" t="s">
        <v>2706</v>
      </c>
      <c r="D1683" s="118" t="s">
        <v>2707</v>
      </c>
      <c r="E1683" s="45" t="s">
        <v>297</v>
      </c>
      <c r="F1683" s="70" t="s">
        <v>5505</v>
      </c>
      <c r="G1683" s="70" t="s">
        <v>5505</v>
      </c>
      <c r="H1683" t="s">
        <v>5506</v>
      </c>
    </row>
    <row r="1684" spans="1:8" x14ac:dyDescent="0.2">
      <c r="A1684" t="s">
        <v>5495</v>
      </c>
      <c r="B1684" s="141" t="s">
        <v>593</v>
      </c>
      <c r="C1684" s="45" t="s">
        <v>596</v>
      </c>
      <c r="D1684" s="45" t="s">
        <v>597</v>
      </c>
      <c r="E1684" s="45" t="s">
        <v>297</v>
      </c>
      <c r="F1684" s="144" t="s">
        <v>5505</v>
      </c>
      <c r="G1684" s="144" t="s">
        <v>5505</v>
      </c>
      <c r="H1684" s="141" t="s">
        <v>5551</v>
      </c>
    </row>
    <row r="1685" spans="1:8" x14ac:dyDescent="0.2">
      <c r="A1685" t="s">
        <v>5495</v>
      </c>
      <c r="B1685" t="s">
        <v>795</v>
      </c>
      <c r="C1685" s="45" t="s">
        <v>798</v>
      </c>
      <c r="D1685" s="45" t="s">
        <v>799</v>
      </c>
      <c r="E1685" s="45" t="s">
        <v>297</v>
      </c>
      <c r="F1685" s="70" t="s">
        <v>5505</v>
      </c>
      <c r="G1685" s="70" t="s">
        <v>5505</v>
      </c>
      <c r="H1685" t="s">
        <v>5551</v>
      </c>
    </row>
    <row r="1686" spans="1:8" x14ac:dyDescent="0.2">
      <c r="A1686" t="s">
        <v>5495</v>
      </c>
      <c r="B1686" s="141" t="s">
        <v>3080</v>
      </c>
      <c r="C1686" s="45" t="s">
        <v>3081</v>
      </c>
      <c r="D1686" s="45" t="s">
        <v>3083</v>
      </c>
      <c r="E1686" s="45" t="s">
        <v>297</v>
      </c>
      <c r="F1686" s="144" t="s">
        <v>5505</v>
      </c>
      <c r="G1686" s="144" t="s">
        <v>5505</v>
      </c>
      <c r="H1686" s="141" t="s">
        <v>5551</v>
      </c>
    </row>
    <row r="1687" spans="1:8" x14ac:dyDescent="0.2">
      <c r="A1687" t="s">
        <v>5495</v>
      </c>
      <c r="B1687" t="s">
        <v>3110</v>
      </c>
      <c r="C1687" s="11" t="s">
        <v>3111</v>
      </c>
      <c r="D1687" s="11" t="s">
        <v>3113</v>
      </c>
      <c r="E1687" s="11" t="s">
        <v>297</v>
      </c>
      <c r="F1687" s="70" t="s">
        <v>5505</v>
      </c>
      <c r="G1687" s="70" t="s">
        <v>5505</v>
      </c>
      <c r="H1687" t="s">
        <v>5551</v>
      </c>
    </row>
    <row r="1688" spans="1:8" x14ac:dyDescent="0.2">
      <c r="A1688" t="s">
        <v>5495</v>
      </c>
      <c r="B1688" s="141" t="s">
        <v>4610</v>
      </c>
      <c r="C1688" s="45" t="s">
        <v>4614</v>
      </c>
      <c r="D1688" s="45" t="s">
        <v>4615</v>
      </c>
      <c r="E1688" s="45" t="s">
        <v>4616</v>
      </c>
      <c r="F1688" s="144" t="s">
        <v>5505</v>
      </c>
      <c r="G1688" s="144" t="s">
        <v>5505</v>
      </c>
      <c r="H1688" s="141" t="s">
        <v>5551</v>
      </c>
    </row>
    <row r="1689" spans="1:8" x14ac:dyDescent="0.2">
      <c r="A1689" t="s">
        <v>5495</v>
      </c>
      <c r="B1689" s="70" t="s">
        <v>2066</v>
      </c>
      <c r="C1689" s="11" t="s">
        <v>2070</v>
      </c>
      <c r="D1689" s="11" t="s">
        <v>2071</v>
      </c>
      <c r="E1689" s="11" t="s">
        <v>297</v>
      </c>
      <c r="F1689" s="70" t="s">
        <v>5505</v>
      </c>
      <c r="G1689" s="70" t="s">
        <v>5505</v>
      </c>
      <c r="H1689" t="s">
        <v>5506</v>
      </c>
    </row>
    <row r="1690" spans="1:8" x14ac:dyDescent="0.2">
      <c r="A1690" t="s">
        <v>5495</v>
      </c>
      <c r="B1690" s="141" t="s">
        <v>5163</v>
      </c>
      <c r="C1690" s="45" t="s">
        <v>5166</v>
      </c>
      <c r="D1690" s="45" t="s">
        <v>5167</v>
      </c>
      <c r="E1690" s="45" t="s">
        <v>297</v>
      </c>
      <c r="F1690" s="144" t="s">
        <v>5505</v>
      </c>
      <c r="G1690" s="144" t="s">
        <v>5505</v>
      </c>
      <c r="H1690" s="141" t="s">
        <v>5551</v>
      </c>
    </row>
    <row r="1691" spans="1:8" x14ac:dyDescent="0.2">
      <c r="A1691" t="s">
        <v>5495</v>
      </c>
      <c r="B1691" t="s">
        <v>5158</v>
      </c>
      <c r="C1691" s="11" t="s">
        <v>5161</v>
      </c>
      <c r="D1691" s="11" t="s">
        <v>5162</v>
      </c>
      <c r="E1691" s="11" t="s">
        <v>297</v>
      </c>
      <c r="F1691" s="70" t="s">
        <v>5505</v>
      </c>
      <c r="G1691" s="70" t="s">
        <v>5505</v>
      </c>
      <c r="H1691" t="s">
        <v>5551</v>
      </c>
    </row>
    <row r="1692" spans="1:8" x14ac:dyDescent="0.2">
      <c r="A1692" t="s">
        <v>5495</v>
      </c>
      <c r="B1692" s="141" t="s">
        <v>366</v>
      </c>
      <c r="C1692" s="141" t="s">
        <v>5219</v>
      </c>
      <c r="D1692" s="45" t="s">
        <v>5971</v>
      </c>
      <c r="E1692" s="45" t="s">
        <v>5971</v>
      </c>
      <c r="F1692" s="144" t="s">
        <v>5505</v>
      </c>
      <c r="G1692" s="144" t="s">
        <v>5505</v>
      </c>
      <c r="H1692" s="141" t="s">
        <v>5551</v>
      </c>
    </row>
    <row r="1693" spans="1:8" x14ac:dyDescent="0.2">
      <c r="A1693" t="s">
        <v>5495</v>
      </c>
      <c r="B1693" t="s">
        <v>230</v>
      </c>
      <c r="C1693" s="11" t="s">
        <v>4420</v>
      </c>
      <c r="D1693" s="11" t="s">
        <v>4421</v>
      </c>
      <c r="E1693" s="11" t="s">
        <v>297</v>
      </c>
      <c r="F1693" s="70" t="s">
        <v>5507</v>
      </c>
      <c r="G1693" s="70" t="s">
        <v>5505</v>
      </c>
      <c r="H1693" t="s">
        <v>4419</v>
      </c>
    </row>
    <row r="1694" spans="1:8" x14ac:dyDescent="0.2">
      <c r="A1694" t="s">
        <v>5495</v>
      </c>
      <c r="B1694" s="141" t="s">
        <v>4093</v>
      </c>
      <c r="C1694" s="45" t="s">
        <v>4096</v>
      </c>
      <c r="D1694" s="45" t="s">
        <v>4097</v>
      </c>
      <c r="E1694" s="45" t="s">
        <v>297</v>
      </c>
      <c r="F1694" s="144" t="s">
        <v>5505</v>
      </c>
      <c r="G1694" s="144" t="s">
        <v>5505</v>
      </c>
      <c r="H1694" s="141" t="s">
        <v>5506</v>
      </c>
    </row>
    <row r="1695" spans="1:8" x14ac:dyDescent="0.2">
      <c r="A1695" t="s">
        <v>5495</v>
      </c>
      <c r="B1695" s="70" t="s">
        <v>5120</v>
      </c>
      <c r="C1695" s="45" t="s">
        <v>5124</v>
      </c>
      <c r="D1695" s="45" t="s">
        <v>5971</v>
      </c>
      <c r="E1695" s="45" t="s">
        <v>5971</v>
      </c>
      <c r="F1695" s="70" t="s">
        <v>5512</v>
      </c>
      <c r="G1695" s="70" t="s">
        <v>5505</v>
      </c>
      <c r="H1695" t="s">
        <v>5506</v>
      </c>
    </row>
    <row r="1696" spans="1:8" x14ac:dyDescent="0.2">
      <c r="A1696" t="s">
        <v>5495</v>
      </c>
      <c r="B1696" s="144" t="s">
        <v>1702</v>
      </c>
      <c r="C1696" s="45" t="s">
        <v>1706</v>
      </c>
      <c r="D1696" s="45" t="s">
        <v>5971</v>
      </c>
      <c r="E1696" s="45" t="s">
        <v>5971</v>
      </c>
      <c r="F1696" s="144" t="s">
        <v>5512</v>
      </c>
      <c r="G1696" s="144" t="s">
        <v>5505</v>
      </c>
      <c r="H1696" s="141" t="s">
        <v>5506</v>
      </c>
    </row>
    <row r="1697" spans="1:8" x14ac:dyDescent="0.2">
      <c r="A1697" t="s">
        <v>5495</v>
      </c>
      <c r="B1697" s="70" t="s">
        <v>5879</v>
      </c>
      <c r="C1697" s="45" t="s">
        <v>4377</v>
      </c>
      <c r="D1697" s="45" t="s">
        <v>4378</v>
      </c>
      <c r="E1697" s="45" t="s">
        <v>4373</v>
      </c>
      <c r="F1697" s="70" t="s">
        <v>5505</v>
      </c>
      <c r="G1697" s="70" t="s">
        <v>5505</v>
      </c>
      <c r="H1697" t="s">
        <v>5506</v>
      </c>
    </row>
    <row r="1698" spans="1:8" x14ac:dyDescent="0.2">
      <c r="A1698" t="s">
        <v>5495</v>
      </c>
      <c r="B1698" s="144" t="s">
        <v>5881</v>
      </c>
      <c r="C1698" s="45" t="s">
        <v>4406</v>
      </c>
      <c r="D1698" s="45" t="s">
        <v>4407</v>
      </c>
      <c r="E1698" s="45" t="s">
        <v>4408</v>
      </c>
      <c r="F1698" s="144" t="s">
        <v>5505</v>
      </c>
      <c r="G1698" s="144" t="s">
        <v>5505</v>
      </c>
      <c r="H1698" s="141" t="s">
        <v>5506</v>
      </c>
    </row>
    <row r="1699" spans="1:8" x14ac:dyDescent="0.2">
      <c r="A1699" t="s">
        <v>5495</v>
      </c>
      <c r="B1699" s="70" t="s">
        <v>5885</v>
      </c>
      <c r="C1699" s="45" t="s">
        <v>4371</v>
      </c>
      <c r="D1699" s="45" t="s">
        <v>4372</v>
      </c>
      <c r="E1699" s="45" t="s">
        <v>4373</v>
      </c>
      <c r="F1699" s="70" t="s">
        <v>5505</v>
      </c>
      <c r="G1699" s="70" t="s">
        <v>5505</v>
      </c>
      <c r="H1699" t="s">
        <v>5506</v>
      </c>
    </row>
    <row r="1700" spans="1:8" x14ac:dyDescent="0.2">
      <c r="A1700" t="s">
        <v>5495</v>
      </c>
      <c r="B1700" s="141" t="s">
        <v>232</v>
      </c>
      <c r="C1700" s="45" t="s">
        <v>4432</v>
      </c>
      <c r="D1700" s="45" t="s">
        <v>459</v>
      </c>
      <c r="E1700" s="45" t="s">
        <v>297</v>
      </c>
      <c r="F1700" s="144" t="s">
        <v>5505</v>
      </c>
      <c r="G1700" s="144" t="s">
        <v>5505</v>
      </c>
      <c r="H1700" s="141" t="s">
        <v>5506</v>
      </c>
    </row>
    <row r="1701" spans="1:8" x14ac:dyDescent="0.2">
      <c r="A1701" t="s">
        <v>5495</v>
      </c>
      <c r="B1701" s="70" t="s">
        <v>3245</v>
      </c>
      <c r="C1701" s="11"/>
      <c r="D1701" s="11"/>
      <c r="E1701" s="11"/>
      <c r="F1701" s="70" t="s">
        <v>5505</v>
      </c>
      <c r="G1701" s="70" t="s">
        <v>5505</v>
      </c>
      <c r="H1701" t="s">
        <v>5506</v>
      </c>
    </row>
    <row r="1702" spans="1:8" x14ac:dyDescent="0.2">
      <c r="A1702" t="s">
        <v>5495</v>
      </c>
      <c r="B1702" s="144" t="s">
        <v>637</v>
      </c>
      <c r="C1702" s="45" t="s">
        <v>5971</v>
      </c>
      <c r="D1702" s="45" t="s">
        <v>5971</v>
      </c>
      <c r="E1702" s="45" t="s">
        <v>5971</v>
      </c>
      <c r="F1702" s="144" t="s">
        <v>5505</v>
      </c>
      <c r="G1702" s="144" t="s">
        <v>5505</v>
      </c>
      <c r="H1702" s="141" t="s">
        <v>5506</v>
      </c>
    </row>
    <row r="1703" spans="1:8" x14ac:dyDescent="0.2">
      <c r="A1703" t="s">
        <v>5495</v>
      </c>
      <c r="B1703" s="70" t="s">
        <v>3161</v>
      </c>
      <c r="C1703" s="45" t="s">
        <v>5971</v>
      </c>
      <c r="D1703" s="45" t="s">
        <v>5971</v>
      </c>
      <c r="E1703" s="45" t="s">
        <v>5971</v>
      </c>
      <c r="F1703" s="70" t="s">
        <v>5507</v>
      </c>
      <c r="G1703" s="70" t="s">
        <v>5505</v>
      </c>
      <c r="H1703" t="s">
        <v>5551</v>
      </c>
    </row>
    <row r="1704" spans="1:8" x14ac:dyDescent="0.2">
      <c r="A1704" t="s">
        <v>5495</v>
      </c>
      <c r="B1704" s="141" t="s">
        <v>5892</v>
      </c>
      <c r="C1704" s="147" t="s">
        <v>5972</v>
      </c>
      <c r="D1704" s="147" t="s">
        <v>5973</v>
      </c>
      <c r="E1704" s="147" t="s">
        <v>297</v>
      </c>
      <c r="F1704" s="144" t="s">
        <v>5505</v>
      </c>
      <c r="G1704" s="144" t="s">
        <v>5505</v>
      </c>
      <c r="H1704" s="141" t="s">
        <v>5551</v>
      </c>
    </row>
    <row r="1705" spans="1:8" x14ac:dyDescent="0.2">
      <c r="A1705" t="s">
        <v>5495</v>
      </c>
      <c r="B1705" s="70" t="s">
        <v>4779</v>
      </c>
      <c r="C1705" s="11"/>
      <c r="D1705" s="11"/>
      <c r="E1705" s="11"/>
      <c r="F1705" s="70" t="s">
        <v>5505</v>
      </c>
      <c r="G1705" s="70" t="s">
        <v>5505</v>
      </c>
      <c r="H1705" t="s">
        <v>5551</v>
      </c>
    </row>
    <row r="1706" spans="1:8" x14ac:dyDescent="0.2">
      <c r="A1706" t="s">
        <v>5495</v>
      </c>
      <c r="B1706" s="144" t="s">
        <v>3850</v>
      </c>
      <c r="C1706" s="147"/>
      <c r="D1706" s="147"/>
      <c r="E1706" s="147"/>
      <c r="F1706" s="144" t="s">
        <v>5505</v>
      </c>
      <c r="G1706" s="144" t="s">
        <v>5505</v>
      </c>
      <c r="H1706" s="141" t="s">
        <v>5551</v>
      </c>
    </row>
    <row r="1707" spans="1:8" x14ac:dyDescent="0.2">
      <c r="A1707" t="s">
        <v>5495</v>
      </c>
      <c r="B1707" t="s">
        <v>231</v>
      </c>
      <c r="C1707" s="45" t="s">
        <v>4434</v>
      </c>
      <c r="D1707" s="45" t="s">
        <v>4435</v>
      </c>
      <c r="E1707" s="45" t="s">
        <v>297</v>
      </c>
      <c r="F1707" s="70" t="s">
        <v>5505</v>
      </c>
      <c r="G1707" s="70" t="s">
        <v>5505</v>
      </c>
      <c r="H1707" t="s">
        <v>5506</v>
      </c>
    </row>
    <row r="1708" spans="1:8" x14ac:dyDescent="0.2">
      <c r="A1708" t="s">
        <v>5495</v>
      </c>
      <c r="B1708" s="141" t="s">
        <v>257</v>
      </c>
      <c r="C1708" s="147" t="s">
        <v>4602</v>
      </c>
      <c r="D1708" s="147" t="s">
        <v>4603</v>
      </c>
      <c r="E1708" s="147" t="s">
        <v>4604</v>
      </c>
      <c r="F1708" s="144" t="s">
        <v>5505</v>
      </c>
      <c r="G1708" s="144" t="s">
        <v>5505</v>
      </c>
      <c r="H1708" s="141" t="s">
        <v>5506</v>
      </c>
    </row>
    <row r="1709" spans="1:8" x14ac:dyDescent="0.2">
      <c r="A1709" t="s">
        <v>5495</v>
      </c>
      <c r="B1709" s="70" t="s">
        <v>259</v>
      </c>
      <c r="C1709" s="45" t="s">
        <v>4607</v>
      </c>
      <c r="D1709" s="45" t="s">
        <v>4608</v>
      </c>
      <c r="F1709" s="70" t="s">
        <v>5505</v>
      </c>
      <c r="G1709" s="70" t="s">
        <v>5505</v>
      </c>
      <c r="H1709" t="s">
        <v>5506</v>
      </c>
    </row>
    <row r="1710" spans="1:8" x14ac:dyDescent="0.2">
      <c r="A1710" t="s">
        <v>5495</v>
      </c>
      <c r="B1710" s="141" t="s">
        <v>227</v>
      </c>
      <c r="C1710" s="45" t="s">
        <v>4714</v>
      </c>
      <c r="D1710" s="45" t="s">
        <v>4715</v>
      </c>
      <c r="E1710" s="45" t="s">
        <v>4716</v>
      </c>
      <c r="F1710" s="144" t="s">
        <v>5507</v>
      </c>
      <c r="G1710" s="144" t="s">
        <v>5505</v>
      </c>
      <c r="H1710" s="141" t="s">
        <v>346</v>
      </c>
    </row>
    <row r="1711" spans="1:8" x14ac:dyDescent="0.2">
      <c r="A1711" t="s">
        <v>5495</v>
      </c>
      <c r="B1711" t="s">
        <v>229</v>
      </c>
      <c r="C1711" s="45" t="s">
        <v>4719</v>
      </c>
      <c r="D1711" s="45" t="s">
        <v>4720</v>
      </c>
      <c r="E1711" s="45" t="s">
        <v>297</v>
      </c>
      <c r="F1711" s="70" t="s">
        <v>5505</v>
      </c>
      <c r="G1711" s="70" t="s">
        <v>5505</v>
      </c>
      <c r="H1711" t="s">
        <v>5506</v>
      </c>
    </row>
    <row r="1712" spans="1:8" x14ac:dyDescent="0.2">
      <c r="A1712" t="s">
        <v>5495</v>
      </c>
      <c r="B1712" s="141" t="s">
        <v>228</v>
      </c>
      <c r="C1712" s="45" t="s">
        <v>4722</v>
      </c>
      <c r="D1712" s="45" t="s">
        <v>4723</v>
      </c>
      <c r="E1712" s="45" t="s">
        <v>297</v>
      </c>
      <c r="F1712" s="144" t="s">
        <v>5505</v>
      </c>
      <c r="G1712" s="144" t="s">
        <v>5505</v>
      </c>
      <c r="H1712" s="141" t="s">
        <v>5506</v>
      </c>
    </row>
    <row r="1713" spans="1:8" x14ac:dyDescent="0.2">
      <c r="A1713" t="s">
        <v>5495</v>
      </c>
      <c r="B1713" t="s">
        <v>4806</v>
      </c>
      <c r="C1713" s="11" t="s">
        <v>4810</v>
      </c>
      <c r="D1713" s="11" t="s">
        <v>4811</v>
      </c>
      <c r="E1713" s="11" t="s">
        <v>4812</v>
      </c>
      <c r="F1713" s="70" t="s">
        <v>5505</v>
      </c>
      <c r="G1713" s="70" t="s">
        <v>5505</v>
      </c>
      <c r="H1713" t="s">
        <v>5551</v>
      </c>
    </row>
    <row r="1714" spans="1:8" x14ac:dyDescent="0.2">
      <c r="A1714" t="s">
        <v>5495</v>
      </c>
      <c r="B1714" s="144" t="s">
        <v>196</v>
      </c>
      <c r="C1714" s="141" t="s">
        <v>4815</v>
      </c>
      <c r="D1714" s="152" t="s">
        <v>4816</v>
      </c>
      <c r="E1714" s="141" t="s">
        <v>297</v>
      </c>
      <c r="F1714" s="144" t="s">
        <v>5505</v>
      </c>
      <c r="G1714" s="144" t="s">
        <v>5505</v>
      </c>
      <c r="H1714" s="141" t="s">
        <v>5506</v>
      </c>
    </row>
    <row r="1715" spans="1:8" x14ac:dyDescent="0.2">
      <c r="A1715" t="s">
        <v>5495</v>
      </c>
      <c r="B1715" s="11" t="s">
        <v>208</v>
      </c>
      <c r="C1715" s="45" t="s">
        <v>4877</v>
      </c>
      <c r="D1715" s="45" t="s">
        <v>4878</v>
      </c>
      <c r="E1715" s="45" t="s">
        <v>297</v>
      </c>
      <c r="F1715" s="70" t="s">
        <v>5507</v>
      </c>
      <c r="G1715" s="70" t="s">
        <v>5505</v>
      </c>
      <c r="H1715" s="11" t="s">
        <v>5551</v>
      </c>
    </row>
    <row r="1716" spans="1:8" x14ac:dyDescent="0.2">
      <c r="A1716" t="s">
        <v>5495</v>
      </c>
      <c r="B1716" s="141" t="s">
        <v>251</v>
      </c>
      <c r="C1716" s="147" t="s">
        <v>5107</v>
      </c>
      <c r="D1716" s="147" t="s">
        <v>5108</v>
      </c>
      <c r="E1716" s="147" t="s">
        <v>5109</v>
      </c>
      <c r="F1716" s="144" t="s">
        <v>5505</v>
      </c>
      <c r="G1716" s="144" t="s">
        <v>5505</v>
      </c>
      <c r="H1716" s="141" t="s">
        <v>5506</v>
      </c>
    </row>
    <row r="1717" spans="1:8" x14ac:dyDescent="0.2">
      <c r="A1717" t="s">
        <v>5495</v>
      </c>
      <c r="B1717" s="70" t="s">
        <v>253</v>
      </c>
      <c r="C1717" s="45" t="s">
        <v>5112</v>
      </c>
      <c r="D1717" s="45" t="s">
        <v>5113</v>
      </c>
      <c r="E1717" t="s">
        <v>297</v>
      </c>
      <c r="F1717" s="70" t="s">
        <v>5505</v>
      </c>
      <c r="G1717" s="70" t="s">
        <v>5505</v>
      </c>
      <c r="H1717" t="s">
        <v>5506</v>
      </c>
    </row>
    <row r="1718" spans="1:8" x14ac:dyDescent="0.2">
      <c r="A1718" t="s">
        <v>5495</v>
      </c>
      <c r="B1718" s="141" t="s">
        <v>204</v>
      </c>
      <c r="C1718" s="45" t="s">
        <v>5223</v>
      </c>
      <c r="D1718" s="45" t="s">
        <v>5224</v>
      </c>
      <c r="E1718" s="45" t="s">
        <v>297</v>
      </c>
      <c r="F1718" s="144" t="s">
        <v>5505</v>
      </c>
      <c r="G1718" s="144" t="s">
        <v>5505</v>
      </c>
      <c r="H1718" s="141" t="s">
        <v>5551</v>
      </c>
    </row>
    <row r="1719" spans="1:8" x14ac:dyDescent="0.2">
      <c r="A1719" t="s">
        <v>5495</v>
      </c>
      <c r="B1719" s="70" t="s">
        <v>2584</v>
      </c>
      <c r="C1719" t="s">
        <v>2587</v>
      </c>
      <c r="D1719" t="s">
        <v>2588</v>
      </c>
      <c r="E1719" t="s">
        <v>297</v>
      </c>
      <c r="F1719" s="70" t="s">
        <v>5505</v>
      </c>
      <c r="G1719" s="70" t="s">
        <v>5505</v>
      </c>
      <c r="H1719" t="s">
        <v>5506</v>
      </c>
    </row>
    <row r="1720" spans="1:8" x14ac:dyDescent="0.2">
      <c r="A1720" t="s">
        <v>5495</v>
      </c>
      <c r="B1720" s="144" t="s">
        <v>3434</v>
      </c>
      <c r="C1720" s="152" t="s">
        <v>3437</v>
      </c>
      <c r="D1720" s="147" t="s">
        <v>3438</v>
      </c>
      <c r="E1720" s="141"/>
      <c r="F1720" s="144" t="s">
        <v>5505</v>
      </c>
      <c r="G1720" s="144" t="s">
        <v>5505</v>
      </c>
      <c r="H1720" s="141" t="s">
        <v>5506</v>
      </c>
    </row>
    <row r="1721" spans="1:8" x14ac:dyDescent="0.2">
      <c r="A1721" t="s">
        <v>5495</v>
      </c>
      <c r="B1721" s="70" t="s">
        <v>266</v>
      </c>
      <c r="C1721" t="s">
        <v>5974</v>
      </c>
      <c r="D1721" t="s">
        <v>3885</v>
      </c>
      <c r="F1721" s="70" t="s">
        <v>5505</v>
      </c>
      <c r="G1721" s="70" t="s">
        <v>5505</v>
      </c>
      <c r="H1721" t="s">
        <v>5506</v>
      </c>
    </row>
    <row r="1722" spans="1:8" x14ac:dyDescent="0.2">
      <c r="A1722" t="s">
        <v>5495</v>
      </c>
      <c r="B1722" s="144" t="s">
        <v>267</v>
      </c>
      <c r="C1722" s="45" t="s">
        <v>3891</v>
      </c>
      <c r="D1722" s="45" t="s">
        <v>3892</v>
      </c>
      <c r="E1722" s="141"/>
      <c r="F1722" s="144" t="s">
        <v>5505</v>
      </c>
      <c r="G1722" s="144" t="s">
        <v>5505</v>
      </c>
      <c r="H1722" s="141" t="s">
        <v>5506</v>
      </c>
    </row>
    <row r="1723" spans="1:8" x14ac:dyDescent="0.2">
      <c r="A1723" t="s">
        <v>5495</v>
      </c>
      <c r="B1723" s="70" t="s">
        <v>268</v>
      </c>
      <c r="C1723" s="43" t="s">
        <v>3888</v>
      </c>
      <c r="D1723" s="45" t="s">
        <v>3889</v>
      </c>
      <c r="F1723" s="70" t="s">
        <v>5505</v>
      </c>
      <c r="G1723" s="70" t="s">
        <v>5505</v>
      </c>
      <c r="H1723" t="s">
        <v>5506</v>
      </c>
    </row>
    <row r="1724" spans="1:8" x14ac:dyDescent="0.2">
      <c r="A1724" t="s">
        <v>5495</v>
      </c>
      <c r="B1724" s="144" t="s">
        <v>4634</v>
      </c>
      <c r="C1724" s="144" t="s">
        <v>4637</v>
      </c>
      <c r="D1724" s="144" t="s">
        <v>4638</v>
      </c>
      <c r="E1724" s="141" t="s">
        <v>297</v>
      </c>
      <c r="F1724" s="144" t="s">
        <v>5505</v>
      </c>
      <c r="G1724" s="144" t="s">
        <v>5505</v>
      </c>
      <c r="H1724" s="141" t="s">
        <v>5551</v>
      </c>
    </row>
    <row r="1725" spans="1:8" x14ac:dyDescent="0.2">
      <c r="A1725" t="s">
        <v>5495</v>
      </c>
      <c r="B1725" s="70" t="s">
        <v>2525</v>
      </c>
      <c r="C1725" s="70" t="s">
        <v>2528</v>
      </c>
      <c r="D1725" s="70" t="s">
        <v>2529</v>
      </c>
      <c r="E1725" s="45" t="s">
        <v>297</v>
      </c>
      <c r="F1725" s="70" t="s">
        <v>5505</v>
      </c>
      <c r="G1725" s="70" t="s">
        <v>5505</v>
      </c>
      <c r="H1725" t="s">
        <v>5551</v>
      </c>
    </row>
    <row r="1726" spans="1:8" x14ac:dyDescent="0.2">
      <c r="A1726" t="s">
        <v>5495</v>
      </c>
      <c r="B1726" s="144" t="s">
        <v>2798</v>
      </c>
      <c r="C1726" s="144" t="s">
        <v>2801</v>
      </c>
      <c r="D1726" s="144" t="s">
        <v>2802</v>
      </c>
      <c r="E1726" s="141" t="s">
        <v>297</v>
      </c>
      <c r="F1726" s="144" t="s">
        <v>5505</v>
      </c>
      <c r="G1726" s="144" t="s">
        <v>5505</v>
      </c>
      <c r="H1726" s="141" t="s">
        <v>5551</v>
      </c>
    </row>
    <row r="1727" spans="1:8" x14ac:dyDescent="0.2">
      <c r="A1727" t="s">
        <v>5495</v>
      </c>
      <c r="B1727" s="70" t="s">
        <v>2121</v>
      </c>
      <c r="C1727" s="70" t="s">
        <v>2124</v>
      </c>
      <c r="D1727" s="70" t="s">
        <v>2125</v>
      </c>
      <c r="E1727" s="45" t="s">
        <v>297</v>
      </c>
      <c r="F1727" s="70" t="s">
        <v>5505</v>
      </c>
      <c r="G1727" s="70" t="s">
        <v>5505</v>
      </c>
      <c r="H1727" t="s">
        <v>5551</v>
      </c>
    </row>
    <row r="1728" spans="1:8" x14ac:dyDescent="0.2">
      <c r="A1728" t="s">
        <v>5495</v>
      </c>
      <c r="B1728" s="144" t="s">
        <v>4629</v>
      </c>
      <c r="C1728" s="144" t="s">
        <v>4632</v>
      </c>
      <c r="D1728" s="144" t="s">
        <v>4633</v>
      </c>
      <c r="E1728" s="141" t="s">
        <v>297</v>
      </c>
      <c r="F1728" s="144" t="s">
        <v>5505</v>
      </c>
      <c r="G1728" s="144" t="s">
        <v>5505</v>
      </c>
      <c r="H1728" s="141" t="s">
        <v>5551</v>
      </c>
    </row>
    <row r="1729" spans="1:8" x14ac:dyDescent="0.2">
      <c r="A1729" t="s">
        <v>5495</v>
      </c>
      <c r="B1729" s="70" t="s">
        <v>2413</v>
      </c>
      <c r="C1729" t="s">
        <v>2516</v>
      </c>
      <c r="D1729" t="s">
        <v>2517</v>
      </c>
      <c r="E1729" t="s">
        <v>297</v>
      </c>
      <c r="F1729" s="70" t="s">
        <v>5505</v>
      </c>
      <c r="G1729" s="70" t="s">
        <v>5505</v>
      </c>
      <c r="H1729" t="s">
        <v>5551</v>
      </c>
    </row>
    <row r="1730" spans="1:8" x14ac:dyDescent="0.2">
      <c r="A1730" t="s">
        <v>5495</v>
      </c>
      <c r="B1730" s="144" t="s">
        <v>1926</v>
      </c>
      <c r="C1730" s="144" t="s">
        <v>1929</v>
      </c>
      <c r="D1730" s="141"/>
      <c r="E1730" s="141"/>
      <c r="F1730" s="144" t="s">
        <v>5505</v>
      </c>
      <c r="G1730" s="144" t="s">
        <v>5505</v>
      </c>
      <c r="H1730" s="141" t="s">
        <v>5506</v>
      </c>
    </row>
    <row r="1731" spans="1:8" x14ac:dyDescent="0.2">
      <c r="A1731" t="s">
        <v>5495</v>
      </c>
      <c r="B1731" s="70" t="s">
        <v>1330</v>
      </c>
      <c r="C1731" s="70" t="s">
        <v>1334</v>
      </c>
      <c r="F1731" s="70" t="s">
        <v>5505</v>
      </c>
      <c r="G1731" s="70" t="s">
        <v>5505</v>
      </c>
      <c r="H1731" t="s">
        <v>5506</v>
      </c>
    </row>
    <row r="1732" spans="1:8" x14ac:dyDescent="0.2">
      <c r="A1732" t="s">
        <v>5495</v>
      </c>
      <c r="B1732" s="144" t="s">
        <v>192</v>
      </c>
      <c r="C1732" s="144" t="s">
        <v>4666</v>
      </c>
      <c r="D1732" s="141"/>
      <c r="E1732" s="141"/>
      <c r="F1732" s="144" t="s">
        <v>5505</v>
      </c>
      <c r="G1732" s="144" t="s">
        <v>5505</v>
      </c>
      <c r="H1732" s="141" t="s">
        <v>5506</v>
      </c>
    </row>
    <row r="1733" spans="1:8" x14ac:dyDescent="0.2">
      <c r="A1733" t="s">
        <v>5495</v>
      </c>
      <c r="B1733" s="70" t="s">
        <v>308</v>
      </c>
      <c r="C1733" s="43" t="s">
        <v>2002</v>
      </c>
      <c r="D1733" s="45" t="s">
        <v>2003</v>
      </c>
      <c r="E1733" t="s">
        <v>297</v>
      </c>
      <c r="F1733" s="70" t="s">
        <v>5505</v>
      </c>
      <c r="G1733" s="70" t="s">
        <v>5505</v>
      </c>
      <c r="H1733" t="s">
        <v>5551</v>
      </c>
    </row>
    <row r="1734" spans="1:8" x14ac:dyDescent="0.2">
      <c r="A1734" t="s">
        <v>5495</v>
      </c>
      <c r="B1734" s="144" t="s">
        <v>2223</v>
      </c>
      <c r="C1734" s="141" t="s">
        <v>5975</v>
      </c>
      <c r="D1734" s="141" t="s">
        <v>5976</v>
      </c>
      <c r="E1734" s="141" t="s">
        <v>297</v>
      </c>
      <c r="F1734" s="144" t="s">
        <v>5505</v>
      </c>
      <c r="G1734" s="144" t="s">
        <v>5505</v>
      </c>
      <c r="H1734" s="141" t="s">
        <v>5551</v>
      </c>
    </row>
    <row r="1735" spans="1:8" x14ac:dyDescent="0.2">
      <c r="A1735" t="s">
        <v>5495</v>
      </c>
      <c r="B1735" s="70" t="s">
        <v>3857</v>
      </c>
      <c r="C1735" s="70" t="s">
        <v>5917</v>
      </c>
      <c r="F1735" s="70" t="s">
        <v>5505</v>
      </c>
      <c r="G1735" s="70" t="s">
        <v>5505</v>
      </c>
      <c r="H1735" t="s">
        <v>5506</v>
      </c>
    </row>
    <row r="1736" spans="1:8" x14ac:dyDescent="0.2">
      <c r="A1736" t="s">
        <v>5495</v>
      </c>
      <c r="B1736" s="144" t="s">
        <v>4910</v>
      </c>
      <c r="C1736" s="144" t="s">
        <v>4911</v>
      </c>
      <c r="D1736" s="141"/>
      <c r="E1736" s="141"/>
      <c r="F1736" s="144" t="s">
        <v>5505</v>
      </c>
      <c r="G1736" s="144" t="s">
        <v>5505</v>
      </c>
      <c r="H1736" s="141" t="s">
        <v>5506</v>
      </c>
    </row>
    <row r="1737" spans="1:8" x14ac:dyDescent="0.2">
      <c r="A1737" t="s">
        <v>5495</v>
      </c>
      <c r="B1737" s="141" t="s">
        <v>2005</v>
      </c>
      <c r="C1737" s="70" t="s">
        <v>4111</v>
      </c>
      <c r="F1737" s="70" t="s">
        <v>5505</v>
      </c>
      <c r="G1737" s="70" t="s">
        <v>5505</v>
      </c>
      <c r="H1737" t="s">
        <v>5551</v>
      </c>
    </row>
    <row r="1738" spans="1:8" x14ac:dyDescent="0.2">
      <c r="A1738" t="s">
        <v>5495</v>
      </c>
      <c r="B1738" s="141" t="s">
        <v>504</v>
      </c>
      <c r="C1738" s="144" t="s">
        <v>508</v>
      </c>
      <c r="D1738" s="141"/>
      <c r="E1738" s="141"/>
      <c r="F1738" s="144" t="s">
        <v>5505</v>
      </c>
      <c r="G1738" s="144" t="s">
        <v>5505</v>
      </c>
      <c r="H1738" s="141" t="s">
        <v>5551</v>
      </c>
    </row>
    <row r="1739" spans="1:8" x14ac:dyDescent="0.2">
      <c r="A1739" t="s">
        <v>5495</v>
      </c>
      <c r="B1739" s="142" t="s">
        <v>197</v>
      </c>
      <c r="C1739" s="70" t="s">
        <v>1118</v>
      </c>
      <c r="F1739" s="70" t="s">
        <v>5505</v>
      </c>
      <c r="G1739" s="70" t="s">
        <v>5505</v>
      </c>
      <c r="H1739" t="s">
        <v>5551</v>
      </c>
    </row>
    <row r="1740" spans="1:8" x14ac:dyDescent="0.2">
      <c r="A1740" t="s">
        <v>5495</v>
      </c>
      <c r="B1740" s="143" t="s">
        <v>196</v>
      </c>
      <c r="C1740" s="144" t="s">
        <v>5977</v>
      </c>
      <c r="D1740" s="141"/>
      <c r="E1740" s="141"/>
      <c r="F1740" s="144" t="s">
        <v>5505</v>
      </c>
      <c r="G1740" s="144" t="s">
        <v>5505</v>
      </c>
      <c r="H1740" s="141" t="s">
        <v>5551</v>
      </c>
    </row>
    <row r="1741" spans="1:8" x14ac:dyDescent="0.2">
      <c r="A1741" t="s">
        <v>5495</v>
      </c>
      <c r="B1741" s="138" t="s">
        <v>2000</v>
      </c>
      <c r="C1741" s="138" t="s">
        <v>2832</v>
      </c>
      <c r="D1741" s="140"/>
      <c r="E1741" s="140"/>
      <c r="F1741" s="138" t="s">
        <v>5505</v>
      </c>
      <c r="G1741" s="138" t="s">
        <v>5505</v>
      </c>
      <c r="H1741" s="140" t="s">
        <v>5551</v>
      </c>
    </row>
  </sheetData>
  <autoFilter ref="A1:I1741" xr:uid="{A77D3390-39CA-480B-A900-D0A04BD9F75B}"/>
  <phoneticPr fontId="2" type="noConversion"/>
  <dataValidations disablePrompts="1" count="1">
    <dataValidation allowBlank="1" showInputMessage="1" showErrorMessage="1" sqref="E862:E866 E1742:E1048576" xr:uid="{932B2DF4-AC0E-4C74-AF4F-AB09B9156A87}"/>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CFB4-3183-4074-97AB-C9E36A1F011B}">
  <dimension ref="A1:R173"/>
  <sheetViews>
    <sheetView topLeftCell="H27" workbookViewId="0">
      <selection activeCell="L40" sqref="L40"/>
    </sheetView>
  </sheetViews>
  <sheetFormatPr baseColWidth="10" defaultColWidth="8.83203125" defaultRowHeight="16" x14ac:dyDescent="0.2"/>
  <cols>
    <col min="1" max="1" width="26.1640625" customWidth="1"/>
    <col min="2" max="2" width="14.83203125" customWidth="1"/>
    <col min="7" max="7" width="41.6640625" customWidth="1"/>
    <col min="8" max="8" width="12.1640625" customWidth="1"/>
    <col min="9" max="9" width="14.83203125" customWidth="1"/>
    <col min="10" max="10" width="22.6640625" customWidth="1"/>
    <col min="12" max="12" width="41.6640625" customWidth="1"/>
    <col min="13" max="13" width="12.1640625" customWidth="1"/>
    <col min="14" max="14" width="14.83203125" customWidth="1"/>
    <col min="15" max="15" width="22.6640625" customWidth="1"/>
    <col min="16" max="18" width="9" bestFit="1" customWidth="1"/>
  </cols>
  <sheetData>
    <row r="1" spans="1:18" x14ac:dyDescent="0.2">
      <c r="A1" s="141" t="s">
        <v>588</v>
      </c>
      <c r="B1" s="141" t="s">
        <v>589</v>
      </c>
      <c r="C1" s="141" t="s">
        <v>304</v>
      </c>
      <c r="J1" t="s">
        <v>296</v>
      </c>
      <c r="K1" t="s">
        <v>198</v>
      </c>
      <c r="L1" t="s">
        <v>589</v>
      </c>
      <c r="M1" t="s">
        <v>5978</v>
      </c>
      <c r="O1" t="s">
        <v>296</v>
      </c>
      <c r="P1" t="s">
        <v>198</v>
      </c>
      <c r="Q1" t="s">
        <v>589</v>
      </c>
      <c r="R1" t="s">
        <v>5978</v>
      </c>
    </row>
    <row r="2" spans="1:18" x14ac:dyDescent="0.2">
      <c r="A2" s="7" t="s">
        <v>2985</v>
      </c>
      <c r="B2" s="7" t="s">
        <v>589</v>
      </c>
      <c r="C2" t="s">
        <v>5979</v>
      </c>
      <c r="D2" t="s">
        <v>5980</v>
      </c>
      <c r="J2" s="141" t="s">
        <v>1898</v>
      </c>
      <c r="K2" s="141" t="s">
        <v>699</v>
      </c>
      <c r="L2" s="7" t="s">
        <v>1901</v>
      </c>
      <c r="M2" s="7" t="s">
        <v>694</v>
      </c>
      <c r="O2" t="s">
        <v>1261</v>
      </c>
      <c r="P2" t="s">
        <v>301</v>
      </c>
      <c r="Q2" t="s">
        <v>587</v>
      </c>
      <c r="R2" t="s">
        <v>304</v>
      </c>
    </row>
    <row r="3" spans="1:18" x14ac:dyDescent="0.2">
      <c r="A3" s="141" t="s">
        <v>1535</v>
      </c>
      <c r="B3" s="141" t="s">
        <v>589</v>
      </c>
      <c r="C3" s="141" t="s">
        <v>1238</v>
      </c>
      <c r="J3" s="7" t="s">
        <v>5308</v>
      </c>
      <c r="K3" s="7" t="s">
        <v>2234</v>
      </c>
      <c r="L3" s="7" t="s">
        <v>1684</v>
      </c>
      <c r="M3" s="7" t="s">
        <v>1685</v>
      </c>
      <c r="O3" t="s">
        <v>1267</v>
      </c>
      <c r="P3" t="s">
        <v>301</v>
      </c>
      <c r="Q3" t="s">
        <v>587</v>
      </c>
      <c r="R3" t="s">
        <v>304</v>
      </c>
    </row>
    <row r="4" spans="1:18" x14ac:dyDescent="0.2">
      <c r="A4" t="s">
        <v>1815</v>
      </c>
      <c r="B4" t="s">
        <v>589</v>
      </c>
      <c r="C4" t="s">
        <v>1811</v>
      </c>
      <c r="J4" s="7" t="s">
        <v>5332</v>
      </c>
      <c r="K4" s="7" t="s">
        <v>2234</v>
      </c>
      <c r="L4" s="7" t="s">
        <v>715</v>
      </c>
      <c r="M4" s="7" t="s">
        <v>716</v>
      </c>
      <c r="O4" t="s">
        <v>1271</v>
      </c>
      <c r="P4" t="s">
        <v>301</v>
      </c>
      <c r="Q4" t="s">
        <v>587</v>
      </c>
      <c r="R4" t="s">
        <v>304</v>
      </c>
    </row>
    <row r="5" spans="1:18" x14ac:dyDescent="0.2">
      <c r="A5" s="141" t="s">
        <v>4580</v>
      </c>
      <c r="B5" s="141" t="s">
        <v>589</v>
      </c>
      <c r="C5" s="141" t="s">
        <v>2223</v>
      </c>
      <c r="D5" s="7" t="s">
        <v>304</v>
      </c>
      <c r="J5" s="7" t="s">
        <v>663</v>
      </c>
      <c r="K5" s="7" t="s">
        <v>666</v>
      </c>
      <c r="L5" s="7" t="s">
        <v>551</v>
      </c>
      <c r="M5" s="7" t="s">
        <v>552</v>
      </c>
      <c r="O5" t="s">
        <v>1276</v>
      </c>
      <c r="P5" t="s">
        <v>301</v>
      </c>
      <c r="Q5" t="s">
        <v>587</v>
      </c>
      <c r="R5" t="s">
        <v>304</v>
      </c>
    </row>
    <row r="6" spans="1:18" x14ac:dyDescent="0.2">
      <c r="A6" t="s">
        <v>2188</v>
      </c>
      <c r="B6" t="s">
        <v>589</v>
      </c>
      <c r="C6" t="s">
        <v>361</v>
      </c>
      <c r="D6" s="7" t="s">
        <v>4212</v>
      </c>
      <c r="J6" s="7" t="s">
        <v>775</v>
      </c>
      <c r="K6" s="7" t="s">
        <v>666</v>
      </c>
      <c r="L6" s="7" t="s">
        <v>715</v>
      </c>
      <c r="M6" s="7" t="s">
        <v>716</v>
      </c>
      <c r="O6" t="s">
        <v>1286</v>
      </c>
      <c r="P6" t="s">
        <v>301</v>
      </c>
      <c r="Q6" t="s">
        <v>587</v>
      </c>
      <c r="R6" t="s">
        <v>304</v>
      </c>
    </row>
    <row r="7" spans="1:18" x14ac:dyDescent="0.2">
      <c r="A7" s="175" t="s">
        <v>2513</v>
      </c>
      <c r="B7" s="175" t="s">
        <v>589</v>
      </c>
      <c r="C7" s="175"/>
      <c r="D7" t="s">
        <v>5981</v>
      </c>
      <c r="J7" s="7" t="s">
        <v>785</v>
      </c>
      <c r="K7" s="7" t="s">
        <v>666</v>
      </c>
      <c r="L7" s="7" t="s">
        <v>715</v>
      </c>
      <c r="M7" s="7" t="s">
        <v>716</v>
      </c>
      <c r="O7" t="s">
        <v>4646</v>
      </c>
      <c r="P7" t="s">
        <v>301</v>
      </c>
      <c r="Q7" t="s">
        <v>587</v>
      </c>
      <c r="R7" t="s">
        <v>304</v>
      </c>
    </row>
    <row r="8" spans="1:18" x14ac:dyDescent="0.2">
      <c r="A8" t="s">
        <v>2927</v>
      </c>
      <c r="B8" t="s">
        <v>589</v>
      </c>
      <c r="C8" s="141" t="s">
        <v>304</v>
      </c>
      <c r="J8" s="141" t="s">
        <v>1242</v>
      </c>
      <c r="K8" s="141" t="s">
        <v>666</v>
      </c>
      <c r="L8" s="7" t="s">
        <v>1244</v>
      </c>
      <c r="M8" s="7" t="s">
        <v>1245</v>
      </c>
      <c r="O8" t="s">
        <v>817</v>
      </c>
      <c r="P8" t="s">
        <v>809</v>
      </c>
      <c r="Q8" t="s">
        <v>587</v>
      </c>
      <c r="R8" t="s">
        <v>304</v>
      </c>
    </row>
    <row r="9" spans="1:18" x14ac:dyDescent="0.2">
      <c r="A9" s="141" t="s">
        <v>3619</v>
      </c>
      <c r="B9" s="141" t="s">
        <v>589</v>
      </c>
      <c r="C9" t="s">
        <v>1685</v>
      </c>
      <c r="J9" s="7" t="s">
        <v>970</v>
      </c>
      <c r="K9" s="7" t="s">
        <v>666</v>
      </c>
      <c r="L9" s="7" t="s">
        <v>715</v>
      </c>
      <c r="M9" s="7" t="s">
        <v>716</v>
      </c>
      <c r="O9" t="s">
        <v>1307</v>
      </c>
      <c r="P9" t="s">
        <v>809</v>
      </c>
      <c r="Q9" t="s">
        <v>587</v>
      </c>
      <c r="R9" t="s">
        <v>304</v>
      </c>
    </row>
    <row r="10" spans="1:18" x14ac:dyDescent="0.2">
      <c r="A10" t="s">
        <v>3755</v>
      </c>
      <c r="B10" t="s">
        <v>589</v>
      </c>
      <c r="C10" s="141" t="s">
        <v>1606</v>
      </c>
      <c r="J10" s="7" t="s">
        <v>2220</v>
      </c>
      <c r="K10" s="7" t="s">
        <v>666</v>
      </c>
      <c r="L10" s="7" t="s">
        <v>1640</v>
      </c>
      <c r="M10" s="7" t="s">
        <v>2223</v>
      </c>
      <c r="O10" t="s">
        <v>3738</v>
      </c>
      <c r="P10" t="s">
        <v>809</v>
      </c>
      <c r="Q10" t="s">
        <v>587</v>
      </c>
      <c r="R10" t="s">
        <v>304</v>
      </c>
    </row>
    <row r="11" spans="1:18" x14ac:dyDescent="0.2">
      <c r="A11" s="175" t="s">
        <v>3794</v>
      </c>
      <c r="B11" s="175" t="s">
        <v>589</v>
      </c>
      <c r="C11" s="175"/>
      <c r="J11" s="7" t="s">
        <v>3559</v>
      </c>
      <c r="K11" s="7" t="s">
        <v>666</v>
      </c>
      <c r="L11" s="7" t="s">
        <v>3561</v>
      </c>
      <c r="M11" s="7" t="s">
        <v>1849</v>
      </c>
      <c r="O11" s="70" t="s">
        <v>1854</v>
      </c>
      <c r="P11" t="s">
        <v>809</v>
      </c>
      <c r="Q11" t="s">
        <v>587</v>
      </c>
      <c r="R11" t="s">
        <v>304</v>
      </c>
    </row>
    <row r="12" spans="1:18" x14ac:dyDescent="0.2">
      <c r="A12" s="176" t="s">
        <v>3834</v>
      </c>
      <c r="B12" s="176" t="s">
        <v>589</v>
      </c>
      <c r="C12" s="176" t="s">
        <v>5982</v>
      </c>
      <c r="J12" s="7" t="s">
        <v>3599</v>
      </c>
      <c r="K12" s="7" t="s">
        <v>666</v>
      </c>
      <c r="L12" s="7" t="s">
        <v>715</v>
      </c>
      <c r="M12" s="7" t="s">
        <v>716</v>
      </c>
      <c r="O12" s="70" t="s">
        <v>1859</v>
      </c>
      <c r="P12" t="s">
        <v>809</v>
      </c>
      <c r="Q12" t="s">
        <v>587</v>
      </c>
      <c r="R12" t="s">
        <v>304</v>
      </c>
    </row>
    <row r="13" spans="1:18" x14ac:dyDescent="0.2">
      <c r="A13" s="175" t="s">
        <v>4292</v>
      </c>
      <c r="B13" s="175" t="s">
        <v>589</v>
      </c>
      <c r="C13" s="175"/>
      <c r="J13" s="7" t="s">
        <v>3603</v>
      </c>
      <c r="K13" s="7" t="s">
        <v>666</v>
      </c>
      <c r="L13" s="7" t="s">
        <v>715</v>
      </c>
      <c r="M13" s="7" t="s">
        <v>716</v>
      </c>
      <c r="O13" s="70" t="s">
        <v>1864</v>
      </c>
      <c r="P13" t="s">
        <v>809</v>
      </c>
      <c r="Q13" t="s">
        <v>587</v>
      </c>
      <c r="R13" t="s">
        <v>304</v>
      </c>
    </row>
    <row r="14" spans="1:18" x14ac:dyDescent="0.2">
      <c r="A14" t="s">
        <v>4858</v>
      </c>
      <c r="B14" t="s">
        <v>589</v>
      </c>
      <c r="C14" t="s">
        <v>716</v>
      </c>
      <c r="D14" s="7" t="s">
        <v>1849</v>
      </c>
      <c r="F14" s="7" t="s">
        <v>5983</v>
      </c>
      <c r="J14" s="7" t="s">
        <v>5038</v>
      </c>
      <c r="K14" s="7" t="s">
        <v>666</v>
      </c>
      <c r="L14" s="7" t="s">
        <v>551</v>
      </c>
      <c r="M14" s="7" t="s">
        <v>552</v>
      </c>
      <c r="O14" t="s">
        <v>1137</v>
      </c>
      <c r="P14" t="s">
        <v>359</v>
      </c>
      <c r="Q14" t="s">
        <v>1139</v>
      </c>
      <c r="R14" t="s">
        <v>1140</v>
      </c>
    </row>
    <row r="15" spans="1:18" x14ac:dyDescent="0.2">
      <c r="A15" s="141" t="s">
        <v>5044</v>
      </c>
      <c r="B15" s="141" t="s">
        <v>589</v>
      </c>
      <c r="C15" t="s">
        <v>552</v>
      </c>
      <c r="J15" s="7" t="s">
        <v>5087</v>
      </c>
      <c r="K15" s="7" t="s">
        <v>666</v>
      </c>
      <c r="L15" s="7" t="s">
        <v>715</v>
      </c>
      <c r="M15" s="7" t="s">
        <v>716</v>
      </c>
      <c r="O15" t="s">
        <v>1233</v>
      </c>
      <c r="P15" t="s">
        <v>301</v>
      </c>
      <c r="Q15" t="s">
        <v>1236</v>
      </c>
      <c r="R15" t="s">
        <v>1238</v>
      </c>
    </row>
    <row r="16" spans="1:18" x14ac:dyDescent="0.2">
      <c r="A16" t="s">
        <v>5279</v>
      </c>
      <c r="B16" t="s">
        <v>589</v>
      </c>
      <c r="C16" t="s">
        <v>304</v>
      </c>
      <c r="J16" s="7" t="s">
        <v>5092</v>
      </c>
      <c r="K16" s="7" t="s">
        <v>666</v>
      </c>
      <c r="L16" s="7" t="s">
        <v>715</v>
      </c>
      <c r="M16" s="7" t="s">
        <v>716</v>
      </c>
      <c r="O16" t="s">
        <v>1807</v>
      </c>
      <c r="P16" t="s">
        <v>359</v>
      </c>
      <c r="Q16" t="s">
        <v>1810</v>
      </c>
      <c r="R16" t="s">
        <v>1811</v>
      </c>
    </row>
    <row r="17" spans="1:18" x14ac:dyDescent="0.2">
      <c r="A17" s="177" t="s">
        <v>2932</v>
      </c>
      <c r="B17" s="176" t="s">
        <v>589</v>
      </c>
      <c r="C17" s="176" t="s">
        <v>5982</v>
      </c>
      <c r="J17" s="7" t="s">
        <v>5128</v>
      </c>
      <c r="K17" s="7" t="s">
        <v>666</v>
      </c>
      <c r="L17" s="7" t="s">
        <v>715</v>
      </c>
      <c r="M17" s="7" t="s">
        <v>716</v>
      </c>
      <c r="O17" t="s">
        <v>1840</v>
      </c>
      <c r="P17" t="s">
        <v>359</v>
      </c>
      <c r="Q17" t="s">
        <v>1810</v>
      </c>
      <c r="R17" t="s">
        <v>1811</v>
      </c>
    </row>
    <row r="18" spans="1:18" x14ac:dyDescent="0.2">
      <c r="A18" s="70" t="s">
        <v>5984</v>
      </c>
      <c r="B18" t="s">
        <v>589</v>
      </c>
      <c r="C18" t="s">
        <v>344</v>
      </c>
      <c r="D18" s="7" t="s">
        <v>304</v>
      </c>
      <c r="J18" s="7" t="s">
        <v>5132</v>
      </c>
      <c r="K18" s="7" t="s">
        <v>666</v>
      </c>
      <c r="L18" s="7" t="s">
        <v>715</v>
      </c>
      <c r="M18" s="7" t="s">
        <v>716</v>
      </c>
      <c r="O18" t="s">
        <v>355</v>
      </c>
      <c r="P18" t="s">
        <v>359</v>
      </c>
      <c r="Q18" t="s">
        <v>360</v>
      </c>
      <c r="R18" t="s">
        <v>361</v>
      </c>
    </row>
    <row r="19" spans="1:18" x14ac:dyDescent="0.2">
      <c r="A19" s="144" t="s">
        <v>5985</v>
      </c>
      <c r="B19" s="141" t="s">
        <v>589</v>
      </c>
      <c r="C19" t="s">
        <v>1140</v>
      </c>
      <c r="J19" s="7" t="s">
        <v>5140</v>
      </c>
      <c r="K19" s="7" t="s">
        <v>666</v>
      </c>
      <c r="L19" s="7" t="s">
        <v>715</v>
      </c>
      <c r="M19" s="7" t="s">
        <v>716</v>
      </c>
      <c r="O19" t="s">
        <v>4210</v>
      </c>
      <c r="P19" t="s">
        <v>359</v>
      </c>
      <c r="Q19" t="s">
        <v>360</v>
      </c>
      <c r="R19" t="s">
        <v>4212</v>
      </c>
    </row>
    <row r="20" spans="1:18" x14ac:dyDescent="0.2">
      <c r="J20" s="141" t="s">
        <v>5358</v>
      </c>
      <c r="K20" s="141" t="s">
        <v>666</v>
      </c>
      <c r="L20" s="7" t="s">
        <v>5360</v>
      </c>
      <c r="M20" s="7" t="s">
        <v>5153</v>
      </c>
      <c r="O20" t="s">
        <v>295</v>
      </c>
      <c r="P20" t="s">
        <v>301</v>
      </c>
      <c r="Q20" t="s">
        <v>302</v>
      </c>
      <c r="R20" t="s">
        <v>304</v>
      </c>
    </row>
    <row r="21" spans="1:18" x14ac:dyDescent="0.2">
      <c r="A21" t="s">
        <v>700</v>
      </c>
      <c r="B21" t="s">
        <v>198</v>
      </c>
      <c r="C21" t="s">
        <v>343</v>
      </c>
      <c r="J21" s="7" t="s">
        <v>5327</v>
      </c>
      <c r="K21" s="7" t="s">
        <v>666</v>
      </c>
      <c r="L21" s="7" t="s">
        <v>715</v>
      </c>
      <c r="M21" s="7" t="s">
        <v>716</v>
      </c>
      <c r="O21" t="s">
        <v>318</v>
      </c>
      <c r="P21" t="s">
        <v>301</v>
      </c>
      <c r="Q21" t="s">
        <v>302</v>
      </c>
      <c r="R21" t="s">
        <v>304</v>
      </c>
    </row>
    <row r="22" spans="1:18" x14ac:dyDescent="0.2">
      <c r="A22" s="7" t="s">
        <v>978</v>
      </c>
      <c r="B22" s="7" t="s">
        <v>198</v>
      </c>
      <c r="C22" s="7"/>
      <c r="J22" s="7" t="s">
        <v>5350</v>
      </c>
      <c r="K22" s="7" t="s">
        <v>666</v>
      </c>
      <c r="L22" s="7" t="s">
        <v>551</v>
      </c>
      <c r="M22" s="7" t="s">
        <v>552</v>
      </c>
      <c r="O22" t="s">
        <v>323</v>
      </c>
      <c r="P22" t="s">
        <v>301</v>
      </c>
      <c r="Q22" t="s">
        <v>302</v>
      </c>
      <c r="R22" t="s">
        <v>304</v>
      </c>
    </row>
    <row r="23" spans="1:18" x14ac:dyDescent="0.2">
      <c r="A23" t="s">
        <v>2616</v>
      </c>
      <c r="B23" t="s">
        <v>198</v>
      </c>
      <c r="C23" t="s">
        <v>1684</v>
      </c>
      <c r="D23" t="s">
        <v>715</v>
      </c>
      <c r="J23" s="194" t="s">
        <v>3258</v>
      </c>
      <c r="K23" s="194" t="s">
        <v>342</v>
      </c>
      <c r="L23" s="194" t="s">
        <v>343</v>
      </c>
      <c r="M23" s="194" t="s">
        <v>344</v>
      </c>
      <c r="O23" t="s">
        <v>327</v>
      </c>
      <c r="P23" t="s">
        <v>301</v>
      </c>
      <c r="Q23" t="s">
        <v>302</v>
      </c>
      <c r="R23" t="s">
        <v>304</v>
      </c>
    </row>
    <row r="24" spans="1:18" x14ac:dyDescent="0.2">
      <c r="A24" s="7" t="s">
        <v>2816</v>
      </c>
      <c r="B24" s="7" t="s">
        <v>198</v>
      </c>
      <c r="C24" s="7"/>
      <c r="J24" s="141" t="s">
        <v>2621</v>
      </c>
      <c r="K24" s="7" t="s">
        <v>611</v>
      </c>
      <c r="L24" s="7" t="s">
        <v>2624</v>
      </c>
      <c r="M24" s="7" t="s">
        <v>304</v>
      </c>
      <c r="O24" t="s">
        <v>331</v>
      </c>
      <c r="P24" t="s">
        <v>301</v>
      </c>
      <c r="Q24" t="s">
        <v>302</v>
      </c>
      <c r="R24" t="s">
        <v>304</v>
      </c>
    </row>
    <row r="25" spans="1:18" x14ac:dyDescent="0.2">
      <c r="A25" t="s">
        <v>2822</v>
      </c>
      <c r="B25" t="s">
        <v>198</v>
      </c>
      <c r="C25" t="s">
        <v>343</v>
      </c>
      <c r="D25" t="s">
        <v>1640</v>
      </c>
      <c r="E25" t="s">
        <v>715</v>
      </c>
      <c r="F25" t="s">
        <v>551</v>
      </c>
      <c r="J25" t="s">
        <v>2703</v>
      </c>
      <c r="K25" s="7" t="s">
        <v>611</v>
      </c>
      <c r="L25" s="7" t="s">
        <v>2624</v>
      </c>
      <c r="M25" s="7" t="s">
        <v>304</v>
      </c>
      <c r="O25" t="s">
        <v>1345</v>
      </c>
      <c r="P25" t="s">
        <v>301</v>
      </c>
      <c r="Q25" t="s">
        <v>302</v>
      </c>
      <c r="R25" t="s">
        <v>304</v>
      </c>
    </row>
    <row r="26" spans="1:18" x14ac:dyDescent="0.2">
      <c r="A26" s="141" t="s">
        <v>3003</v>
      </c>
      <c r="B26" s="141" t="s">
        <v>198</v>
      </c>
      <c r="C26" t="s">
        <v>343</v>
      </c>
      <c r="J26" s="141" t="s">
        <v>2786</v>
      </c>
      <c r="K26" s="7" t="s">
        <v>611</v>
      </c>
      <c r="L26" s="7" t="s">
        <v>2624</v>
      </c>
      <c r="M26" s="7" t="s">
        <v>304</v>
      </c>
      <c r="O26" t="s">
        <v>1350</v>
      </c>
      <c r="P26" t="s">
        <v>301</v>
      </c>
      <c r="Q26" t="s">
        <v>302</v>
      </c>
      <c r="R26" t="s">
        <v>304</v>
      </c>
    </row>
    <row r="27" spans="1:18" x14ac:dyDescent="0.2">
      <c r="A27" s="7" t="s">
        <v>3699</v>
      </c>
      <c r="B27" s="7" t="s">
        <v>198</v>
      </c>
      <c r="C27" s="7"/>
      <c r="J27" s="3" t="s">
        <v>3266</v>
      </c>
      <c r="K27" s="3" t="s">
        <v>342</v>
      </c>
      <c r="L27" s="3" t="s">
        <v>343</v>
      </c>
      <c r="M27" s="3" t="s">
        <v>344</v>
      </c>
      <c r="O27" t="s">
        <v>1355</v>
      </c>
      <c r="P27" t="s">
        <v>301</v>
      </c>
      <c r="Q27" t="s">
        <v>302</v>
      </c>
      <c r="R27" t="s">
        <v>304</v>
      </c>
    </row>
    <row r="28" spans="1:18" x14ac:dyDescent="0.2">
      <c r="A28" s="141" t="s">
        <v>3790</v>
      </c>
      <c r="B28" s="141" t="s">
        <v>198</v>
      </c>
      <c r="C28" t="s">
        <v>1640</v>
      </c>
      <c r="D28" t="s">
        <v>343</v>
      </c>
      <c r="E28" t="s">
        <v>1684</v>
      </c>
      <c r="F28" t="s">
        <v>1317</v>
      </c>
      <c r="J28" s="141" t="s">
        <v>2937</v>
      </c>
      <c r="K28" s="7" t="s">
        <v>809</v>
      </c>
      <c r="L28" s="7" t="s">
        <v>587</v>
      </c>
      <c r="M28" s="7" t="s">
        <v>304</v>
      </c>
      <c r="O28" t="s">
        <v>1360</v>
      </c>
      <c r="P28" t="s">
        <v>301</v>
      </c>
      <c r="Q28" t="s">
        <v>302</v>
      </c>
      <c r="R28" t="s">
        <v>304</v>
      </c>
    </row>
    <row r="29" spans="1:18" x14ac:dyDescent="0.2">
      <c r="A29" t="s">
        <v>4444</v>
      </c>
      <c r="B29" t="s">
        <v>198</v>
      </c>
      <c r="C29" t="s">
        <v>587</v>
      </c>
      <c r="D29" t="s">
        <v>1236</v>
      </c>
      <c r="E29" t="s">
        <v>302</v>
      </c>
      <c r="F29" t="s">
        <v>343</v>
      </c>
      <c r="G29" t="s">
        <v>745</v>
      </c>
      <c r="J29" t="s">
        <v>2872</v>
      </c>
      <c r="K29" s="7" t="s">
        <v>809</v>
      </c>
      <c r="L29" s="7" t="s">
        <v>587</v>
      </c>
      <c r="M29" s="7" t="s">
        <v>304</v>
      </c>
      <c r="O29" t="s">
        <v>1365</v>
      </c>
      <c r="P29" t="s">
        <v>301</v>
      </c>
      <c r="Q29" t="s">
        <v>302</v>
      </c>
      <c r="R29" t="s">
        <v>304</v>
      </c>
    </row>
    <row r="30" spans="1:18" x14ac:dyDescent="0.2">
      <c r="A30" s="141" t="s">
        <v>4698</v>
      </c>
      <c r="B30" s="141" t="s">
        <v>198</v>
      </c>
      <c r="C30" t="s">
        <v>1139</v>
      </c>
      <c r="D30" t="s">
        <v>1810</v>
      </c>
      <c r="E30" t="s">
        <v>360</v>
      </c>
      <c r="F30" t="s">
        <v>343</v>
      </c>
      <c r="G30" t="s">
        <v>1605</v>
      </c>
      <c r="H30" t="s">
        <v>551</v>
      </c>
      <c r="J30" s="141" t="s">
        <v>2894</v>
      </c>
      <c r="K30" s="7" t="s">
        <v>301</v>
      </c>
      <c r="L30" s="7" t="s">
        <v>745</v>
      </c>
      <c r="M30" s="7" t="s">
        <v>304</v>
      </c>
      <c r="O30" t="s">
        <v>1416</v>
      </c>
      <c r="P30" t="s">
        <v>301</v>
      </c>
      <c r="Q30" t="s">
        <v>302</v>
      </c>
      <c r="R30" t="s">
        <v>304</v>
      </c>
    </row>
    <row r="31" spans="1:18" x14ac:dyDescent="0.2">
      <c r="A31" s="140" t="s">
        <v>5301</v>
      </c>
      <c r="B31" s="140" t="s">
        <v>198</v>
      </c>
      <c r="C31" t="s">
        <v>587</v>
      </c>
      <c r="D31" t="s">
        <v>343</v>
      </c>
      <c r="J31" t="s">
        <v>2897</v>
      </c>
      <c r="K31" s="7" t="s">
        <v>809</v>
      </c>
      <c r="L31" s="7" t="s">
        <v>587</v>
      </c>
      <c r="M31" s="7" t="s">
        <v>304</v>
      </c>
      <c r="O31" t="s">
        <v>1421</v>
      </c>
      <c r="P31" t="s">
        <v>301</v>
      </c>
      <c r="Q31" t="s">
        <v>302</v>
      </c>
      <c r="R31" t="s">
        <v>304</v>
      </c>
    </row>
    <row r="32" spans="1:18" x14ac:dyDescent="0.2">
      <c r="J32" s="141" t="s">
        <v>2942</v>
      </c>
      <c r="K32" s="7" t="s">
        <v>301</v>
      </c>
      <c r="L32" s="7" t="s">
        <v>302</v>
      </c>
      <c r="M32" s="7" t="s">
        <v>304</v>
      </c>
      <c r="O32" t="s">
        <v>1431</v>
      </c>
      <c r="P32" t="s">
        <v>301</v>
      </c>
      <c r="Q32" t="s">
        <v>302</v>
      </c>
      <c r="R32" t="s">
        <v>304</v>
      </c>
    </row>
    <row r="33" spans="10:18" x14ac:dyDescent="0.2">
      <c r="J33" t="s">
        <v>1527</v>
      </c>
      <c r="K33" s="7" t="s">
        <v>301</v>
      </c>
      <c r="L33" s="7" t="s">
        <v>302</v>
      </c>
      <c r="M33" s="7" t="s">
        <v>304</v>
      </c>
      <c r="O33" t="s">
        <v>1436</v>
      </c>
      <c r="P33" t="s">
        <v>301</v>
      </c>
      <c r="Q33" t="s">
        <v>302</v>
      </c>
      <c r="R33" t="s">
        <v>304</v>
      </c>
    </row>
    <row r="34" spans="10:18" x14ac:dyDescent="0.2">
      <c r="J34" s="141" t="s">
        <v>2946</v>
      </c>
      <c r="K34" s="7" t="s">
        <v>301</v>
      </c>
      <c r="L34" s="7" t="s">
        <v>302</v>
      </c>
      <c r="M34" s="7" t="s">
        <v>304</v>
      </c>
      <c r="O34" t="s">
        <v>1441</v>
      </c>
      <c r="P34" t="s">
        <v>301</v>
      </c>
      <c r="Q34" t="s">
        <v>302</v>
      </c>
      <c r="R34" t="s">
        <v>304</v>
      </c>
    </row>
    <row r="35" spans="10:18" x14ac:dyDescent="0.2">
      <c r="J35" t="s">
        <v>2950</v>
      </c>
      <c r="K35" s="7" t="s">
        <v>301</v>
      </c>
      <c r="L35" s="7" t="s">
        <v>302</v>
      </c>
      <c r="M35" s="7" t="s">
        <v>304</v>
      </c>
      <c r="O35" t="s">
        <v>1446</v>
      </c>
      <c r="P35" t="s">
        <v>301</v>
      </c>
      <c r="Q35" t="s">
        <v>302</v>
      </c>
      <c r="R35" t="s">
        <v>304</v>
      </c>
    </row>
    <row r="36" spans="10:18" x14ac:dyDescent="0.2">
      <c r="J36" s="141" t="s">
        <v>2954</v>
      </c>
      <c r="K36" s="7" t="s">
        <v>301</v>
      </c>
      <c r="L36" s="7" t="s">
        <v>302</v>
      </c>
      <c r="M36" s="7" t="s">
        <v>304</v>
      </c>
      <c r="O36" t="s">
        <v>1451</v>
      </c>
      <c r="P36" t="s">
        <v>301</v>
      </c>
      <c r="Q36" t="s">
        <v>302</v>
      </c>
      <c r="R36" t="s">
        <v>304</v>
      </c>
    </row>
    <row r="37" spans="10:18" x14ac:dyDescent="0.2">
      <c r="J37" t="s">
        <v>2958</v>
      </c>
      <c r="K37" s="7" t="s">
        <v>301</v>
      </c>
      <c r="L37" s="7" t="s">
        <v>302</v>
      </c>
      <c r="M37" s="7" t="s">
        <v>304</v>
      </c>
      <c r="O37" t="s">
        <v>1456</v>
      </c>
      <c r="P37" t="s">
        <v>301</v>
      </c>
      <c r="Q37" t="s">
        <v>302</v>
      </c>
      <c r="R37" t="s">
        <v>304</v>
      </c>
    </row>
    <row r="38" spans="10:18" x14ac:dyDescent="0.2">
      <c r="J38" s="141" t="s">
        <v>713</v>
      </c>
      <c r="K38" s="7" t="s">
        <v>666</v>
      </c>
      <c r="L38" s="7" t="s">
        <v>715</v>
      </c>
      <c r="M38" s="7" t="s">
        <v>716</v>
      </c>
      <c r="O38" t="s">
        <v>1566</v>
      </c>
      <c r="P38" t="s">
        <v>301</v>
      </c>
      <c r="Q38" t="s">
        <v>302</v>
      </c>
      <c r="R38" t="s">
        <v>304</v>
      </c>
    </row>
    <row r="39" spans="10:18" x14ac:dyDescent="0.2">
      <c r="J39" t="s">
        <v>3077</v>
      </c>
      <c r="K39" s="7" t="s">
        <v>301</v>
      </c>
      <c r="L39" s="7" t="s">
        <v>587</v>
      </c>
      <c r="M39" s="7" t="s">
        <v>304</v>
      </c>
      <c r="O39" t="s">
        <v>1570</v>
      </c>
      <c r="P39" t="s">
        <v>301</v>
      </c>
      <c r="Q39" t="s">
        <v>302</v>
      </c>
      <c r="R39" t="s">
        <v>304</v>
      </c>
    </row>
    <row r="40" spans="10:18" x14ac:dyDescent="0.2">
      <c r="J40" s="141" t="s">
        <v>4787</v>
      </c>
      <c r="K40" s="7" t="s">
        <v>301</v>
      </c>
      <c r="L40" s="7" t="s">
        <v>587</v>
      </c>
      <c r="M40" s="7" t="s">
        <v>304</v>
      </c>
      <c r="O40" t="s">
        <v>1633</v>
      </c>
      <c r="P40" t="s">
        <v>301</v>
      </c>
      <c r="Q40" t="s">
        <v>302</v>
      </c>
      <c r="R40" t="s">
        <v>304</v>
      </c>
    </row>
    <row r="41" spans="10:18" x14ac:dyDescent="0.2">
      <c r="J41" t="s">
        <v>1574</v>
      </c>
      <c r="K41" s="7" t="s">
        <v>301</v>
      </c>
      <c r="L41" s="7" t="s">
        <v>587</v>
      </c>
      <c r="M41" s="7" t="s">
        <v>304</v>
      </c>
      <c r="O41" t="s">
        <v>1939</v>
      </c>
      <c r="P41" t="s">
        <v>301</v>
      </c>
      <c r="Q41" t="s">
        <v>302</v>
      </c>
      <c r="R41" t="s">
        <v>304</v>
      </c>
    </row>
    <row r="42" spans="10:18" x14ac:dyDescent="0.2">
      <c r="J42" s="141" t="s">
        <v>3253</v>
      </c>
      <c r="K42" s="7" t="s">
        <v>666</v>
      </c>
      <c r="L42" s="7" t="s">
        <v>715</v>
      </c>
      <c r="M42" s="7" t="s">
        <v>716</v>
      </c>
      <c r="O42" t="s">
        <v>1943</v>
      </c>
      <c r="P42" t="s">
        <v>301</v>
      </c>
      <c r="Q42" t="s">
        <v>302</v>
      </c>
      <c r="R42" t="s">
        <v>304</v>
      </c>
    </row>
    <row r="43" spans="10:18" x14ac:dyDescent="0.2">
      <c r="J43" t="s">
        <v>3140</v>
      </c>
      <c r="K43" s="7" t="s">
        <v>301</v>
      </c>
      <c r="L43" s="7" t="s">
        <v>587</v>
      </c>
      <c r="M43" s="7" t="s">
        <v>304</v>
      </c>
      <c r="O43" t="s">
        <v>1947</v>
      </c>
      <c r="P43" t="s">
        <v>301</v>
      </c>
      <c r="Q43" t="s">
        <v>302</v>
      </c>
      <c r="R43" t="s">
        <v>304</v>
      </c>
    </row>
    <row r="44" spans="10:18" x14ac:dyDescent="0.2">
      <c r="J44" s="141" t="s">
        <v>3181</v>
      </c>
      <c r="K44" s="7" t="s">
        <v>301</v>
      </c>
      <c r="L44" s="7" t="s">
        <v>587</v>
      </c>
      <c r="M44" s="7" t="s">
        <v>304</v>
      </c>
      <c r="O44" t="s">
        <v>1951</v>
      </c>
      <c r="P44" t="s">
        <v>301</v>
      </c>
      <c r="Q44" t="s">
        <v>302</v>
      </c>
      <c r="R44" t="s">
        <v>304</v>
      </c>
    </row>
    <row r="45" spans="10:18" x14ac:dyDescent="0.2">
      <c r="J45" t="s">
        <v>3238</v>
      </c>
      <c r="K45" s="7" t="s">
        <v>301</v>
      </c>
      <c r="L45" s="7" t="s">
        <v>587</v>
      </c>
      <c r="M45" s="7" t="s">
        <v>304</v>
      </c>
      <c r="O45" t="s">
        <v>2193</v>
      </c>
      <c r="P45" t="s">
        <v>301</v>
      </c>
      <c r="Q45" t="s">
        <v>302</v>
      </c>
      <c r="R45" t="s">
        <v>304</v>
      </c>
    </row>
    <row r="46" spans="10:18" x14ac:dyDescent="0.2">
      <c r="J46" s="141" t="s">
        <v>3378</v>
      </c>
      <c r="K46" s="7" t="s">
        <v>666</v>
      </c>
      <c r="L46" s="7" t="s">
        <v>3381</v>
      </c>
      <c r="M46" s="7" t="s">
        <v>1849</v>
      </c>
      <c r="O46" t="s">
        <v>2197</v>
      </c>
      <c r="P46" t="s">
        <v>301</v>
      </c>
      <c r="Q46" t="s">
        <v>302</v>
      </c>
      <c r="R46" t="s">
        <v>304</v>
      </c>
    </row>
    <row r="47" spans="10:18" x14ac:dyDescent="0.2">
      <c r="J47" t="s">
        <v>3406</v>
      </c>
      <c r="K47" s="7" t="s">
        <v>301</v>
      </c>
      <c r="L47" s="7" t="s">
        <v>302</v>
      </c>
      <c r="M47" s="7" t="s">
        <v>304</v>
      </c>
      <c r="O47" t="s">
        <v>2201</v>
      </c>
      <c r="P47" t="s">
        <v>301</v>
      </c>
      <c r="Q47" t="s">
        <v>302</v>
      </c>
      <c r="R47" t="s">
        <v>304</v>
      </c>
    </row>
    <row r="48" spans="10:18" x14ac:dyDescent="0.2">
      <c r="J48" s="141" t="s">
        <v>3410</v>
      </c>
      <c r="K48" s="7" t="s">
        <v>301</v>
      </c>
      <c r="L48" s="7" t="s">
        <v>302</v>
      </c>
      <c r="M48" s="7" t="s">
        <v>304</v>
      </c>
      <c r="O48" t="s">
        <v>2303</v>
      </c>
      <c r="P48" t="s">
        <v>301</v>
      </c>
      <c r="Q48" t="s">
        <v>302</v>
      </c>
      <c r="R48" t="s">
        <v>304</v>
      </c>
    </row>
    <row r="49" spans="10:18" x14ac:dyDescent="0.2">
      <c r="J49" t="s">
        <v>3414</v>
      </c>
      <c r="K49" s="7" t="s">
        <v>301</v>
      </c>
      <c r="L49" s="7" t="s">
        <v>302</v>
      </c>
      <c r="M49" s="7" t="s">
        <v>304</v>
      </c>
      <c r="O49" t="s">
        <v>2330</v>
      </c>
      <c r="P49" t="s">
        <v>301</v>
      </c>
      <c r="Q49" t="s">
        <v>302</v>
      </c>
      <c r="R49" t="s">
        <v>304</v>
      </c>
    </row>
    <row r="50" spans="10:18" x14ac:dyDescent="0.2">
      <c r="J50" s="141" t="s">
        <v>3418</v>
      </c>
      <c r="K50" s="7" t="s">
        <v>301</v>
      </c>
      <c r="L50" s="7" t="s">
        <v>302</v>
      </c>
      <c r="M50" s="7" t="s">
        <v>304</v>
      </c>
      <c r="O50" t="s">
        <v>2351</v>
      </c>
      <c r="P50" t="s">
        <v>301</v>
      </c>
      <c r="Q50" t="s">
        <v>302</v>
      </c>
      <c r="R50" t="s">
        <v>304</v>
      </c>
    </row>
    <row r="51" spans="10:18" x14ac:dyDescent="0.2">
      <c r="J51" t="s">
        <v>3422</v>
      </c>
      <c r="K51" s="7" t="s">
        <v>301</v>
      </c>
      <c r="L51" s="7" t="s">
        <v>302</v>
      </c>
      <c r="M51" s="7" t="s">
        <v>304</v>
      </c>
      <c r="O51" t="s">
        <v>2355</v>
      </c>
      <c r="P51" t="s">
        <v>301</v>
      </c>
      <c r="Q51" t="s">
        <v>302</v>
      </c>
      <c r="R51" t="s">
        <v>304</v>
      </c>
    </row>
    <row r="52" spans="10:18" x14ac:dyDescent="0.2">
      <c r="J52" s="141" t="s">
        <v>4942</v>
      </c>
      <c r="K52" s="7" t="s">
        <v>359</v>
      </c>
      <c r="L52" s="7" t="s">
        <v>360</v>
      </c>
      <c r="M52" s="7" t="s">
        <v>4790</v>
      </c>
      <c r="O52" t="s">
        <v>3992</v>
      </c>
      <c r="P52" t="s">
        <v>301</v>
      </c>
      <c r="Q52" t="s">
        <v>302</v>
      </c>
      <c r="R52" t="s">
        <v>304</v>
      </c>
    </row>
    <row r="53" spans="10:18" x14ac:dyDescent="0.2">
      <c r="J53" t="s">
        <v>5146</v>
      </c>
      <c r="K53" s="7" t="s">
        <v>809</v>
      </c>
      <c r="L53" s="7" t="s">
        <v>745</v>
      </c>
      <c r="M53" s="7" t="s">
        <v>304</v>
      </c>
      <c r="O53" t="s">
        <v>3996</v>
      </c>
      <c r="P53" t="s">
        <v>301</v>
      </c>
      <c r="Q53" t="s">
        <v>302</v>
      </c>
      <c r="R53" t="s">
        <v>304</v>
      </c>
    </row>
    <row r="54" spans="10:18" x14ac:dyDescent="0.2">
      <c r="J54" s="76" t="s">
        <v>1637</v>
      </c>
      <c r="K54" s="7" t="s">
        <v>1639</v>
      </c>
      <c r="L54" s="7" t="s">
        <v>1640</v>
      </c>
      <c r="M54" s="7" t="s">
        <v>304</v>
      </c>
      <c r="O54" t="s">
        <v>4000</v>
      </c>
      <c r="P54" t="s">
        <v>301</v>
      </c>
      <c r="Q54" t="s">
        <v>302</v>
      </c>
      <c r="R54" t="s">
        <v>304</v>
      </c>
    </row>
    <row r="55" spans="10:18" x14ac:dyDescent="0.2">
      <c r="J55" s="76" t="s">
        <v>3610</v>
      </c>
      <c r="K55" s="7" t="s">
        <v>1639</v>
      </c>
      <c r="L55" s="7" t="s">
        <v>1640</v>
      </c>
      <c r="M55" s="7" t="s">
        <v>304</v>
      </c>
      <c r="O55" t="s">
        <v>4004</v>
      </c>
      <c r="P55" t="s">
        <v>301</v>
      </c>
      <c r="Q55" t="s">
        <v>302</v>
      </c>
      <c r="R55" t="s">
        <v>304</v>
      </c>
    </row>
    <row r="56" spans="10:18" x14ac:dyDescent="0.2">
      <c r="J56" s="7" t="s">
        <v>1315</v>
      </c>
      <c r="K56" s="7" t="s">
        <v>611</v>
      </c>
      <c r="L56" s="7" t="s">
        <v>1317</v>
      </c>
      <c r="M56" s="7" t="s">
        <v>344</v>
      </c>
      <c r="O56" t="s">
        <v>4127</v>
      </c>
      <c r="P56" t="s">
        <v>301</v>
      </c>
      <c r="Q56" t="s">
        <v>302</v>
      </c>
      <c r="R56" t="s">
        <v>304</v>
      </c>
    </row>
    <row r="57" spans="10:18" x14ac:dyDescent="0.2">
      <c r="J57" t="s">
        <v>1845</v>
      </c>
      <c r="K57" t="s">
        <v>611</v>
      </c>
      <c r="L57" s="7" t="s">
        <v>1848</v>
      </c>
      <c r="M57" s="7" t="s">
        <v>1849</v>
      </c>
      <c r="O57" t="s">
        <v>4173</v>
      </c>
      <c r="P57" t="s">
        <v>301</v>
      </c>
      <c r="Q57" t="s">
        <v>302</v>
      </c>
      <c r="R57" t="s">
        <v>304</v>
      </c>
    </row>
    <row r="58" spans="10:18" x14ac:dyDescent="0.2">
      <c r="J58" s="7" t="s">
        <v>1681</v>
      </c>
      <c r="K58" s="7" t="s">
        <v>611</v>
      </c>
      <c r="L58" s="7" t="s">
        <v>1684</v>
      </c>
      <c r="M58" s="7" t="s">
        <v>1685</v>
      </c>
      <c r="O58" t="s">
        <v>4177</v>
      </c>
      <c r="P58" t="s">
        <v>301</v>
      </c>
      <c r="Q58" t="s">
        <v>302</v>
      </c>
      <c r="R58" t="s">
        <v>304</v>
      </c>
    </row>
    <row r="59" spans="10:18" x14ac:dyDescent="0.2">
      <c r="J59" s="7" t="s">
        <v>1915</v>
      </c>
      <c r="K59" s="7" t="s">
        <v>611</v>
      </c>
      <c r="L59" s="7" t="s">
        <v>551</v>
      </c>
      <c r="M59" s="7" t="s">
        <v>552</v>
      </c>
      <c r="O59" t="s">
        <v>4327</v>
      </c>
      <c r="P59" t="s">
        <v>301</v>
      </c>
      <c r="Q59" t="s">
        <v>302</v>
      </c>
      <c r="R59" t="s">
        <v>304</v>
      </c>
    </row>
    <row r="60" spans="10:18" x14ac:dyDescent="0.2">
      <c r="J60" s="7" t="s">
        <v>2296</v>
      </c>
      <c r="K60" s="7" t="s">
        <v>611</v>
      </c>
      <c r="L60" s="7" t="s">
        <v>1317</v>
      </c>
      <c r="M60" s="7" t="s">
        <v>344</v>
      </c>
      <c r="O60" t="s">
        <v>4331</v>
      </c>
      <c r="P60" t="s">
        <v>301</v>
      </c>
      <c r="Q60" t="s">
        <v>302</v>
      </c>
      <c r="R60" t="s">
        <v>304</v>
      </c>
    </row>
    <row r="61" spans="10:18" x14ac:dyDescent="0.2">
      <c r="J61" s="7" t="s">
        <v>4122</v>
      </c>
      <c r="K61" s="7" t="s">
        <v>611</v>
      </c>
      <c r="L61" s="7" t="s">
        <v>1317</v>
      </c>
      <c r="M61" s="7" t="s">
        <v>344</v>
      </c>
      <c r="O61" t="s">
        <v>4335</v>
      </c>
      <c r="P61" t="s">
        <v>301</v>
      </c>
      <c r="Q61" t="s">
        <v>302</v>
      </c>
      <c r="R61" t="s">
        <v>304</v>
      </c>
    </row>
    <row r="62" spans="10:18" x14ac:dyDescent="0.2">
      <c r="J62" s="7" t="s">
        <v>4611</v>
      </c>
      <c r="K62" s="7" t="s">
        <v>611</v>
      </c>
      <c r="L62" s="7" t="s">
        <v>1684</v>
      </c>
      <c r="M62" s="7" t="s">
        <v>1685</v>
      </c>
      <c r="O62" t="s">
        <v>4339</v>
      </c>
      <c r="P62" t="s">
        <v>301</v>
      </c>
      <c r="Q62" t="s">
        <v>302</v>
      </c>
      <c r="R62" t="s">
        <v>304</v>
      </c>
    </row>
    <row r="63" spans="10:18" x14ac:dyDescent="0.2">
      <c r="J63" s="7" t="s">
        <v>4739</v>
      </c>
      <c r="K63" s="7" t="s">
        <v>611</v>
      </c>
      <c r="L63" s="7" t="s">
        <v>1317</v>
      </c>
      <c r="M63" s="7" t="s">
        <v>344</v>
      </c>
      <c r="O63" t="s">
        <v>4343</v>
      </c>
      <c r="P63" t="s">
        <v>301</v>
      </c>
      <c r="Q63" t="s">
        <v>302</v>
      </c>
      <c r="R63" t="s">
        <v>304</v>
      </c>
    </row>
    <row r="64" spans="10:18" x14ac:dyDescent="0.2">
      <c r="J64" s="7" t="s">
        <v>4888</v>
      </c>
      <c r="K64" s="7" t="s">
        <v>611</v>
      </c>
      <c r="L64" s="7" t="s">
        <v>551</v>
      </c>
      <c r="M64" s="7" t="s">
        <v>552</v>
      </c>
      <c r="O64" t="s">
        <v>5004</v>
      </c>
      <c r="P64" t="s">
        <v>301</v>
      </c>
      <c r="Q64" t="s">
        <v>302</v>
      </c>
      <c r="R64" t="s">
        <v>304</v>
      </c>
    </row>
    <row r="65" spans="10:18" x14ac:dyDescent="0.2">
      <c r="J65" t="s">
        <v>5053</v>
      </c>
      <c r="K65" t="s">
        <v>611</v>
      </c>
      <c r="L65" s="7" t="s">
        <v>5055</v>
      </c>
      <c r="M65" s="7" t="s">
        <v>5056</v>
      </c>
      <c r="O65" t="s">
        <v>5008</v>
      </c>
      <c r="P65" t="s">
        <v>301</v>
      </c>
      <c r="Q65" t="s">
        <v>302</v>
      </c>
      <c r="R65" t="s">
        <v>304</v>
      </c>
    </row>
    <row r="66" spans="10:18" x14ac:dyDescent="0.2">
      <c r="J66" s="141" t="s">
        <v>3115</v>
      </c>
      <c r="K66" s="141" t="s">
        <v>611</v>
      </c>
      <c r="L66" s="7" t="s">
        <v>1684</v>
      </c>
      <c r="M66" s="7" t="s">
        <v>1685</v>
      </c>
      <c r="O66" t="s">
        <v>5012</v>
      </c>
      <c r="P66" t="s">
        <v>301</v>
      </c>
      <c r="Q66" t="s">
        <v>302</v>
      </c>
      <c r="R66" t="s">
        <v>304</v>
      </c>
    </row>
    <row r="67" spans="10:18" x14ac:dyDescent="0.2">
      <c r="J67" s="7" t="s">
        <v>5159</v>
      </c>
      <c r="K67" s="7" t="s">
        <v>611</v>
      </c>
      <c r="L67" s="7" t="s">
        <v>1684</v>
      </c>
      <c r="M67" s="7" t="s">
        <v>1685</v>
      </c>
      <c r="O67" t="s">
        <v>5016</v>
      </c>
      <c r="P67" t="s">
        <v>301</v>
      </c>
      <c r="Q67" t="s">
        <v>302</v>
      </c>
      <c r="R67" t="s">
        <v>304</v>
      </c>
    </row>
    <row r="68" spans="10:18" x14ac:dyDescent="0.2">
      <c r="J68" s="7" t="s">
        <v>5164</v>
      </c>
      <c r="K68" s="7" t="s">
        <v>611</v>
      </c>
      <c r="L68" s="7" t="s">
        <v>1684</v>
      </c>
      <c r="M68" s="7" t="s">
        <v>1685</v>
      </c>
      <c r="O68" t="s">
        <v>5032</v>
      </c>
      <c r="P68" t="s">
        <v>301</v>
      </c>
      <c r="Q68" t="s">
        <v>302</v>
      </c>
      <c r="R68" t="s">
        <v>304</v>
      </c>
    </row>
    <row r="69" spans="10:18" x14ac:dyDescent="0.2">
      <c r="J69" s="76" t="s">
        <v>4230</v>
      </c>
      <c r="K69" s="7" t="s">
        <v>611</v>
      </c>
      <c r="L69" s="7" t="s">
        <v>1317</v>
      </c>
      <c r="M69" s="7" t="s">
        <v>304</v>
      </c>
      <c r="O69" t="s">
        <v>5036</v>
      </c>
      <c r="P69" t="s">
        <v>301</v>
      </c>
      <c r="Q69" t="s">
        <v>302</v>
      </c>
      <c r="R69" t="s">
        <v>304</v>
      </c>
    </row>
    <row r="70" spans="10:18" x14ac:dyDescent="0.2">
      <c r="J70" s="76" t="s">
        <v>1586</v>
      </c>
      <c r="K70" s="7" t="s">
        <v>611</v>
      </c>
      <c r="L70" s="7" t="s">
        <v>1317</v>
      </c>
      <c r="M70" s="7" t="s">
        <v>304</v>
      </c>
      <c r="O70" t="s">
        <v>5254</v>
      </c>
      <c r="P70" t="s">
        <v>301</v>
      </c>
      <c r="Q70" t="s">
        <v>302</v>
      </c>
      <c r="R70" t="s">
        <v>304</v>
      </c>
    </row>
    <row r="71" spans="10:18" x14ac:dyDescent="0.2">
      <c r="J71" s="76" t="s">
        <v>1531</v>
      </c>
      <c r="K71" s="7" t="s">
        <v>611</v>
      </c>
      <c r="L71" s="7" t="s">
        <v>1317</v>
      </c>
      <c r="M71" s="7" t="s">
        <v>304</v>
      </c>
      <c r="O71" t="s">
        <v>5454</v>
      </c>
      <c r="P71" t="s">
        <v>301</v>
      </c>
      <c r="Q71" t="s">
        <v>302</v>
      </c>
      <c r="R71" t="s">
        <v>304</v>
      </c>
    </row>
    <row r="72" spans="10:18" x14ac:dyDescent="0.2">
      <c r="J72" s="7" t="s">
        <v>295</v>
      </c>
      <c r="K72" s="7" t="s">
        <v>301</v>
      </c>
      <c r="L72" s="7" t="s">
        <v>302</v>
      </c>
      <c r="M72" s="7" t="s">
        <v>304</v>
      </c>
      <c r="O72" t="s">
        <v>1898</v>
      </c>
      <c r="P72" t="s">
        <v>699</v>
      </c>
      <c r="Q72" t="s">
        <v>343</v>
      </c>
      <c r="R72" t="s">
        <v>694</v>
      </c>
    </row>
    <row r="73" spans="10:18" x14ac:dyDescent="0.2">
      <c r="J73" s="7" t="s">
        <v>318</v>
      </c>
      <c r="K73" s="7" t="s">
        <v>301</v>
      </c>
      <c r="L73" s="7" t="s">
        <v>302</v>
      </c>
      <c r="M73" s="7" t="s">
        <v>304</v>
      </c>
      <c r="O73" t="s">
        <v>1242</v>
      </c>
      <c r="P73" t="s">
        <v>666</v>
      </c>
      <c r="Q73" t="s">
        <v>343</v>
      </c>
      <c r="R73" t="s">
        <v>1245</v>
      </c>
    </row>
    <row r="74" spans="10:18" x14ac:dyDescent="0.2">
      <c r="J74" s="7" t="s">
        <v>323</v>
      </c>
      <c r="K74" s="7" t="s">
        <v>301</v>
      </c>
      <c r="L74" s="7" t="s">
        <v>302</v>
      </c>
      <c r="M74" s="7" t="s">
        <v>304</v>
      </c>
      <c r="O74" t="s">
        <v>5358</v>
      </c>
      <c r="P74" t="s">
        <v>666</v>
      </c>
      <c r="Q74" t="s">
        <v>343</v>
      </c>
      <c r="R74" t="s">
        <v>5153</v>
      </c>
    </row>
    <row r="75" spans="10:18" x14ac:dyDescent="0.2">
      <c r="J75" s="7" t="s">
        <v>327</v>
      </c>
      <c r="K75" s="7" t="s">
        <v>301</v>
      </c>
      <c r="L75" s="7" t="s">
        <v>302</v>
      </c>
      <c r="M75" s="7" t="s">
        <v>304</v>
      </c>
      <c r="O75" s="154" t="s">
        <v>3258</v>
      </c>
      <c r="P75" s="154" t="s">
        <v>342</v>
      </c>
      <c r="Q75" s="154" t="s">
        <v>343</v>
      </c>
      <c r="R75" s="154" t="s">
        <v>344</v>
      </c>
    </row>
    <row r="76" spans="10:18" x14ac:dyDescent="0.2">
      <c r="J76" s="7" t="s">
        <v>331</v>
      </c>
      <c r="K76" s="7" t="s">
        <v>301</v>
      </c>
      <c r="L76" s="7" t="s">
        <v>302</v>
      </c>
      <c r="M76" s="7" t="s">
        <v>304</v>
      </c>
      <c r="O76" t="s">
        <v>2621</v>
      </c>
      <c r="P76" t="s">
        <v>342</v>
      </c>
      <c r="Q76" t="s">
        <v>343</v>
      </c>
      <c r="R76" t="s">
        <v>304</v>
      </c>
    </row>
    <row r="77" spans="10:18" x14ac:dyDescent="0.2">
      <c r="J77" s="7" t="s">
        <v>743</v>
      </c>
      <c r="K77" s="7" t="s">
        <v>301</v>
      </c>
      <c r="L77" s="7" t="s">
        <v>745</v>
      </c>
      <c r="M77" s="7" t="s">
        <v>304</v>
      </c>
      <c r="O77" t="s">
        <v>2703</v>
      </c>
      <c r="P77" t="s">
        <v>342</v>
      </c>
      <c r="Q77" t="s">
        <v>343</v>
      </c>
      <c r="R77" t="s">
        <v>304</v>
      </c>
    </row>
    <row r="78" spans="10:18" x14ac:dyDescent="0.2">
      <c r="J78" s="7" t="s">
        <v>1233</v>
      </c>
      <c r="K78" s="7" t="s">
        <v>301</v>
      </c>
      <c r="L78" s="7" t="s">
        <v>1236</v>
      </c>
      <c r="M78" s="7" t="s">
        <v>1238</v>
      </c>
      <c r="O78" t="s">
        <v>2786</v>
      </c>
      <c r="P78" t="s">
        <v>342</v>
      </c>
      <c r="Q78" t="s">
        <v>343</v>
      </c>
      <c r="R78" t="s">
        <v>304</v>
      </c>
    </row>
    <row r="79" spans="10:18" x14ac:dyDescent="0.2">
      <c r="J79" t="s">
        <v>4936</v>
      </c>
      <c r="K79" t="s">
        <v>301</v>
      </c>
      <c r="L79" s="7" t="s">
        <v>587</v>
      </c>
      <c r="M79" t="s">
        <v>304</v>
      </c>
      <c r="O79" s="154" t="s">
        <v>3266</v>
      </c>
      <c r="P79" s="154" t="s">
        <v>342</v>
      </c>
      <c r="Q79" s="154" t="s">
        <v>343</v>
      </c>
      <c r="R79" s="154" t="s">
        <v>344</v>
      </c>
    </row>
    <row r="80" spans="10:18" x14ac:dyDescent="0.2">
      <c r="J80" s="7" t="s">
        <v>1250</v>
      </c>
      <c r="K80" s="7" t="s">
        <v>301</v>
      </c>
      <c r="L80" s="7" t="s">
        <v>745</v>
      </c>
      <c r="M80" s="7" t="s">
        <v>304</v>
      </c>
      <c r="O80" t="s">
        <v>2937</v>
      </c>
      <c r="P80" t="s">
        <v>342</v>
      </c>
      <c r="Q80" t="s">
        <v>343</v>
      </c>
      <c r="R80" t="s">
        <v>344</v>
      </c>
    </row>
    <row r="81" spans="10:18" x14ac:dyDescent="0.2">
      <c r="J81" s="7" t="s">
        <v>1256</v>
      </c>
      <c r="K81" s="7" t="s">
        <v>301</v>
      </c>
      <c r="L81" s="7" t="s">
        <v>745</v>
      </c>
      <c r="M81" s="7" t="s">
        <v>304</v>
      </c>
      <c r="O81" t="s">
        <v>2872</v>
      </c>
      <c r="P81" t="s">
        <v>342</v>
      </c>
      <c r="Q81" t="s">
        <v>343</v>
      </c>
      <c r="R81" t="s">
        <v>344</v>
      </c>
    </row>
    <row r="82" spans="10:18" x14ac:dyDescent="0.2">
      <c r="J82" s="7" t="s">
        <v>1261</v>
      </c>
      <c r="K82" s="7" t="s">
        <v>301</v>
      </c>
      <c r="L82" s="7" t="s">
        <v>587</v>
      </c>
      <c r="M82" s="7" t="s">
        <v>304</v>
      </c>
      <c r="O82" t="s">
        <v>2894</v>
      </c>
      <c r="P82" t="s">
        <v>342</v>
      </c>
      <c r="Q82" t="s">
        <v>343</v>
      </c>
      <c r="R82" t="s">
        <v>344</v>
      </c>
    </row>
    <row r="83" spans="10:18" x14ac:dyDescent="0.2">
      <c r="J83" s="7" t="s">
        <v>1267</v>
      </c>
      <c r="K83" s="7" t="s">
        <v>301</v>
      </c>
      <c r="L83" s="7" t="s">
        <v>587</v>
      </c>
      <c r="M83" s="7" t="s">
        <v>304</v>
      </c>
      <c r="O83" t="s">
        <v>2897</v>
      </c>
      <c r="P83" t="s">
        <v>342</v>
      </c>
      <c r="Q83" t="s">
        <v>343</v>
      </c>
      <c r="R83" t="s">
        <v>344</v>
      </c>
    </row>
    <row r="84" spans="10:18" x14ac:dyDescent="0.2">
      <c r="J84" s="7" t="s">
        <v>1271</v>
      </c>
      <c r="K84" s="7" t="s">
        <v>301</v>
      </c>
      <c r="L84" s="7" t="s">
        <v>587</v>
      </c>
      <c r="M84" s="7" t="s">
        <v>304</v>
      </c>
      <c r="O84" t="s">
        <v>2942</v>
      </c>
      <c r="P84" t="s">
        <v>342</v>
      </c>
      <c r="Q84" t="s">
        <v>343</v>
      </c>
      <c r="R84" t="s">
        <v>344</v>
      </c>
    </row>
    <row r="85" spans="10:18" x14ac:dyDescent="0.2">
      <c r="J85" s="7" t="s">
        <v>1276</v>
      </c>
      <c r="K85" s="7" t="s">
        <v>301</v>
      </c>
      <c r="L85" s="7" t="s">
        <v>587</v>
      </c>
      <c r="M85" s="195" t="s">
        <v>304</v>
      </c>
      <c r="O85" t="s">
        <v>1527</v>
      </c>
      <c r="P85" t="s">
        <v>342</v>
      </c>
      <c r="Q85" t="s">
        <v>343</v>
      </c>
      <c r="R85" t="s">
        <v>344</v>
      </c>
    </row>
    <row r="86" spans="10:18" x14ac:dyDescent="0.2">
      <c r="J86" s="7" t="s">
        <v>1281</v>
      </c>
      <c r="K86" s="7" t="s">
        <v>301</v>
      </c>
      <c r="L86" s="7" t="s">
        <v>745</v>
      </c>
      <c r="M86" s="7" t="s">
        <v>304</v>
      </c>
      <c r="O86" t="s">
        <v>2946</v>
      </c>
      <c r="P86" t="s">
        <v>342</v>
      </c>
      <c r="Q86" t="s">
        <v>343</v>
      </c>
      <c r="R86" t="s">
        <v>344</v>
      </c>
    </row>
    <row r="87" spans="10:18" x14ac:dyDescent="0.2">
      <c r="J87" s="7" t="s">
        <v>1286</v>
      </c>
      <c r="K87" s="7" t="s">
        <v>301</v>
      </c>
      <c r="L87" s="7" t="s">
        <v>587</v>
      </c>
      <c r="M87" s="7" t="s">
        <v>304</v>
      </c>
      <c r="O87" t="s">
        <v>2950</v>
      </c>
      <c r="P87" t="s">
        <v>342</v>
      </c>
      <c r="Q87" t="s">
        <v>343</v>
      </c>
      <c r="R87" t="s">
        <v>344</v>
      </c>
    </row>
    <row r="88" spans="10:18" x14ac:dyDescent="0.2">
      <c r="J88" s="7" t="s">
        <v>1345</v>
      </c>
      <c r="K88" s="7" t="s">
        <v>301</v>
      </c>
      <c r="L88" s="7" t="s">
        <v>302</v>
      </c>
      <c r="M88" s="7" t="s">
        <v>304</v>
      </c>
      <c r="O88" t="s">
        <v>2954</v>
      </c>
      <c r="P88" t="s">
        <v>342</v>
      </c>
      <c r="Q88" t="s">
        <v>343</v>
      </c>
      <c r="R88" t="s">
        <v>344</v>
      </c>
    </row>
    <row r="89" spans="10:18" x14ac:dyDescent="0.2">
      <c r="J89" s="7" t="s">
        <v>1350</v>
      </c>
      <c r="K89" s="7" t="s">
        <v>301</v>
      </c>
      <c r="L89" s="7" t="s">
        <v>302</v>
      </c>
      <c r="M89" s="195" t="s">
        <v>304</v>
      </c>
      <c r="O89" t="s">
        <v>2958</v>
      </c>
      <c r="P89" t="s">
        <v>342</v>
      </c>
      <c r="Q89" t="s">
        <v>343</v>
      </c>
      <c r="R89" t="s">
        <v>344</v>
      </c>
    </row>
    <row r="90" spans="10:18" x14ac:dyDescent="0.2">
      <c r="J90" s="7" t="s">
        <v>1355</v>
      </c>
      <c r="K90" s="7" t="s">
        <v>301</v>
      </c>
      <c r="L90" s="7" t="s">
        <v>302</v>
      </c>
      <c r="M90" s="7" t="s">
        <v>304</v>
      </c>
      <c r="O90" t="s">
        <v>713</v>
      </c>
      <c r="P90" t="s">
        <v>342</v>
      </c>
      <c r="Q90" t="s">
        <v>343</v>
      </c>
      <c r="R90" t="s">
        <v>344</v>
      </c>
    </row>
    <row r="91" spans="10:18" x14ac:dyDescent="0.2">
      <c r="J91" s="7" t="s">
        <v>1360</v>
      </c>
      <c r="K91" s="7" t="s">
        <v>301</v>
      </c>
      <c r="L91" s="7" t="s">
        <v>302</v>
      </c>
      <c r="M91" s="7" t="s">
        <v>304</v>
      </c>
      <c r="O91" t="s">
        <v>3077</v>
      </c>
      <c r="P91" t="s">
        <v>342</v>
      </c>
      <c r="Q91" t="s">
        <v>343</v>
      </c>
      <c r="R91" t="s">
        <v>344</v>
      </c>
    </row>
    <row r="92" spans="10:18" x14ac:dyDescent="0.2">
      <c r="J92" s="7" t="s">
        <v>1365</v>
      </c>
      <c r="K92" s="7" t="s">
        <v>301</v>
      </c>
      <c r="L92" s="7" t="s">
        <v>302</v>
      </c>
      <c r="M92" s="7" t="s">
        <v>304</v>
      </c>
      <c r="O92" t="s">
        <v>4787</v>
      </c>
      <c r="P92" t="s">
        <v>342</v>
      </c>
      <c r="Q92" t="s">
        <v>343</v>
      </c>
      <c r="R92" t="s">
        <v>344</v>
      </c>
    </row>
    <row r="93" spans="10:18" x14ac:dyDescent="0.2">
      <c r="J93" s="7" t="s">
        <v>1416</v>
      </c>
      <c r="K93" s="7" t="s">
        <v>301</v>
      </c>
      <c r="L93" s="7" t="s">
        <v>302</v>
      </c>
      <c r="M93" s="7" t="s">
        <v>304</v>
      </c>
      <c r="O93" t="s">
        <v>1574</v>
      </c>
      <c r="P93" t="s">
        <v>342</v>
      </c>
      <c r="Q93" t="s">
        <v>343</v>
      </c>
      <c r="R93" t="s">
        <v>344</v>
      </c>
    </row>
    <row r="94" spans="10:18" x14ac:dyDescent="0.2">
      <c r="J94" s="7" t="s">
        <v>1421</v>
      </c>
      <c r="K94" s="7" t="s">
        <v>301</v>
      </c>
      <c r="L94" s="7" t="s">
        <v>302</v>
      </c>
      <c r="M94" s="7" t="s">
        <v>304</v>
      </c>
      <c r="O94" t="s">
        <v>3253</v>
      </c>
      <c r="P94" t="s">
        <v>342</v>
      </c>
      <c r="Q94" t="s">
        <v>343</v>
      </c>
      <c r="R94" t="s">
        <v>344</v>
      </c>
    </row>
    <row r="95" spans="10:18" x14ac:dyDescent="0.2">
      <c r="J95" s="7" t="s">
        <v>1431</v>
      </c>
      <c r="K95" s="7" t="s">
        <v>301</v>
      </c>
      <c r="L95" s="7" t="s">
        <v>302</v>
      </c>
      <c r="M95" s="7" t="s">
        <v>304</v>
      </c>
      <c r="O95" t="s">
        <v>3140</v>
      </c>
      <c r="P95" t="s">
        <v>342</v>
      </c>
      <c r="Q95" t="s">
        <v>343</v>
      </c>
      <c r="R95" t="s">
        <v>344</v>
      </c>
    </row>
    <row r="96" spans="10:18" x14ac:dyDescent="0.2">
      <c r="J96" s="7" t="s">
        <v>1436</v>
      </c>
      <c r="K96" s="7" t="s">
        <v>301</v>
      </c>
      <c r="L96" s="7" t="s">
        <v>302</v>
      </c>
      <c r="M96" s="7" t="s">
        <v>304</v>
      </c>
      <c r="O96" t="s">
        <v>3181</v>
      </c>
      <c r="P96" t="s">
        <v>342</v>
      </c>
      <c r="Q96" t="s">
        <v>343</v>
      </c>
      <c r="R96" t="s">
        <v>344</v>
      </c>
    </row>
    <row r="97" spans="10:18" x14ac:dyDescent="0.2">
      <c r="J97" s="7" t="s">
        <v>1441</v>
      </c>
      <c r="K97" s="7" t="s">
        <v>301</v>
      </c>
      <c r="L97" s="7" t="s">
        <v>302</v>
      </c>
      <c r="M97" s="7" t="s">
        <v>304</v>
      </c>
      <c r="O97" t="s">
        <v>3238</v>
      </c>
      <c r="P97" t="s">
        <v>342</v>
      </c>
      <c r="Q97" t="s">
        <v>343</v>
      </c>
      <c r="R97" t="s">
        <v>344</v>
      </c>
    </row>
    <row r="98" spans="10:18" x14ac:dyDescent="0.2">
      <c r="J98" s="7" t="s">
        <v>1446</v>
      </c>
      <c r="K98" s="7" t="s">
        <v>301</v>
      </c>
      <c r="L98" s="7" t="s">
        <v>302</v>
      </c>
      <c r="M98" s="7" t="s">
        <v>304</v>
      </c>
      <c r="O98" t="s">
        <v>3378</v>
      </c>
      <c r="P98" t="s">
        <v>342</v>
      </c>
      <c r="Q98" t="s">
        <v>343</v>
      </c>
      <c r="R98" t="s">
        <v>344</v>
      </c>
    </row>
    <row r="99" spans="10:18" x14ac:dyDescent="0.2">
      <c r="J99" s="7" t="s">
        <v>1451</v>
      </c>
      <c r="K99" s="7" t="s">
        <v>301</v>
      </c>
      <c r="L99" s="7" t="s">
        <v>302</v>
      </c>
      <c r="M99" s="7" t="s">
        <v>304</v>
      </c>
      <c r="O99" t="s">
        <v>3406</v>
      </c>
      <c r="P99" t="s">
        <v>342</v>
      </c>
      <c r="Q99" t="s">
        <v>343</v>
      </c>
      <c r="R99" t="s">
        <v>344</v>
      </c>
    </row>
    <row r="100" spans="10:18" x14ac:dyDescent="0.2">
      <c r="J100" s="7" t="s">
        <v>1456</v>
      </c>
      <c r="K100" s="7" t="s">
        <v>301</v>
      </c>
      <c r="L100" s="7" t="s">
        <v>302</v>
      </c>
      <c r="M100" s="7" t="s">
        <v>304</v>
      </c>
      <c r="O100" t="s">
        <v>3410</v>
      </c>
      <c r="P100" t="s">
        <v>342</v>
      </c>
      <c r="Q100" t="s">
        <v>343</v>
      </c>
      <c r="R100" t="s">
        <v>344</v>
      </c>
    </row>
    <row r="101" spans="10:18" x14ac:dyDescent="0.2">
      <c r="J101" s="7" t="s">
        <v>1461</v>
      </c>
      <c r="K101" s="7" t="s">
        <v>301</v>
      </c>
      <c r="L101" s="7" t="s">
        <v>745</v>
      </c>
      <c r="M101" s="7" t="s">
        <v>304</v>
      </c>
      <c r="O101" t="s">
        <v>3414</v>
      </c>
      <c r="P101" t="s">
        <v>342</v>
      </c>
      <c r="Q101" t="s">
        <v>343</v>
      </c>
      <c r="R101" t="s">
        <v>344</v>
      </c>
    </row>
    <row r="102" spans="10:18" x14ac:dyDescent="0.2">
      <c r="J102" s="7" t="s">
        <v>1566</v>
      </c>
      <c r="K102" s="7" t="s">
        <v>301</v>
      </c>
      <c r="L102" s="7" t="s">
        <v>302</v>
      </c>
      <c r="M102" s="7" t="s">
        <v>304</v>
      </c>
      <c r="O102" t="s">
        <v>3418</v>
      </c>
      <c r="P102" t="s">
        <v>342</v>
      </c>
      <c r="Q102" t="s">
        <v>343</v>
      </c>
      <c r="R102" t="s">
        <v>344</v>
      </c>
    </row>
    <row r="103" spans="10:18" x14ac:dyDescent="0.2">
      <c r="J103" s="7" t="s">
        <v>1570</v>
      </c>
      <c r="K103" s="7" t="s">
        <v>301</v>
      </c>
      <c r="L103" s="7" t="s">
        <v>302</v>
      </c>
      <c r="M103" s="7" t="s">
        <v>304</v>
      </c>
      <c r="O103" t="s">
        <v>3422</v>
      </c>
      <c r="P103" t="s">
        <v>342</v>
      </c>
      <c r="Q103" t="s">
        <v>343</v>
      </c>
      <c r="R103" t="s">
        <v>344</v>
      </c>
    </row>
    <row r="104" spans="10:18" x14ac:dyDescent="0.2">
      <c r="J104" s="7" t="s">
        <v>1633</v>
      </c>
      <c r="K104" s="7" t="s">
        <v>301</v>
      </c>
      <c r="L104" s="7" t="s">
        <v>302</v>
      </c>
      <c r="M104" s="7" t="s">
        <v>304</v>
      </c>
      <c r="O104" t="s">
        <v>4942</v>
      </c>
      <c r="P104" t="s">
        <v>342</v>
      </c>
      <c r="Q104" t="s">
        <v>343</v>
      </c>
      <c r="R104" t="s">
        <v>4790</v>
      </c>
    </row>
    <row r="105" spans="10:18" x14ac:dyDescent="0.2">
      <c r="J105" s="7" t="s">
        <v>1939</v>
      </c>
      <c r="K105" s="7" t="s">
        <v>301</v>
      </c>
      <c r="L105" s="7" t="s">
        <v>302</v>
      </c>
      <c r="M105" s="7" t="s">
        <v>304</v>
      </c>
      <c r="O105" t="s">
        <v>5146</v>
      </c>
      <c r="P105" t="s">
        <v>342</v>
      </c>
      <c r="Q105" t="s">
        <v>343</v>
      </c>
      <c r="R105" t="s">
        <v>344</v>
      </c>
    </row>
    <row r="106" spans="10:18" x14ac:dyDescent="0.2">
      <c r="J106" s="7" t="s">
        <v>1943</v>
      </c>
      <c r="K106" s="7" t="s">
        <v>301</v>
      </c>
      <c r="L106" s="7" t="s">
        <v>302</v>
      </c>
      <c r="M106" s="7" t="s">
        <v>304</v>
      </c>
      <c r="O106" t="s">
        <v>1845</v>
      </c>
      <c r="P106" t="s">
        <v>611</v>
      </c>
      <c r="Q106" t="s">
        <v>343</v>
      </c>
      <c r="R106" t="s">
        <v>344</v>
      </c>
    </row>
    <row r="107" spans="10:18" x14ac:dyDescent="0.2">
      <c r="J107" s="7" t="s">
        <v>1947</v>
      </c>
      <c r="K107" s="7" t="s">
        <v>301</v>
      </c>
      <c r="L107" s="7" t="s">
        <v>302</v>
      </c>
      <c r="M107" s="7" t="s">
        <v>304</v>
      </c>
      <c r="O107" t="s">
        <v>5053</v>
      </c>
      <c r="P107" t="s">
        <v>611</v>
      </c>
      <c r="Q107" t="s">
        <v>343</v>
      </c>
      <c r="R107" t="s">
        <v>344</v>
      </c>
    </row>
    <row r="108" spans="10:18" x14ac:dyDescent="0.2">
      <c r="J108" s="7" t="s">
        <v>1951</v>
      </c>
      <c r="K108" s="7" t="s">
        <v>301</v>
      </c>
      <c r="L108" s="7" t="s">
        <v>302</v>
      </c>
      <c r="M108" s="7" t="s">
        <v>304</v>
      </c>
      <c r="O108" t="s">
        <v>3115</v>
      </c>
      <c r="P108" t="s">
        <v>611</v>
      </c>
      <c r="Q108" t="s">
        <v>343</v>
      </c>
      <c r="R108" t="s">
        <v>344</v>
      </c>
    </row>
    <row r="109" spans="10:18" x14ac:dyDescent="0.2">
      <c r="J109" s="7" t="s">
        <v>1955</v>
      </c>
      <c r="K109" s="7" t="s">
        <v>301</v>
      </c>
      <c r="L109" s="7" t="s">
        <v>745</v>
      </c>
      <c r="M109" s="7" t="s">
        <v>304</v>
      </c>
      <c r="O109" t="s">
        <v>4936</v>
      </c>
      <c r="P109" t="s">
        <v>301</v>
      </c>
      <c r="Q109" t="s">
        <v>343</v>
      </c>
      <c r="R109" t="s">
        <v>304</v>
      </c>
    </row>
    <row r="110" spans="10:18" x14ac:dyDescent="0.2">
      <c r="J110" s="7" t="s">
        <v>2193</v>
      </c>
      <c r="K110" s="7" t="s">
        <v>301</v>
      </c>
      <c r="L110" s="7" t="s">
        <v>302</v>
      </c>
      <c r="M110" s="7" t="s">
        <v>304</v>
      </c>
      <c r="O110" t="s">
        <v>5480</v>
      </c>
      <c r="P110" t="s">
        <v>359</v>
      </c>
      <c r="Q110" t="s">
        <v>343</v>
      </c>
      <c r="R110" t="s">
        <v>2495</v>
      </c>
    </row>
    <row r="111" spans="10:18" x14ac:dyDescent="0.2">
      <c r="J111" s="7" t="s">
        <v>2197</v>
      </c>
      <c r="K111" s="7" t="s">
        <v>301</v>
      </c>
      <c r="L111" s="7" t="s">
        <v>302</v>
      </c>
      <c r="M111" s="7" t="s">
        <v>304</v>
      </c>
      <c r="O111" t="s">
        <v>5389</v>
      </c>
      <c r="P111" t="s">
        <v>359</v>
      </c>
      <c r="Q111" t="s">
        <v>343</v>
      </c>
      <c r="R111" t="s">
        <v>836</v>
      </c>
    </row>
    <row r="112" spans="10:18" x14ac:dyDescent="0.2">
      <c r="J112" s="7" t="s">
        <v>2201</v>
      </c>
      <c r="K112" s="7" t="s">
        <v>301</v>
      </c>
      <c r="L112" s="7" t="s">
        <v>302</v>
      </c>
      <c r="M112" s="7" t="s">
        <v>304</v>
      </c>
      <c r="O112" t="s">
        <v>5434</v>
      </c>
      <c r="P112" t="s">
        <v>359</v>
      </c>
      <c r="Q112" t="s">
        <v>343</v>
      </c>
      <c r="R112" t="s">
        <v>1849</v>
      </c>
    </row>
    <row r="113" spans="10:18" x14ac:dyDescent="0.2">
      <c r="J113" s="7" t="s">
        <v>2303</v>
      </c>
      <c r="K113" s="7" t="s">
        <v>301</v>
      </c>
      <c r="L113" s="7" t="s">
        <v>302</v>
      </c>
      <c r="M113" s="7" t="s">
        <v>304</v>
      </c>
      <c r="O113" t="s">
        <v>807</v>
      </c>
      <c r="P113" t="s">
        <v>809</v>
      </c>
      <c r="Q113" t="s">
        <v>343</v>
      </c>
      <c r="R113" t="s">
        <v>304</v>
      </c>
    </row>
    <row r="114" spans="10:18" x14ac:dyDescent="0.2">
      <c r="J114" s="7" t="s">
        <v>2330</v>
      </c>
      <c r="K114" s="7" t="s">
        <v>301</v>
      </c>
      <c r="L114" s="7" t="s">
        <v>302</v>
      </c>
      <c r="M114" s="7" t="s">
        <v>304</v>
      </c>
      <c r="O114" t="s">
        <v>965</v>
      </c>
      <c r="P114" t="s">
        <v>809</v>
      </c>
      <c r="Q114" t="s">
        <v>343</v>
      </c>
      <c r="R114" t="s">
        <v>304</v>
      </c>
    </row>
    <row r="115" spans="10:18" x14ac:dyDescent="0.2">
      <c r="J115" s="7" t="s">
        <v>2351</v>
      </c>
      <c r="K115" s="7" t="s">
        <v>301</v>
      </c>
      <c r="L115" s="7" t="s">
        <v>302</v>
      </c>
      <c r="M115" s="7" t="s">
        <v>304</v>
      </c>
      <c r="O115" t="s">
        <v>2519</v>
      </c>
      <c r="P115" t="s">
        <v>809</v>
      </c>
      <c r="Q115" t="s">
        <v>343</v>
      </c>
      <c r="R115" t="s">
        <v>304</v>
      </c>
    </row>
    <row r="116" spans="10:18" x14ac:dyDescent="0.2">
      <c r="J116" s="7" t="s">
        <v>2355</v>
      </c>
      <c r="K116" s="7" t="s">
        <v>301</v>
      </c>
      <c r="L116" s="7" t="s">
        <v>302</v>
      </c>
      <c r="M116" s="7" t="s">
        <v>304</v>
      </c>
      <c r="O116" t="s">
        <v>1905</v>
      </c>
      <c r="P116" t="s">
        <v>809</v>
      </c>
      <c r="Q116" t="s">
        <v>343</v>
      </c>
      <c r="R116" t="s">
        <v>304</v>
      </c>
    </row>
    <row r="117" spans="10:18" x14ac:dyDescent="0.2">
      <c r="J117" s="7" t="s">
        <v>2390</v>
      </c>
      <c r="K117" s="7" t="s">
        <v>301</v>
      </c>
      <c r="L117" s="7" t="s">
        <v>745</v>
      </c>
      <c r="M117" s="7" t="s">
        <v>304</v>
      </c>
      <c r="O117" t="s">
        <v>2112</v>
      </c>
      <c r="P117" t="s">
        <v>809</v>
      </c>
      <c r="Q117" t="s">
        <v>343</v>
      </c>
      <c r="R117" t="s">
        <v>304</v>
      </c>
    </row>
    <row r="118" spans="10:18" x14ac:dyDescent="0.2">
      <c r="J118" s="7" t="s">
        <v>3205</v>
      </c>
      <c r="K118" s="7" t="s">
        <v>301</v>
      </c>
      <c r="L118" s="7" t="s">
        <v>745</v>
      </c>
      <c r="M118" s="7" t="s">
        <v>304</v>
      </c>
      <c r="O118" t="s">
        <v>2504</v>
      </c>
      <c r="P118" t="s">
        <v>809</v>
      </c>
      <c r="Q118" t="s">
        <v>343</v>
      </c>
      <c r="R118" t="s">
        <v>304</v>
      </c>
    </row>
    <row r="119" spans="10:18" x14ac:dyDescent="0.2">
      <c r="J119" s="7" t="s">
        <v>3992</v>
      </c>
      <c r="K119" s="7" t="s">
        <v>301</v>
      </c>
      <c r="L119" s="7" t="s">
        <v>302</v>
      </c>
      <c r="M119" s="7" t="s">
        <v>304</v>
      </c>
      <c r="O119" t="s">
        <v>3081</v>
      </c>
      <c r="P119" t="s">
        <v>809</v>
      </c>
      <c r="Q119" t="s">
        <v>343</v>
      </c>
      <c r="R119" t="s">
        <v>304</v>
      </c>
    </row>
    <row r="120" spans="10:18" x14ac:dyDescent="0.2">
      <c r="J120" s="7" t="s">
        <v>3996</v>
      </c>
      <c r="K120" s="7" t="s">
        <v>301</v>
      </c>
      <c r="L120" s="7" t="s">
        <v>302</v>
      </c>
      <c r="M120" s="7" t="s">
        <v>304</v>
      </c>
      <c r="O120" t="s">
        <v>3111</v>
      </c>
      <c r="P120" t="s">
        <v>809</v>
      </c>
      <c r="Q120" t="s">
        <v>343</v>
      </c>
      <c r="R120" t="s">
        <v>304</v>
      </c>
    </row>
    <row r="121" spans="10:18" x14ac:dyDescent="0.2">
      <c r="J121" s="7" t="s">
        <v>4000</v>
      </c>
      <c r="K121" s="7" t="s">
        <v>301</v>
      </c>
      <c r="L121" s="7" t="s">
        <v>302</v>
      </c>
      <c r="M121" s="7" t="s">
        <v>304</v>
      </c>
      <c r="O121" t="s">
        <v>3582</v>
      </c>
      <c r="P121" t="s">
        <v>809</v>
      </c>
      <c r="Q121" t="s">
        <v>343</v>
      </c>
      <c r="R121" t="s">
        <v>304</v>
      </c>
    </row>
    <row r="122" spans="10:18" x14ac:dyDescent="0.2">
      <c r="J122" s="7" t="s">
        <v>4004</v>
      </c>
      <c r="K122" s="7" t="s">
        <v>301</v>
      </c>
      <c r="L122" s="7" t="s">
        <v>302</v>
      </c>
      <c r="M122" s="7" t="s">
        <v>304</v>
      </c>
      <c r="O122" t="s">
        <v>3969</v>
      </c>
      <c r="P122" t="s">
        <v>809</v>
      </c>
      <c r="Q122" t="s">
        <v>343</v>
      </c>
      <c r="R122" t="s">
        <v>304</v>
      </c>
    </row>
    <row r="123" spans="10:18" x14ac:dyDescent="0.2">
      <c r="J123" s="7" t="s">
        <v>4127</v>
      </c>
      <c r="K123" s="7" t="s">
        <v>301</v>
      </c>
      <c r="L123" s="7" t="s">
        <v>302</v>
      </c>
      <c r="M123" s="7" t="s">
        <v>304</v>
      </c>
      <c r="O123" t="s">
        <v>5786</v>
      </c>
      <c r="P123" t="s">
        <v>809</v>
      </c>
      <c r="Q123" t="s">
        <v>343</v>
      </c>
      <c r="R123" t="s">
        <v>304</v>
      </c>
    </row>
    <row r="124" spans="10:18" x14ac:dyDescent="0.2">
      <c r="J124" s="7" t="s">
        <v>4173</v>
      </c>
      <c r="K124" s="7" t="s">
        <v>301</v>
      </c>
      <c r="L124" s="7" t="s">
        <v>302</v>
      </c>
      <c r="M124" s="7" t="s">
        <v>304</v>
      </c>
      <c r="O124" t="s">
        <v>5308</v>
      </c>
      <c r="P124" t="s">
        <v>2234</v>
      </c>
      <c r="Q124" t="s">
        <v>1684</v>
      </c>
      <c r="R124" t="s">
        <v>1685</v>
      </c>
    </row>
    <row r="125" spans="10:18" x14ac:dyDescent="0.2">
      <c r="J125" s="7" t="s">
        <v>4177</v>
      </c>
      <c r="K125" s="7" t="s">
        <v>301</v>
      </c>
      <c r="L125" s="7" t="s">
        <v>302</v>
      </c>
      <c r="M125" s="7" t="s">
        <v>304</v>
      </c>
      <c r="O125" t="s">
        <v>1681</v>
      </c>
      <c r="P125" t="s">
        <v>611</v>
      </c>
      <c r="Q125" t="s">
        <v>1684</v>
      </c>
      <c r="R125" t="s">
        <v>1685</v>
      </c>
    </row>
    <row r="126" spans="10:18" x14ac:dyDescent="0.2">
      <c r="J126" s="7" t="s">
        <v>4327</v>
      </c>
      <c r="K126" s="7" t="s">
        <v>301</v>
      </c>
      <c r="L126" s="7" t="s">
        <v>302</v>
      </c>
      <c r="M126" s="7" t="s">
        <v>304</v>
      </c>
      <c r="O126" t="s">
        <v>4611</v>
      </c>
      <c r="P126" t="s">
        <v>611</v>
      </c>
      <c r="Q126" t="s">
        <v>1684</v>
      </c>
      <c r="R126" t="s">
        <v>1685</v>
      </c>
    </row>
    <row r="127" spans="10:18" x14ac:dyDescent="0.2">
      <c r="J127" s="7" t="s">
        <v>4331</v>
      </c>
      <c r="K127" s="7" t="s">
        <v>301</v>
      </c>
      <c r="L127" s="7" t="s">
        <v>302</v>
      </c>
      <c r="M127" s="7" t="s">
        <v>304</v>
      </c>
      <c r="O127" t="s">
        <v>5159</v>
      </c>
      <c r="P127" t="s">
        <v>611</v>
      </c>
      <c r="Q127" t="s">
        <v>1684</v>
      </c>
      <c r="R127" t="s">
        <v>1685</v>
      </c>
    </row>
    <row r="128" spans="10:18" x14ac:dyDescent="0.2">
      <c r="J128" s="7" t="s">
        <v>4335</v>
      </c>
      <c r="K128" s="7" t="s">
        <v>301</v>
      </c>
      <c r="L128" s="7" t="s">
        <v>302</v>
      </c>
      <c r="M128" s="7" t="s">
        <v>304</v>
      </c>
      <c r="O128" t="s">
        <v>5164</v>
      </c>
      <c r="P128" t="s">
        <v>611</v>
      </c>
      <c r="Q128" t="s">
        <v>1684</v>
      </c>
      <c r="R128" t="s">
        <v>1685</v>
      </c>
    </row>
    <row r="129" spans="10:18" x14ac:dyDescent="0.2">
      <c r="J129" s="7" t="s">
        <v>4339</v>
      </c>
      <c r="K129" s="7" t="s">
        <v>301</v>
      </c>
      <c r="L129" s="7" t="s">
        <v>302</v>
      </c>
      <c r="M129" s="7" t="s">
        <v>304</v>
      </c>
      <c r="O129" t="s">
        <v>1603</v>
      </c>
      <c r="P129" t="s">
        <v>359</v>
      </c>
      <c r="Q129" t="s">
        <v>1605</v>
      </c>
      <c r="R129" t="s">
        <v>1606</v>
      </c>
    </row>
    <row r="130" spans="10:18" x14ac:dyDescent="0.2">
      <c r="J130" s="7" t="s">
        <v>4343</v>
      </c>
      <c r="K130" s="7" t="s">
        <v>301</v>
      </c>
      <c r="L130" s="7" t="s">
        <v>302</v>
      </c>
      <c r="M130" s="7" t="s">
        <v>304</v>
      </c>
      <c r="O130" t="s">
        <v>1612</v>
      </c>
      <c r="P130" t="s">
        <v>359</v>
      </c>
      <c r="Q130" t="s">
        <v>1605</v>
      </c>
      <c r="R130" t="s">
        <v>1606</v>
      </c>
    </row>
    <row r="131" spans="10:18" x14ac:dyDescent="0.2">
      <c r="J131" s="7" t="s">
        <v>4646</v>
      </c>
      <c r="K131" s="7" t="s">
        <v>301</v>
      </c>
      <c r="L131" s="7" t="s">
        <v>587</v>
      </c>
      <c r="M131" s="7" t="s">
        <v>304</v>
      </c>
      <c r="O131" t="s">
        <v>1617</v>
      </c>
      <c r="P131" t="s">
        <v>359</v>
      </c>
      <c r="Q131" t="s">
        <v>1605</v>
      </c>
      <c r="R131" t="s">
        <v>1606</v>
      </c>
    </row>
    <row r="132" spans="10:18" x14ac:dyDescent="0.2">
      <c r="J132" s="7" t="s">
        <v>5004</v>
      </c>
      <c r="K132" s="7" t="s">
        <v>301</v>
      </c>
      <c r="L132" s="7" t="s">
        <v>302</v>
      </c>
      <c r="M132" s="7" t="s">
        <v>304</v>
      </c>
      <c r="O132" t="s">
        <v>2220</v>
      </c>
      <c r="P132" t="s">
        <v>666</v>
      </c>
      <c r="Q132" t="s">
        <v>1640</v>
      </c>
      <c r="R132" t="s">
        <v>2223</v>
      </c>
    </row>
    <row r="133" spans="10:18" x14ac:dyDescent="0.2">
      <c r="J133" s="7" t="s">
        <v>5008</v>
      </c>
      <c r="K133" s="7" t="s">
        <v>301</v>
      </c>
      <c r="L133" s="7" t="s">
        <v>302</v>
      </c>
      <c r="M133" s="7" t="s">
        <v>304</v>
      </c>
      <c r="O133" s="70" t="s">
        <v>1637</v>
      </c>
      <c r="P133" t="s">
        <v>1639</v>
      </c>
      <c r="Q133" t="s">
        <v>1640</v>
      </c>
      <c r="R133" t="s">
        <v>304</v>
      </c>
    </row>
    <row r="134" spans="10:18" x14ac:dyDescent="0.2">
      <c r="J134" s="7" t="s">
        <v>5012</v>
      </c>
      <c r="K134" s="7" t="s">
        <v>301</v>
      </c>
      <c r="L134" s="7" t="s">
        <v>302</v>
      </c>
      <c r="M134" s="7" t="s">
        <v>304</v>
      </c>
      <c r="O134" s="70" t="s">
        <v>3610</v>
      </c>
      <c r="P134" t="s">
        <v>1639</v>
      </c>
      <c r="Q134" t="s">
        <v>1640</v>
      </c>
      <c r="R134" t="s">
        <v>304</v>
      </c>
    </row>
    <row r="135" spans="10:18" x14ac:dyDescent="0.2">
      <c r="J135" s="7" t="s">
        <v>5016</v>
      </c>
      <c r="K135" s="7" t="s">
        <v>301</v>
      </c>
      <c r="L135" s="7" t="s">
        <v>302</v>
      </c>
      <c r="M135" s="7" t="s">
        <v>304</v>
      </c>
      <c r="O135" t="s">
        <v>5332</v>
      </c>
      <c r="P135" t="s">
        <v>2234</v>
      </c>
      <c r="Q135" t="s">
        <v>715</v>
      </c>
      <c r="R135" t="s">
        <v>716</v>
      </c>
    </row>
    <row r="136" spans="10:18" x14ac:dyDescent="0.2">
      <c r="J136" s="7" t="s">
        <v>5032</v>
      </c>
      <c r="K136" s="7" t="s">
        <v>301</v>
      </c>
      <c r="L136" s="7" t="s">
        <v>302</v>
      </c>
      <c r="M136" s="7" t="s">
        <v>304</v>
      </c>
      <c r="O136" t="s">
        <v>775</v>
      </c>
      <c r="P136" t="s">
        <v>666</v>
      </c>
      <c r="Q136" t="s">
        <v>715</v>
      </c>
      <c r="R136" t="s">
        <v>716</v>
      </c>
    </row>
    <row r="137" spans="10:18" x14ac:dyDescent="0.2">
      <c r="J137" s="7" t="s">
        <v>5036</v>
      </c>
      <c r="K137" s="7" t="s">
        <v>301</v>
      </c>
      <c r="L137" s="7" t="s">
        <v>302</v>
      </c>
      <c r="M137" s="7" t="s">
        <v>304</v>
      </c>
      <c r="O137" t="s">
        <v>785</v>
      </c>
      <c r="P137" t="s">
        <v>666</v>
      </c>
      <c r="Q137" t="s">
        <v>715</v>
      </c>
      <c r="R137" t="s">
        <v>716</v>
      </c>
    </row>
    <row r="138" spans="10:18" x14ac:dyDescent="0.2">
      <c r="J138" s="7" t="s">
        <v>5254</v>
      </c>
      <c r="K138" s="7" t="s">
        <v>301</v>
      </c>
      <c r="L138" s="7" t="s">
        <v>302</v>
      </c>
      <c r="M138" s="7" t="s">
        <v>304</v>
      </c>
      <c r="O138" t="s">
        <v>970</v>
      </c>
      <c r="P138" t="s">
        <v>666</v>
      </c>
      <c r="Q138" t="s">
        <v>715</v>
      </c>
      <c r="R138" t="s">
        <v>716</v>
      </c>
    </row>
    <row r="139" spans="10:18" x14ac:dyDescent="0.2">
      <c r="J139" s="7" t="s">
        <v>3357</v>
      </c>
      <c r="K139" s="7" t="s">
        <v>301</v>
      </c>
      <c r="L139" s="7" t="s">
        <v>745</v>
      </c>
      <c r="M139" s="7" t="s">
        <v>304</v>
      </c>
      <c r="O139" t="s">
        <v>3559</v>
      </c>
      <c r="P139" t="s">
        <v>666</v>
      </c>
      <c r="Q139" t="s">
        <v>715</v>
      </c>
      <c r="R139" t="s">
        <v>1849</v>
      </c>
    </row>
    <row r="140" spans="10:18" x14ac:dyDescent="0.2">
      <c r="J140" s="7" t="s">
        <v>5454</v>
      </c>
      <c r="K140" s="7" t="s">
        <v>301</v>
      </c>
      <c r="L140" s="7" t="s">
        <v>302</v>
      </c>
      <c r="M140" s="7" t="s">
        <v>304</v>
      </c>
      <c r="O140" t="s">
        <v>3599</v>
      </c>
      <c r="P140" t="s">
        <v>666</v>
      </c>
      <c r="Q140" t="s">
        <v>715</v>
      </c>
      <c r="R140" t="s">
        <v>716</v>
      </c>
    </row>
    <row r="141" spans="10:18" x14ac:dyDescent="0.2">
      <c r="J141" s="76" t="s">
        <v>3210</v>
      </c>
      <c r="K141" s="7" t="s">
        <v>301</v>
      </c>
      <c r="L141" s="7" t="s">
        <v>745</v>
      </c>
      <c r="M141" s="7" t="s">
        <v>304</v>
      </c>
      <c r="O141" t="s">
        <v>3603</v>
      </c>
      <c r="P141" t="s">
        <v>666</v>
      </c>
      <c r="Q141" t="s">
        <v>715</v>
      </c>
      <c r="R141" t="s">
        <v>716</v>
      </c>
    </row>
    <row r="142" spans="10:18" x14ac:dyDescent="0.2">
      <c r="J142" s="76" t="s">
        <v>3212</v>
      </c>
      <c r="K142" s="7" t="s">
        <v>301</v>
      </c>
      <c r="L142" s="7" t="s">
        <v>745</v>
      </c>
      <c r="M142" s="7" t="s">
        <v>304</v>
      </c>
      <c r="O142" t="s">
        <v>5087</v>
      </c>
      <c r="P142" t="s">
        <v>666</v>
      </c>
      <c r="Q142" t="s">
        <v>715</v>
      </c>
      <c r="R142" t="s">
        <v>716</v>
      </c>
    </row>
    <row r="143" spans="10:18" x14ac:dyDescent="0.2">
      <c r="J143" s="76" t="s">
        <v>3214</v>
      </c>
      <c r="K143" s="7" t="s">
        <v>301</v>
      </c>
      <c r="L143" s="7" t="s">
        <v>745</v>
      </c>
      <c r="M143" s="7" t="s">
        <v>304</v>
      </c>
      <c r="O143" t="s">
        <v>5092</v>
      </c>
      <c r="P143" t="s">
        <v>666</v>
      </c>
      <c r="Q143" t="s">
        <v>715</v>
      </c>
      <c r="R143" t="s">
        <v>716</v>
      </c>
    </row>
    <row r="144" spans="10:18" x14ac:dyDescent="0.2">
      <c r="J144" s="76" t="s">
        <v>3216</v>
      </c>
      <c r="K144" s="7" t="s">
        <v>301</v>
      </c>
      <c r="L144" s="7" t="s">
        <v>745</v>
      </c>
      <c r="M144" s="7" t="s">
        <v>304</v>
      </c>
      <c r="O144" t="s">
        <v>5128</v>
      </c>
      <c r="P144" t="s">
        <v>666</v>
      </c>
      <c r="Q144" t="s">
        <v>715</v>
      </c>
      <c r="R144" t="s">
        <v>716</v>
      </c>
    </row>
    <row r="145" spans="10:18" x14ac:dyDescent="0.2">
      <c r="J145" s="7" t="s">
        <v>355</v>
      </c>
      <c r="K145" s="7" t="s">
        <v>359</v>
      </c>
      <c r="L145" s="7" t="s">
        <v>360</v>
      </c>
      <c r="M145" s="7" t="s">
        <v>361</v>
      </c>
      <c r="O145" t="s">
        <v>5132</v>
      </c>
      <c r="P145" t="s">
        <v>666</v>
      </c>
      <c r="Q145" t="s">
        <v>715</v>
      </c>
      <c r="R145" t="s">
        <v>716</v>
      </c>
    </row>
    <row r="146" spans="10:18" x14ac:dyDescent="0.2">
      <c r="J146" s="7" t="s">
        <v>549</v>
      </c>
      <c r="K146" s="7" t="s">
        <v>359</v>
      </c>
      <c r="L146" s="7" t="s">
        <v>551</v>
      </c>
      <c r="M146" s="7" t="s">
        <v>552</v>
      </c>
      <c r="O146" t="s">
        <v>5140</v>
      </c>
      <c r="P146" t="s">
        <v>666</v>
      </c>
      <c r="Q146" t="s">
        <v>715</v>
      </c>
      <c r="R146" t="s">
        <v>716</v>
      </c>
    </row>
    <row r="147" spans="10:18" x14ac:dyDescent="0.2">
      <c r="J147" s="7" t="s">
        <v>1137</v>
      </c>
      <c r="K147" s="7" t="s">
        <v>359</v>
      </c>
      <c r="L147" s="7" t="s">
        <v>1139</v>
      </c>
      <c r="M147" s="7" t="s">
        <v>1140</v>
      </c>
      <c r="O147" t="s">
        <v>5327</v>
      </c>
      <c r="P147" t="s">
        <v>666</v>
      </c>
      <c r="Q147" t="s">
        <v>715</v>
      </c>
      <c r="R147" t="s">
        <v>716</v>
      </c>
    </row>
    <row r="148" spans="10:18" x14ac:dyDescent="0.2">
      <c r="J148" s="7" t="s">
        <v>1603</v>
      </c>
      <c r="K148" s="7" t="s">
        <v>359</v>
      </c>
      <c r="L148" s="7" t="s">
        <v>1605</v>
      </c>
      <c r="M148" s="7" t="s">
        <v>1606</v>
      </c>
      <c r="O148" t="s">
        <v>1315</v>
      </c>
      <c r="P148" t="s">
        <v>611</v>
      </c>
      <c r="Q148" t="s">
        <v>1317</v>
      </c>
      <c r="R148" t="s">
        <v>344</v>
      </c>
    </row>
    <row r="149" spans="10:18" x14ac:dyDescent="0.2">
      <c r="J149" s="7" t="s">
        <v>1612</v>
      </c>
      <c r="K149" s="7" t="s">
        <v>359</v>
      </c>
      <c r="L149" s="7" t="s">
        <v>1605</v>
      </c>
      <c r="M149" s="7" t="s">
        <v>1606</v>
      </c>
      <c r="O149" t="s">
        <v>2296</v>
      </c>
      <c r="P149" t="s">
        <v>611</v>
      </c>
      <c r="Q149" t="s">
        <v>1317</v>
      </c>
      <c r="R149" t="s">
        <v>344</v>
      </c>
    </row>
    <row r="150" spans="10:18" x14ac:dyDescent="0.2">
      <c r="J150" s="7" t="s">
        <v>1617</v>
      </c>
      <c r="K150" s="7" t="s">
        <v>359</v>
      </c>
      <c r="L150" s="7" t="s">
        <v>1605</v>
      </c>
      <c r="M150" s="7" t="s">
        <v>1606</v>
      </c>
      <c r="O150" t="s">
        <v>4122</v>
      </c>
      <c r="P150" t="s">
        <v>611</v>
      </c>
      <c r="Q150" t="s">
        <v>1317</v>
      </c>
      <c r="R150" t="s">
        <v>344</v>
      </c>
    </row>
    <row r="151" spans="10:18" x14ac:dyDescent="0.2">
      <c r="J151" s="7" t="s">
        <v>1807</v>
      </c>
      <c r="K151" s="7" t="s">
        <v>359</v>
      </c>
      <c r="L151" s="7" t="s">
        <v>1810</v>
      </c>
      <c r="M151" s="7" t="s">
        <v>1811</v>
      </c>
      <c r="O151" t="s">
        <v>4739</v>
      </c>
      <c r="P151" t="s">
        <v>611</v>
      </c>
      <c r="Q151" t="s">
        <v>1317</v>
      </c>
      <c r="R151" t="s">
        <v>344</v>
      </c>
    </row>
    <row r="152" spans="10:18" x14ac:dyDescent="0.2">
      <c r="J152" s="7" t="s">
        <v>1840</v>
      </c>
      <c r="K152" s="7" t="s">
        <v>359</v>
      </c>
      <c r="L152" s="7" t="s">
        <v>1810</v>
      </c>
      <c r="M152" s="7" t="s">
        <v>1811</v>
      </c>
      <c r="O152" s="70" t="s">
        <v>4230</v>
      </c>
      <c r="P152" t="s">
        <v>611</v>
      </c>
      <c r="Q152" t="s">
        <v>1317</v>
      </c>
      <c r="R152" t="s">
        <v>304</v>
      </c>
    </row>
    <row r="153" spans="10:18" x14ac:dyDescent="0.2">
      <c r="J153" s="7" t="s">
        <v>4210</v>
      </c>
      <c r="K153" s="7" t="s">
        <v>359</v>
      </c>
      <c r="L153" s="7" t="s">
        <v>360</v>
      </c>
      <c r="M153" s="7" t="s">
        <v>4212</v>
      </c>
      <c r="O153" s="70" t="s">
        <v>1586</v>
      </c>
      <c r="P153" t="s">
        <v>611</v>
      </c>
      <c r="Q153" t="s">
        <v>1317</v>
      </c>
      <c r="R153" t="s">
        <v>304</v>
      </c>
    </row>
    <row r="154" spans="10:18" x14ac:dyDescent="0.2">
      <c r="J154" s="141" t="s">
        <v>5480</v>
      </c>
      <c r="K154" s="141" t="s">
        <v>359</v>
      </c>
      <c r="L154" s="7" t="s">
        <v>5482</v>
      </c>
      <c r="M154" s="141" t="s">
        <v>2495</v>
      </c>
      <c r="O154" s="70" t="s">
        <v>1531</v>
      </c>
      <c r="P154" t="s">
        <v>611</v>
      </c>
      <c r="Q154" t="s">
        <v>1317</v>
      </c>
      <c r="R154" t="s">
        <v>304</v>
      </c>
    </row>
    <row r="155" spans="10:18" x14ac:dyDescent="0.2">
      <c r="J155" t="s">
        <v>5389</v>
      </c>
      <c r="K155" t="s">
        <v>359</v>
      </c>
      <c r="L155" s="7" t="s">
        <v>5392</v>
      </c>
      <c r="M155" t="s">
        <v>836</v>
      </c>
      <c r="O155" t="s">
        <v>663</v>
      </c>
      <c r="P155" t="s">
        <v>666</v>
      </c>
      <c r="Q155" t="s">
        <v>551</v>
      </c>
      <c r="R155" t="s">
        <v>552</v>
      </c>
    </row>
    <row r="156" spans="10:18" x14ac:dyDescent="0.2">
      <c r="J156" s="141" t="s">
        <v>5434</v>
      </c>
      <c r="K156" s="141" t="s">
        <v>359</v>
      </c>
      <c r="L156" s="7" t="s">
        <v>5436</v>
      </c>
      <c r="M156" s="141" t="s">
        <v>1849</v>
      </c>
      <c r="O156" t="s">
        <v>5038</v>
      </c>
      <c r="P156" t="s">
        <v>666</v>
      </c>
      <c r="Q156" t="s">
        <v>551</v>
      </c>
      <c r="R156" t="s">
        <v>552</v>
      </c>
    </row>
    <row r="157" spans="10:18" x14ac:dyDescent="0.2">
      <c r="J157" t="s">
        <v>807</v>
      </c>
      <c r="K157" t="s">
        <v>809</v>
      </c>
      <c r="L157" s="7" t="s">
        <v>587</v>
      </c>
      <c r="M157" t="s">
        <v>304</v>
      </c>
      <c r="O157" t="s">
        <v>5350</v>
      </c>
      <c r="P157" t="s">
        <v>666</v>
      </c>
      <c r="Q157" t="s">
        <v>551</v>
      </c>
      <c r="R157" t="s">
        <v>552</v>
      </c>
    </row>
    <row r="158" spans="10:18" x14ac:dyDescent="0.2">
      <c r="J158" s="141" t="s">
        <v>965</v>
      </c>
      <c r="K158" s="141" t="s">
        <v>809</v>
      </c>
      <c r="L158" s="7" t="s">
        <v>587</v>
      </c>
      <c r="M158" s="141" t="s">
        <v>304</v>
      </c>
      <c r="O158" t="s">
        <v>1915</v>
      </c>
      <c r="P158" t="s">
        <v>611</v>
      </c>
      <c r="Q158" t="s">
        <v>551</v>
      </c>
      <c r="R158" t="s">
        <v>552</v>
      </c>
    </row>
    <row r="159" spans="10:18" x14ac:dyDescent="0.2">
      <c r="J159" s="7" t="s">
        <v>817</v>
      </c>
      <c r="K159" s="7" t="s">
        <v>809</v>
      </c>
      <c r="L159" s="7" t="s">
        <v>587</v>
      </c>
      <c r="M159" s="7" t="s">
        <v>304</v>
      </c>
      <c r="O159" t="s">
        <v>4888</v>
      </c>
      <c r="P159" t="s">
        <v>611</v>
      </c>
      <c r="Q159" t="s">
        <v>551</v>
      </c>
      <c r="R159" t="s">
        <v>552</v>
      </c>
    </row>
    <row r="160" spans="10:18" x14ac:dyDescent="0.2">
      <c r="J160" s="7" t="s">
        <v>1307</v>
      </c>
      <c r="K160" s="7" t="s">
        <v>809</v>
      </c>
      <c r="L160" s="7" t="s">
        <v>587</v>
      </c>
      <c r="M160" s="7" t="s">
        <v>304</v>
      </c>
      <c r="O160" t="s">
        <v>549</v>
      </c>
      <c r="P160" t="s">
        <v>359</v>
      </c>
      <c r="Q160" t="s">
        <v>551</v>
      </c>
      <c r="R160" t="s">
        <v>552</v>
      </c>
    </row>
    <row r="161" spans="10:18" x14ac:dyDescent="0.2">
      <c r="J161" t="s">
        <v>2519</v>
      </c>
      <c r="K161" t="s">
        <v>809</v>
      </c>
      <c r="L161" s="7" t="s">
        <v>587</v>
      </c>
      <c r="M161" t="s">
        <v>304</v>
      </c>
      <c r="O161" t="s">
        <v>743</v>
      </c>
      <c r="P161" t="s">
        <v>301</v>
      </c>
      <c r="Q161" t="s">
        <v>745</v>
      </c>
      <c r="R161" t="s">
        <v>304</v>
      </c>
    </row>
    <row r="162" spans="10:18" x14ac:dyDescent="0.2">
      <c r="J162" s="141" t="s">
        <v>1905</v>
      </c>
      <c r="K162" s="141" t="s">
        <v>809</v>
      </c>
      <c r="L162" s="7" t="s">
        <v>587</v>
      </c>
      <c r="M162" s="141" t="s">
        <v>304</v>
      </c>
      <c r="O162" t="s">
        <v>1250</v>
      </c>
      <c r="P162" t="s">
        <v>301</v>
      </c>
      <c r="Q162" t="s">
        <v>745</v>
      </c>
      <c r="R162" t="s">
        <v>304</v>
      </c>
    </row>
    <row r="163" spans="10:18" x14ac:dyDescent="0.2">
      <c r="J163" t="s">
        <v>2112</v>
      </c>
      <c r="K163" t="s">
        <v>809</v>
      </c>
      <c r="L163" s="7" t="s">
        <v>587</v>
      </c>
      <c r="M163" t="s">
        <v>304</v>
      </c>
      <c r="O163" t="s">
        <v>1256</v>
      </c>
      <c r="P163" t="s">
        <v>301</v>
      </c>
      <c r="Q163" t="s">
        <v>745</v>
      </c>
      <c r="R163" t="s">
        <v>304</v>
      </c>
    </row>
    <row r="164" spans="10:18" x14ac:dyDescent="0.2">
      <c r="J164" s="141" t="s">
        <v>2504</v>
      </c>
      <c r="K164" s="141" t="s">
        <v>809</v>
      </c>
      <c r="L164" s="7" t="s">
        <v>587</v>
      </c>
      <c r="M164" s="141" t="s">
        <v>304</v>
      </c>
      <c r="O164" t="s">
        <v>1281</v>
      </c>
      <c r="P164" t="s">
        <v>301</v>
      </c>
      <c r="Q164" t="s">
        <v>745</v>
      </c>
      <c r="R164" t="s">
        <v>304</v>
      </c>
    </row>
    <row r="165" spans="10:18" x14ac:dyDescent="0.2">
      <c r="J165" t="s">
        <v>3081</v>
      </c>
      <c r="K165" t="s">
        <v>809</v>
      </c>
      <c r="L165" s="7" t="s">
        <v>587</v>
      </c>
      <c r="M165" t="s">
        <v>304</v>
      </c>
      <c r="O165" t="s">
        <v>1461</v>
      </c>
      <c r="P165" t="s">
        <v>301</v>
      </c>
      <c r="Q165" t="s">
        <v>745</v>
      </c>
      <c r="R165" t="s">
        <v>304</v>
      </c>
    </row>
    <row r="166" spans="10:18" x14ac:dyDescent="0.2">
      <c r="J166" s="141" t="s">
        <v>3111</v>
      </c>
      <c r="K166" s="141" t="s">
        <v>809</v>
      </c>
      <c r="L166" s="7" t="s">
        <v>587</v>
      </c>
      <c r="M166" s="141" t="s">
        <v>304</v>
      </c>
      <c r="O166" t="s">
        <v>1955</v>
      </c>
      <c r="P166" t="s">
        <v>301</v>
      </c>
      <c r="Q166" t="s">
        <v>745</v>
      </c>
      <c r="R166" t="s">
        <v>304</v>
      </c>
    </row>
    <row r="167" spans="10:18" x14ac:dyDescent="0.2">
      <c r="J167" t="s">
        <v>3582</v>
      </c>
      <c r="K167" t="s">
        <v>809</v>
      </c>
      <c r="L167" s="7" t="s">
        <v>587</v>
      </c>
      <c r="M167" t="s">
        <v>304</v>
      </c>
      <c r="O167" t="s">
        <v>2390</v>
      </c>
      <c r="P167" t="s">
        <v>301</v>
      </c>
      <c r="Q167" t="s">
        <v>745</v>
      </c>
      <c r="R167" t="s">
        <v>304</v>
      </c>
    </row>
    <row r="168" spans="10:18" x14ac:dyDescent="0.2">
      <c r="J168" s="7" t="s">
        <v>3738</v>
      </c>
      <c r="K168" s="7" t="s">
        <v>809</v>
      </c>
      <c r="L168" s="7" t="s">
        <v>587</v>
      </c>
      <c r="M168" s="7" t="s">
        <v>304</v>
      </c>
      <c r="O168" t="s">
        <v>3205</v>
      </c>
      <c r="P168" t="s">
        <v>301</v>
      </c>
      <c r="Q168" t="s">
        <v>745</v>
      </c>
      <c r="R168" t="s">
        <v>304</v>
      </c>
    </row>
    <row r="169" spans="10:18" x14ac:dyDescent="0.2">
      <c r="J169" t="s">
        <v>3969</v>
      </c>
      <c r="K169" t="s">
        <v>809</v>
      </c>
      <c r="L169" s="7" t="s">
        <v>587</v>
      </c>
      <c r="M169" t="s">
        <v>304</v>
      </c>
      <c r="O169" t="s">
        <v>3357</v>
      </c>
      <c r="P169" t="s">
        <v>301</v>
      </c>
      <c r="Q169" t="s">
        <v>745</v>
      </c>
      <c r="R169" t="s">
        <v>304</v>
      </c>
    </row>
    <row r="170" spans="10:18" x14ac:dyDescent="0.2">
      <c r="J170" s="141" t="s">
        <v>5786</v>
      </c>
      <c r="K170" s="141" t="s">
        <v>809</v>
      </c>
      <c r="L170" s="7" t="s">
        <v>587</v>
      </c>
      <c r="M170" s="141" t="s">
        <v>304</v>
      </c>
      <c r="O170" s="70" t="s">
        <v>3210</v>
      </c>
      <c r="P170" t="s">
        <v>301</v>
      </c>
      <c r="Q170" t="s">
        <v>745</v>
      </c>
      <c r="R170" t="s">
        <v>304</v>
      </c>
    </row>
    <row r="171" spans="10:18" x14ac:dyDescent="0.2">
      <c r="J171" s="76" t="s">
        <v>1854</v>
      </c>
      <c r="K171" s="7" t="s">
        <v>809</v>
      </c>
      <c r="L171" s="7" t="s">
        <v>587</v>
      </c>
      <c r="M171" s="7" t="s">
        <v>304</v>
      </c>
      <c r="O171" s="70" t="s">
        <v>3212</v>
      </c>
      <c r="P171" t="s">
        <v>301</v>
      </c>
      <c r="Q171" t="s">
        <v>745</v>
      </c>
      <c r="R171" t="s">
        <v>304</v>
      </c>
    </row>
    <row r="172" spans="10:18" x14ac:dyDescent="0.2">
      <c r="J172" s="76" t="s">
        <v>1859</v>
      </c>
      <c r="K172" s="7" t="s">
        <v>809</v>
      </c>
      <c r="L172" s="7" t="s">
        <v>587</v>
      </c>
      <c r="M172" s="7" t="s">
        <v>304</v>
      </c>
      <c r="O172" s="70" t="s">
        <v>3214</v>
      </c>
      <c r="P172" t="s">
        <v>301</v>
      </c>
      <c r="Q172" t="s">
        <v>745</v>
      </c>
      <c r="R172" t="s">
        <v>304</v>
      </c>
    </row>
    <row r="173" spans="10:18" x14ac:dyDescent="0.2">
      <c r="J173" s="76" t="s">
        <v>1864</v>
      </c>
      <c r="K173" s="7" t="s">
        <v>809</v>
      </c>
      <c r="L173" s="7" t="s">
        <v>587</v>
      </c>
      <c r="M173" s="7" t="s">
        <v>304</v>
      </c>
      <c r="O173" s="70" t="s">
        <v>3216</v>
      </c>
      <c r="P173" t="s">
        <v>301</v>
      </c>
      <c r="Q173" t="s">
        <v>745</v>
      </c>
      <c r="R173" t="s">
        <v>304</v>
      </c>
    </row>
  </sheetData>
  <autoFilter ref="J1:M1" xr:uid="{F227CFB4-3183-4074-97AB-C9E36A1F011B}"/>
  <conditionalFormatting sqref="A1:A19 A21:A31">
    <cfRule type="duplicateValues" dxfId="31" priority="42"/>
  </conditionalFormatting>
  <conditionalFormatting sqref="J2:J173">
    <cfRule type="duplicateValues" dxfId="30" priority="2"/>
  </conditionalFormatting>
  <conditionalFormatting sqref="O2:O173">
    <cfRule type="duplicateValues" dxfId="29" priority="1"/>
  </conditionalFormatting>
  <dataValidations count="1">
    <dataValidation allowBlank="1" showInputMessage="1" showErrorMessage="1" sqref="L2:L37 K12 K15 K38:L38 C28:F28 L123:L157 K158 L159:L160 K161:K164 L165:L168 K169 L170:L173 Q2:Q37 P12 P15 P38:Q38 Q39:Q121 Q123:Q157 P158 Q159:Q160 P161:P164 Q165:Q168 P169 Q170:Q173 C21 C23:D23 C25:F25 C26 C29:E30 F30:H30 G29 C31:D31 L39:L121" xr:uid="{F6531375-69C8-4783-AE0D-4422125BB662}"/>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E25FE-813B-4D51-8696-089EC8618FDC}">
  <dimension ref="A1:BK55"/>
  <sheetViews>
    <sheetView workbookViewId="0"/>
  </sheetViews>
  <sheetFormatPr baseColWidth="10" defaultColWidth="8.83203125" defaultRowHeight="16" x14ac:dyDescent="0.2"/>
  <cols>
    <col min="2" max="2" width="30" customWidth="1"/>
    <col min="3" max="3" width="40.1640625" style="12" customWidth="1"/>
    <col min="4" max="4" width="14.5" customWidth="1"/>
    <col min="5" max="5" width="8.83203125" customWidth="1"/>
    <col min="6" max="6" width="8.1640625" customWidth="1"/>
    <col min="7" max="7" width="21.83203125" customWidth="1"/>
    <col min="8" max="8" width="36.1640625" style="12" customWidth="1"/>
    <col min="9" max="9" width="15.1640625" customWidth="1"/>
    <col min="10" max="10" width="9.5" customWidth="1"/>
    <col min="12" max="12" width="18.1640625" customWidth="1"/>
    <col min="13" max="13" width="36.1640625" style="12" customWidth="1"/>
    <col min="14" max="14" width="13" customWidth="1"/>
    <col min="17" max="17" width="30" customWidth="1"/>
    <col min="18" max="18" width="63.6640625" customWidth="1"/>
    <col min="20" max="20" width="12.83203125" customWidth="1"/>
    <col min="21" max="21" width="32.83203125" customWidth="1"/>
    <col min="22" max="22" width="44.6640625" customWidth="1"/>
  </cols>
  <sheetData>
    <row r="1" spans="1:63" x14ac:dyDescent="0.2">
      <c r="A1" t="s">
        <v>5986</v>
      </c>
      <c r="B1" t="s">
        <v>5987</v>
      </c>
      <c r="F1" t="s">
        <v>5986</v>
      </c>
      <c r="G1" t="s">
        <v>5988</v>
      </c>
      <c r="K1" t="s">
        <v>5986</v>
      </c>
      <c r="L1" t="s">
        <v>5989</v>
      </c>
      <c r="P1" t="s">
        <v>5990</v>
      </c>
      <c r="T1" t="s">
        <v>4350</v>
      </c>
      <c r="U1" t="s">
        <v>5991</v>
      </c>
      <c r="X1" t="s">
        <v>5992</v>
      </c>
      <c r="AB1" t="s">
        <v>1884</v>
      </c>
      <c r="AF1" t="s">
        <v>2734</v>
      </c>
      <c r="AG1" t="s">
        <v>5993</v>
      </c>
      <c r="AK1" t="e">
        <f>_xlfn.XLOOKUP(#REF!,partID,parts!#REF!)</f>
        <v>#REF!</v>
      </c>
      <c r="AO1" t="e">
        <f>_xlfn.XLOOKUP(#REF!,partID,parts!#REF!)</f>
        <v>#REF!</v>
      </c>
      <c r="AS1" t="e">
        <f>_xlfn.XLOOKUP(#REF!,partID,parts!#REF!)</f>
        <v>#REF!</v>
      </c>
      <c r="AW1" t="e">
        <f>_xlfn.XLOOKUP(#REF!,partID,parts!#REF!)</f>
        <v>#REF!</v>
      </c>
      <c r="BA1" t="e">
        <f>_xlfn.XLOOKUP(#REF!,partID,parts!#REF!)</f>
        <v>#REF!</v>
      </c>
      <c r="BE1" t="s">
        <v>485</v>
      </c>
      <c r="BI1" t="s">
        <v>5994</v>
      </c>
    </row>
    <row r="2" spans="1:63" ht="17" x14ac:dyDescent="0.2">
      <c r="A2" t="s">
        <v>188</v>
      </c>
      <c r="B2" t="s">
        <v>5995</v>
      </c>
      <c r="C2" s="12" t="s">
        <v>193</v>
      </c>
      <c r="D2" t="s">
        <v>204</v>
      </c>
      <c r="F2" t="s">
        <v>188</v>
      </c>
      <c r="G2" t="s">
        <v>5995</v>
      </c>
      <c r="H2" s="12" t="s">
        <v>193</v>
      </c>
      <c r="I2" t="s">
        <v>204</v>
      </c>
      <c r="K2" t="s">
        <v>188</v>
      </c>
      <c r="L2" t="s">
        <v>5995</v>
      </c>
      <c r="M2" s="12" t="s">
        <v>193</v>
      </c>
      <c r="N2" t="s">
        <v>204</v>
      </c>
      <c r="P2" t="s">
        <v>188</v>
      </c>
      <c r="Q2" t="s">
        <v>5995</v>
      </c>
      <c r="R2" s="12" t="s">
        <v>193</v>
      </c>
      <c r="T2" t="s">
        <v>188</v>
      </c>
      <c r="U2" t="s">
        <v>5995</v>
      </c>
      <c r="V2" s="12" t="s">
        <v>193</v>
      </c>
      <c r="X2" t="s">
        <v>188</v>
      </c>
      <c r="Y2" t="s">
        <v>5995</v>
      </c>
      <c r="Z2" s="12" t="s">
        <v>193</v>
      </c>
      <c r="AB2" t="s">
        <v>188</v>
      </c>
      <c r="AC2" t="s">
        <v>5995</v>
      </c>
      <c r="AD2" s="12" t="s">
        <v>193</v>
      </c>
      <c r="AF2" t="s">
        <v>188</v>
      </c>
      <c r="AG2" t="s">
        <v>5995</v>
      </c>
      <c r="AH2" s="12" t="s">
        <v>193</v>
      </c>
      <c r="AI2" t="s">
        <v>802</v>
      </c>
      <c r="AK2" t="s">
        <v>188</v>
      </c>
      <c r="AL2" t="s">
        <v>5995</v>
      </c>
      <c r="AM2" s="12" t="s">
        <v>193</v>
      </c>
      <c r="AO2" t="s">
        <v>188</v>
      </c>
      <c r="AP2" t="s">
        <v>5995</v>
      </c>
      <c r="AQ2" s="12" t="s">
        <v>193</v>
      </c>
      <c r="AS2" t="s">
        <v>188</v>
      </c>
      <c r="AT2" t="s">
        <v>5995</v>
      </c>
      <c r="AU2" s="12" t="s">
        <v>193</v>
      </c>
      <c r="AW2" t="s">
        <v>188</v>
      </c>
      <c r="AX2" t="s">
        <v>5995</v>
      </c>
      <c r="AY2" s="12" t="s">
        <v>193</v>
      </c>
      <c r="BA2" t="s">
        <v>188</v>
      </c>
      <c r="BB2" t="s">
        <v>5995</v>
      </c>
      <c r="BC2" s="12" t="s">
        <v>193</v>
      </c>
      <c r="BE2" t="s">
        <v>188</v>
      </c>
      <c r="BF2" t="s">
        <v>5995</v>
      </c>
      <c r="BG2" s="12" t="s">
        <v>193</v>
      </c>
      <c r="BI2" t="s">
        <v>188</v>
      </c>
      <c r="BJ2" t="s">
        <v>5995</v>
      </c>
      <c r="BK2" s="12" t="s">
        <v>193</v>
      </c>
    </row>
    <row r="3" spans="1:63" ht="17" x14ac:dyDescent="0.2">
      <c r="A3" t="e" cm="1">
        <f t="array" ref="A3">_xlfn.UNIQUE(_xlfn._xlws.FILTER(partID,(partType="measure")*(parts!J:J = "sarsCov2")*(parts!K:K = "mutation")*(parts!V:V = "active")))</f>
        <v>#REF!</v>
      </c>
      <c r="B3" s="22" t="e">
        <f t="shared" ref="B3:B34" si="0">_xlfn.XLOOKUP(A3,partID,label)</f>
        <v>#REF!</v>
      </c>
      <c r="C3" s="12" t="e">
        <f>_xlfn.XLOOKUP(A3,partID,parts!E:E)</f>
        <v>#REF!</v>
      </c>
      <c r="D3" t="e">
        <f>_xlfn.XLOOKUP(A3,partID,parts!Q:Q)</f>
        <v>#REF!</v>
      </c>
      <c r="F3" t="e" cm="1">
        <f t="array" ref="F3">_xlfn.UNIQUE(_xlfn._xlws.FILTER(partID,(partType="measure")*(parts!J:J = "sarsCov2")*(parts!K:K = "allele")*(parts!V:V = "active")))</f>
        <v>#REF!</v>
      </c>
      <c r="G3" s="22" t="e">
        <f t="shared" ref="G3:G8" si="1">_xlfn.XLOOKUP(F3,partID,label)</f>
        <v>#REF!</v>
      </c>
      <c r="H3" s="12" t="e">
        <f>_xlfn.XLOOKUP(F3,partID,parts!E:E)</f>
        <v>#REF!</v>
      </c>
      <c r="I3" t="e">
        <f>_xlfn.XLOOKUP(F3,partID,parts!Q:Q)</f>
        <v>#REF!</v>
      </c>
      <c r="K3" t="e" cm="1">
        <f t="array" ref="K3">_xlfn.UNIQUE(_xlfn._xlws.FILTER(partID,(partType="measure")*(parts!J:J = "sarsCov2")*(parts!K:K = "variant")*(parts!V:V = "active")))</f>
        <v>#REF!</v>
      </c>
      <c r="L3" s="22" t="e">
        <f t="shared" ref="L3:L15" si="2">_xlfn.XLOOKUP(K3,partID,label)</f>
        <v>#REF!</v>
      </c>
      <c r="M3" s="12" t="e">
        <f>_xlfn.XLOOKUP(K3,partID,parts!E:E)</f>
        <v>#REF!</v>
      </c>
      <c r="N3" s="77" t="e">
        <f>_xlfn.XLOOKUP(K3,partID,parts!Q:Q)</f>
        <v>#REF!</v>
      </c>
      <c r="P3" s="77" t="str" cm="1">
        <f t="array" ref="P3:P9">_xlfn.UNIQUE(_xlfn._xlws.FILTER(sets!C:C,(sets!A:A="geneticUnitSet")))</f>
        <v>boc</v>
      </c>
      <c r="Q3" s="22" t="str">
        <f t="shared" ref="Q3:Q9" si="3">_xlfn.XLOOKUP(P3,partID,label)</f>
        <v>Breadth of coverage (&gt;=5x depth)</v>
      </c>
      <c r="R3" t="str">
        <f>_xlfn.XLOOKUP(P3,partID,parts!E:E)</f>
        <v xml:space="preserve">Positions with read depth greater or equal to 5. </v>
      </c>
      <c r="T3" s="77" t="e" cm="1" vm="1">
        <f t="array" ref="T3">_xlfn.UNIQUE(_xlfn._xlws.FILTER(sets!C:C,(sets!A:A="sampleMatCatSet")))</f>
        <v>#VALUE!</v>
      </c>
      <c r="U3" s="22" t="e" vm="2">
        <f t="shared" ref="U3:U19" si="4">_xlfn.XLOOKUP(T3,partID,label)</f>
        <v>#VALUE!</v>
      </c>
      <c r="V3" t="e" vm="2">
        <f>_xlfn.XLOOKUP(T3,partID,parts!E:E)</f>
        <v>#VALUE!</v>
      </c>
      <c r="X3" t="e" cm="1" vm="1">
        <f t="array" ref="X3">_xlfn.UNIQUE(_xlfn._xlws.FILTER(sets!C:C,(sets!A:A="collectCatSet")))</f>
        <v>#VALUE!</v>
      </c>
      <c r="Y3" s="22" t="e" vm="2">
        <f t="shared" ref="Y3:Y10" si="5">_xlfn.XLOOKUP(X3,partID,label)</f>
        <v>#VALUE!</v>
      </c>
      <c r="Z3" t="e" vm="2">
        <f>_xlfn.XLOOKUP(X3,partID,parts!E:E)</f>
        <v>#VALUE!</v>
      </c>
      <c r="AB3" t="e" cm="1" vm="1">
        <f t="array" ref="AB3">_xlfn.UNIQUE(_xlfn._xlws.FILTER(sets!C:C,(sets!A:A="fractionCatSet")))</f>
        <v>#VALUE!</v>
      </c>
      <c r="AC3" s="22" t="e" vm="2">
        <f>_xlfn.XLOOKUP(AB3,partID,label)</f>
        <v>#VALUE!</v>
      </c>
      <c r="AD3" t="e" vm="2">
        <f>_xlfn.XLOOKUP(AB3,partID,parts!E:E)</f>
        <v>#VALUE!</v>
      </c>
      <c r="AF3" t="e" cm="1">
        <f t="array" ref="AF3">_xlfn.UNIQUE(_xlfn._xlws.FILTER(partID,(partType="method")*(parts!K:K = "sequence")*(parts!V:V = "active")))</f>
        <v>#REF!</v>
      </c>
      <c r="AG3" s="22" t="e">
        <f>_xlfn.XLOOKUP(AF3,partID,label)</f>
        <v>#REF!</v>
      </c>
      <c r="AH3" t="e">
        <f>_xlfn.XLOOKUP(AF3,partID,parts!E:E)</f>
        <v>#REF!</v>
      </c>
      <c r="AI3" t="e">
        <f>_xlfn.XLOOKUP(AF3,partID,parts!O:O)</f>
        <v>#REF!</v>
      </c>
      <c r="AK3" t="e" cm="1" vm="1">
        <f t="array" ref="AK3">_xlfn.UNIQUE(_xlfn._xlws.FILTER(sets!C:C,(sets!A:A="pcrCatSet")))</f>
        <v>#VALUE!</v>
      </c>
      <c r="AL3" s="22" t="e" vm="2">
        <f t="shared" ref="AL3:AL8" si="6">_xlfn.XLOOKUP(AK3,partID,label)</f>
        <v>#VALUE!</v>
      </c>
      <c r="AM3" t="e" vm="2">
        <f>_xlfn.XLOOKUP(AK3,partID,parts!E:E)</f>
        <v>#VALUE!</v>
      </c>
      <c r="AO3" t="e" cm="1" vm="1">
        <f t="array" ref="AO3">_xlfn.UNIQUE(_xlfn._xlws.FILTER(sets!C:C,(sets!A:A="scriptCatSet")))</f>
        <v>#VALUE!</v>
      </c>
      <c r="AP3" s="22" t="e" vm="2">
        <f>_xlfn.XLOOKUP(AO3,partID,label)</f>
        <v>#VALUE!</v>
      </c>
      <c r="AQ3" t="e" vm="2">
        <f>_xlfn.XLOOKUP(AO3,partID,parts!E:E)</f>
        <v>#VALUE!</v>
      </c>
      <c r="AS3" t="e" cm="1" vm="1">
        <f t="array" ref="AS3">_xlfn.UNIQUE(_xlfn._xlws.FILTER(sets!C:C,(sets!A:A="seqStratCatSet")))</f>
        <v>#VALUE!</v>
      </c>
      <c r="AT3" s="22" t="e" vm="2">
        <f>_xlfn.XLOOKUP(AS3,partID,label)</f>
        <v>#VALUE!</v>
      </c>
      <c r="AU3" t="e" vm="2">
        <f>_xlfn.XLOOKUP(AS3,partID,parts!E:E)</f>
        <v>#VALUE!</v>
      </c>
      <c r="AW3" t="e" cm="1" vm="1">
        <f t="array" ref="AW3">_xlfn.UNIQUE(_xlfn._xlws.FILTER(sets!C:C,(sets!A:A="seqSelCatSet")))</f>
        <v>#VALUE!</v>
      </c>
      <c r="AX3" s="22" t="e" vm="2">
        <f>_xlfn.XLOOKUP(AW3,partID,label)</f>
        <v>#VALUE!</v>
      </c>
      <c r="AY3" t="e" vm="2">
        <f>_xlfn.XLOOKUP(AW3,partID,parts!E:E)</f>
        <v>#VALUE!</v>
      </c>
      <c r="BA3" t="e" cm="1" vm="1">
        <f t="array" ref="BA3">_xlfn.UNIQUE(_xlfn._xlws.FILTER(sets!C:C,(sets!A:A="seqLayCatSet")))</f>
        <v>#VALUE!</v>
      </c>
      <c r="BB3" s="22" t="e" vm="2">
        <f>_xlfn.XLOOKUP(BA3,partID,label)</f>
        <v>#VALUE!</v>
      </c>
      <c r="BC3" t="e" vm="2">
        <f>_xlfn.XLOOKUP(BA3,partID,parts!E:E)</f>
        <v>#VALUE!</v>
      </c>
      <c r="BE3" t="s">
        <v>1794</v>
      </c>
      <c r="BF3" s="22" t="str">
        <f t="shared" ref="BF3:BF9" si="7">_xlfn.XLOOKUP(BE3,partID,label)</f>
        <v>Flow-normalized mean</v>
      </c>
      <c r="BG3" t="str">
        <f>_xlfn.XLOOKUP(BE3,partID,parts!E:E)</f>
        <v>Mean measure normalized to wastewater flow.</v>
      </c>
      <c r="BI3" t="s">
        <v>587</v>
      </c>
      <c r="BJ3" s="22" t="str">
        <f>_xlfn.XLOOKUP(BI3,partID,label)</f>
        <v>Alleles</v>
      </c>
      <c r="BK3" t="str">
        <f>_xlfn.XLOOKUP(BI3,partID,parts!E:E)</f>
        <v>Measures and methods related to alleles.</v>
      </c>
    </row>
    <row r="4" spans="1:63" ht="17" x14ac:dyDescent="0.2">
      <c r="B4" s="22">
        <f t="shared" si="0"/>
        <v>0</v>
      </c>
      <c r="C4" s="12">
        <f>_xlfn.XLOOKUP(A4,partID,parts!E:E)</f>
        <v>0</v>
      </c>
      <c r="D4">
        <f>_xlfn.XLOOKUP(A4,partID,parts!Q:Q)</f>
        <v>0</v>
      </c>
      <c r="G4" s="22" t="str">
        <f t="shared" si="1"/>
        <v>Poulatiion or sample set</v>
      </c>
      <c r="H4" s="12" t="e">
        <f>_xlfn.XLOOKUP(F4,partID,parts!E:E)</f>
        <v>#N/A</v>
      </c>
      <c r="I4">
        <f>_xlfn.XLOOKUP(F4,partID,parts!Q:Q)</f>
        <v>0</v>
      </c>
      <c r="L4" s="22">
        <f t="shared" si="2"/>
        <v>0</v>
      </c>
      <c r="M4" s="12" t="e">
        <f>_xlfn.XLOOKUP(K4,partID,parts!E:E)</f>
        <v>#N/A</v>
      </c>
      <c r="N4" s="77">
        <f>_xlfn.XLOOKUP(K4,partID,parts!Q:Q)</f>
        <v>0</v>
      </c>
      <c r="P4" t="str">
        <v>doc</v>
      </c>
      <c r="Q4" s="22" t="str">
        <f t="shared" si="3"/>
        <v>Depth of coverage</v>
      </c>
      <c r="R4" t="str">
        <f>_xlfn.XLOOKUP(P4,partID,parts!E:E)</f>
        <v>The sequencing read depth.</v>
      </c>
      <c r="U4" s="22">
        <f t="shared" si="4"/>
        <v>0</v>
      </c>
      <c r="V4">
        <f>_xlfn.XLOOKUP(T4,partID,parts!E:E)</f>
        <v>0</v>
      </c>
      <c r="Y4" s="22">
        <f t="shared" si="5"/>
        <v>0</v>
      </c>
      <c r="Z4">
        <f>_xlfn.XLOOKUP(X4,partID,parts!E:E)</f>
        <v>0</v>
      </c>
      <c r="AC4" s="22">
        <f>_xlfn.XLOOKUP(AB4,partID,label)</f>
        <v>0</v>
      </c>
      <c r="AD4">
        <f>_xlfn.XLOOKUP(AB4,partID,parts!E:E)</f>
        <v>0</v>
      </c>
      <c r="AG4" s="22" t="str">
        <f>_xlfn.XLOOKUP(AF4,partID,label)</f>
        <v>Poulatiion or sample set</v>
      </c>
      <c r="AH4">
        <f>_xlfn.XLOOKUP(AF4,partID,parts!E:E)</f>
        <v>0</v>
      </c>
      <c r="AI4">
        <f>_xlfn.XLOOKUP(AF4,partID,parts!O:O)</f>
        <v>0</v>
      </c>
      <c r="AL4" s="22" t="e">
        <f t="shared" si="6"/>
        <v>#N/A</v>
      </c>
      <c r="AM4">
        <f>_xlfn.XLOOKUP(AK4,partID,parts!E:E)</f>
        <v>0</v>
      </c>
      <c r="AP4" s="22">
        <f>_xlfn.XLOOKUP(AO4,partID,label)</f>
        <v>0</v>
      </c>
      <c r="AQ4" t="str">
        <f>_xlfn.XLOOKUP(AO4,partID,parts!E:E)</f>
        <v>A specimen set that inculdes population or sample specimen.</v>
      </c>
      <c r="AT4" s="22">
        <f>_xlfn.XLOOKUP(AS4,partID,label)</f>
        <v>0</v>
      </c>
      <c r="AU4">
        <f>_xlfn.XLOOKUP(AS4,partID,parts!E:E)</f>
        <v>0</v>
      </c>
      <c r="AX4" s="22">
        <f>_xlfn.XLOOKUP(AW4,partID,label)</f>
        <v>0</v>
      </c>
      <c r="AY4" t="str">
        <f>_xlfn.XLOOKUP(AW4,partID,parts!E:E)</f>
        <v>A specimen set that inculdes population or sample specimen.</v>
      </c>
      <c r="BB4" s="22">
        <f>_xlfn.XLOOKUP(BA4,partID,label)</f>
        <v>0</v>
      </c>
      <c r="BC4">
        <f>_xlfn.XLOOKUP(BA4,partID,parts!E:E)</f>
        <v>0</v>
      </c>
      <c r="BE4" t="s">
        <v>2055</v>
      </c>
      <c r="BF4" s="22" t="str">
        <f t="shared" si="7"/>
        <v>Geometric mean</v>
      </c>
      <c r="BG4" t="str">
        <f>_xlfn.XLOOKUP(BE4,partID,parts!E:E)</f>
        <v>Geometric mean.</v>
      </c>
      <c r="BI4" t="s">
        <v>302</v>
      </c>
      <c r="BJ4" s="22" t="str">
        <f>_xlfn.XLOOKUP(BI4,partID,label)</f>
        <v>Mutations</v>
      </c>
      <c r="BK4" t="str">
        <f>_xlfn.XLOOKUP(BI4,partID,parts!E:E)</f>
        <v>Measures and methods related to mutations.</v>
      </c>
    </row>
    <row r="5" spans="1:63" ht="17" x14ac:dyDescent="0.2">
      <c r="B5" s="22" t="e">
        <f t="shared" si="0"/>
        <v>#N/A</v>
      </c>
      <c r="C5" s="12">
        <f>_xlfn.XLOOKUP(A5,partID,parts!E:E)</f>
        <v>0</v>
      </c>
      <c r="D5">
        <f>_xlfn.XLOOKUP(A5,partID,parts!Q:Q)</f>
        <v>0</v>
      </c>
      <c r="G5" s="22">
        <f t="shared" si="1"/>
        <v>0</v>
      </c>
      <c r="H5" s="12">
        <f>_xlfn.XLOOKUP(F5,partID,parts!E:E)</f>
        <v>0</v>
      </c>
      <c r="I5">
        <f>_xlfn.XLOOKUP(F5,partID,parts!Q:Q)</f>
        <v>0</v>
      </c>
      <c r="L5" s="22">
        <f t="shared" si="2"/>
        <v>0</v>
      </c>
      <c r="M5" s="12">
        <f>_xlfn.XLOOKUP(K5,partID,parts!E:E)</f>
        <v>0</v>
      </c>
      <c r="N5" s="77" t="str">
        <f>_xlfn.XLOOKUP(K5,partID,parts!Q:Q)</f>
        <v>naUnitSet</v>
      </c>
      <c r="P5" t="str">
        <v>det</v>
      </c>
      <c r="Q5" s="22" t="str">
        <f t="shared" si="3"/>
        <v>Detected</v>
      </c>
      <c r="R5" t="str">
        <f>_xlfn.XLOOKUP(P5,partID,parts!E:E)</f>
        <v>Substance detected or not detected.</v>
      </c>
      <c r="U5" s="22" t="e">
        <f t="shared" si="4"/>
        <v>#N/A</v>
      </c>
      <c r="V5">
        <f>_xlfn.XLOOKUP(T5,partID,parts!E:E)</f>
        <v>0</v>
      </c>
      <c r="Y5" s="22" t="e">
        <f t="shared" si="5"/>
        <v>#N/A</v>
      </c>
      <c r="Z5">
        <f>_xlfn.XLOOKUP(X5,partID,parts!E:E)</f>
        <v>0</v>
      </c>
      <c r="AC5" s="22">
        <f>_xlfn.XLOOKUP(AB5,partID,label)</f>
        <v>0</v>
      </c>
      <c r="AD5">
        <f>_xlfn.XLOOKUP(AB5,partID,parts!E:E)</f>
        <v>0</v>
      </c>
      <c r="AG5" s="22" t="e">
        <f>_xlfn.XLOOKUP(AF5,partID,label)</f>
        <v>#N/A</v>
      </c>
      <c r="AH5">
        <f>_xlfn.XLOOKUP(AF5,partID,parts!E:E)</f>
        <v>0</v>
      </c>
      <c r="AI5">
        <f>_xlfn.XLOOKUP(AF5,partID,parts!O:O)</f>
        <v>0</v>
      </c>
      <c r="AL5" s="22">
        <f t="shared" si="6"/>
        <v>0</v>
      </c>
      <c r="AM5">
        <f>_xlfn.XLOOKUP(AK5,partID,parts!E:E)</f>
        <v>0</v>
      </c>
      <c r="BB5" s="22" t="e">
        <f>_xlfn.XLOOKUP(BA5,partID,label)</f>
        <v>#N/A</v>
      </c>
      <c r="BC5" t="str">
        <f>_xlfn.XLOOKUP(BA5,partID,parts!E:E)</f>
        <v>A specimen set that inculdes population or sample specimen.</v>
      </c>
      <c r="BE5" t="s">
        <v>2696</v>
      </c>
      <c r="BF5" s="22" t="str">
        <f t="shared" si="7"/>
        <v>Normalized arithmetic mean</v>
      </c>
      <c r="BG5" t="str">
        <f>_xlfn.XLOOKUP(BE5,partID,parts!E:E)</f>
        <v>Arithmetic mean, normalized.</v>
      </c>
      <c r="BI5" t="s">
        <v>745</v>
      </c>
      <c r="BJ5" s="22" t="str">
        <f>_xlfn.XLOOKUP(BI5,partID,label)</f>
        <v>Variants</v>
      </c>
      <c r="BK5" t="str">
        <f>_xlfn.XLOOKUP(BI5,partID,parts!E:E)</f>
        <v>A description of the frequency of a variants detected.</v>
      </c>
    </row>
    <row r="6" spans="1:63" ht="17" x14ac:dyDescent="0.2">
      <c r="B6" s="22">
        <f t="shared" si="0"/>
        <v>0</v>
      </c>
      <c r="C6" s="12" t="e">
        <f>_xlfn.XLOOKUP(A6,partID,parts!E:E)</f>
        <v>#N/A</v>
      </c>
      <c r="D6" t="e">
        <f>_xlfn.XLOOKUP(A6,partID,parts!Q:Q)</f>
        <v>#N/A</v>
      </c>
      <c r="G6" s="22">
        <f t="shared" si="1"/>
        <v>0</v>
      </c>
      <c r="H6" s="12">
        <f>_xlfn.XLOOKUP(F6,partID,parts!E:E)</f>
        <v>0</v>
      </c>
      <c r="I6" t="e">
        <f>_xlfn.XLOOKUP(F6,partID,parts!Q:Q)</f>
        <v>#N/A</v>
      </c>
      <c r="L6" s="22" t="e">
        <f t="shared" si="2"/>
        <v>#N/A</v>
      </c>
      <c r="M6" s="12">
        <f>_xlfn.XLOOKUP(K6,partID,parts!E:E)</f>
        <v>0</v>
      </c>
      <c r="N6" s="77">
        <f>_xlfn.XLOOKUP(K6,partID,parts!Q:Q)</f>
        <v>0</v>
      </c>
      <c r="P6" t="str">
        <v>gcL</v>
      </c>
      <c r="Q6" s="22" t="str">
        <f t="shared" si="3"/>
        <v>Gene copies per L</v>
      </c>
      <c r="R6" t="str">
        <f>_xlfn.XLOOKUP(P6,partID,parts!E:E)</f>
        <v>Gene or variant copies per litre.</v>
      </c>
      <c r="U6" s="22">
        <f t="shared" si="4"/>
        <v>0</v>
      </c>
      <c r="V6">
        <f>_xlfn.XLOOKUP(T6,partID,parts!E:E)</f>
        <v>0</v>
      </c>
      <c r="Y6" s="22">
        <f t="shared" si="5"/>
        <v>0</v>
      </c>
      <c r="Z6">
        <f>_xlfn.XLOOKUP(X6,partID,parts!E:E)</f>
        <v>0</v>
      </c>
      <c r="AG6" s="22" t="e">
        <f>_xlfn.XLOOKUP(AF6,partID,label)</f>
        <v>#N/A</v>
      </c>
      <c r="AH6">
        <f>_xlfn.XLOOKUP(AF6,partID,parts!E:E)</f>
        <v>0</v>
      </c>
      <c r="AI6" t="e">
        <f>_xlfn.XLOOKUP(AF6,partID,parts!O:O)</f>
        <v>#N/A</v>
      </c>
      <c r="AL6" s="22">
        <f t="shared" si="6"/>
        <v>0</v>
      </c>
      <c r="AM6" t="e">
        <f>_xlfn.XLOOKUP(AK6,partID,parts!E:E)</f>
        <v>#N/A</v>
      </c>
      <c r="BE6" t="s">
        <v>3070</v>
      </c>
      <c r="BF6" s="22" t="str">
        <f t="shared" si="7"/>
        <v>Normalized geometric mean</v>
      </c>
      <c r="BG6" t="str">
        <f>_xlfn.XLOOKUP(BE6,partID,parts!E:E)</f>
        <v>Geometric mean, normalized.</v>
      </c>
    </row>
    <row r="7" spans="1:63" ht="17" x14ac:dyDescent="0.2">
      <c r="B7" s="22">
        <f t="shared" si="0"/>
        <v>0</v>
      </c>
      <c r="C7" s="12">
        <f>_xlfn.XLOOKUP(A7,partID,parts!E:E)</f>
        <v>0</v>
      </c>
      <c r="D7" t="e">
        <f>_xlfn.XLOOKUP(A7,partID,parts!Q:Q)</f>
        <v>#N/A</v>
      </c>
      <c r="G7" s="22">
        <f t="shared" si="1"/>
        <v>0</v>
      </c>
      <c r="H7" s="12" t="e">
        <f>_xlfn.XLOOKUP(F7,partID,parts!E:E)</f>
        <v>#N/A</v>
      </c>
      <c r="I7">
        <f>_xlfn.XLOOKUP(F7,partID,parts!Q:Q)</f>
        <v>0</v>
      </c>
      <c r="L7" s="22">
        <f t="shared" si="2"/>
        <v>0</v>
      </c>
      <c r="M7" s="12" t="str">
        <f>_xlfn.XLOOKUP(K7,partID,parts!E:E)</f>
        <v>A specimen set that inculdes population or sample specimen.</v>
      </c>
      <c r="N7" s="77" t="e">
        <f>_xlfn.XLOOKUP(K7,partID,parts!Q:Q)</f>
        <v>#N/A</v>
      </c>
      <c r="P7" t="str">
        <v>percRec</v>
      </c>
      <c r="Q7" s="22" t="str">
        <f t="shared" si="3"/>
        <v>Percent recovery</v>
      </c>
      <c r="R7" t="str">
        <f>_xlfn.XLOOKUP(P7,partID,parts!E:E)</f>
        <v>Percent of the surrogate recovery for a recovery efficiency control assay.</v>
      </c>
      <c r="U7" s="22">
        <f t="shared" si="4"/>
        <v>0</v>
      </c>
      <c r="V7">
        <f>_xlfn.XLOOKUP(T7,partID,parts!E:E)</f>
        <v>0</v>
      </c>
      <c r="Y7" s="22" t="e">
        <f t="shared" si="5"/>
        <v>#N/A</v>
      </c>
      <c r="Z7">
        <f>_xlfn.XLOOKUP(X7,partID,parts!E:E)</f>
        <v>0</v>
      </c>
      <c r="AG7" s="22">
        <f>_xlfn.XLOOKUP(AF7,partID,label)</f>
        <v>0</v>
      </c>
      <c r="AH7">
        <f>_xlfn.XLOOKUP(AF7,partID,parts!E:E)</f>
        <v>0</v>
      </c>
      <c r="AI7" t="str">
        <f>_xlfn.XLOOKUP(AF7,partID,parts!O:O)</f>
        <v>NA</v>
      </c>
      <c r="AL7" s="22" t="e">
        <f t="shared" si="6"/>
        <v>#N/A</v>
      </c>
      <c r="AM7">
        <f>_xlfn.XLOOKUP(AK7,partID,parts!E:E)</f>
        <v>0</v>
      </c>
      <c r="BE7" t="s">
        <v>3628</v>
      </c>
      <c r="BF7" s="22" t="str">
        <f t="shared" si="7"/>
        <v>PMMoV- and flow-normalized mean</v>
      </c>
      <c r="BG7" t="str">
        <f>_xlfn.XLOOKUP(BE7,partID,parts!E:E)</f>
        <v>Mean measure normalized to amount of PMMoV and wastewater flow.</v>
      </c>
    </row>
    <row r="8" spans="1:63" ht="34" x14ac:dyDescent="0.2">
      <c r="B8" s="22">
        <f t="shared" si="0"/>
        <v>0</v>
      </c>
      <c r="C8" s="12">
        <f>_xlfn.XLOOKUP(A8,partID,parts!E:E)</f>
        <v>0</v>
      </c>
      <c r="D8">
        <f>_xlfn.XLOOKUP(A8,partID,parts!Q:Q)</f>
        <v>0</v>
      </c>
      <c r="G8" s="22">
        <f t="shared" si="1"/>
        <v>0</v>
      </c>
      <c r="H8" s="12" t="e">
        <f>_xlfn.XLOOKUP(F8,partID,parts!E:E)</f>
        <v>#N/A</v>
      </c>
      <c r="I8" t="e">
        <f>_xlfn.XLOOKUP(F8,partID,parts!Q:Q)</f>
        <v>#N/A</v>
      </c>
      <c r="L8" s="22">
        <f t="shared" si="2"/>
        <v>0</v>
      </c>
      <c r="M8" s="12" t="e">
        <f>_xlfn.XLOOKUP(K8,partID,parts!E:E)</f>
        <v>#N/A</v>
      </c>
      <c r="N8" s="77" t="str">
        <f>_xlfn.XLOOKUP(K8,partID,parts!Q:Q)</f>
        <v>naUnitSet</v>
      </c>
      <c r="P8" t="str">
        <v>prop</v>
      </c>
      <c r="Q8" s="22" t="str">
        <f t="shared" si="3"/>
        <v>Proportion of total</v>
      </c>
      <c r="R8" t="str">
        <f>_xlfn.XLOOKUP(P8,partID,parts!E:E)</f>
        <v>Proportion as a precent of total.</v>
      </c>
      <c r="U8" s="22">
        <f t="shared" si="4"/>
        <v>0</v>
      </c>
      <c r="V8" t="e">
        <f>_xlfn.XLOOKUP(T8,partID,parts!E:E)</f>
        <v>#N/A</v>
      </c>
      <c r="Y8" s="22">
        <f t="shared" si="5"/>
        <v>0</v>
      </c>
      <c r="Z8">
        <f>_xlfn.XLOOKUP(X8,partID,parts!E:E)</f>
        <v>0</v>
      </c>
      <c r="AL8" s="22" t="str">
        <f t="shared" si="6"/>
        <v>Poulatiion or sample set</v>
      </c>
      <c r="AM8" t="e">
        <f>_xlfn.XLOOKUP(AK8,partID,parts!E:E)</f>
        <v>#N/A</v>
      </c>
      <c r="BE8" t="s">
        <v>3634</v>
      </c>
      <c r="BF8" s="22" t="str">
        <f t="shared" si="7"/>
        <v>PMMoV-normalized mean</v>
      </c>
      <c r="BG8" t="str">
        <f>_xlfn.XLOOKUP(BE8,partID,parts!E:E)</f>
        <v>Mean measure normalized to amount of PMMoV.</v>
      </c>
    </row>
    <row r="9" spans="1:63" ht="17" x14ac:dyDescent="0.2">
      <c r="B9" s="22">
        <f t="shared" si="0"/>
        <v>0</v>
      </c>
      <c r="C9" s="12" t="str">
        <f>_xlfn.XLOOKUP(A9,partID,parts!E:E)</f>
        <v>A specimen set that inculdes population or sample specimen.</v>
      </c>
      <c r="D9" t="e">
        <f>_xlfn.XLOOKUP(A9,partID,parts!Q:Q)</f>
        <v>#N/A</v>
      </c>
      <c r="L9" s="22">
        <f t="shared" si="2"/>
        <v>0</v>
      </c>
      <c r="M9" s="12" t="str">
        <f>_xlfn.XLOOKUP(K9,partID,parts!E:E)</f>
        <v>A specimen set that inculdes population or sample specimen.</v>
      </c>
      <c r="N9" s="77" t="e">
        <f>_xlfn.XLOOKUP(K9,partID,parts!Q:Q)</f>
        <v>#N/A</v>
      </c>
      <c r="P9" t="str">
        <v>propV</v>
      </c>
      <c r="Q9" s="22" t="str">
        <f t="shared" si="3"/>
        <v>Proportion of variant in sample</v>
      </c>
      <c r="R9" t="str">
        <f>_xlfn.XLOOKUP(P9,partID,parts!E:E)</f>
        <v>Proportion of a variant as percent of total variants.</v>
      </c>
      <c r="U9" s="22">
        <f t="shared" si="4"/>
        <v>0</v>
      </c>
      <c r="V9" t="e">
        <f>_xlfn.XLOOKUP(T9,partID,parts!E:E)</f>
        <v>#N/A</v>
      </c>
      <c r="Y9" s="22" t="e">
        <f t="shared" si="5"/>
        <v>#N/A</v>
      </c>
      <c r="Z9">
        <f>_xlfn.XLOOKUP(X9,partID,parts!E:E)</f>
        <v>0</v>
      </c>
      <c r="BE9" t="s">
        <v>4672</v>
      </c>
      <c r="BF9" s="22" t="str">
        <f t="shared" si="7"/>
        <v>Single</v>
      </c>
      <c r="BG9" t="str">
        <f>_xlfn.XLOOKUP(BE9,partID,parts!E:E)</f>
        <v>A value that is not an aggregate measurement (ie. not a mean, median, max or any other) and can be a replicate value.</v>
      </c>
    </row>
    <row r="10" spans="1:63" ht="17" x14ac:dyDescent="0.2">
      <c r="B10" s="22">
        <f t="shared" si="0"/>
        <v>0</v>
      </c>
      <c r="C10" s="12">
        <f>_xlfn.XLOOKUP(A10,partID,parts!E:E)</f>
        <v>0</v>
      </c>
      <c r="D10">
        <f>_xlfn.XLOOKUP(A10,partID,parts!Q:Q)</f>
        <v>0</v>
      </c>
      <c r="L10" s="22">
        <f t="shared" si="2"/>
        <v>0</v>
      </c>
      <c r="M10" s="12">
        <f>_xlfn.XLOOKUP(K10,partID,parts!E:E)</f>
        <v>0</v>
      </c>
      <c r="N10" s="77">
        <f>_xlfn.XLOOKUP(K10,partID,parts!Q:Q)</f>
        <v>0</v>
      </c>
      <c r="U10" s="22">
        <f t="shared" si="4"/>
        <v>0</v>
      </c>
      <c r="V10">
        <f>_xlfn.XLOOKUP(T10,partID,parts!E:E)</f>
        <v>0</v>
      </c>
      <c r="Y10" s="22">
        <f t="shared" si="5"/>
        <v>0</v>
      </c>
      <c r="Z10">
        <f>_xlfn.XLOOKUP(X10,partID,parts!E:E)</f>
        <v>0</v>
      </c>
    </row>
    <row r="11" spans="1:63" ht="17" x14ac:dyDescent="0.2">
      <c r="B11" s="22">
        <f t="shared" si="0"/>
        <v>0</v>
      </c>
      <c r="C11" s="12">
        <f>_xlfn.XLOOKUP(A11,partID,parts!E:E)</f>
        <v>0</v>
      </c>
      <c r="D11" t="e">
        <f>_xlfn.XLOOKUP(A11,partID,parts!Q:Q)</f>
        <v>#N/A</v>
      </c>
      <c r="L11" s="22" t="str">
        <f t="shared" si="2"/>
        <v>Poulatiion or sample set</v>
      </c>
      <c r="M11" s="12">
        <f>_xlfn.XLOOKUP(K11,partID,parts!E:E)</f>
        <v>0</v>
      </c>
      <c r="N11" s="77">
        <f>_xlfn.XLOOKUP(K11,partID,parts!Q:Q)</f>
        <v>0</v>
      </c>
      <c r="U11" s="22">
        <f t="shared" si="4"/>
        <v>0</v>
      </c>
      <c r="V11">
        <f>_xlfn.XLOOKUP(T11,partID,parts!E:E)</f>
        <v>0</v>
      </c>
      <c r="Y11" s="22">
        <f>_xlfn.XLOOKUP(X11,partID,label)</f>
        <v>0</v>
      </c>
      <c r="Z11">
        <f>_xlfn.XLOOKUP(X11,partID,parts!E:E)</f>
        <v>0</v>
      </c>
    </row>
    <row r="12" spans="1:63" ht="17" x14ac:dyDescent="0.2">
      <c r="B12" s="22">
        <f t="shared" si="0"/>
        <v>0</v>
      </c>
      <c r="C12" s="12" t="e">
        <f>_xlfn.XLOOKUP(A12,partID,parts!E:E)</f>
        <v>#N/A</v>
      </c>
      <c r="D12" t="e">
        <f>_xlfn.XLOOKUP(A12,partID,parts!Q:Q)</f>
        <v>#N/A</v>
      </c>
      <c r="L12" s="22">
        <f t="shared" si="2"/>
        <v>0</v>
      </c>
      <c r="M12" s="12" t="e">
        <f>_xlfn.XLOOKUP(K12,partID,parts!E:E)</f>
        <v>#N/A</v>
      </c>
      <c r="N12" s="77">
        <f>_xlfn.XLOOKUP(K12,partID,parts!Q:Q)</f>
        <v>0</v>
      </c>
      <c r="U12" s="22">
        <f t="shared" si="4"/>
        <v>0</v>
      </c>
      <c r="V12">
        <f>_xlfn.XLOOKUP(T12,partID,parts!E:E)</f>
        <v>0</v>
      </c>
    </row>
    <row r="13" spans="1:63" ht="17" x14ac:dyDescent="0.2">
      <c r="A13" s="22"/>
      <c r="B13" s="22" t="str">
        <f t="shared" si="0"/>
        <v>Poulatiion or sample set</v>
      </c>
      <c r="C13" s="12">
        <f>_xlfn.XLOOKUP(A13,partID,parts!E:E)</f>
        <v>0</v>
      </c>
      <c r="D13">
        <f>_xlfn.XLOOKUP(A13,partID,parts!Q:Q)</f>
        <v>0</v>
      </c>
      <c r="L13" s="22">
        <f t="shared" si="2"/>
        <v>0</v>
      </c>
      <c r="M13" s="12" t="e">
        <f>_xlfn.XLOOKUP(K13,partID,parts!E:E)</f>
        <v>#N/A</v>
      </c>
      <c r="N13" s="77" t="e">
        <f>_xlfn.XLOOKUP(K13,partID,parts!Q:Q)</f>
        <v>#N/A</v>
      </c>
      <c r="U13" s="22">
        <f t="shared" si="4"/>
        <v>0</v>
      </c>
      <c r="V13">
        <f>_xlfn.XLOOKUP(T13,partID,parts!E:E)</f>
        <v>0</v>
      </c>
    </row>
    <row r="14" spans="1:63" ht="17" x14ac:dyDescent="0.2">
      <c r="B14" s="22">
        <f t="shared" si="0"/>
        <v>0</v>
      </c>
      <c r="C14" s="12">
        <f>_xlfn.XLOOKUP(A14,partID,parts!E:E)</f>
        <v>0</v>
      </c>
      <c r="D14" t="e">
        <f>_xlfn.XLOOKUP(A14,partID,parts!Q:Q)</f>
        <v>#N/A</v>
      </c>
      <c r="L14" s="22">
        <f t="shared" si="2"/>
        <v>0</v>
      </c>
      <c r="M14" s="12">
        <f>_xlfn.XLOOKUP(K14,partID,parts!E:E)</f>
        <v>0</v>
      </c>
      <c r="N14" s="77">
        <f>_xlfn.XLOOKUP(K14,partID,parts!Q:Q)</f>
        <v>0</v>
      </c>
      <c r="U14" s="22">
        <f t="shared" si="4"/>
        <v>0</v>
      </c>
      <c r="V14">
        <f>_xlfn.XLOOKUP(T14,partID,parts!E:E)</f>
        <v>0</v>
      </c>
    </row>
    <row r="15" spans="1:63" ht="34" x14ac:dyDescent="0.2">
      <c r="B15" s="22" t="e">
        <f t="shared" si="0"/>
        <v>#N/A</v>
      </c>
      <c r="C15" s="12" t="e">
        <f>_xlfn.XLOOKUP(A15,partID,parts!E:E)</f>
        <v>#N/A</v>
      </c>
      <c r="D15">
        <f>_xlfn.XLOOKUP(A15,partID,parts!Q:Q)</f>
        <v>0</v>
      </c>
      <c r="L15" s="22" t="e">
        <f t="shared" si="2"/>
        <v>#N/A</v>
      </c>
      <c r="M15" s="12">
        <f>_xlfn.XLOOKUP(K15,partID,parts!E:E)</f>
        <v>0</v>
      </c>
      <c r="N15" s="77">
        <f>_xlfn.XLOOKUP(K15,partID,parts!Q:Q)</f>
        <v>0</v>
      </c>
      <c r="U15" s="22" t="e">
        <f t="shared" si="4"/>
        <v>#N/A</v>
      </c>
      <c r="V15" t="e">
        <f>_xlfn.XLOOKUP(T15,partID,parts!E:E)</f>
        <v>#N/A</v>
      </c>
    </row>
    <row r="16" spans="1:63" ht="17" x14ac:dyDescent="0.2">
      <c r="B16" s="22">
        <f t="shared" si="0"/>
        <v>0</v>
      </c>
      <c r="C16" s="12">
        <f>_xlfn.XLOOKUP(A16,partID,parts!E:E)</f>
        <v>0</v>
      </c>
      <c r="D16" t="e">
        <f>_xlfn.XLOOKUP(A16,partID,parts!Q:Q)</f>
        <v>#N/A</v>
      </c>
      <c r="U16" s="22" t="e">
        <f t="shared" si="4"/>
        <v>#N/A</v>
      </c>
      <c r="V16">
        <f>_xlfn.XLOOKUP(T16,partID,parts!E:E)</f>
        <v>0</v>
      </c>
    </row>
    <row r="17" spans="2:22" ht="34" x14ac:dyDescent="0.2">
      <c r="B17" s="22" t="e">
        <f t="shared" si="0"/>
        <v>#N/A</v>
      </c>
      <c r="C17" s="12" t="e">
        <f>_xlfn.XLOOKUP(A17,partID,parts!E:E)</f>
        <v>#N/A</v>
      </c>
      <c r="D17">
        <f>_xlfn.XLOOKUP(A17,partID,parts!Q:Q)</f>
        <v>0</v>
      </c>
      <c r="U17" s="22">
        <f t="shared" si="4"/>
        <v>0</v>
      </c>
      <c r="V17">
        <f>_xlfn.XLOOKUP(T17,partID,parts!E:E)</f>
        <v>0</v>
      </c>
    </row>
    <row r="18" spans="2:22" ht="34" x14ac:dyDescent="0.2">
      <c r="B18" s="22" t="str">
        <f t="shared" si="0"/>
        <v>Poulatiion or sample set</v>
      </c>
      <c r="C18" s="12">
        <f>_xlfn.XLOOKUP(A18,partID,parts!E:E)</f>
        <v>0</v>
      </c>
      <c r="D18">
        <f>_xlfn.XLOOKUP(A18,partID,parts!Q:Q)</f>
        <v>0</v>
      </c>
      <c r="U18" s="22">
        <f t="shared" si="4"/>
        <v>0</v>
      </c>
      <c r="V18">
        <f>_xlfn.XLOOKUP(T18,partID,parts!E:E)</f>
        <v>0</v>
      </c>
    </row>
    <row r="19" spans="2:22" ht="34" x14ac:dyDescent="0.2">
      <c r="B19" s="22">
        <f t="shared" si="0"/>
        <v>0</v>
      </c>
      <c r="C19" s="12">
        <f>_xlfn.XLOOKUP(A19,partID,parts!E:E)</f>
        <v>0</v>
      </c>
      <c r="D19">
        <f>_xlfn.XLOOKUP(A19,partID,parts!Q:Q)</f>
        <v>0</v>
      </c>
      <c r="U19" s="22">
        <f t="shared" si="4"/>
        <v>0</v>
      </c>
      <c r="V19" t="e">
        <f>_xlfn.XLOOKUP(T19,partID,parts!E:E)</f>
        <v>#N/A</v>
      </c>
    </row>
    <row r="20" spans="2:22" ht="17" x14ac:dyDescent="0.2">
      <c r="B20" s="22">
        <f t="shared" si="0"/>
        <v>0</v>
      </c>
      <c r="C20" s="12">
        <f>_xlfn.XLOOKUP(A20,partID,parts!E:E)</f>
        <v>0</v>
      </c>
      <c r="D20" t="e">
        <f>_xlfn.XLOOKUP(A20,partID,parts!Q:Q)</f>
        <v>#N/A</v>
      </c>
    </row>
    <row r="21" spans="2:22" ht="17" x14ac:dyDescent="0.2">
      <c r="B21" s="22">
        <f t="shared" si="0"/>
        <v>0</v>
      </c>
      <c r="C21" s="12">
        <f>_xlfn.XLOOKUP(A21,partID,parts!E:E)</f>
        <v>0</v>
      </c>
      <c r="D21">
        <f>_xlfn.XLOOKUP(A21,partID,parts!Q:Q)</f>
        <v>0</v>
      </c>
    </row>
    <row r="22" spans="2:22" ht="17" x14ac:dyDescent="0.2">
      <c r="B22" s="22">
        <f t="shared" si="0"/>
        <v>0</v>
      </c>
      <c r="C22" s="12">
        <f>_xlfn.XLOOKUP(A22,partID,parts!E:E)</f>
        <v>0</v>
      </c>
      <c r="D22" t="e">
        <f>_xlfn.XLOOKUP(A22,partID,parts!Q:Q)</f>
        <v>#N/A</v>
      </c>
    </row>
    <row r="23" spans="2:22" ht="17" x14ac:dyDescent="0.2">
      <c r="B23" s="22">
        <f t="shared" si="0"/>
        <v>0</v>
      </c>
      <c r="C23" s="12" t="e">
        <f>_xlfn.XLOOKUP(A23,partID,parts!E:E)</f>
        <v>#N/A</v>
      </c>
      <c r="D23" t="str">
        <f>_xlfn.XLOOKUP(A23,partID,parts!Q:Q)</f>
        <v>naUnitSet</v>
      </c>
    </row>
    <row r="24" spans="2:22" ht="17" x14ac:dyDescent="0.2">
      <c r="B24" s="22">
        <f t="shared" si="0"/>
        <v>0</v>
      </c>
      <c r="C24" s="12">
        <f>_xlfn.XLOOKUP(A24,partID,parts!E:E)</f>
        <v>0</v>
      </c>
      <c r="D24">
        <f>_xlfn.XLOOKUP(A24,partID,parts!Q:Q)</f>
        <v>0</v>
      </c>
    </row>
    <row r="25" spans="2:22" ht="17" x14ac:dyDescent="0.2">
      <c r="B25" s="22">
        <f t="shared" si="0"/>
        <v>0</v>
      </c>
      <c r="C25" s="12" t="str">
        <f>_xlfn.XLOOKUP(A25,partID,parts!E:E)</f>
        <v>A specimen set that inculdes population or sample specimen.</v>
      </c>
      <c r="D25" t="e">
        <f>_xlfn.XLOOKUP(A25,partID,parts!Q:Q)</f>
        <v>#N/A</v>
      </c>
    </row>
    <row r="26" spans="2:22" ht="17" x14ac:dyDescent="0.2">
      <c r="B26" s="22">
        <f t="shared" si="0"/>
        <v>0</v>
      </c>
      <c r="C26" s="12">
        <f>_xlfn.XLOOKUP(A26,partID,parts!E:E)</f>
        <v>0</v>
      </c>
      <c r="D26" t="e">
        <f>_xlfn.XLOOKUP(A26,partID,parts!Q:Q)</f>
        <v>#N/A</v>
      </c>
    </row>
    <row r="27" spans="2:22" ht="17" x14ac:dyDescent="0.2">
      <c r="B27" s="22">
        <f t="shared" si="0"/>
        <v>0</v>
      </c>
      <c r="C27" s="12">
        <f>_xlfn.XLOOKUP(A27,partID,parts!E:E)</f>
        <v>0</v>
      </c>
      <c r="D27">
        <f>_xlfn.XLOOKUP(A27,partID,parts!Q:Q)</f>
        <v>0</v>
      </c>
    </row>
    <row r="28" spans="2:22" ht="17" x14ac:dyDescent="0.2">
      <c r="B28" s="22">
        <f t="shared" si="0"/>
        <v>0</v>
      </c>
      <c r="C28" s="12">
        <f>_xlfn.XLOOKUP(A28,partID,parts!E:E)</f>
        <v>0</v>
      </c>
      <c r="D28">
        <f>_xlfn.XLOOKUP(A28,partID,parts!Q:Q)</f>
        <v>0</v>
      </c>
    </row>
    <row r="29" spans="2:22" ht="17" x14ac:dyDescent="0.2">
      <c r="B29" s="22" t="e">
        <f t="shared" si="0"/>
        <v>#N/A</v>
      </c>
      <c r="C29" s="12">
        <f>_xlfn.XLOOKUP(A29,partID,parts!E:E)</f>
        <v>0</v>
      </c>
      <c r="D29">
        <f>_xlfn.XLOOKUP(A29,partID,parts!Q:Q)</f>
        <v>0</v>
      </c>
    </row>
    <row r="30" spans="2:22" ht="17" x14ac:dyDescent="0.2">
      <c r="B30" s="22">
        <f t="shared" si="0"/>
        <v>0</v>
      </c>
      <c r="C30" s="12" t="str">
        <f>_xlfn.XLOOKUP(A30,partID,parts!E:E)</f>
        <v>A specimen set that inculdes population or sample specimen.</v>
      </c>
      <c r="D30">
        <f>_xlfn.XLOOKUP(A30,partID,parts!Q:Q)</f>
        <v>0</v>
      </c>
    </row>
    <row r="31" spans="2:22" ht="17" x14ac:dyDescent="0.2">
      <c r="B31" s="22">
        <f t="shared" si="0"/>
        <v>0</v>
      </c>
      <c r="C31" s="12">
        <f>_xlfn.XLOOKUP(A31,partID,parts!E:E)</f>
        <v>0</v>
      </c>
      <c r="D31">
        <f>_xlfn.XLOOKUP(A31,partID,parts!Q:Q)</f>
        <v>0</v>
      </c>
    </row>
    <row r="32" spans="2:22" ht="17" x14ac:dyDescent="0.2">
      <c r="B32" s="22">
        <f t="shared" si="0"/>
        <v>0</v>
      </c>
      <c r="C32" s="12">
        <f>_xlfn.XLOOKUP(A32,partID,parts!E:E)</f>
        <v>0</v>
      </c>
      <c r="D32" t="e">
        <f>_xlfn.XLOOKUP(A32,partID,parts!Q:Q)</f>
        <v>#N/A</v>
      </c>
    </row>
    <row r="33" spans="2:4" ht="17" x14ac:dyDescent="0.2">
      <c r="B33" s="22">
        <f t="shared" si="0"/>
        <v>0</v>
      </c>
      <c r="C33" s="12" t="e">
        <f>_xlfn.XLOOKUP(A33,partID,parts!E:E)</f>
        <v>#N/A</v>
      </c>
      <c r="D33" t="e">
        <f>_xlfn.XLOOKUP(A33,partID,parts!Q:Q)</f>
        <v>#N/A</v>
      </c>
    </row>
    <row r="34" spans="2:4" ht="17" x14ac:dyDescent="0.2">
      <c r="B34" s="22">
        <f t="shared" si="0"/>
        <v>0</v>
      </c>
      <c r="C34" s="12">
        <f>_xlfn.XLOOKUP(A34,partID,parts!E:E)</f>
        <v>0</v>
      </c>
      <c r="D34" t="e">
        <f>_xlfn.XLOOKUP(A34,partID,parts!Q:Q)</f>
        <v>#N/A</v>
      </c>
    </row>
    <row r="35" spans="2:4" ht="17" x14ac:dyDescent="0.2">
      <c r="B35" s="22">
        <f t="shared" ref="B35:B55" si="8">_xlfn.XLOOKUP(A35,partID,label)</f>
        <v>0</v>
      </c>
      <c r="C35" s="12">
        <f>_xlfn.XLOOKUP(A35,partID,parts!E:E)</f>
        <v>0</v>
      </c>
      <c r="D35">
        <f>_xlfn.XLOOKUP(A35,partID,parts!Q:Q)</f>
        <v>0</v>
      </c>
    </row>
    <row r="36" spans="2:4" ht="17" x14ac:dyDescent="0.2">
      <c r="B36" s="22">
        <f t="shared" si="8"/>
        <v>0</v>
      </c>
      <c r="C36" s="12">
        <f>_xlfn.XLOOKUP(A36,partID,parts!E:E)</f>
        <v>0</v>
      </c>
      <c r="D36">
        <f>_xlfn.XLOOKUP(A36,partID,parts!Q:Q)</f>
        <v>0</v>
      </c>
    </row>
    <row r="37" spans="2:4" ht="17" x14ac:dyDescent="0.2">
      <c r="B37" s="22">
        <f t="shared" si="8"/>
        <v>0</v>
      </c>
      <c r="C37" s="12">
        <f>_xlfn.XLOOKUP(A37,partID,parts!E:E)</f>
        <v>0</v>
      </c>
      <c r="D37">
        <f>_xlfn.XLOOKUP(A37,partID,parts!Q:Q)</f>
        <v>0</v>
      </c>
    </row>
    <row r="38" spans="2:4" ht="17" x14ac:dyDescent="0.2">
      <c r="B38" s="22">
        <f t="shared" si="8"/>
        <v>0</v>
      </c>
      <c r="C38" s="12">
        <f>_xlfn.XLOOKUP(A38,partID,parts!E:E)</f>
        <v>0</v>
      </c>
      <c r="D38">
        <f>_xlfn.XLOOKUP(A38,partID,parts!Q:Q)</f>
        <v>0</v>
      </c>
    </row>
    <row r="39" spans="2:4" ht="17" x14ac:dyDescent="0.2">
      <c r="B39" s="22" t="e">
        <f t="shared" si="8"/>
        <v>#N/A</v>
      </c>
      <c r="C39" s="12">
        <f>_xlfn.XLOOKUP(A39,partID,parts!E:E)</f>
        <v>0</v>
      </c>
      <c r="D39" t="e">
        <f>_xlfn.XLOOKUP(A39,partID,parts!Q:Q)</f>
        <v>#N/A</v>
      </c>
    </row>
    <row r="40" spans="2:4" ht="17" x14ac:dyDescent="0.2">
      <c r="B40" s="22">
        <f t="shared" si="8"/>
        <v>0</v>
      </c>
      <c r="C40" s="12">
        <f>_xlfn.XLOOKUP(A40,partID,parts!E:E)</f>
        <v>0</v>
      </c>
      <c r="D40" t="e">
        <f>_xlfn.XLOOKUP(A40,partID,parts!Q:Q)</f>
        <v>#N/A</v>
      </c>
    </row>
    <row r="41" spans="2:4" ht="17" x14ac:dyDescent="0.2">
      <c r="B41" s="22">
        <f t="shared" si="8"/>
        <v>0</v>
      </c>
      <c r="C41" s="12">
        <f>_xlfn.XLOOKUP(A41,partID,parts!E:E)</f>
        <v>0</v>
      </c>
      <c r="D41" t="str">
        <f>_xlfn.XLOOKUP(A41,partID,parts!Q:Q)</f>
        <v>naUnitSet</v>
      </c>
    </row>
    <row r="42" spans="2:4" ht="17" x14ac:dyDescent="0.2">
      <c r="B42" s="22" t="e">
        <f t="shared" si="8"/>
        <v>#N/A</v>
      </c>
      <c r="C42" s="12" t="str">
        <f>_xlfn.XLOOKUP(A42,partID,parts!E:E)</f>
        <v>A specimen set that inculdes population or sample specimen.</v>
      </c>
      <c r="D42">
        <f>_xlfn.XLOOKUP(A42,partID,parts!Q:Q)</f>
        <v>0</v>
      </c>
    </row>
    <row r="43" spans="2:4" ht="17" x14ac:dyDescent="0.2">
      <c r="B43" s="22">
        <f t="shared" si="8"/>
        <v>0</v>
      </c>
      <c r="C43" s="12">
        <f>_xlfn.XLOOKUP(A43,partID,parts!E:E)</f>
        <v>0</v>
      </c>
      <c r="D43">
        <f>_xlfn.XLOOKUP(A43,partID,parts!Q:Q)</f>
        <v>0</v>
      </c>
    </row>
    <row r="44" spans="2:4" ht="17" x14ac:dyDescent="0.2">
      <c r="B44" s="22">
        <f t="shared" si="8"/>
        <v>0</v>
      </c>
      <c r="C44" s="12">
        <f>_xlfn.XLOOKUP(A44,partID,parts!E:E)</f>
        <v>0</v>
      </c>
      <c r="D44">
        <f>_xlfn.XLOOKUP(A44,partID,parts!Q:Q)</f>
        <v>0</v>
      </c>
    </row>
    <row r="45" spans="2:4" ht="17" x14ac:dyDescent="0.2">
      <c r="B45" s="22">
        <f t="shared" si="8"/>
        <v>0</v>
      </c>
      <c r="C45" s="12">
        <f>_xlfn.XLOOKUP(A45,partID,parts!E:E)</f>
        <v>0</v>
      </c>
      <c r="D45">
        <f>_xlfn.XLOOKUP(A45,partID,parts!Q:Q)</f>
        <v>0</v>
      </c>
    </row>
    <row r="46" spans="2:4" ht="17" x14ac:dyDescent="0.2">
      <c r="B46" s="22">
        <f t="shared" si="8"/>
        <v>0</v>
      </c>
      <c r="C46" s="12" t="e">
        <f>_xlfn.XLOOKUP(A46,partID,parts!E:E)</f>
        <v>#N/A</v>
      </c>
      <c r="D46">
        <f>_xlfn.XLOOKUP(A46,partID,parts!Q:Q)</f>
        <v>0</v>
      </c>
    </row>
    <row r="47" spans="2:4" ht="17" x14ac:dyDescent="0.2">
      <c r="B47" s="22">
        <f t="shared" si="8"/>
        <v>0</v>
      </c>
      <c r="C47" s="12">
        <f>_xlfn.XLOOKUP(A47,partID,parts!E:E)</f>
        <v>0</v>
      </c>
      <c r="D47" t="str">
        <f>_xlfn.XLOOKUP(A47,partID,parts!Q:Q)</f>
        <v>naUnitSet</v>
      </c>
    </row>
    <row r="48" spans="2:4" ht="17" x14ac:dyDescent="0.2">
      <c r="B48" s="22">
        <f t="shared" si="8"/>
        <v>0</v>
      </c>
      <c r="C48" s="12">
        <f>_xlfn.XLOOKUP(A48,partID,parts!E:E)</f>
        <v>0</v>
      </c>
      <c r="D48">
        <f>_xlfn.XLOOKUP(A48,partID,parts!Q:Q)</f>
        <v>0</v>
      </c>
    </row>
    <row r="49" spans="2:4" ht="17" x14ac:dyDescent="0.2">
      <c r="B49" s="22">
        <f t="shared" si="8"/>
        <v>0</v>
      </c>
      <c r="C49" s="12">
        <f>_xlfn.XLOOKUP(A49,partID,parts!E:E)</f>
        <v>0</v>
      </c>
      <c r="D49">
        <f>_xlfn.XLOOKUP(A49,partID,parts!Q:Q)</f>
        <v>0</v>
      </c>
    </row>
    <row r="50" spans="2:4" ht="17" x14ac:dyDescent="0.2">
      <c r="B50" s="22">
        <f t="shared" si="8"/>
        <v>0</v>
      </c>
      <c r="C50" s="12">
        <f>_xlfn.XLOOKUP(A50,partID,parts!E:E)</f>
        <v>0</v>
      </c>
      <c r="D50" t="str">
        <f>_xlfn.XLOOKUP(A50,partID,parts!Q:Q)</f>
        <v>naUnitSet</v>
      </c>
    </row>
    <row r="51" spans="2:4" ht="17" x14ac:dyDescent="0.2">
      <c r="B51" s="22">
        <f t="shared" si="8"/>
        <v>0</v>
      </c>
      <c r="C51" s="12">
        <f>_xlfn.XLOOKUP(A51,partID,parts!E:E)</f>
        <v>0</v>
      </c>
      <c r="D51" t="e">
        <f>_xlfn.XLOOKUP(A51,partID,parts!Q:Q)</f>
        <v>#N/A</v>
      </c>
    </row>
    <row r="52" spans="2:4" ht="17" x14ac:dyDescent="0.2">
      <c r="B52" s="22">
        <f t="shared" si="8"/>
        <v>0</v>
      </c>
      <c r="C52" s="12" t="e">
        <f>_xlfn.XLOOKUP(A52,partID,parts!E:E)</f>
        <v>#N/A</v>
      </c>
      <c r="D52">
        <f>_xlfn.XLOOKUP(A52,partID,parts!Q:Q)</f>
        <v>0</v>
      </c>
    </row>
    <row r="53" spans="2:4" x14ac:dyDescent="0.2">
      <c r="B53" s="22">
        <f t="shared" si="8"/>
        <v>0</v>
      </c>
      <c r="C53" s="12" t="e">
        <f>_xlfn.XLOOKUP(A53,partID,parts!E:E)</f>
        <v>#N/A</v>
      </c>
      <c r="D53">
        <f>_xlfn.XLOOKUP(A53,partID,parts!Q:Q)</f>
        <v>0</v>
      </c>
    </row>
    <row r="54" spans="2:4" x14ac:dyDescent="0.2">
      <c r="B54" s="22">
        <f t="shared" si="8"/>
        <v>0</v>
      </c>
      <c r="C54" s="12">
        <f>_xlfn.XLOOKUP(A54,partID,parts!E:E)</f>
        <v>0</v>
      </c>
      <c r="D54">
        <f>_xlfn.XLOOKUP(A54,partID,parts!Q:Q)</f>
        <v>0</v>
      </c>
    </row>
    <row r="55" spans="2:4" x14ac:dyDescent="0.2">
      <c r="B55" s="22" t="e">
        <f t="shared" si="8"/>
        <v>#N/A</v>
      </c>
      <c r="C55" s="12">
        <f>_xlfn.XLOOKUP(A55,partID,parts!E:E)</f>
        <v>0</v>
      </c>
      <c r="D55">
        <f>_xlfn.XLOOKUP(A55,partID,parts!Q:Q)</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44E90-E2FD-D04C-98DD-26FBF2DD55F4}">
  <dimension ref="A1:Y43"/>
  <sheetViews>
    <sheetView zoomScale="113" zoomScaleNormal="208" workbookViewId="0">
      <selection activeCell="D14" sqref="D14"/>
    </sheetView>
  </sheetViews>
  <sheetFormatPr baseColWidth="10" defaultColWidth="11" defaultRowHeight="16" x14ac:dyDescent="0.2"/>
  <cols>
    <col min="1" max="2" width="36" customWidth="1"/>
    <col min="3" max="4" width="13.6640625" customWidth="1"/>
    <col min="5" max="5" width="17.1640625" customWidth="1"/>
    <col min="6" max="6" width="22.83203125" customWidth="1"/>
    <col min="7" max="7" width="22.1640625" customWidth="1"/>
    <col min="8" max="8" width="11" customWidth="1"/>
    <col min="9" max="9" width="16.5" customWidth="1"/>
    <col min="10" max="10" width="16.83203125" customWidth="1"/>
    <col min="11" max="11" width="27.83203125" customWidth="1"/>
    <col min="12" max="12" width="22" customWidth="1"/>
    <col min="13" max="13" width="18.33203125" customWidth="1"/>
    <col min="14" max="14" width="13.1640625" customWidth="1"/>
    <col min="15" max="17" width="16.1640625" customWidth="1"/>
    <col min="18" max="18" width="24.6640625" customWidth="1"/>
    <col min="20" max="20" width="24.6640625" customWidth="1"/>
    <col min="21" max="21" width="11.1640625" style="7" customWidth="1"/>
    <col min="25" max="25" width="44.5" customWidth="1"/>
  </cols>
  <sheetData>
    <row r="1" spans="1:25" s="9" customFormat="1" ht="21" thickBot="1" x14ac:dyDescent="0.3">
      <c r="A1" s="9" t="s">
        <v>5996</v>
      </c>
      <c r="B1" s="9" t="s">
        <v>5997</v>
      </c>
      <c r="C1" s="9" t="s">
        <v>5995</v>
      </c>
      <c r="D1" s="9" t="s">
        <v>5998</v>
      </c>
      <c r="E1" s="9" t="s">
        <v>5999</v>
      </c>
      <c r="F1" s="9" t="s">
        <v>6000</v>
      </c>
      <c r="G1" s="9" t="s">
        <v>6001</v>
      </c>
      <c r="H1" s="10" t="s">
        <v>648</v>
      </c>
      <c r="I1" s="10" t="s">
        <v>6002</v>
      </c>
      <c r="J1" s="10" t="s">
        <v>1889</v>
      </c>
      <c r="K1" s="10" t="s">
        <v>6003</v>
      </c>
      <c r="L1" s="9" t="s">
        <v>2640</v>
      </c>
      <c r="M1" s="9" t="s">
        <v>6004</v>
      </c>
      <c r="N1" s="9" t="s">
        <v>191</v>
      </c>
      <c r="O1" s="10" t="s">
        <v>380</v>
      </c>
      <c r="P1" s="10" t="s">
        <v>6005</v>
      </c>
      <c r="Q1" s="10" t="s">
        <v>484</v>
      </c>
      <c r="R1" s="10" t="s">
        <v>6006</v>
      </c>
      <c r="S1" s="10" t="s">
        <v>2215</v>
      </c>
      <c r="T1" s="10" t="s">
        <v>6007</v>
      </c>
      <c r="U1" s="17" t="s">
        <v>6008</v>
      </c>
      <c r="V1" s="9" t="s">
        <v>6009</v>
      </c>
      <c r="W1" s="9" t="s">
        <v>6010</v>
      </c>
      <c r="Y1" s="9" t="s">
        <v>6011</v>
      </c>
    </row>
    <row r="2" spans="1:25" s="8" customFormat="1" ht="17" thickTop="1" x14ac:dyDescent="0.2">
      <c r="A2" s="8" t="e">
        <f>IF(N2="measure",_xlfn.CONCAT(G2,+"_",I2,"_",K2,"_",M2,"_",P2,"_",R2,"_",S2,"_",T2),"")</f>
        <v>#REF!</v>
      </c>
      <c r="F2" s="8" t="s">
        <v>4961</v>
      </c>
      <c r="G2" s="8" t="str">
        <f>_xlfn.XLOOKUP(F2,label,partID)</f>
        <v>surf</v>
      </c>
      <c r="H2" s="8" t="s">
        <v>926</v>
      </c>
      <c r="I2" s="8" t="str">
        <f>_xlfn.XLOOKUP(H2,label,partID)</f>
        <v>sa</v>
      </c>
      <c r="J2" s="1" t="s">
        <v>2482</v>
      </c>
      <c r="K2" s="1" t="str">
        <f>_xlfn.XLOOKUP(J2,label,partID)</f>
        <v>liq</v>
      </c>
      <c r="L2" s="8" t="s">
        <v>355</v>
      </c>
      <c r="M2" s="8" t="s">
        <v>1266</v>
      </c>
      <c r="N2" s="8" t="e">
        <f t="shared" ref="N2:N4" si="0">_xlfn.XLOOKUP(L2,label,partType)</f>
        <v>#REF!</v>
      </c>
      <c r="O2" s="1" t="s">
        <v>5605</v>
      </c>
      <c r="P2" s="1" t="str">
        <f t="shared" ref="P2:P18" si="1">_xlfn.XLOOKUP(O2,label,partID)</f>
        <v>gcMl</v>
      </c>
      <c r="Q2" s="1" t="s">
        <v>5612</v>
      </c>
      <c r="R2" s="1" t="str">
        <f t="shared" ref="R2:R4" si="2">_xlfn.XLOOKUP(Q2,label,partID)</f>
        <v>gmn</v>
      </c>
      <c r="S2" s="8">
        <v>1</v>
      </c>
      <c r="T2" s="1" t="s">
        <v>5262</v>
      </c>
      <c r="U2" s="18"/>
      <c r="Y2" s="8" t="e">
        <f t="shared" ref="Y2:Y9" si="3">IF(RIGHT(A2,1)="_",LEFT(A2,LEN(A2)-1),A2)</f>
        <v>#REF!</v>
      </c>
    </row>
    <row r="3" spans="1:25" s="8" customFormat="1" x14ac:dyDescent="0.2">
      <c r="A3" s="8" t="e">
        <f t="shared" ref="A3:A4" si="4">IF(N3="measure",_xlfn.CONCAT(G3,+"_",I3,"_",K3,"_",M3,"_",P3,"_",R3,"_",S3,"_",T3),"")</f>
        <v>#REF!</v>
      </c>
      <c r="F3" s="8" t="s">
        <v>5337</v>
      </c>
      <c r="G3" s="8" t="str">
        <f>_xlfn.XLOOKUP(F3,label,partID)</f>
        <v>wat</v>
      </c>
      <c r="H3" s="8" t="s">
        <v>534</v>
      </c>
      <c r="I3" s="8" t="str">
        <f>_xlfn.XLOOKUP(H3,label,partID)</f>
        <v>si</v>
      </c>
      <c r="J3" s="1" t="s">
        <v>2836</v>
      </c>
      <c r="K3" s="1" t="str">
        <f>_xlfn.XLOOKUP(J3,label,partID)</f>
        <v>mix</v>
      </c>
      <c r="L3" s="8" t="s">
        <v>1807</v>
      </c>
      <c r="M3" s="8" t="str">
        <f t="shared" ref="M3:M4" si="5">_xlfn.XLOOKUP(L3,label,partID)</f>
        <v>floRate</v>
      </c>
      <c r="N3" s="8" t="e">
        <f t="shared" si="0"/>
        <v>#REF!</v>
      </c>
      <c r="O3" s="1" t="s">
        <v>900</v>
      </c>
      <c r="P3" s="1" t="str">
        <f t="shared" si="1"/>
        <v>cfu</v>
      </c>
      <c r="Q3" s="1" t="s">
        <v>4673</v>
      </c>
      <c r="R3" s="1" t="str">
        <f t="shared" si="2"/>
        <v>sin</v>
      </c>
      <c r="T3" s="1" t="s">
        <v>4253</v>
      </c>
      <c r="U3" s="18"/>
      <c r="Y3" s="8" t="e">
        <f t="shared" si="3"/>
        <v>#REF!</v>
      </c>
    </row>
    <row r="4" spans="1:25" s="8" customFormat="1" x14ac:dyDescent="0.2">
      <c r="A4" s="8" t="e">
        <f t="shared" si="4"/>
        <v>#REF!</v>
      </c>
      <c r="F4" s="8" t="s">
        <v>5337</v>
      </c>
      <c r="G4" s="8" t="str">
        <f>_xlfn.XLOOKUP(F4,label,partID)</f>
        <v>wat</v>
      </c>
      <c r="H4" s="8" t="s">
        <v>926</v>
      </c>
      <c r="I4" s="8" t="str">
        <f>_xlfn.XLOOKUP(H4,label,partID)</f>
        <v>sa</v>
      </c>
      <c r="J4" s="1" t="s">
        <v>4754</v>
      </c>
      <c r="K4" s="1" t="str">
        <f>_xlfn.XLOOKUP(J4,label,partID)</f>
        <v>sol</v>
      </c>
      <c r="L4" s="8" t="s">
        <v>1461</v>
      </c>
      <c r="M4" s="8" t="str">
        <f t="shared" si="5"/>
        <v>delta</v>
      </c>
      <c r="N4" s="8" t="e">
        <f t="shared" si="0"/>
        <v>#REF!</v>
      </c>
      <c r="O4" s="1" t="s">
        <v>1493</v>
      </c>
      <c r="P4" s="1" t="str">
        <f t="shared" si="1"/>
        <v>det</v>
      </c>
      <c r="Q4" s="1" t="s">
        <v>4673</v>
      </c>
      <c r="R4" s="1" t="str">
        <f t="shared" si="2"/>
        <v>sin</v>
      </c>
      <c r="T4" s="1" t="s">
        <v>2011</v>
      </c>
      <c r="U4" s="18"/>
      <c r="Y4" s="8" t="e">
        <f t="shared" si="3"/>
        <v>#REF!</v>
      </c>
    </row>
    <row r="5" spans="1:25" s="8" customFormat="1" x14ac:dyDescent="0.2">
      <c r="A5" s="8" t="str">
        <f t="shared" ref="A5:A12" si="6">IF(N5="measure",_xlfn.CONCAT(G5,+"_",I5,"_",K5,"_",M5,"_",P5,"_",R5,"_",S5,"_",T5),"")</f>
        <v/>
      </c>
      <c r="J5" s="1"/>
      <c r="K5" s="1"/>
      <c r="O5" s="1"/>
      <c r="P5" s="1" t="str">
        <f t="shared" si="1"/>
        <v>days</v>
      </c>
      <c r="Q5" s="1"/>
      <c r="R5" s="1"/>
      <c r="T5" s="1"/>
      <c r="U5" s="18"/>
      <c r="Y5" s="8" t="str">
        <f t="shared" si="3"/>
        <v/>
      </c>
    </row>
    <row r="6" spans="1:25" s="13" customFormat="1" x14ac:dyDescent="0.2">
      <c r="A6" s="8" t="str">
        <f t="shared" si="6"/>
        <v/>
      </c>
      <c r="B6" s="8"/>
      <c r="C6" s="8"/>
      <c r="D6" s="8"/>
      <c r="E6" s="8"/>
      <c r="F6" s="8"/>
      <c r="G6" s="8"/>
      <c r="H6" s="8"/>
      <c r="I6" s="8"/>
      <c r="J6" s="1"/>
      <c r="K6" s="1"/>
      <c r="L6" s="8"/>
      <c r="M6" s="8"/>
      <c r="N6" s="8"/>
      <c r="O6" s="1"/>
      <c r="P6" s="1" t="str">
        <f t="shared" si="1"/>
        <v>zymoQuick</v>
      </c>
      <c r="Q6" s="1"/>
      <c r="R6" s="1"/>
      <c r="S6" s="8"/>
      <c r="T6" s="1"/>
      <c r="U6" s="18"/>
      <c r="V6" s="8"/>
      <c r="W6" s="8"/>
      <c r="X6" s="8"/>
      <c r="Y6" s="8" t="str">
        <f t="shared" si="3"/>
        <v/>
      </c>
    </row>
    <row r="7" spans="1:25" s="13" customFormat="1" x14ac:dyDescent="0.2">
      <c r="A7" s="8" t="str">
        <f t="shared" si="6"/>
        <v/>
      </c>
      <c r="B7" s="8"/>
      <c r="C7" s="8"/>
      <c r="D7" s="8"/>
      <c r="E7" s="8"/>
      <c r="F7" s="8"/>
      <c r="G7" s="8"/>
      <c r="H7" s="8"/>
      <c r="I7" s="8"/>
      <c r="J7" s="1"/>
      <c r="K7" s="1"/>
      <c r="L7" s="8"/>
      <c r="M7" s="8"/>
      <c r="N7" s="8"/>
      <c r="O7" s="1"/>
      <c r="P7" s="1" t="str">
        <f t="shared" si="1"/>
        <v>zymoQuick</v>
      </c>
      <c r="Q7" s="1"/>
      <c r="R7" s="1"/>
      <c r="S7" s="8"/>
      <c r="T7" s="1"/>
      <c r="U7" s="18"/>
      <c r="V7" s="8"/>
      <c r="W7" s="8"/>
      <c r="X7" s="8"/>
      <c r="Y7" s="8" t="str">
        <f t="shared" si="3"/>
        <v/>
      </c>
    </row>
    <row r="8" spans="1:25" x14ac:dyDescent="0.2">
      <c r="A8" s="8" t="str">
        <f t="shared" si="6"/>
        <v/>
      </c>
      <c r="B8" s="8"/>
      <c r="C8" s="8"/>
      <c r="D8" s="8"/>
      <c r="P8" s="1" t="str">
        <f t="shared" si="1"/>
        <v>days</v>
      </c>
      <c r="Y8" s="8" t="str">
        <f t="shared" si="3"/>
        <v/>
      </c>
    </row>
    <row r="9" spans="1:25" x14ac:dyDescent="0.2">
      <c r="A9" s="8" t="str">
        <f t="shared" si="6"/>
        <v/>
      </c>
      <c r="B9" s="8"/>
      <c r="C9" s="8"/>
      <c r="D9" s="8"/>
      <c r="P9" s="1" t="str">
        <f t="shared" si="1"/>
        <v>days</v>
      </c>
      <c r="Y9" s="8" t="str">
        <f t="shared" si="3"/>
        <v/>
      </c>
    </row>
    <row r="10" spans="1:25" x14ac:dyDescent="0.2">
      <c r="A10" s="8" t="str">
        <f t="shared" si="6"/>
        <v/>
      </c>
      <c r="B10" s="8"/>
      <c r="C10" s="8"/>
      <c r="D10" s="8"/>
      <c r="P10" s="1" t="str">
        <f t="shared" si="1"/>
        <v>days</v>
      </c>
      <c r="Y10" s="8"/>
    </row>
    <row r="11" spans="1:25" x14ac:dyDescent="0.2">
      <c r="A11" s="8" t="str">
        <f t="shared" si="6"/>
        <v/>
      </c>
      <c r="B11" s="8"/>
      <c r="C11" s="8"/>
      <c r="D11" s="8"/>
      <c r="P11" s="1" t="str">
        <f t="shared" si="1"/>
        <v>days</v>
      </c>
      <c r="Y11" s="8"/>
    </row>
    <row r="12" spans="1:25" x14ac:dyDescent="0.2">
      <c r="A12" s="8" t="str">
        <f t="shared" si="6"/>
        <v/>
      </c>
      <c r="B12" s="8"/>
      <c r="C12" s="8"/>
      <c r="D12" s="8"/>
      <c r="P12" s="1" t="str">
        <f t="shared" si="1"/>
        <v>days</v>
      </c>
      <c r="Y12" s="8"/>
    </row>
    <row r="13" spans="1:25" x14ac:dyDescent="0.2">
      <c r="A13" s="8"/>
      <c r="B13" s="8"/>
      <c r="C13" s="8"/>
      <c r="D13" s="8"/>
      <c r="P13" s="1" t="str">
        <f t="shared" si="1"/>
        <v>days</v>
      </c>
      <c r="Y13" s="8"/>
    </row>
    <row r="14" spans="1:25" x14ac:dyDescent="0.2">
      <c r="A14" s="8"/>
      <c r="B14" s="8"/>
      <c r="C14" s="8"/>
      <c r="D14" s="8"/>
      <c r="P14" s="1" t="str">
        <f t="shared" si="1"/>
        <v>zymoQuick</v>
      </c>
      <c r="Y14" s="8"/>
    </row>
    <row r="15" spans="1:25" x14ac:dyDescent="0.2">
      <c r="A15" s="8"/>
      <c r="B15" s="8"/>
      <c r="C15" s="8"/>
      <c r="D15" s="8"/>
      <c r="P15" s="1" t="str">
        <f t="shared" si="1"/>
        <v>days</v>
      </c>
      <c r="Y15" s="8"/>
    </row>
    <row r="16" spans="1:25" x14ac:dyDescent="0.2">
      <c r="A16" s="8"/>
      <c r="B16" s="8"/>
      <c r="C16" s="8"/>
      <c r="D16" s="8"/>
      <c r="P16" s="1" t="str">
        <f t="shared" si="1"/>
        <v>zymoQuick</v>
      </c>
      <c r="Y16" s="8"/>
    </row>
    <row r="17" spans="1:25" x14ac:dyDescent="0.2">
      <c r="A17" s="8"/>
      <c r="B17" s="8"/>
      <c r="C17" s="8"/>
      <c r="D17" s="8"/>
      <c r="P17" s="1" t="str">
        <f t="shared" si="1"/>
        <v>zymoQuick</v>
      </c>
      <c r="Y17" s="8"/>
    </row>
    <row r="18" spans="1:25" x14ac:dyDescent="0.2">
      <c r="A18" s="8"/>
      <c r="B18" s="8"/>
      <c r="C18" s="8"/>
      <c r="D18" s="8"/>
      <c r="P18" s="1" t="str">
        <f t="shared" si="1"/>
        <v>days</v>
      </c>
      <c r="Y18" s="8"/>
    </row>
    <row r="19" spans="1:25" x14ac:dyDescent="0.2">
      <c r="A19" s="8"/>
      <c r="B19" s="8"/>
      <c r="C19" s="8"/>
      <c r="D19" s="8"/>
      <c r="P19" s="1"/>
      <c r="Y19" s="8"/>
    </row>
    <row r="20" spans="1:25" x14ac:dyDescent="0.2">
      <c r="A20" s="8"/>
      <c r="B20" s="8"/>
      <c r="C20" s="8"/>
      <c r="D20" s="8"/>
      <c r="P20" s="1"/>
      <c r="Y20" s="8"/>
    </row>
    <row r="21" spans="1:25" x14ac:dyDescent="0.2">
      <c r="A21" s="8"/>
      <c r="B21" s="8"/>
      <c r="C21" s="8"/>
      <c r="D21" s="8"/>
      <c r="P21" s="1"/>
      <c r="Y21" s="8"/>
    </row>
    <row r="22" spans="1:25" x14ac:dyDescent="0.2">
      <c r="A22" s="8"/>
      <c r="B22" s="8"/>
      <c r="C22" s="8"/>
      <c r="D22" s="8"/>
      <c r="P22" s="1"/>
      <c r="Y22" s="8"/>
    </row>
    <row r="23" spans="1:25" x14ac:dyDescent="0.2">
      <c r="A23" s="8"/>
      <c r="B23" s="8"/>
      <c r="C23" s="8"/>
      <c r="D23" s="8"/>
      <c r="P23" s="1"/>
      <c r="Y23" s="8"/>
    </row>
    <row r="24" spans="1:25" x14ac:dyDescent="0.2">
      <c r="A24" s="8"/>
      <c r="B24" s="8"/>
      <c r="C24" s="8"/>
      <c r="D24" s="8"/>
      <c r="P24" s="1"/>
      <c r="Y24" s="8"/>
    </row>
    <row r="25" spans="1:25" x14ac:dyDescent="0.2">
      <c r="A25" s="8"/>
      <c r="B25" s="8"/>
      <c r="C25" s="8"/>
      <c r="D25" s="8"/>
      <c r="P25" s="1"/>
      <c r="Y25" s="8"/>
    </row>
    <row r="26" spans="1:25" x14ac:dyDescent="0.2">
      <c r="A26" s="8"/>
      <c r="B26" s="8"/>
      <c r="C26" s="8"/>
      <c r="D26" s="8"/>
      <c r="P26" s="1"/>
      <c r="Y26" s="8"/>
    </row>
    <row r="27" spans="1:25" x14ac:dyDescent="0.2">
      <c r="A27" s="8"/>
      <c r="B27" s="8"/>
      <c r="C27" s="8"/>
      <c r="D27" s="8"/>
      <c r="Y27" s="8"/>
    </row>
    <row r="28" spans="1:25" x14ac:dyDescent="0.2">
      <c r="A28" s="8"/>
      <c r="B28" s="8"/>
      <c r="C28" s="8"/>
      <c r="D28" s="8"/>
      <c r="Y28" s="8"/>
    </row>
    <row r="29" spans="1:25" x14ac:dyDescent="0.2">
      <c r="A29" s="8"/>
      <c r="B29" s="8"/>
      <c r="C29" s="8"/>
      <c r="D29" s="8"/>
      <c r="Y29" s="8"/>
    </row>
    <row r="30" spans="1:25" x14ac:dyDescent="0.2">
      <c r="A30" s="8"/>
      <c r="B30" s="8"/>
      <c r="C30" s="8"/>
      <c r="D30" s="8"/>
      <c r="Y30" s="8"/>
    </row>
    <row r="31" spans="1:25" x14ac:dyDescent="0.2">
      <c r="A31" s="8"/>
      <c r="B31" s="8"/>
      <c r="C31" s="8"/>
      <c r="D31" s="8"/>
      <c r="Y31" s="8"/>
    </row>
    <row r="32" spans="1:25" x14ac:dyDescent="0.2">
      <c r="A32" s="8"/>
      <c r="B32" s="8"/>
      <c r="C32" s="8"/>
      <c r="D32" s="8"/>
      <c r="Y32" s="8"/>
    </row>
    <row r="33" spans="1:25" x14ac:dyDescent="0.2">
      <c r="A33" s="8"/>
      <c r="B33" s="8"/>
      <c r="C33" s="8"/>
      <c r="D33" s="8"/>
      <c r="Y33" s="8"/>
    </row>
    <row r="34" spans="1:25" x14ac:dyDescent="0.2">
      <c r="A34" s="8"/>
      <c r="B34" s="8"/>
      <c r="C34" s="8"/>
      <c r="D34" s="8"/>
      <c r="Y34" s="8"/>
    </row>
    <row r="35" spans="1:25" x14ac:dyDescent="0.2">
      <c r="A35" s="8"/>
      <c r="B35" s="8"/>
      <c r="C35" s="8"/>
      <c r="D35" s="8"/>
      <c r="Y35" s="8"/>
    </row>
    <row r="36" spans="1:25" x14ac:dyDescent="0.2">
      <c r="A36" s="8"/>
      <c r="B36" s="8"/>
      <c r="C36" s="8"/>
      <c r="D36" s="8"/>
      <c r="Y36" s="8"/>
    </row>
    <row r="37" spans="1:25" x14ac:dyDescent="0.2">
      <c r="A37" s="8"/>
      <c r="B37" s="8"/>
      <c r="C37" s="8"/>
      <c r="D37" s="8"/>
      <c r="Y37" s="8"/>
    </row>
    <row r="38" spans="1:25" x14ac:dyDescent="0.2">
      <c r="A38" s="8"/>
      <c r="B38" s="8"/>
      <c r="Y38" s="8"/>
    </row>
    <row r="39" spans="1:25" x14ac:dyDescent="0.2">
      <c r="A39" s="8"/>
      <c r="B39" s="8"/>
      <c r="Y39" s="8"/>
    </row>
    <row r="40" spans="1:25" x14ac:dyDescent="0.2">
      <c r="A40" s="8"/>
      <c r="B40" s="8"/>
      <c r="Y40" s="8"/>
    </row>
    <row r="41" spans="1:25" x14ac:dyDescent="0.2">
      <c r="A41" s="8"/>
      <c r="B41" s="8"/>
      <c r="Y41" s="8"/>
    </row>
    <row r="42" spans="1:25" x14ac:dyDescent="0.2">
      <c r="A42" s="8"/>
      <c r="B42" s="8"/>
      <c r="Y42" s="8" t="str">
        <f>IF(N42="measure",_xlfn.CONCAT(component,+"_",part,"_",fraction,"_",aggregation,"_",unit,"_",index), "")</f>
        <v/>
      </c>
    </row>
    <row r="43" spans="1:25" x14ac:dyDescent="0.2">
      <c r="A43" s="8"/>
      <c r="B43" s="8"/>
      <c r="Y43" s="8" t="str">
        <f>IF(N43="measure",_xlfn.CONCAT(component,+"_",part,"_",fraction,"_",aggregation,"_",unit,"_",index), "")</f>
        <v/>
      </c>
    </row>
  </sheetData>
  <dataValidations count="2">
    <dataValidation type="list" allowBlank="1" showInputMessage="1" showErrorMessage="1" sqref="L2:L7" xr:uid="{C463E738-D781-884D-B95E-7A9C9EFEC971}">
      <formula1>measures</formula1>
    </dataValidation>
    <dataValidation type="list" allowBlank="1" showInputMessage="1" showErrorMessage="1" sqref="AA4" xr:uid="{45309C95-F7EE-4BF5-895C-876696832FDA}">
      <formula1>Z4</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29254578-EEC3-FA49-B732-C50710B4CF52}">
          <x14:formula1>
            <xm:f>_xlfn.ANCHORARRAY(lists!$D$2)</xm:f>
          </x14:formula1>
          <xm:sqref>H2:H7</xm:sqref>
        </x14:dataValidation>
        <x14:dataValidation type="list" allowBlank="1" showInputMessage="1" showErrorMessage="1" xr:uid="{BD5FFA2C-0573-6642-A975-0F7592620543}">
          <x14:formula1>
            <xm:f>lists!$BN$2:$BN$66</xm:f>
          </x14:formula1>
          <xm:sqref>O1 O67:O1048576</xm:sqref>
        </x14:dataValidation>
        <x14:dataValidation type="list" allowBlank="1" showInputMessage="1" showErrorMessage="1" xr:uid="{DE511DE8-6FB4-3D4B-B2F9-3D7C8C49A5F7}">
          <x14:formula1>
            <xm:f>lists!$E$2:$E$4</xm:f>
          </x14:formula1>
          <xm:sqref>J2:J4</xm:sqref>
        </x14:dataValidation>
        <x14:dataValidation type="list" allowBlank="1" showInputMessage="1" showErrorMessage="1" xr:uid="{951643E8-E198-7849-A522-F4393D4382A4}">
          <x14:formula1>
            <xm:f>_xlfn.ANCHORARRAY(lists!$Z$2)</xm:f>
          </x14:formula1>
          <xm:sqref>Q2:Q7</xm:sqref>
        </x14:dataValidation>
        <x14:dataValidation type="list" allowBlank="1" showInputMessage="1" showErrorMessage="1" xr:uid="{4D97BD4B-1187-5449-8C2B-E41EC98563BA}">
          <x14:formula1>
            <xm:f>_xlfn.ANCHORARRAY(lists!#REF!)</xm:f>
          </x14:formula1>
          <xm:sqref>F2:F7</xm:sqref>
        </x14:dataValidation>
        <x14:dataValidation type="list" allowBlank="1" showInputMessage="1" showErrorMessage="1" xr:uid="{01886E90-1982-B648-B625-5D2760EF2D54}">
          <x14:formula1>
            <xm:f>lists!$BK$2:$BK$66</xm:f>
          </x14:formula1>
          <xm:sqref>O2:O66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83BD1-E613-7D4A-8AA5-419B433EA70C}">
  <dimension ref="A1:HK239"/>
  <sheetViews>
    <sheetView zoomScale="140" zoomScaleNormal="130" workbookViewId="0">
      <selection activeCell="Q1" sqref="Q1:Q1048576"/>
    </sheetView>
  </sheetViews>
  <sheetFormatPr baseColWidth="10" defaultColWidth="11" defaultRowHeight="15.75" customHeight="1" x14ac:dyDescent="0.2"/>
  <cols>
    <col min="1" max="2" width="28.1640625" customWidth="1"/>
    <col min="3" max="3" width="22.83203125" customWidth="1"/>
    <col min="4" max="6" width="24.83203125" customWidth="1"/>
    <col min="7" max="7" width="26.1640625" customWidth="1"/>
    <col min="8" max="10" width="30.5" customWidth="1"/>
    <col min="11" max="11" width="29.6640625" customWidth="1"/>
    <col min="12" max="12" width="57" customWidth="1"/>
    <col min="13" max="13" width="25" customWidth="1"/>
    <col min="14" max="14" width="28" customWidth="1"/>
    <col min="15" max="15" width="34.6640625" customWidth="1"/>
    <col min="16" max="16" width="33.5" customWidth="1"/>
    <col min="17" max="17" width="22.83203125" customWidth="1"/>
    <col min="18" max="18" width="27.1640625" customWidth="1"/>
    <col min="19" max="22" width="26.1640625" customWidth="1"/>
    <col min="25" max="25" width="29.6640625" style="89" customWidth="1"/>
    <col min="26" max="33" width="28.83203125" customWidth="1"/>
    <col min="34" max="34" width="23" customWidth="1"/>
    <col min="35" max="36" width="26.1640625" customWidth="1"/>
    <col min="37" max="37" width="30.6640625" customWidth="1"/>
    <col min="38" max="38" width="23.6640625" customWidth="1"/>
    <col min="39" max="39" width="29.5" customWidth="1"/>
    <col min="40" max="40" width="23.6640625" customWidth="1"/>
    <col min="41" max="41" width="32.6640625" customWidth="1"/>
    <col min="42" max="50" width="23.6640625" customWidth="1"/>
    <col min="51" max="52" width="27.5" customWidth="1"/>
    <col min="53" max="65" width="23.6640625" customWidth="1"/>
    <col min="66" max="66" width="34.33203125" customWidth="1"/>
    <col min="67" max="67" width="20.1640625" customWidth="1"/>
    <col min="68" max="69" width="34.33203125" customWidth="1"/>
    <col min="70" max="71" width="34.33203125" style="48" customWidth="1"/>
    <col min="72" max="72" width="9"/>
    <col min="73" max="73" width="29.83203125" customWidth="1"/>
    <col min="74" max="74" width="23.6640625" customWidth="1"/>
    <col min="75" max="75" width="20.6640625" customWidth="1"/>
    <col min="76" max="77" width="42.1640625" customWidth="1"/>
    <col min="78" max="78" width="31.6640625" bestFit="1" customWidth="1"/>
    <col min="79" max="79" width="31.33203125" customWidth="1"/>
    <col min="80" max="81" width="25.33203125" customWidth="1"/>
    <col min="82" max="82" width="18.1640625" customWidth="1"/>
    <col min="83" max="83" width="14.6640625" customWidth="1"/>
    <col min="85" max="85" width="10.5" customWidth="1"/>
    <col min="86" max="86" width="16.6640625" customWidth="1"/>
    <col min="87" max="88" width="23.6640625" customWidth="1"/>
    <col min="89" max="89" width="27" customWidth="1"/>
    <col min="90" max="91" width="9"/>
  </cols>
  <sheetData>
    <row r="1" spans="1:219" s="9" customFormat="1" ht="36" customHeight="1" x14ac:dyDescent="0.25">
      <c r="A1" s="9" t="s">
        <v>6012</v>
      </c>
      <c r="B1" s="9" t="s">
        <v>6013</v>
      </c>
      <c r="C1" s="9" t="s">
        <v>6014</v>
      </c>
      <c r="D1" s="9" t="s">
        <v>6015</v>
      </c>
      <c r="E1" s="9" t="s">
        <v>6016</v>
      </c>
      <c r="F1" s="9" t="s">
        <v>6017</v>
      </c>
      <c r="G1" s="9" t="s">
        <v>6018</v>
      </c>
      <c r="H1" s="9" t="s">
        <v>6019</v>
      </c>
      <c r="I1" s="9" t="s">
        <v>6020</v>
      </c>
      <c r="J1" s="9" t="s">
        <v>6021</v>
      </c>
      <c r="K1" s="9" t="s">
        <v>6022</v>
      </c>
      <c r="L1" s="9" t="s">
        <v>6023</v>
      </c>
      <c r="M1" s="9" t="s">
        <v>6024</v>
      </c>
      <c r="N1" s="9" t="s">
        <v>6025</v>
      </c>
      <c r="O1" s="9" t="s">
        <v>6026</v>
      </c>
      <c r="P1" s="9" t="s">
        <v>6027</v>
      </c>
      <c r="Q1" s="9" t="s">
        <v>6028</v>
      </c>
      <c r="R1" s="9" t="s">
        <v>6029</v>
      </c>
      <c r="S1" s="9" t="s">
        <v>6030</v>
      </c>
      <c r="T1" s="9" t="s">
        <v>6031</v>
      </c>
      <c r="U1" s="9" t="s">
        <v>6032</v>
      </c>
      <c r="V1" s="9" t="s">
        <v>6033</v>
      </c>
      <c r="W1" s="9" t="s">
        <v>6034</v>
      </c>
      <c r="Y1" s="112" t="s">
        <v>6035</v>
      </c>
      <c r="Z1" s="9" t="s">
        <v>6036</v>
      </c>
      <c r="AA1" s="64" t="s">
        <v>6037</v>
      </c>
      <c r="AB1" s="64" t="s">
        <v>6038</v>
      </c>
      <c r="AC1" s="64" t="s">
        <v>6039</v>
      </c>
      <c r="AD1" s="64" t="s">
        <v>6040</v>
      </c>
      <c r="AE1" s="64" t="s">
        <v>6041</v>
      </c>
      <c r="AF1" s="64" t="s">
        <v>6042</v>
      </c>
      <c r="AG1" s="64" t="s">
        <v>6043</v>
      </c>
      <c r="AH1" s="9" t="s">
        <v>6044</v>
      </c>
      <c r="AI1" s="9" t="s">
        <v>6045</v>
      </c>
      <c r="AJ1" s="9" t="s">
        <v>6046</v>
      </c>
      <c r="AK1" s="9" t="s">
        <v>6047</v>
      </c>
      <c r="AL1" s="9" t="s">
        <v>6048</v>
      </c>
      <c r="AM1" s="9" t="s">
        <v>6049</v>
      </c>
      <c r="AN1" s="9" t="s">
        <v>6050</v>
      </c>
      <c r="AO1" s="9" t="s">
        <v>6051</v>
      </c>
      <c r="AP1" s="9" t="s">
        <v>6052</v>
      </c>
      <c r="AQ1" s="9" t="s">
        <v>6053</v>
      </c>
      <c r="AR1" s="9" t="s">
        <v>6054</v>
      </c>
      <c r="AS1" s="9" t="s">
        <v>6055</v>
      </c>
      <c r="AT1" s="9" t="s">
        <v>6056</v>
      </c>
      <c r="AU1" s="9" t="s">
        <v>6057</v>
      </c>
      <c r="AV1" s="9" t="s">
        <v>6058</v>
      </c>
      <c r="AW1" s="9" t="s">
        <v>6059</v>
      </c>
      <c r="AX1" s="9" t="s">
        <v>6060</v>
      </c>
      <c r="AY1" s="9" t="s">
        <v>6061</v>
      </c>
      <c r="AZ1" s="9" t="s">
        <v>6062</v>
      </c>
      <c r="BA1" s="9" t="s">
        <v>6063</v>
      </c>
      <c r="BB1" s="9" t="s">
        <v>6064</v>
      </c>
      <c r="BC1" s="9" t="s">
        <v>6065</v>
      </c>
      <c r="BD1" s="9" t="s">
        <v>6066</v>
      </c>
      <c r="BE1" s="9" t="s">
        <v>6067</v>
      </c>
      <c r="BF1" s="9" t="s">
        <v>6068</v>
      </c>
      <c r="BG1" s="9" t="s">
        <v>6069</v>
      </c>
      <c r="BH1" s="9" t="s">
        <v>6070</v>
      </c>
      <c r="BI1" s="9" t="s">
        <v>6071</v>
      </c>
      <c r="BJ1" s="9" t="s">
        <v>6072</v>
      </c>
      <c r="BK1" s="9" t="s">
        <v>6073</v>
      </c>
      <c r="BL1" s="9" t="s">
        <v>6074</v>
      </c>
      <c r="BM1" s="9" t="s">
        <v>6075</v>
      </c>
      <c r="BN1" s="9" t="s">
        <v>6076</v>
      </c>
      <c r="BO1" s="64" t="s">
        <v>6077</v>
      </c>
      <c r="BP1" s="64" t="s">
        <v>6078</v>
      </c>
      <c r="BR1" s="49" t="s">
        <v>6079</v>
      </c>
      <c r="BS1" s="49" t="s">
        <v>6080</v>
      </c>
      <c r="BX1" s="23" t="s">
        <v>6081</v>
      </c>
      <c r="BY1" s="23" t="s">
        <v>6082</v>
      </c>
      <c r="BZ1" s="23" t="s">
        <v>6083</v>
      </c>
      <c r="CA1" s="23" t="s">
        <v>6084</v>
      </c>
      <c r="CB1" s="23" t="s">
        <v>6085</v>
      </c>
      <c r="CC1" s="23" t="s">
        <v>6086</v>
      </c>
      <c r="CD1" s="23" t="s">
        <v>6087</v>
      </c>
      <c r="CE1" s="23" t="s">
        <v>6088</v>
      </c>
      <c r="CF1" s="23"/>
      <c r="CG1" s="23"/>
      <c r="CH1" s="9" t="s">
        <v>6089</v>
      </c>
      <c r="CI1" s="9" t="s">
        <v>6090</v>
      </c>
      <c r="CJ1" s="9" t="s">
        <v>6091</v>
      </c>
      <c r="CK1" s="9" t="s">
        <v>191</v>
      </c>
    </row>
    <row r="2" spans="1:219" ht="16" x14ac:dyDescent="0.2">
      <c r="A2" t="e" cm="1">
        <f t="array" ref="A2">_xlfn.UNIQUE(_xlfn._xlws.FILTER(label, ((partType = "groups")*(parts!AF:AF = "input"))+(partType = "missingness")))</f>
        <v>#REF!</v>
      </c>
      <c r="B2" s="43" t="e" cm="1">
        <f t="array" ref="B2">_xlfn.UNIQUE(_xlfn._xlws.FILTER(label, ((partType = "class")*(parts!AF:AF = "input"))+(partType = "missingness")))</f>
        <v>#REF!</v>
      </c>
      <c r="C2" s="43" t="str" cm="1">
        <f t="array" ref="C2:C6">_xlfn.UNIQUE(_xlfn._xlws.FILTER(sets!D:D,(sets!A:A="purposeCatSet")+(sets!A:A = "genmissingnessSet")))</f>
        <v>Not applicable</v>
      </c>
      <c r="D2" t="e" cm="1">
        <f t="array" ref="D2">_xlfn.UNIQUE(_xlfn._xlws.FILTER(label,((partType="specimen")*(parts!AF:AF = "input"))+(partType = "missingness")))</f>
        <v>#REF!</v>
      </c>
      <c r="E2" t="str" cm="1">
        <f t="array" ref="E2:E6">_xlfn.UNIQUE(_xlfn._xlws.FILTER(sets!D:D,(sets!A:A ="fractionCatSet")+(sets!A:A = "genMissingnessSet")))</f>
        <v>Not applicable</v>
      </c>
      <c r="F2" t="e" cm="1">
        <f t="array" ref="F2">_xlfn.UNIQUE(_xlfn._xlws.FILTER(label,((partType="nomenclature")*(parts!AF:AF = "input"))+(partType = "missingness")))</f>
        <v>#REF!</v>
      </c>
      <c r="G2" t="e" cm="1" vm="1">
        <f t="array" ref="G2">_xlfn.UNIQUE(_xlfn._xlws.FILTER(sets!D:D,(sets!A:A="booleanCatSet")))</f>
        <v>#VALUE!</v>
      </c>
      <c r="H2" t="str" cm="1">
        <f t="array" ref="H2:H6">_xlfn.UNIQUE(_xlfn._xlws.FILTER(sets!D:D,(sets!A:A= "replicateCatSet")+(sets!A:A = "genmissingnessSet")))</f>
        <v>Not applicable</v>
      </c>
      <c r="I2" t="str" cm="1">
        <f t="array" ref="I2:I6">_xlfn.UNIQUE(_xlfn._xlws.FILTER(sets!D:D,(sets!A:A ="originCatSet")+(sets!A:A = "genmissingnessSet")))</f>
        <v>Not applicable</v>
      </c>
      <c r="J2" t="str" cm="1">
        <f t="array" ref="J2:J6">_xlfn.UNIQUE(_xlfn._xlws.FILTER(sets!D:D,(sets!A:A ="collectCatSet")+(sets!A:A = "genmissingnessSet")))</f>
        <v>Not applicable</v>
      </c>
      <c r="K2" t="str" cm="1">
        <f t="array" ref="K2:K6">_xlfn.UNIQUE(_xlfn._xlws.FILTER(sets!D:D,(sets!A:A ="sampleMatCatSet")+(sets!A:A = "genmissingnessSet")))</f>
        <v>Not applicable</v>
      </c>
      <c r="L2" t="str" cm="1">
        <f t="array" ref="L2:L6">_xlfn.UNIQUE(_xlfn._xlws.FILTER(sets!D:D,(sets!A:A ="siteTypeCatSet")+(sets!A:A = "genmissingnessSet")))</f>
        <v>Not applicable</v>
      </c>
      <c r="M2" t="str" cm="1">
        <f t="array" ref="M2:M6">_xlfn.UNIQUE(_xlfn._xlws.FILTER(sets!D:D,(sets!A:A ="shedCatSet")+(sets!A:A = "genmissingnessSet")))</f>
        <v>Not applicable</v>
      </c>
      <c r="N2" t="str" cm="1">
        <f t="array" ref="N2:N6">_xlfn.UNIQUE(_xlfn._xlws.FILTER(sets!D:D,(sets!A:A ="purposeCatSet")+(sets!A:A = "genmissingnessSet")))</f>
        <v>Not applicable</v>
      </c>
      <c r="O2" t="e" cm="1">
        <f t="array" ref="O2">_xlfn.UNIQUE(_xlfn._xlws.FILTER(label,((parts!Z:Z="input")*(partType="method"))+(partType = "missingness")))</f>
        <v>#REF!</v>
      </c>
      <c r="P2" t="e" cm="1">
        <f t="array" ref="P2">_xlfn.UNIQUE(_xlfn._xlws.FILTER(label,((parts!Z:Z="input")*(partType="measure"))+(partType = "missingness")))</f>
        <v>#REF!</v>
      </c>
      <c r="Q2" t="str" cm="1">
        <f t="array" ref="Q2:Q6">_xlfn.UNIQUE(_xlfn._xlws.FILTER(sets!D:D,(sets!A:A="geoTypeCatSet")+(sets!A:A = "genmissingnessSet")))</f>
        <v>Not applicable</v>
      </c>
      <c r="R2" t="str" cm="1">
        <f t="array" ref="R2:R6">_xlfn.UNIQUE(_xlfn._xlws.FILTER(sets!D:D,(sets!A:A="orgTypeCatSet")+(sets!A:A = "genmissingnessSet")))</f>
        <v>Not applicable</v>
      </c>
      <c r="S2" t="str" cm="1">
        <f t="array" ref="S2:S6">_xlfn.UNIQUE(_xlfn._xlws.FILTER(sets!D:D,(sets!A:A="insTypeCatSet")+(sets!A:A = "genmissingnessSet")))</f>
        <v>Not applicable</v>
      </c>
      <c r="T2" t="e" cm="1">
        <f t="array" ref="T2">_xlfn._xlws.FILTER(label, ((partType = "quality")*(parts!BV:BV = "input"))+(partType = "missingness"))</f>
        <v>#REF!</v>
      </c>
      <c r="U2" t="str" cm="1">
        <f t="array" ref="U2:U6">_xlfn.UNIQUE(_xlfn._xlws.FILTER(setsTable[partLabel],(setsTable[set]="sevCatSet")+(setsTable[set] = "genmissingnessSet")))</f>
        <v>Not applicable</v>
      </c>
      <c r="V2" t="str" cm="1">
        <f t="array" ref="V2:V7">_xlfn._xlws.FILTER(sets!D:D, sets!A:A = "sampleRelSet")</f>
        <v>Child relationship</v>
      </c>
      <c r="W2" s="11" t="str" cm="1">
        <f t="array" ref="W2:W4">_xlfn._xlws.FILTER(sets!D:D, sets!A:A = "protocolRelSet")</f>
        <v xml:space="preserve">Is Before </v>
      </c>
      <c r="Z2" t="e" cm="1" vm="1">
        <f t="array" ref="Z2">_xlfn._xlws.SORT(_xlfn.UNIQUE(_xlfn._xlws.FILTER(partsTable[partLabel],(partsTable[partType]="aggregation")*(partsTable[status] = "active"))))</f>
        <v>#VALUE!</v>
      </c>
      <c r="AA2" t="e" cm="1" vm="1">
        <f t="array" ref="AA2">_xlfn._xlws.SORT(_xlfn.UNIQUE(_xlfn._xlws.FILTER(setsTable[partLabel], setsTable[setType] = "aggSet")))</f>
        <v>#VALUE!</v>
      </c>
      <c r="AB2" t="str" cm="1">
        <f t="array" ref="AB2:AB8">_xlfn._xlws.SORT(_xlfn.UNIQUE(_xlfn._xlws.FILTER(parts!S:S, (parts!S:S&lt;&gt;"aggSetID"))))</f>
        <v>aggregationSet</v>
      </c>
      <c r="AC2" t="e" cm="1" vm="1">
        <f t="array" ref="AC2">_xlfn._xlws.SORT(_xlfn.UNIQUE(_xlfn._xlws.FILTER(sets!A:A, sets!B:B = "aggset")))</f>
        <v>#VALUE!</v>
      </c>
      <c r="AD2" t="e" cm="1">
        <f t="array" ref="AD2">_xlfn._xlws.SORT(_xlfn.UNIQUE(_xlfn._xlws.FILTER(parts!A:A,(parts!#REF!="aggScale")*(parts!V:V = "active"))))</f>
        <v>#REF!</v>
      </c>
      <c r="AE2" t="str" cm="1">
        <f t="array" ref="AE2:AE7">_xlfn._xlws.SORT(_xlfn.UNIQUE(_xlfn._xlws.FILTER(parts!R:R, (parts!R:R&lt;&gt;"aggScaleID")*(parts!R:R&lt;&gt;"NA"))))</f>
        <v>aggregationScale</v>
      </c>
      <c r="AF2" s="77" t="e" cm="1">
        <f t="array" ref="AF2">_xlfn._xlws.SORT(_xlfn.UNIQUE(_xlfn._xlws.FILTER(partID,(partType="category")*(parts!V:V = "active"))))</f>
        <v>#REF!</v>
      </c>
      <c r="AG2" s="77" t="e" cm="1" vm="1">
        <f t="array" ref="AG2">_xlfn._xlws.SORT(_xlfn.UNIQUE(_xlfn._xlws.FILTER(sets!C:C, (sets!B:B = "catset"))))</f>
        <v>#VALUE!</v>
      </c>
      <c r="AH2" t="e" cm="1" vm="1">
        <f t="array" ref="AH2">_xlfn._xlws.SORT(_xlfn.UNIQUE(_xlfn._xlws.FILTER(partsTable[part],(partsTable[partType]="catSet")*(partsTable[status]="active"))))</f>
        <v>#VALUE!</v>
      </c>
      <c r="AI2" t="e" cm="1" vm="1">
        <f t="array" ref="AI2">_xlfn._xlws.SORT(_xlfn.UNIQUE(_xlfn._xlws.FILTER(setsTable[set], setsTable[setType]= "catSet")))</f>
        <v>#VALUE!</v>
      </c>
      <c r="AJ2" t="str" cm="1">
        <f t="array" ref="AJ2:AJ36">_xlfn._xlws.SORT(_xlfn.UNIQUE(_xlfn._xlws.FILTER(parts!O:O, (parts!O:O&lt;&gt;"catSetID")*(parts!O:O&lt;&gt;"NA")*(parts!V:V = "active"))))</f>
        <v>booleanCatSet</v>
      </c>
      <c r="AK2" t="e" cm="1">
        <f t="array" ref="AK2">_xlfn._xlws.SORT(_xlfn.UNIQUE(_xlfn._xlws.FILTER(partID,(partType="class")*(parts!V:V = "active"))))</f>
        <v>#REF!</v>
      </c>
      <c r="AL2" t="str" cm="1">
        <f t="array" ref="AL2:AL33">_xlfn._xlws.SORT(_xlfn.UNIQUE(_xlfn._xlws.FILTER(parts!K:K,(parts!K:K&lt;&gt;"classID"))))</f>
        <v>allele</v>
      </c>
      <c r="AM2" s="77" t="e" cm="1">
        <f t="array" ref="AM2">_xlfn._xlws.SORT(_xlfn.UNIQUE(_xlfn._xlws.FILTER(label,(partType="compartment")*(parts!V:V = "active"))))</f>
        <v>#REF!</v>
      </c>
      <c r="AN2" s="43" t="e" cm="1" vm="1">
        <f t="array" ref="AN2">_xlfn._xlws.SORT(_xlfn.UNIQUE(_xlfn._xlws.FILTER(sets!D:D, sets!B:B = "compSet")))</f>
        <v>#VALUE!</v>
      </c>
      <c r="AO2" s="43" t="str" cm="1">
        <f t="array" ref="AO2:AO12">_xlfn._xlws.SORT(_xlfn.UNIQUE(_xlfn._xlws.FILTER(parts!I:I, (parts!I:I&lt;&gt;"compSet"))))</f>
        <v>airCompartmentSet</v>
      </c>
      <c r="AP2" s="43" t="e" cm="1" vm="1">
        <f t="array" ref="AP2">_xlfn._xlws.SORT(_xlfn.UNIQUE(_xlfn._xlws.FILTER(sets!A:A, sets!B:B = "compSet")))</f>
        <v>#VALUE!</v>
      </c>
      <c r="AQ2" s="77" t="e" cm="1">
        <f t="array" ref="AQ2">_xlfn._xlws.SORT(_xlfn.UNIQUE(_xlfn._xlws.FILTER(partID,(partType="dataType")*(parts!V:V = "active"))))</f>
        <v>#REF!</v>
      </c>
      <c r="AR2" s="77" t="str" cm="1">
        <f t="array" ref="AR2:AR11">_xlfn._xlws.SORT(_xlfn.UNIQUE(_xlfn._xlws.FILTER(parts!CF:CF, (parts!CF:CF&lt;&gt;"dataType"))))</f>
        <v>blob</v>
      </c>
      <c r="AS2" s="77" t="e" cm="1">
        <f t="array" ref="AS2">_xlfn.UNIQUE(_xlfn._xlws.FILTER(partID,(partType="domain")*(parts!V:V = "active")))</f>
        <v>#REF!</v>
      </c>
      <c r="AT2" s="77" t="str" cm="1">
        <f t="array" ref="AT2:AT8">_xlfn._xlws.SORT(_xlfn.UNIQUE(_xlfn._xlws.FILTER(parts!G:G, (parts!G:G&lt;&gt;"domainID"))))</f>
        <v>allDo</v>
      </c>
      <c r="AU2" s="77" t="e" cm="1">
        <f t="array" ref="AU2">_xlfn.UNIQUE(_xlfn._xlws.FILTER(partID,(partType="group")*(parts!V:V = "active")))</f>
        <v>#REF!</v>
      </c>
      <c r="AV2" s="77" t="str" cm="1">
        <f t="array" ref="AV2:AV15">_xlfn._xlws.SORT(_xlfn.UNIQUE(_xlfn._xlws.FILTER(parts!J:J, (parts!J:J&lt;&gt;"groupID"))))</f>
        <v>bactMisc</v>
      </c>
      <c r="AW2" s="77" t="e" cm="1">
        <f t="array" ref="AW2">_xlfn.UNIQUE(_xlfn._xlws.FILTER(label,(partType="missingness")*(parts!V:V = "active")))</f>
        <v>#REF!</v>
      </c>
      <c r="AX2" s="43" t="str" cm="1">
        <f t="array" ref="AX2">_xlfn._xlws.SORT(_xlfn.UNIQUE(_xlfn._xlws.FILTER(sets!D:D, sets!B:B = "missingnessSet")))</f>
        <v>Not reported</v>
      </c>
      <c r="AY2" t="e" cm="1">
        <f t="array" ref="AY2">_xlfn.UNIQUE(_xlfn._xlws.FILTER(partID,(partType="nomenclature")*(parts!V:V = "active")))</f>
        <v>#REF!</v>
      </c>
      <c r="AZ2" t="str" cm="1">
        <f t="array" ref="AZ2:AZ8">_xlfn._xlws.SORT(_xlfn.UNIQUE(_xlfn._xlws.FILTER(parts!L:L, (parts!L:L&lt;&gt;"nomenclatureID"))))</f>
        <v>ICD</v>
      </c>
      <c r="BA2" s="43" t="e" cm="1">
        <f t="array" ref="BA2">_xlfn._xlws.SORT(_xlfn.UNIQUE(_xlfn._xlws.FILTER(label,(partType="quality")*(parts!V:V = "active"))))</f>
        <v>#REF!</v>
      </c>
      <c r="BB2" s="43" t="e" cm="1" vm="1">
        <f t="array" ref="BB2">_xlfn._xlws.SORT(_xlfn.UNIQUE(_xlfn._xlws.FILTER(sets!D:D, sets!B:B = "qualityset")))</f>
        <v>#VALUE!</v>
      </c>
      <c r="BC2" s="43" t="str" cm="1">
        <f t="array" ref="BC2:BC9">_xlfn._xlws.SORT(_xlfn.UNIQUE(_xlfn._xlws.FILTER(parts!T:T, (parts!T:T&lt;&gt;"qualitySetID"))))</f>
        <v>genQualitySet</v>
      </c>
      <c r="BD2" s="38" t="e" cm="1" vm="1">
        <f t="array" ref="BD2">_xlfn._xlws.SORT(_xlfn.UNIQUE(_xlfn._xlws.FILTER(sets!A:A, sets!B:B = "qualityset")))</f>
        <v>#VALUE!</v>
      </c>
      <c r="BE2" s="38" t="e" cm="1">
        <f t="array" ref="BE2">_xlfn._xlws.SORT(_xlfn.UNIQUE(_xlfn._xlws.FILTER(partID,((partType="set")+(partType = "catSet"))*(parts!V:V = "active"))))</f>
        <v>#REF!</v>
      </c>
      <c r="BF2" s="38" t="str" cm="1">
        <f t="array" ref="BF2:BF91">_xlfn._xlws.SORT(_xlfn.UNIQUE(_xlfn._xlws.FILTER(sets!A:A,sets!A:A&lt;&gt;"setID")))</f>
        <v>absHumidUnitSet</v>
      </c>
      <c r="BG2" s="38" t="e" cm="1">
        <f t="array" ref="BG2">_xlfn._xlws.SORT(_xlfn.UNIQUE(_xlfn._xlws.FILTER(label,(partType="specimen")*(parts!V:V = "active"))))</f>
        <v>#REF!</v>
      </c>
      <c r="BH2" s="38" t="e" cm="1" vm="1">
        <f t="array" ref="BH2">_xlfn._xlws.SORT(_xlfn.UNIQUE(_xlfn._xlws.FILTER(sets!D:D, sets!B:B = "specimenSet")))</f>
        <v>#VALUE!</v>
      </c>
      <c r="BI2" s="38" t="str" cm="1">
        <f t="array" ref="BI2:BI10">_xlfn._xlws.SORT(_xlfn.UNIQUE(_xlfn._xlws.FILTER(parts!H:H, (parts!H:H&lt;&gt;"specimenSet"))))</f>
        <v>anySpecimenSet</v>
      </c>
      <c r="BJ2" s="38" t="e" cm="1" vm="1">
        <f t="array" ref="BJ2">_xlfn._xlws.SORT(_xlfn.UNIQUE(_xlfn._xlws.FILTER(sets!A:A, sets!B:B = "specimenSet")))</f>
        <v>#VALUE!</v>
      </c>
      <c r="BK2" s="77" t="e" cm="1">
        <f t="array" ref="BK2">_xlfn._xlws.SORT(_xlfn.UNIQUE(_xlfn._xlws.FILTER(label,(partType="unit")*(parts!V:V = "active"))))</f>
        <v>#REF!</v>
      </c>
      <c r="BL2" s="43" cm="1">
        <f t="array" ref="BL2">_xlfn._xlws.SORT(_xlfn.UNIQUE(_xlfn._xlws.FILTER(sets!D:D, sets!B:B = "unitset")))</f>
        <v>0</v>
      </c>
      <c r="BM2" s="77" t="str" cm="1">
        <f t="array" ref="BM2:BM25">_xlfn._xlws.SORT(_xlfn.UNIQUE(_xlfn._xlws.FILTER(parts!Q:Q, (parts!Q:Q&lt;&gt;"unitSetID"))))</f>
        <v>absHumidUnitSet</v>
      </c>
      <c r="BN2" t="str" cm="1">
        <f t="array" ref="BN2">_xlfn._xlws.SORT(_xlfn.UNIQUE(_xlfn._xlws.FILTER(sets!A:A, sets!B:B = "unitset")))</f>
        <v>timeUnitSet</v>
      </c>
      <c r="BO2" s="48" t="e" cm="1">
        <f t="array" ref="BO2">_xlfn._xlws.FILTER(partID, (LEN(partID)&gt;8)*(partType="measure"))</f>
        <v>#REF!</v>
      </c>
      <c r="BR2" s="48" t="str" cm="1">
        <f t="array" ref="BR2:BR39">_xlfn._xlws.SORT(_xlfn.UNIQUE(_xlfn._xlws.FILTER(unitSetID,unitSetID&lt;&gt;"unitSetID")))</f>
        <v>booleanCatSet</v>
      </c>
      <c r="BS2" s="48" t="str" cm="1">
        <f t="array" ref="BS2">_xlfn._xlws.SORT(_xlfn.UNIQUE(_xlfn._xlws.FILTER(setName__partID,(setType="unitSet"))))</f>
        <v>timeUnitSet</v>
      </c>
      <c r="BU2" s="14"/>
      <c r="BX2" s="24" t="e" cm="1">
        <f t="array" ref="BX2">_xlfn.UNIQUE(_xlfn._xlws.FILTER(label,(partType="category")*(catSetID="shedCatSet")))</f>
        <v>#REF!</v>
      </c>
      <c r="BY2" s="24" t="e" cm="1">
        <f t="array" ref="BY2">_xlfn.UNIQUE(_xlfn._xlws.FILTER(label,(partType="category")*(catSetID="siteTypeCatSet")))</f>
        <v>#REF!</v>
      </c>
      <c r="BZ2" s="24" t="e" cm="1">
        <f t="array" ref="BZ2">_xlfn.UNIQUE(_xlfn._xlws.FILTER(label,(partType="category")*(catSetID="sampleMatCatSet")))</f>
        <v>#REF!</v>
      </c>
      <c r="CA2" s="24" t="e" cm="1">
        <f t="array" ref="CA2">_xlfn.UNIQUE(_xlfn._xlws.FILTER(label,(partType="category")*(catSetID="collectCatSet")))</f>
        <v>#REF!</v>
      </c>
      <c r="CB2" s="24" t="s">
        <v>6092</v>
      </c>
      <c r="CC2" s="24"/>
      <c r="CD2" s="24" t="s">
        <v>6093</v>
      </c>
      <c r="CE2" s="24" t="s">
        <v>6094</v>
      </c>
      <c r="CF2" s="24"/>
      <c r="CG2" s="24"/>
      <c r="CH2" t="e" cm="1">
        <f t="array" ref="CH2">_xlfn.UNIQUE(_xlfn._xlws.FILTER(label,(partType="category")*(catSetID="TableCatSet")))</f>
        <v>#REF!</v>
      </c>
      <c r="CI2" s="77" t="e" cm="1">
        <f t="array" ref="CI2">_xlfn.UNIQUE(_xlfn._xlws.FILTER(partID,(partType="measure")))</f>
        <v>#REF!</v>
      </c>
      <c r="CJ2" s="77" t="e" cm="1">
        <f t="array" ref="CJ2">_xlfn.UNIQUE(_xlfn._xlws.FILTER(partID,(partType="method")))</f>
        <v>#REF!</v>
      </c>
      <c r="CK2" t="e" cm="1">
        <f t="array" ref="CK2">_xlfn._xlws.SORT(_xlfn.UNIQUE(_xlfn._xlws.FILTER(partType,partType&lt;&gt;"")))</f>
        <v>#REF!</v>
      </c>
      <c r="CN2" s="48"/>
      <c r="CO2" s="48"/>
      <c r="GL2" t="e" cm="1">
        <f t="array" ref="GL2">TRANSPOSE(_xlfn.UNIQUE(_xlfn._xlws.FILTER(_xlfn._xlws.FILTER(classID,(MeasureReport="Input")*(partType="measure")*(domainID&lt;&gt;"NA")), _xlfn._xlws.FILTER(groupID,(MeasureReport="Input")*(partType="measure")*(domainID&lt;&gt;"NA"))=BV2)))</f>
        <v>#REF!</v>
      </c>
      <c r="HK2" t="e" cm="1">
        <f t="array" aca="1" ref="HK2" ca="1">_xlfn.XLOOKUP(TRANSPOSE(_xlfn.UNIQUE(_xlfn._xlws.FILTER(_xlfn._xlws.FILTER(classID,(MeasureReport="Input")*(partType="measure")*(domainID&lt;&gt;"NA")), _xlfn._xlws.FILTER(groupID,(MeasureReport="Input")*lists!#REF!(partType="measure")*(domainID&lt;&gt;"NA"))=_xlfn._xlws.FILTER(groupID,label=AK2)))),_xlfn._xlws.FILTER(classID, partType = "class"), _xlfn._xlws.FILTER(label, partType = "class"))</f>
        <v>#REF!</v>
      </c>
    </row>
    <row r="3" spans="1:219" ht="16" x14ac:dyDescent="0.2">
      <c r="C3" t="str">
        <v>Not a number</v>
      </c>
      <c r="E3" t="str">
        <v>Not a number</v>
      </c>
      <c r="H3" t="str">
        <v>Not a number</v>
      </c>
      <c r="I3" t="str">
        <v>Not a number</v>
      </c>
      <c r="J3" t="str">
        <v>Not a number</v>
      </c>
      <c r="K3" t="str">
        <v>Not a number</v>
      </c>
      <c r="L3" t="str">
        <v>Not a number</v>
      </c>
      <c r="M3" t="str">
        <v>Not a number</v>
      </c>
      <c r="N3" t="str">
        <v>Not a number</v>
      </c>
      <c r="Q3" t="str">
        <v>Not a number</v>
      </c>
      <c r="R3" t="str">
        <v>Not a number</v>
      </c>
      <c r="S3" t="str">
        <v>Not a number</v>
      </c>
      <c r="U3" t="str">
        <v>Not a number</v>
      </c>
      <c r="V3" t="str">
        <v>Co-located sample</v>
      </c>
      <c r="W3" t="str">
        <v>Specifies</v>
      </c>
      <c r="AB3" t="str">
        <v>booleanAggrSet</v>
      </c>
      <c r="AE3" t="str">
        <v>qualAggScale</v>
      </c>
      <c r="AJ3" t="str">
        <v>booleanSet</v>
      </c>
      <c r="AL3" t="str">
        <v>bacteriaClass</v>
      </c>
      <c r="AO3" t="str">
        <v>airSurfaceCompartmentSet</v>
      </c>
      <c r="AR3" t="str">
        <v>boolean</v>
      </c>
      <c r="AT3" t="str">
        <v>Bio</v>
      </c>
      <c r="AV3" t="str">
        <v>colGrp</v>
      </c>
      <c r="AZ3" t="str">
        <v>ISCU</v>
      </c>
      <c r="BC3" t="str">
        <v>measQualitySet</v>
      </c>
      <c r="BF3" t="str">
        <v>airCompartmentSet</v>
      </c>
      <c r="BI3" t="str">
        <v>naSpecimenSet</v>
      </c>
      <c r="BM3" t="str">
        <v>alleleUnitSet</v>
      </c>
      <c r="BR3" s="48" t="str">
        <v>booleanSet</v>
      </c>
      <c r="BU3" s="14"/>
      <c r="BX3" s="24"/>
      <c r="BY3" s="24"/>
      <c r="BZ3" s="24"/>
      <c r="CA3" s="24"/>
      <c r="CB3" s="24" t="s">
        <v>6095</v>
      </c>
      <c r="CC3" s="24"/>
      <c r="CD3" s="24"/>
      <c r="CE3" s="24"/>
      <c r="CF3" s="24"/>
      <c r="CG3" s="24"/>
    </row>
    <row r="4" spans="1:219" ht="16" x14ac:dyDescent="0.2">
      <c r="C4" t="str">
        <v>Not reported</v>
      </c>
      <c r="E4" t="str">
        <v>Not reported</v>
      </c>
      <c r="H4" t="str">
        <v>Not reported</v>
      </c>
      <c r="I4" t="str">
        <v>Not reported</v>
      </c>
      <c r="J4" t="str">
        <v>Not reported</v>
      </c>
      <c r="K4" t="str">
        <v>Not reported</v>
      </c>
      <c r="L4" t="str">
        <v>Not reported</v>
      </c>
      <c r="M4" t="str">
        <v>Not reported</v>
      </c>
      <c r="N4" t="str">
        <v>Not reported</v>
      </c>
      <c r="Q4" t="str">
        <v>Not reported</v>
      </c>
      <c r="R4" t="str">
        <v>Not reported</v>
      </c>
      <c r="S4" t="str">
        <v>Not reported</v>
      </c>
      <c r="U4" t="str">
        <v>Not reported</v>
      </c>
      <c r="V4" t="str">
        <v>Field sample replicate</v>
      </c>
      <c r="W4" t="str">
        <v>Is concurrent to</v>
      </c>
      <c r="AB4" t="str">
        <v>linearAggrSet</v>
      </c>
      <c r="AE4" t="str">
        <v>quantAggScale</v>
      </c>
      <c r="AJ4" t="str">
        <v>collectCatSet</v>
      </c>
      <c r="AL4" t="str">
        <v>capacityClass</v>
      </c>
      <c r="AO4" t="str">
        <v>airWaterCompartmentSet</v>
      </c>
      <c r="AR4" t="str">
        <v>categorical</v>
      </c>
      <c r="AT4" t="str">
        <v>Che</v>
      </c>
      <c r="AV4" t="str">
        <v>group</v>
      </c>
      <c r="AZ4" t="str">
        <v>naNomenclature</v>
      </c>
      <c r="BC4" t="str">
        <v>NA</v>
      </c>
      <c r="BF4" t="str">
        <v>airSurfaceCompartmentSet</v>
      </c>
      <c r="BI4" t="str">
        <v>poSaSpecimenSet</v>
      </c>
      <c r="BM4" t="str">
        <v>bacteriaUnitSet</v>
      </c>
      <c r="BR4" s="48" t="str">
        <v>collectCatSet</v>
      </c>
      <c r="BU4" s="14"/>
      <c r="BX4" s="24"/>
      <c r="BY4" s="24"/>
      <c r="BZ4" s="24"/>
      <c r="CA4" s="24"/>
      <c r="CB4" s="24"/>
      <c r="CC4" s="24" t="s">
        <v>6096</v>
      </c>
      <c r="CD4" s="24">
        <v>24</v>
      </c>
      <c r="CE4" s="24">
        <v>1</v>
      </c>
      <c r="CF4" s="24"/>
      <c r="CG4" s="24"/>
    </row>
    <row r="5" spans="1:219" ht="16" x14ac:dyDescent="0.2">
      <c r="C5" t="str">
        <v>Undisclosed</v>
      </c>
      <c r="E5" t="str">
        <v>Undisclosed</v>
      </c>
      <c r="H5" t="str">
        <v>Undisclosed</v>
      </c>
      <c r="I5" t="str">
        <v>Undisclosed</v>
      </c>
      <c r="J5" t="str">
        <v>Undisclosed</v>
      </c>
      <c r="K5" t="str">
        <v>Undisclosed</v>
      </c>
      <c r="L5" t="str">
        <v>Undisclosed</v>
      </c>
      <c r="M5" t="str">
        <v>Undisclosed</v>
      </c>
      <c r="N5" t="str">
        <v>Undisclosed</v>
      </c>
      <c r="Q5" t="str">
        <v>Undisclosed</v>
      </c>
      <c r="R5" t="str">
        <v>Undisclosed</v>
      </c>
      <c r="S5" t="str">
        <v>Undisclosed</v>
      </c>
      <c r="U5" t="str">
        <v>Undisclosed</v>
      </c>
      <c r="V5" t="str">
        <v>Matrix spike duplicate</v>
      </c>
      <c r="AB5" t="str">
        <v>logAggrSet</v>
      </c>
      <c r="AE5" t="str">
        <v>seeUnitAggScale</v>
      </c>
      <c r="AJ5" t="str">
        <v>extractCatSet</v>
      </c>
      <c r="AL5" t="str">
        <v>class</v>
      </c>
      <c r="AO5" t="str">
        <v>anyCompartmentSet</v>
      </c>
      <c r="AR5" t="str">
        <v>datetime</v>
      </c>
      <c r="AT5" t="str">
        <v>domain</v>
      </c>
      <c r="AV5" t="str">
        <v>measGrp</v>
      </c>
      <c r="AZ5" t="str">
        <v>nomenclature</v>
      </c>
      <c r="BC5" t="str">
        <v>pcrQualitySet</v>
      </c>
      <c r="BF5" t="str">
        <v>airWaterCompartmentSet</v>
      </c>
      <c r="BI5" t="str">
        <v>poSiSpecimenSet</v>
      </c>
      <c r="BM5" t="str">
        <v>booleanUnitSet</v>
      </c>
      <c r="BR5" s="48" t="str">
        <v>extractCatSet</v>
      </c>
      <c r="BU5" s="14"/>
      <c r="BX5" s="24"/>
      <c r="BY5" s="24"/>
      <c r="BZ5" s="24"/>
      <c r="CA5" s="24"/>
      <c r="CB5" s="24" t="s">
        <v>2078</v>
      </c>
      <c r="CC5" s="24"/>
      <c r="CD5" s="24"/>
      <c r="CE5" s="24"/>
      <c r="CF5" s="24"/>
      <c r="CG5" s="24"/>
    </row>
    <row r="6" spans="1:219" ht="16" x14ac:dyDescent="0.2">
      <c r="C6" t="str">
        <v>Null</v>
      </c>
      <c r="E6" t="str">
        <v>Null</v>
      </c>
      <c r="H6" t="str">
        <v>Null</v>
      </c>
      <c r="I6" t="str">
        <v>Null</v>
      </c>
      <c r="J6" t="str">
        <v>Null</v>
      </c>
      <c r="K6" t="str">
        <v>Null</v>
      </c>
      <c r="L6" t="str">
        <v>Null</v>
      </c>
      <c r="M6" t="str">
        <v>Null</v>
      </c>
      <c r="N6" t="str">
        <v>Null</v>
      </c>
      <c r="Q6" t="str">
        <v>Null</v>
      </c>
      <c r="R6" t="str">
        <v>Null</v>
      </c>
      <c r="S6" t="str">
        <v>Null</v>
      </c>
      <c r="U6" t="str">
        <v>Null</v>
      </c>
      <c r="V6" t="str">
        <v xml:space="preserve">Laboratory duplicate </v>
      </c>
      <c r="AB6" t="str">
        <v>naAggrSet</v>
      </c>
      <c r="AE6" t="str">
        <v>seeUnitAggScaleSet</v>
      </c>
      <c r="AJ6" t="str">
        <v>fractionCatSet</v>
      </c>
      <c r="AL6" t="str">
        <v>conductivityClass</v>
      </c>
      <c r="AO6" t="str">
        <v>compartmentSet</v>
      </c>
      <c r="AR6" t="str">
        <v>float</v>
      </c>
      <c r="AT6" t="str">
        <v>naDomain</v>
      </c>
      <c r="AV6" t="str">
        <v>miscAttr</v>
      </c>
      <c r="AZ6" t="str">
        <v>pangolin</v>
      </c>
      <c r="BC6" t="str">
        <v>qualityIndSet</v>
      </c>
      <c r="BF6" t="str">
        <v>alleleUnitSet</v>
      </c>
      <c r="BI6" t="str">
        <v>poSpecimenSet</v>
      </c>
      <c r="BM6" t="str">
        <v>capacityUnitSet</v>
      </c>
      <c r="BR6" s="48" t="str">
        <v>fractionCatSet</v>
      </c>
      <c r="BU6" s="14"/>
      <c r="BX6" s="24"/>
      <c r="BY6" s="24"/>
      <c r="BZ6" s="24"/>
      <c r="CA6" s="24"/>
      <c r="CB6" s="24" t="s">
        <v>6097</v>
      </c>
      <c r="CC6" s="24"/>
      <c r="CD6" s="24"/>
      <c r="CE6" s="24">
        <v>3</v>
      </c>
      <c r="CF6" s="24"/>
      <c r="CG6" s="24"/>
    </row>
    <row r="7" spans="1:219" ht="16" x14ac:dyDescent="0.2">
      <c r="V7" t="str">
        <v>Laboratory control sample duplicate</v>
      </c>
      <c r="AB7" t="str">
        <v>otherAggSet</v>
      </c>
      <c r="AE7">
        <v>0</v>
      </c>
      <c r="AJ7" t="str">
        <v>geoTypeCatSet</v>
      </c>
      <c r="AL7" t="str">
        <v>dillutionClass</v>
      </c>
      <c r="AO7" t="str">
        <v>humanCompartmentSet</v>
      </c>
      <c r="AR7" t="str">
        <v>integer</v>
      </c>
      <c r="AT7" t="str">
        <v>Phy</v>
      </c>
      <c r="AV7" t="str">
        <v>miscMeas</v>
      </c>
      <c r="AZ7" t="str">
        <v>who</v>
      </c>
      <c r="BC7" t="str">
        <v>sampleQualitySet</v>
      </c>
      <c r="BF7" t="str">
        <v>anyCompartmentSet</v>
      </c>
      <c r="BI7" t="str">
        <v>saSpecimenSet</v>
      </c>
      <c r="BM7" t="str">
        <v>conductivityUnitSet</v>
      </c>
      <c r="BR7" s="48" t="str">
        <v>geoTypeCatSet</v>
      </c>
      <c r="BU7" s="14"/>
      <c r="BX7" s="24"/>
      <c r="BY7" s="24"/>
      <c r="BZ7" s="24"/>
      <c r="CA7" s="24"/>
      <c r="CB7" s="24" t="s">
        <v>4981</v>
      </c>
      <c r="CC7" s="24"/>
      <c r="CD7" s="24"/>
      <c r="CE7" s="24"/>
      <c r="CF7" s="24"/>
      <c r="CG7" s="24"/>
    </row>
    <row r="8" spans="1:219" ht="16" x14ac:dyDescent="0.2">
      <c r="AB8">
        <v>0</v>
      </c>
      <c r="AJ8" t="str">
        <v>insTypeCatSet</v>
      </c>
      <c r="AL8" t="str">
        <v>disease</v>
      </c>
      <c r="AO8" t="str">
        <v>naCompartmentSet</v>
      </c>
      <c r="AR8" t="str">
        <v>NA</v>
      </c>
      <c r="AT8">
        <v>0</v>
      </c>
      <c r="AV8" t="str">
        <v>naGroup</v>
      </c>
      <c r="AZ8">
        <v>0</v>
      </c>
      <c r="BC8" t="str">
        <v>seqQualitySet</v>
      </c>
      <c r="BF8" t="str">
        <v>anySpecimenSet</v>
      </c>
      <c r="BI8" t="str">
        <v>siSaSpecimenSet</v>
      </c>
      <c r="BM8" t="str">
        <v>dissGasUnitSet</v>
      </c>
      <c r="BR8" s="48" t="str">
        <v>insTypeCatSet</v>
      </c>
      <c r="BU8" s="14"/>
      <c r="BX8" s="24"/>
      <c r="BY8" s="24"/>
      <c r="BZ8" s="24"/>
      <c r="CA8" s="24"/>
      <c r="CB8" s="24" t="s">
        <v>1216</v>
      </c>
      <c r="CC8" s="24"/>
      <c r="CD8" s="24"/>
      <c r="CE8" s="24"/>
      <c r="CF8" s="24"/>
      <c r="CG8" s="24"/>
    </row>
    <row r="9" spans="1:219" ht="16" x14ac:dyDescent="0.2">
      <c r="AJ9" t="str">
        <v>methodConcCatSet</v>
      </c>
      <c r="AL9" t="str">
        <v>flowClass</v>
      </c>
      <c r="AO9" t="str">
        <v>surfaceCompartmentSet</v>
      </c>
      <c r="AR9" t="str">
        <v>seeUnitData</v>
      </c>
      <c r="AV9" t="str">
        <v>popGrp</v>
      </c>
      <c r="BC9">
        <v>0</v>
      </c>
      <c r="BF9" t="str">
        <v>bacteriaUnitSet</v>
      </c>
      <c r="BI9" t="str">
        <v>siSpecimenSet</v>
      </c>
      <c r="BM9" t="str">
        <v>flowUnitSet</v>
      </c>
      <c r="BR9" s="48" t="str">
        <v>methodConcCatSet</v>
      </c>
      <c r="BU9" s="14"/>
      <c r="BX9" s="24"/>
      <c r="BY9" s="24"/>
      <c r="BZ9" s="24"/>
      <c r="CA9" s="24"/>
      <c r="CB9" s="24" t="s">
        <v>6098</v>
      </c>
      <c r="CC9" s="24" t="s">
        <v>6099</v>
      </c>
      <c r="CD9" s="24"/>
      <c r="CE9" s="24"/>
      <c r="CF9" s="24"/>
      <c r="CG9" s="24"/>
    </row>
    <row r="10" spans="1:219" ht="16" x14ac:dyDescent="0.2">
      <c r="C10" s="77"/>
      <c r="AJ10" t="str">
        <v>nput</v>
      </c>
      <c r="AL10" t="str">
        <v>gasClass</v>
      </c>
      <c r="AO10" t="str">
        <v>surfaceWaterCompartmentSet</v>
      </c>
      <c r="AR10" t="str">
        <v>varchar</v>
      </c>
      <c r="AV10" t="str">
        <v>procGroup</v>
      </c>
      <c r="BF10" t="str">
        <v>booleanAggrSet</v>
      </c>
      <c r="BI10">
        <v>0</v>
      </c>
      <c r="BM10" t="str">
        <v>geneticUnitSet</v>
      </c>
      <c r="BR10" s="48" t="str">
        <v>mmaSet</v>
      </c>
      <c r="BX10" s="24"/>
      <c r="BY10" s="24"/>
      <c r="BZ10" s="24"/>
      <c r="CA10" s="24"/>
      <c r="CB10" s="24" t="s">
        <v>6100</v>
      </c>
      <c r="CC10" s="24" t="s">
        <v>6101</v>
      </c>
      <c r="CD10" s="24"/>
      <c r="CE10" s="24"/>
      <c r="CF10" s="24"/>
      <c r="CG10" s="24"/>
    </row>
    <row r="11" spans="1:219" ht="16" x14ac:dyDescent="0.2">
      <c r="AJ11" t="str">
        <v>orgLevelCatSet</v>
      </c>
      <c r="AL11" t="str">
        <v>humClass</v>
      </c>
      <c r="AO11" t="str">
        <v>waterCompartmentSet</v>
      </c>
      <c r="AR11">
        <v>0</v>
      </c>
      <c r="AV11" t="str">
        <v>procGrp</v>
      </c>
      <c r="BF11" t="str">
        <v>booleanSet</v>
      </c>
      <c r="BM11" t="str">
        <v>NA</v>
      </c>
      <c r="BR11" s="48" t="str">
        <v>NA</v>
      </c>
      <c r="BX11" s="24"/>
      <c r="BY11" s="24"/>
      <c r="BZ11" s="24"/>
      <c r="CA11" s="24"/>
      <c r="CB11" s="24"/>
      <c r="CC11" s="24"/>
      <c r="CD11" s="24"/>
      <c r="CE11" s="24"/>
      <c r="CF11" s="24"/>
      <c r="CG11" s="24"/>
    </row>
    <row r="12" spans="1:219" ht="16" x14ac:dyDescent="0.2">
      <c r="AJ12" t="str">
        <v>orgSectorCatSet</v>
      </c>
      <c r="AL12" t="str">
        <v>lookup</v>
      </c>
      <c r="AO12">
        <v>0</v>
      </c>
      <c r="AV12" t="str">
        <v>sarsCov2</v>
      </c>
      <c r="BF12" t="str">
        <v>capacityUnitSet</v>
      </c>
      <c r="BM12" t="str">
        <v>naUnitSet</v>
      </c>
      <c r="BR12" s="48" t="str">
        <v>nput</v>
      </c>
      <c r="BX12" s="24"/>
      <c r="BY12" s="24"/>
      <c r="BZ12" s="24"/>
      <c r="CA12" s="24"/>
      <c r="CB12" s="24"/>
      <c r="CC12" s="24"/>
      <c r="CD12" s="24"/>
      <c r="CE12" s="24"/>
      <c r="CF12" s="24"/>
      <c r="CG12" s="24"/>
    </row>
    <row r="13" spans="1:219" ht="16" x14ac:dyDescent="0.2">
      <c r="AJ13" t="str">
        <v>orgTypeCatSet</v>
      </c>
      <c r="AL13" t="str">
        <v>mutation</v>
      </c>
      <c r="AV13" t="str">
        <v>siteFeat</v>
      </c>
      <c r="BF13" t="str">
        <v>collectSet</v>
      </c>
      <c r="BM13" t="str">
        <v>populationUnitSet</v>
      </c>
      <c r="BR13" s="48" t="str">
        <v>orgLevelCatSet</v>
      </c>
      <c r="BX13" s="24"/>
      <c r="BY13" s="24"/>
      <c r="BZ13" s="24"/>
      <c r="CA13" s="24"/>
      <c r="CB13" s="24"/>
      <c r="CC13" s="24"/>
      <c r="CD13" s="24"/>
      <c r="CE13" s="24"/>
      <c r="CF13" s="24"/>
      <c r="CG13" s="24"/>
    </row>
    <row r="14" spans="1:219" ht="16" x14ac:dyDescent="0.2">
      <c r="AJ14" t="str">
        <v>outbreakCatSet</v>
      </c>
      <c r="AL14" t="str">
        <v>mutationPanel</v>
      </c>
      <c r="AV14" t="str">
        <v>virusMisc</v>
      </c>
      <c r="BF14" t="str">
        <v>conductivityUnitSet</v>
      </c>
      <c r="BM14" t="str">
        <v>precipitationUnitSet</v>
      </c>
      <c r="BR14" s="48" t="str">
        <v>orgSectorCatSet</v>
      </c>
      <c r="BX14" s="24"/>
      <c r="BY14" s="24"/>
      <c r="BZ14" s="24"/>
      <c r="CA14" s="24"/>
      <c r="CB14" s="24"/>
      <c r="CC14" s="24"/>
      <c r="CD14" s="24"/>
      <c r="CE14" s="24"/>
      <c r="CF14" s="24"/>
      <c r="CG14" s="24"/>
    </row>
    <row r="15" spans="1:219" ht="16" x14ac:dyDescent="0.2">
      <c r="AJ15" t="str">
        <v>pcrCatSet</v>
      </c>
      <c r="AL15" t="str">
        <v>naClass</v>
      </c>
      <c r="AV15">
        <v>0</v>
      </c>
      <c r="BF15" t="str">
        <v>contactTableSet</v>
      </c>
      <c r="BM15" t="str">
        <v>relHumidUnitSet</v>
      </c>
      <c r="BR15" s="48" t="str">
        <v>orgTypeCatSet</v>
      </c>
      <c r="BX15" s="24"/>
      <c r="BY15" s="24"/>
      <c r="BZ15" s="24"/>
      <c r="CA15" s="24"/>
      <c r="CB15" s="24"/>
      <c r="CC15" s="24"/>
      <c r="CD15" s="24"/>
      <c r="CE15" s="24"/>
      <c r="CF15" s="24"/>
      <c r="CG15" s="24"/>
    </row>
    <row r="16" spans="1:219" ht="16" x14ac:dyDescent="0.2">
      <c r="AJ16" t="str">
        <v>primerCatSet</v>
      </c>
      <c r="AL16" t="str">
        <v>outbreakClass</v>
      </c>
      <c r="BF16" t="str">
        <v>crosswalkTableSet</v>
      </c>
      <c r="BM16" t="str">
        <v>specHumidUnitSet</v>
      </c>
      <c r="BR16" s="48" t="str">
        <v>outbreakCatSet</v>
      </c>
      <c r="BX16" s="24"/>
      <c r="BY16" s="24"/>
      <c r="BZ16" s="24"/>
      <c r="CA16" s="24"/>
      <c r="CB16" s="24"/>
      <c r="CC16" s="24"/>
      <c r="CD16" s="24"/>
      <c r="CE16" s="24"/>
      <c r="CF16" s="24"/>
      <c r="CG16" s="24"/>
    </row>
    <row r="17" spans="2:85" ht="16" x14ac:dyDescent="0.2">
      <c r="AJ17" t="str">
        <v>protocolRelSet</v>
      </c>
      <c r="AL17" t="str">
        <v>pcrClass</v>
      </c>
      <c r="BF17" t="str">
        <v>dictionaryRefTableSet</v>
      </c>
      <c r="BM17" t="str">
        <v>stdConcentrationUnitSet</v>
      </c>
      <c r="BR17" s="48" t="str">
        <v>pcrCatSet</v>
      </c>
      <c r="BX17" s="24"/>
      <c r="BY17" s="24"/>
      <c r="BZ17" s="24"/>
      <c r="CA17" s="24"/>
      <c r="CB17" s="24"/>
      <c r="CC17" s="24"/>
      <c r="CD17" s="24"/>
      <c r="CE17" s="24"/>
      <c r="CF17" s="24"/>
      <c r="CG17" s="24"/>
    </row>
    <row r="18" spans="2:85" ht="18.75" customHeight="1" x14ac:dyDescent="0.2">
      <c r="AJ18" t="str">
        <v>purposeCatSet</v>
      </c>
      <c r="AL18" t="str">
        <v>pHClass</v>
      </c>
      <c r="BF18" t="str">
        <v>dissGasUnitSet</v>
      </c>
      <c r="BM18" t="str">
        <v>temperatureUnitSet</v>
      </c>
      <c r="BR18" s="48" t="str">
        <v>popDateTypeCatSet</v>
      </c>
      <c r="BX18" s="24"/>
      <c r="BY18" s="24"/>
      <c r="BZ18" s="24"/>
      <c r="CA18" s="24"/>
      <c r="CB18" s="24"/>
      <c r="CC18" s="24"/>
      <c r="CD18" s="24"/>
      <c r="CE18" s="24"/>
      <c r="CF18" s="24"/>
      <c r="CG18" s="24"/>
    </row>
    <row r="19" spans="2:85" ht="16" x14ac:dyDescent="0.2">
      <c r="B19" s="77"/>
      <c r="AJ19" t="str">
        <v>replicateCatSet</v>
      </c>
      <c r="AL19" t="str">
        <v>physical</v>
      </c>
      <c r="BF19" t="str">
        <v>erdTableSet</v>
      </c>
      <c r="BM19" t="str">
        <v>timeUnitSet</v>
      </c>
      <c r="BR19" s="48" t="str">
        <v>primerCatSet</v>
      </c>
      <c r="BX19" s="24"/>
      <c r="BY19" s="24"/>
      <c r="BZ19" s="24"/>
      <c r="CA19" s="24"/>
      <c r="CB19" s="24"/>
      <c r="CC19" s="24"/>
      <c r="CD19" s="24"/>
      <c r="CE19" s="24"/>
      <c r="CF19" s="24"/>
      <c r="CG19" s="24"/>
    </row>
    <row r="20" spans="2:85" ht="16" x14ac:dyDescent="0.2">
      <c r="AJ20" t="str">
        <v>sampleMatCatSet</v>
      </c>
      <c r="AL20" t="str">
        <v>precipClass</v>
      </c>
      <c r="BF20" t="str">
        <v>extractSet</v>
      </c>
      <c r="BM20" t="str">
        <v>turbidityUnitSet</v>
      </c>
      <c r="BR20" s="48" t="str">
        <v>protocolRelSet</v>
      </c>
      <c r="BX20" s="24"/>
      <c r="BY20" s="24"/>
      <c r="BZ20" s="24"/>
      <c r="CA20" s="24"/>
      <c r="CB20" s="24"/>
      <c r="CC20" s="24"/>
      <c r="CD20" s="24"/>
      <c r="CE20" s="24"/>
      <c r="CF20" s="24"/>
      <c r="CG20" s="24"/>
    </row>
    <row r="21" spans="2:85" ht="16" x14ac:dyDescent="0.2">
      <c r="AJ21" t="str">
        <v>sampleRelSet</v>
      </c>
      <c r="AL21" t="str">
        <v>programDescr</v>
      </c>
      <c r="BF21" t="str">
        <v>flowUnitSet</v>
      </c>
      <c r="BM21" t="str">
        <v>unitlessUnitSet</v>
      </c>
      <c r="BR21" s="48" t="str">
        <v>purposeCatSet</v>
      </c>
      <c r="BX21" s="24"/>
      <c r="BY21" s="24"/>
      <c r="BZ21" s="24"/>
      <c r="CA21" s="24"/>
      <c r="CB21" s="24"/>
      <c r="CC21" s="24"/>
      <c r="CD21" s="24"/>
      <c r="CE21" s="24"/>
      <c r="CF21" s="24"/>
      <c r="CG21" s="24"/>
    </row>
    <row r="22" spans="2:85" ht="16" x14ac:dyDescent="0.2">
      <c r="AJ22" t="str">
        <v>sampleRelSet, protocolRelSet</v>
      </c>
      <c r="AL22" t="str">
        <v>protein</v>
      </c>
      <c r="BF22" t="str">
        <v>fractionSet</v>
      </c>
      <c r="BM22" t="str">
        <v>unitSet</v>
      </c>
      <c r="BR22" s="48" t="str">
        <v>replicateCatSet</v>
      </c>
      <c r="BX22" s="24"/>
      <c r="BY22" s="24"/>
      <c r="BZ22" s="24"/>
      <c r="CA22" s="24"/>
      <c r="CB22" s="24"/>
      <c r="CC22" s="24"/>
      <c r="CD22" s="24"/>
      <c r="CE22" s="24"/>
      <c r="CF22" s="24"/>
      <c r="CG22" s="24"/>
    </row>
    <row r="23" spans="2:85" ht="16" x14ac:dyDescent="0.2">
      <c r="AJ23" t="str">
        <v>scriptCatSet</v>
      </c>
      <c r="AL23" t="str">
        <v>results</v>
      </c>
      <c r="BF23" t="str">
        <v>fullDictionarySheetSet</v>
      </c>
      <c r="BM23" t="str">
        <v>volumeUnitSet</v>
      </c>
      <c r="BR23" s="48" t="str">
        <v>sampleMatCatSet</v>
      </c>
      <c r="BX23" s="24"/>
      <c r="BY23" s="24"/>
      <c r="BZ23" s="24"/>
      <c r="CA23" s="24"/>
      <c r="CB23" s="24"/>
      <c r="CC23" s="24"/>
      <c r="CD23" s="24"/>
      <c r="CE23" s="24"/>
      <c r="CF23" s="24"/>
      <c r="CG23" s="24"/>
    </row>
    <row r="24" spans="2:85" ht="16" x14ac:dyDescent="0.2">
      <c r="AJ24" t="str">
        <v>seqLayCatSet</v>
      </c>
      <c r="AL24" t="str">
        <v>sequence</v>
      </c>
      <c r="BF24" t="str">
        <v>geneticUnitSet</v>
      </c>
      <c r="BM24" t="str">
        <v>windSpeedUnitSet</v>
      </c>
      <c r="BR24" s="22" t="str">
        <v>sampleRelSet</v>
      </c>
      <c r="BS24" s="22"/>
      <c r="BX24" s="24"/>
      <c r="BY24" s="24"/>
      <c r="BZ24" s="24"/>
      <c r="CA24" s="24"/>
      <c r="CB24" s="24"/>
      <c r="CC24" s="24"/>
      <c r="CD24" s="24"/>
      <c r="CE24" s="24"/>
      <c r="CF24" s="24"/>
      <c r="CG24" s="24"/>
    </row>
    <row r="25" spans="2:85" ht="16" x14ac:dyDescent="0.2">
      <c r="AJ25" t="str">
        <v>seqSelCatSet</v>
      </c>
      <c r="AL25" t="str">
        <v>speedClass</v>
      </c>
      <c r="BF25" t="str">
        <v>genMissingnessSet</v>
      </c>
      <c r="BM25">
        <v>0</v>
      </c>
      <c r="BR25" s="48" t="str">
        <v>sampleRelSet, protocolRelSet</v>
      </c>
      <c r="BX25" s="24"/>
      <c r="BY25" s="24"/>
      <c r="BZ25" s="24"/>
      <c r="CA25" s="24"/>
      <c r="CB25" s="24"/>
      <c r="CC25" s="24"/>
      <c r="CD25" s="24"/>
      <c r="CE25" s="24"/>
      <c r="CF25" s="24"/>
      <c r="CG25" s="24"/>
    </row>
    <row r="26" spans="2:85" ht="16" x14ac:dyDescent="0.2">
      <c r="AJ26" t="str">
        <v>seqStratCatSet</v>
      </c>
      <c r="AL26" t="str">
        <v>standardConc</v>
      </c>
      <c r="BF26" t="str">
        <v>genQualitySet</v>
      </c>
      <c r="BR26" s="48" t="str">
        <v>scriptCatSet</v>
      </c>
      <c r="BX26" s="24"/>
      <c r="BY26" s="24"/>
      <c r="BZ26" s="24"/>
      <c r="CA26" s="24"/>
      <c r="CB26" s="24"/>
      <c r="CC26" s="24"/>
      <c r="CD26" s="24"/>
      <c r="CE26" s="24"/>
      <c r="CF26" s="24"/>
      <c r="CG26" s="24"/>
    </row>
    <row r="27" spans="2:85" ht="16" x14ac:dyDescent="0.2">
      <c r="AJ27" t="str">
        <v>sevCatSet</v>
      </c>
      <c r="AL27" t="str">
        <v>standardCurve</v>
      </c>
      <c r="BF27" t="str">
        <v>geoTypeSet</v>
      </c>
      <c r="BR27" s="48" t="str">
        <v>seqLayCatSet</v>
      </c>
      <c r="BX27" s="24"/>
      <c r="BY27" s="24"/>
      <c r="BZ27" s="24"/>
      <c r="CA27" s="24"/>
      <c r="CB27" s="24"/>
      <c r="CC27" s="24"/>
      <c r="CD27" s="24"/>
      <c r="CE27" s="24"/>
      <c r="CF27" s="24"/>
      <c r="CG27" s="24"/>
    </row>
    <row r="28" spans="2:85" ht="16" x14ac:dyDescent="0.2">
      <c r="AJ28" t="str">
        <v>shedCatSet</v>
      </c>
      <c r="AL28" t="str">
        <v>tempClass</v>
      </c>
      <c r="BF28" t="str">
        <v>humanCompartmentSet</v>
      </c>
      <c r="BR28" s="48" t="str">
        <v>seqSelCatSet</v>
      </c>
      <c r="BX28" s="24"/>
      <c r="BY28" s="24"/>
      <c r="BZ28" s="24"/>
      <c r="CA28" s="24"/>
      <c r="CB28" s="24"/>
      <c r="CC28" s="24"/>
      <c r="CD28" s="24"/>
      <c r="CE28" s="24"/>
      <c r="CF28" s="24"/>
      <c r="CG28" s="24"/>
    </row>
    <row r="29" spans="2:85" ht="16" x14ac:dyDescent="0.2">
      <c r="AJ29" t="str">
        <v>siteTypeCatSet</v>
      </c>
      <c r="AL29" t="str">
        <v>timeClass</v>
      </c>
      <c r="BF29" t="str">
        <v>insTypeSet</v>
      </c>
      <c r="BR29" s="48" t="str">
        <v>seqStratCatSet</v>
      </c>
      <c r="BX29" s="24"/>
      <c r="BY29" s="24"/>
      <c r="BZ29" s="24"/>
      <c r="CA29" s="24"/>
      <c r="CB29" s="24"/>
      <c r="CC29" s="24"/>
      <c r="CD29" s="24"/>
      <c r="CE29" s="24"/>
      <c r="CF29" s="24"/>
      <c r="CG29" s="24"/>
    </row>
    <row r="30" spans="2:85" ht="16" x14ac:dyDescent="0.2">
      <c r="AJ30" t="str">
        <v>solidSeparationCatSet</v>
      </c>
      <c r="AL30" t="str">
        <v>turbidityClass</v>
      </c>
      <c r="BF30" t="str">
        <v>linearAggrSet</v>
      </c>
      <c r="BR30" s="48" t="str">
        <v>sevCatSet</v>
      </c>
      <c r="BX30" s="24"/>
      <c r="BY30" s="24"/>
      <c r="BZ30" s="24"/>
      <c r="CA30" s="24"/>
      <c r="CB30" s="24"/>
      <c r="CC30" s="24"/>
      <c r="CD30" s="24"/>
      <c r="CE30" s="24"/>
      <c r="CF30" s="24"/>
      <c r="CG30" s="24"/>
    </row>
    <row r="31" spans="2:85" ht="16" x14ac:dyDescent="0.2">
      <c r="AJ31" t="str">
        <v>spikeMatCatSet</v>
      </c>
      <c r="AL31" t="str">
        <v>variant</v>
      </c>
      <c r="BF31" t="str">
        <v>listSet</v>
      </c>
      <c r="BR31" s="48" t="str">
        <v>shedCatSet</v>
      </c>
      <c r="BX31" s="24"/>
      <c r="BY31" s="24"/>
      <c r="BZ31" s="24"/>
      <c r="CA31" s="24"/>
      <c r="CB31" s="24"/>
      <c r="CC31" s="24"/>
      <c r="CD31" s="24"/>
      <c r="CE31" s="24"/>
      <c r="CF31" s="24"/>
      <c r="CG31" s="24"/>
    </row>
    <row r="32" spans="2:85" ht="16" x14ac:dyDescent="0.2">
      <c r="AJ32" t="str">
        <v>spikeTargetCatSet</v>
      </c>
      <c r="AL32" t="str">
        <v>weatherClass</v>
      </c>
      <c r="BF32" t="str">
        <v>logAggrSet</v>
      </c>
      <c r="BR32" s="48" t="str">
        <v>siteTypeCatSet</v>
      </c>
      <c r="BX32" s="24"/>
      <c r="BY32" s="24"/>
      <c r="BZ32" s="24"/>
      <c r="CA32" s="24"/>
      <c r="CB32" s="24"/>
      <c r="CC32" s="24"/>
      <c r="CD32" s="24"/>
      <c r="CE32" s="24"/>
      <c r="CF32" s="24"/>
      <c r="CG32" s="24"/>
    </row>
    <row r="33" spans="36:85" ht="16" x14ac:dyDescent="0.2">
      <c r="AJ33" t="str">
        <v>statusCatSet</v>
      </c>
      <c r="AL33">
        <v>0</v>
      </c>
      <c r="BF33" t="str">
        <v>measQualitySet</v>
      </c>
      <c r="BR33" s="48" t="str">
        <v>solidSeparationCatSet</v>
      </c>
      <c r="BX33" s="24"/>
      <c r="BY33" s="24"/>
      <c r="BZ33" s="24"/>
      <c r="CA33" s="24"/>
      <c r="CB33" s="24"/>
      <c r="CC33" s="24"/>
      <c r="CD33" s="24"/>
      <c r="CE33" s="24"/>
      <c r="CF33" s="24"/>
      <c r="CG33" s="24"/>
    </row>
    <row r="34" spans="36:85" ht="16" x14ac:dyDescent="0.2">
      <c r="AJ34" t="str">
        <v>tableCatSet</v>
      </c>
      <c r="AY34" s="4"/>
      <c r="AZ34" s="4"/>
      <c r="BF34" t="str">
        <v>methodConcSet</v>
      </c>
      <c r="BR34" s="48" t="str">
        <v>spikeMatCatSet</v>
      </c>
      <c r="BX34" s="24"/>
      <c r="BY34" s="24"/>
      <c r="BZ34" s="24"/>
      <c r="CA34" s="24"/>
      <c r="CB34" s="24"/>
      <c r="CC34" s="24"/>
      <c r="CD34" s="24"/>
      <c r="CE34" s="24"/>
      <c r="CF34" s="24"/>
      <c r="CG34" s="24"/>
    </row>
    <row r="35" spans="36:85" ht="16" x14ac:dyDescent="0.2">
      <c r="AJ35" t="str">
        <v>weathCatSet</v>
      </c>
      <c r="AY35" s="4"/>
      <c r="AZ35" s="4"/>
      <c r="BF35" t="str">
        <v>naAggrSet</v>
      </c>
      <c r="BR35" s="48" t="str">
        <v>spikeTargetCatSet</v>
      </c>
      <c r="BX35" s="24"/>
      <c r="BY35" s="24"/>
      <c r="BZ35" s="24"/>
      <c r="CA35" s="24"/>
      <c r="CB35" s="24"/>
      <c r="CC35" s="24"/>
      <c r="CD35" s="24"/>
      <c r="CE35" s="24"/>
      <c r="CF35" s="24"/>
      <c r="CG35" s="24"/>
    </row>
    <row r="36" spans="36:85" ht="16" x14ac:dyDescent="0.2">
      <c r="AJ36">
        <v>0</v>
      </c>
      <c r="BF36" t="str">
        <v>naCompartmentSet</v>
      </c>
      <c r="BR36" s="48" t="str">
        <v>statusCatSet</v>
      </c>
      <c r="BX36" s="24"/>
      <c r="BY36" s="24"/>
      <c r="BZ36" s="24"/>
      <c r="CA36" s="24"/>
      <c r="CB36" s="24"/>
      <c r="CC36" s="24"/>
      <c r="CD36" s="24"/>
      <c r="CE36" s="24"/>
      <c r="CF36" s="24"/>
      <c r="CG36" s="24"/>
    </row>
    <row r="37" spans="36:85" ht="16" x14ac:dyDescent="0.2">
      <c r="BF37" t="str">
        <v>naSpecimenSet</v>
      </c>
      <c r="BR37" s="48" t="str">
        <v>tableCatSet</v>
      </c>
      <c r="BX37" s="24"/>
      <c r="BY37" s="24"/>
      <c r="BZ37" s="24"/>
      <c r="CA37" s="24"/>
      <c r="CB37" s="24"/>
      <c r="CC37" s="24"/>
      <c r="CD37" s="24"/>
      <c r="CE37" s="24"/>
      <c r="CF37" s="24"/>
      <c r="CG37" s="24"/>
    </row>
    <row r="38" spans="36:85" ht="16" x14ac:dyDescent="0.2">
      <c r="BF38" t="str">
        <v>naUnitSet</v>
      </c>
      <c r="BR38" s="48" t="str">
        <v>weathCatSet</v>
      </c>
    </row>
    <row r="39" spans="36:85" ht="16" x14ac:dyDescent="0.2">
      <c r="BF39" t="str">
        <v>nrNAMissingnessSet</v>
      </c>
      <c r="BR39" s="48">
        <v>0</v>
      </c>
    </row>
    <row r="40" spans="36:85" ht="16" x14ac:dyDescent="0.2">
      <c r="BF40" t="str">
        <v>orgTypeSet</v>
      </c>
    </row>
    <row r="41" spans="36:85" ht="16" x14ac:dyDescent="0.2">
      <c r="BF41" t="str">
        <v>originSet</v>
      </c>
    </row>
    <row r="42" spans="36:85" ht="16" x14ac:dyDescent="0.2">
      <c r="BF42" t="str">
        <v>otherAggrSet</v>
      </c>
    </row>
    <row r="43" spans="36:85" ht="16" x14ac:dyDescent="0.2">
      <c r="BF43" t="str">
        <v>otherReportTableSet</v>
      </c>
    </row>
    <row r="44" spans="36:85" ht="16" x14ac:dyDescent="0.2">
      <c r="BF44" t="str">
        <v>outbreakSet</v>
      </c>
    </row>
    <row r="45" spans="36:85" ht="16" x14ac:dyDescent="0.2">
      <c r="BF45" t="str">
        <v>pcrQualitySet</v>
      </c>
    </row>
    <row r="46" spans="36:85" ht="16" x14ac:dyDescent="0.2">
      <c r="BF46" t="str">
        <v>pcrSet</v>
      </c>
    </row>
    <row r="47" spans="36:85" ht="16" x14ac:dyDescent="0.2">
      <c r="BF47" t="str">
        <v>populationUnitSet</v>
      </c>
    </row>
    <row r="48" spans="36:85" ht="16" x14ac:dyDescent="0.2">
      <c r="BF48" t="str">
        <v>poSaSpecimenSet</v>
      </c>
    </row>
    <row r="49" spans="58:58" ht="16" x14ac:dyDescent="0.2">
      <c r="BF49" t="str">
        <v>poSiSpecimenSet</v>
      </c>
    </row>
    <row r="50" spans="58:58" ht="16" x14ac:dyDescent="0.2">
      <c r="BF50" t="str">
        <v>poSpecimenSet</v>
      </c>
    </row>
    <row r="51" spans="58:58" ht="16" x14ac:dyDescent="0.2">
      <c r="BF51" t="str">
        <v>precipitationUnitSet</v>
      </c>
    </row>
    <row r="52" spans="58:58" ht="16" x14ac:dyDescent="0.2">
      <c r="BF52" t="str">
        <v>primerSet</v>
      </c>
    </row>
    <row r="53" spans="58:58" ht="16" x14ac:dyDescent="0.2">
      <c r="BF53" t="str">
        <v>protocolRelSet</v>
      </c>
    </row>
    <row r="54" spans="58:58" ht="16" x14ac:dyDescent="0.2">
      <c r="BF54" t="str">
        <v>protocolTableSet</v>
      </c>
    </row>
    <row r="55" spans="58:58" ht="16" x14ac:dyDescent="0.2">
      <c r="BF55" t="str">
        <v>purposeSet</v>
      </c>
    </row>
    <row r="56" spans="58:58" ht="16" x14ac:dyDescent="0.2">
      <c r="BF56" t="str">
        <v>regularReportTableSet</v>
      </c>
    </row>
    <row r="57" spans="58:58" ht="16" x14ac:dyDescent="0.2">
      <c r="BF57" t="str">
        <v>relHumidUnitSet</v>
      </c>
    </row>
    <row r="58" spans="58:58" ht="16" x14ac:dyDescent="0.2">
      <c r="BF58" t="str">
        <v>replicateSet</v>
      </c>
    </row>
    <row r="59" spans="58:58" ht="16" x14ac:dyDescent="0.2">
      <c r="BF59" t="str">
        <v>sampleMatSet</v>
      </c>
    </row>
    <row r="60" spans="58:58" ht="16" x14ac:dyDescent="0.2">
      <c r="BF60" t="str">
        <v>sampleQualitySet</v>
      </c>
    </row>
    <row r="61" spans="58:58" ht="16" x14ac:dyDescent="0.2">
      <c r="BF61" t="str">
        <v>sampleRelSet</v>
      </c>
    </row>
    <row r="62" spans="58:58" ht="16" x14ac:dyDescent="0.2">
      <c r="BF62" t="str">
        <v>saSpecimenSet</v>
      </c>
    </row>
    <row r="63" spans="58:58" ht="16" x14ac:dyDescent="0.2">
      <c r="BF63" t="str">
        <v>scriptSet</v>
      </c>
    </row>
    <row r="64" spans="58:58" ht="16" x14ac:dyDescent="0.2">
      <c r="BF64" t="str">
        <v>seqLaySet</v>
      </c>
    </row>
    <row r="65" spans="58:58" ht="16" x14ac:dyDescent="0.2">
      <c r="BF65" t="str">
        <v>seqQualitySet</v>
      </c>
    </row>
    <row r="66" spans="58:58" ht="16" x14ac:dyDescent="0.2">
      <c r="BF66" t="str">
        <v>seqSelSet</v>
      </c>
    </row>
    <row r="67" spans="58:58" ht="16" x14ac:dyDescent="0.2">
      <c r="BF67" t="str">
        <v>seqStratSet</v>
      </c>
    </row>
    <row r="68" spans="58:58" ht="16" x14ac:dyDescent="0.2">
      <c r="BF68" t="str">
        <v>set</v>
      </c>
    </row>
    <row r="69" spans="58:58" ht="16" x14ac:dyDescent="0.2">
      <c r="BF69" t="str">
        <v>sevSet</v>
      </c>
    </row>
    <row r="70" spans="58:58" ht="16" x14ac:dyDescent="0.2">
      <c r="BF70" t="str">
        <v>shedSet</v>
      </c>
    </row>
    <row r="71" spans="58:58" ht="16" x14ac:dyDescent="0.2">
      <c r="BF71" t="str">
        <v>siSaSpecimenSet</v>
      </c>
    </row>
    <row r="72" spans="58:58" ht="16" x14ac:dyDescent="0.2">
      <c r="BF72" t="str">
        <v>siSpecimenSet</v>
      </c>
    </row>
    <row r="73" spans="58:58" ht="16" x14ac:dyDescent="0.2">
      <c r="BF73" t="str">
        <v>siteTypeSet</v>
      </c>
    </row>
    <row r="74" spans="58:58" ht="16" x14ac:dyDescent="0.2">
      <c r="BF74" t="str">
        <v>solidSeparationSet</v>
      </c>
    </row>
    <row r="75" spans="58:58" ht="16" x14ac:dyDescent="0.2">
      <c r="BF75" t="str">
        <v>specHumidUnitSet</v>
      </c>
    </row>
    <row r="76" spans="58:58" ht="16" x14ac:dyDescent="0.2">
      <c r="BF76" t="str">
        <v>spikeMatSet</v>
      </c>
    </row>
    <row r="77" spans="58:58" ht="16" x14ac:dyDescent="0.2">
      <c r="BF77" t="str">
        <v>spikeTargetSet</v>
      </c>
    </row>
    <row r="78" spans="58:58" ht="16" x14ac:dyDescent="0.2">
      <c r="BF78" t="str">
        <v>statusSet</v>
      </c>
    </row>
    <row r="79" spans="58:58" ht="16" x14ac:dyDescent="0.2">
      <c r="BF79" t="str">
        <v>stdConcentrationUnitSet</v>
      </c>
    </row>
    <row r="80" spans="58:58" ht="16" x14ac:dyDescent="0.2">
      <c r="BF80" t="str">
        <v>surfaceCompartmentSet</v>
      </c>
    </row>
    <row r="81" spans="58:58" ht="16" x14ac:dyDescent="0.2">
      <c r="BF81" t="str">
        <v>surfaceWaterCompartmentSet</v>
      </c>
    </row>
    <row r="82" spans="58:58" ht="16" x14ac:dyDescent="0.2">
      <c r="BF82" t="str">
        <v>tableSet</v>
      </c>
    </row>
    <row r="83" spans="58:58" ht="16" x14ac:dyDescent="0.2">
      <c r="BF83" t="str">
        <v>temperatureUnitSet</v>
      </c>
    </row>
    <row r="84" spans="58:58" ht="16" x14ac:dyDescent="0.2">
      <c r="BF84" t="str">
        <v>timeUnitSet</v>
      </c>
    </row>
    <row r="85" spans="58:58" ht="16" x14ac:dyDescent="0.2">
      <c r="BF85" t="str">
        <v>turbidityUnitSet</v>
      </c>
    </row>
    <row r="86" spans="58:58" ht="16" x14ac:dyDescent="0.2">
      <c r="BF86" t="str">
        <v>unitlessUnitSet</v>
      </c>
    </row>
    <row r="87" spans="58:58" ht="16" x14ac:dyDescent="0.2">
      <c r="BF87" t="str">
        <v>volumeUnitSet</v>
      </c>
    </row>
    <row r="88" spans="58:58" ht="16" x14ac:dyDescent="0.2">
      <c r="BF88" t="str">
        <v>waterCompartmentSet</v>
      </c>
    </row>
    <row r="89" spans="58:58" ht="16" x14ac:dyDescent="0.2">
      <c r="BF89" t="str">
        <v>weathSet</v>
      </c>
    </row>
    <row r="90" spans="58:58" ht="16" x14ac:dyDescent="0.2">
      <c r="BF90" t="str">
        <v>windSpeedUnitSet</v>
      </c>
    </row>
    <row r="91" spans="58:58" ht="16" x14ac:dyDescent="0.2">
      <c r="BF91">
        <v>0</v>
      </c>
    </row>
    <row r="92" spans="58:58" ht="16" x14ac:dyDescent="0.2"/>
    <row r="93" spans="58:58" ht="16" x14ac:dyDescent="0.2"/>
    <row r="94" spans="58:58" ht="16" x14ac:dyDescent="0.2"/>
    <row r="95" spans="58:58" ht="16" x14ac:dyDescent="0.2"/>
    <row r="96" spans="58:58" ht="16" x14ac:dyDescent="0.2"/>
    <row r="97" ht="16" x14ac:dyDescent="0.2"/>
    <row r="98" ht="16" x14ac:dyDescent="0.2"/>
    <row r="99" ht="16" x14ac:dyDescent="0.2"/>
    <row r="100" ht="16" x14ac:dyDescent="0.2"/>
    <row r="101" ht="16" x14ac:dyDescent="0.2"/>
    <row r="102" ht="16" x14ac:dyDescent="0.2"/>
    <row r="103" ht="16" x14ac:dyDescent="0.2"/>
    <row r="104" ht="16" x14ac:dyDescent="0.2"/>
    <row r="105" ht="16" x14ac:dyDescent="0.2"/>
    <row r="106" ht="16" x14ac:dyDescent="0.2"/>
    <row r="107" ht="16" x14ac:dyDescent="0.2"/>
    <row r="108" ht="16" x14ac:dyDescent="0.2"/>
    <row r="109" ht="16" x14ac:dyDescent="0.2"/>
    <row r="110" ht="16" x14ac:dyDescent="0.2"/>
    <row r="111" ht="16" x14ac:dyDescent="0.2"/>
    <row r="112" ht="16" x14ac:dyDescent="0.2"/>
    <row r="113" ht="16" x14ac:dyDescent="0.2"/>
    <row r="114" ht="16" x14ac:dyDescent="0.2"/>
    <row r="115" ht="16" x14ac:dyDescent="0.2"/>
    <row r="116" ht="16" x14ac:dyDescent="0.2"/>
    <row r="117" ht="16" x14ac:dyDescent="0.2"/>
    <row r="118" ht="16" x14ac:dyDescent="0.2"/>
    <row r="119" ht="16" x14ac:dyDescent="0.2"/>
    <row r="120" ht="16" x14ac:dyDescent="0.2"/>
    <row r="121" ht="16" x14ac:dyDescent="0.2"/>
    <row r="122" ht="16" x14ac:dyDescent="0.2"/>
    <row r="123" ht="16" x14ac:dyDescent="0.2"/>
    <row r="124" ht="16" x14ac:dyDescent="0.2"/>
    <row r="125" ht="16" x14ac:dyDescent="0.2"/>
    <row r="126" ht="16" x14ac:dyDescent="0.2"/>
    <row r="127" ht="16" x14ac:dyDescent="0.2"/>
    <row r="128" ht="16" x14ac:dyDescent="0.2"/>
    <row r="129" ht="16" x14ac:dyDescent="0.2"/>
    <row r="130" ht="16" x14ac:dyDescent="0.2"/>
    <row r="131" ht="16" x14ac:dyDescent="0.2"/>
    <row r="132" ht="16" x14ac:dyDescent="0.2"/>
    <row r="133" ht="16" x14ac:dyDescent="0.2"/>
    <row r="134" ht="16" x14ac:dyDescent="0.2"/>
    <row r="135" ht="16" x14ac:dyDescent="0.2"/>
    <row r="136" ht="16" x14ac:dyDescent="0.2"/>
    <row r="137" ht="16" x14ac:dyDescent="0.2"/>
    <row r="138" ht="16" x14ac:dyDescent="0.2"/>
    <row r="139" ht="16" x14ac:dyDescent="0.2"/>
    <row r="140" ht="16" x14ac:dyDescent="0.2"/>
    <row r="141" ht="16" x14ac:dyDescent="0.2"/>
    <row r="142" ht="16" x14ac:dyDescent="0.2"/>
    <row r="143" ht="16" x14ac:dyDescent="0.2"/>
    <row r="144" ht="16" x14ac:dyDescent="0.2"/>
    <row r="145" ht="16" x14ac:dyDescent="0.2"/>
    <row r="146" ht="16" x14ac:dyDescent="0.2"/>
    <row r="147" ht="16" x14ac:dyDescent="0.2"/>
    <row r="148" ht="16" x14ac:dyDescent="0.2"/>
    <row r="149" ht="16" x14ac:dyDescent="0.2"/>
    <row r="150" ht="16" x14ac:dyDescent="0.2"/>
    <row r="151" ht="16" x14ac:dyDescent="0.2"/>
    <row r="152" ht="16" x14ac:dyDescent="0.2"/>
    <row r="153" ht="16" x14ac:dyDescent="0.2"/>
    <row r="154" ht="16" x14ac:dyDescent="0.2"/>
    <row r="155" ht="16" x14ac:dyDescent="0.2"/>
    <row r="156" ht="16" x14ac:dyDescent="0.2"/>
    <row r="157" ht="16" x14ac:dyDescent="0.2"/>
    <row r="158" ht="16" x14ac:dyDescent="0.2"/>
    <row r="159" ht="16" x14ac:dyDescent="0.2"/>
    <row r="160" ht="16" x14ac:dyDescent="0.2"/>
    <row r="161" ht="16" x14ac:dyDescent="0.2"/>
    <row r="162" ht="16" x14ac:dyDescent="0.2"/>
    <row r="163" ht="16" x14ac:dyDescent="0.2"/>
    <row r="164" ht="16" x14ac:dyDescent="0.2"/>
    <row r="165" ht="16" x14ac:dyDescent="0.2"/>
    <row r="166" ht="16" x14ac:dyDescent="0.2"/>
    <row r="167" ht="16" x14ac:dyDescent="0.2"/>
    <row r="168" ht="16" x14ac:dyDescent="0.2"/>
    <row r="169" ht="16" x14ac:dyDescent="0.2"/>
    <row r="170" ht="16" x14ac:dyDescent="0.2"/>
    <row r="171" ht="16" x14ac:dyDescent="0.2"/>
    <row r="172" ht="16" x14ac:dyDescent="0.2"/>
    <row r="173" ht="16" x14ac:dyDescent="0.2"/>
    <row r="174" ht="16" x14ac:dyDescent="0.2"/>
    <row r="175" ht="16" x14ac:dyDescent="0.2"/>
    <row r="176" ht="16" x14ac:dyDescent="0.2"/>
    <row r="177" ht="16" x14ac:dyDescent="0.2"/>
    <row r="178" ht="16" x14ac:dyDescent="0.2"/>
    <row r="179" ht="16" x14ac:dyDescent="0.2"/>
    <row r="180" ht="16" x14ac:dyDescent="0.2"/>
    <row r="181" ht="16" x14ac:dyDescent="0.2"/>
    <row r="182" ht="16" x14ac:dyDescent="0.2"/>
    <row r="183" ht="16" x14ac:dyDescent="0.2"/>
    <row r="184" ht="16" x14ac:dyDescent="0.2"/>
    <row r="185" ht="16" x14ac:dyDescent="0.2"/>
    <row r="186" ht="16" x14ac:dyDescent="0.2"/>
    <row r="187" ht="16" x14ac:dyDescent="0.2"/>
    <row r="188" ht="16" x14ac:dyDescent="0.2"/>
    <row r="189" ht="16" x14ac:dyDescent="0.2"/>
    <row r="190" ht="16" x14ac:dyDescent="0.2"/>
    <row r="191" ht="16" x14ac:dyDescent="0.2"/>
    <row r="192" ht="16" x14ac:dyDescent="0.2"/>
    <row r="193" ht="16" x14ac:dyDescent="0.2"/>
    <row r="194" ht="16" x14ac:dyDescent="0.2"/>
    <row r="195" ht="16" x14ac:dyDescent="0.2"/>
    <row r="196" ht="16" x14ac:dyDescent="0.2"/>
    <row r="197" ht="16" x14ac:dyDescent="0.2"/>
    <row r="198" ht="16" x14ac:dyDescent="0.2"/>
    <row r="199" ht="16" x14ac:dyDescent="0.2"/>
    <row r="200" ht="16" x14ac:dyDescent="0.2"/>
    <row r="201" ht="16" x14ac:dyDescent="0.2"/>
    <row r="202" ht="16" x14ac:dyDescent="0.2"/>
    <row r="203" ht="16" x14ac:dyDescent="0.2"/>
    <row r="204" ht="16" x14ac:dyDescent="0.2"/>
    <row r="205" ht="16" x14ac:dyDescent="0.2"/>
    <row r="206" ht="16" x14ac:dyDescent="0.2"/>
    <row r="207" ht="16" x14ac:dyDescent="0.2"/>
    <row r="208" ht="16" x14ac:dyDescent="0.2"/>
    <row r="209" ht="16" x14ac:dyDescent="0.2"/>
    <row r="210" ht="16" x14ac:dyDescent="0.2"/>
    <row r="211" ht="16" x14ac:dyDescent="0.2"/>
    <row r="212" ht="16" x14ac:dyDescent="0.2"/>
    <row r="213" ht="16" x14ac:dyDescent="0.2"/>
    <row r="214" ht="16" x14ac:dyDescent="0.2"/>
    <row r="215" ht="16" x14ac:dyDescent="0.2"/>
    <row r="216" ht="16" x14ac:dyDescent="0.2"/>
    <row r="217" ht="16" x14ac:dyDescent="0.2"/>
    <row r="218" ht="16" x14ac:dyDescent="0.2"/>
    <row r="219" ht="16" x14ac:dyDescent="0.2"/>
    <row r="220" ht="16" x14ac:dyDescent="0.2"/>
    <row r="221" ht="16" x14ac:dyDescent="0.2"/>
    <row r="222" ht="16" x14ac:dyDescent="0.2"/>
    <row r="223" ht="16" x14ac:dyDescent="0.2"/>
    <row r="224" ht="16" x14ac:dyDescent="0.2"/>
    <row r="225" ht="16" x14ac:dyDescent="0.2"/>
    <row r="226" ht="16" x14ac:dyDescent="0.2"/>
    <row r="227" ht="16" x14ac:dyDescent="0.2"/>
    <row r="228" ht="16" x14ac:dyDescent="0.2"/>
    <row r="229" ht="16" x14ac:dyDescent="0.2"/>
    <row r="230" ht="16" x14ac:dyDescent="0.2"/>
    <row r="231" ht="16" x14ac:dyDescent="0.2"/>
    <row r="232" ht="16" x14ac:dyDescent="0.2"/>
    <row r="233" ht="16" x14ac:dyDescent="0.2"/>
    <row r="234" ht="16" x14ac:dyDescent="0.2"/>
    <row r="235" ht="16" x14ac:dyDescent="0.2"/>
    <row r="236" ht="16" x14ac:dyDescent="0.2"/>
    <row r="237" ht="16" x14ac:dyDescent="0.2"/>
    <row r="238" ht="16" x14ac:dyDescent="0.2"/>
    <row r="239" ht="16" x14ac:dyDescent="0.2"/>
  </sheetData>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7AEB3-EEF2-43FA-8335-D8974FB3AC85}">
  <sheetPr>
    <tabColor rgb="FFB4C6E7"/>
  </sheetPr>
  <dimension ref="A1:N100"/>
  <sheetViews>
    <sheetView workbookViewId="0">
      <selection activeCell="A5" sqref="A5"/>
    </sheetView>
  </sheetViews>
  <sheetFormatPr baseColWidth="10" defaultColWidth="8.83203125" defaultRowHeight="16" x14ac:dyDescent="0.2"/>
  <cols>
    <col min="1" max="1" width="15.33203125" customWidth="1"/>
    <col min="2" max="2" width="15.1640625" customWidth="1"/>
    <col min="3" max="3" width="18.6640625" customWidth="1"/>
    <col min="4" max="4" width="17" customWidth="1"/>
    <col min="5" max="5" width="14.5" customWidth="1"/>
    <col min="6" max="6" width="15.1640625" customWidth="1"/>
    <col min="8" max="8" width="17.83203125" customWidth="1"/>
    <col min="9" max="9" width="13.83203125" customWidth="1"/>
    <col min="13" max="13" width="16.1640625" customWidth="1"/>
    <col min="14" max="14" width="19.5" customWidth="1"/>
    <col min="15" max="15" width="15" customWidth="1"/>
    <col min="18" max="18" width="16.5" customWidth="1"/>
  </cols>
  <sheetData>
    <row r="1" spans="1:14" s="83" customFormat="1" ht="39" customHeight="1" x14ac:dyDescent="0.25">
      <c r="A1" s="54" t="str" cm="1">
        <f t="array" ref="A1:G1">TRANSPOSE(_xlfn.SORTBY(_xlfn._xlws.FILTER(label,(parts!AI:AI="header")+(parts!AI:AI="PK")+(parts!AI:AI="cK")+(parts!AI:AI="FK")),_xlfn._xlws.FILTER(parts!AK:AK,(parts!AI:AI="header")+(parts!AI:AI="cK")+(parts!AI:AI="PK")+(parts!AI:AI="FK")),1))</f>
        <v>Report set ID</v>
      </c>
      <c r="B1" s="75" t="str">
        <v>Protocol ID</v>
      </c>
      <c r="C1" s="9" t="str">
        <v>Name</v>
      </c>
      <c r="D1" s="9" t="str">
        <v>Organization ID</v>
      </c>
      <c r="E1" s="64" t="str">
        <v>Contact ID</v>
      </c>
      <c r="F1" s="64" t="str">
        <v>Last edited</v>
      </c>
      <c r="G1" s="9" t="str">
        <v>Notes</v>
      </c>
      <c r="H1" s="54"/>
      <c r="I1" s="75"/>
      <c r="J1" s="9"/>
      <c r="K1" s="9"/>
      <c r="L1" s="9"/>
      <c r="M1" s="64"/>
      <c r="N1" s="9"/>
    </row>
    <row r="2" spans="1:14" x14ac:dyDescent="0.2">
      <c r="F2" s="171"/>
      <c r="H2" s="77"/>
    </row>
    <row r="3" spans="1:14" x14ac:dyDescent="0.2">
      <c r="F3" s="171"/>
    </row>
    <row r="4" spans="1:14" x14ac:dyDescent="0.2">
      <c r="F4" s="171"/>
    </row>
    <row r="5" spans="1:14" x14ac:dyDescent="0.2">
      <c r="F5" s="171"/>
    </row>
    <row r="6" spans="1:14" x14ac:dyDescent="0.2">
      <c r="F6" s="171"/>
    </row>
    <row r="7" spans="1:14" x14ac:dyDescent="0.2">
      <c r="F7" s="171"/>
    </row>
    <row r="8" spans="1:14" x14ac:dyDescent="0.2">
      <c r="F8" s="171"/>
    </row>
    <row r="9" spans="1:14" x14ac:dyDescent="0.2">
      <c r="F9" s="171"/>
    </row>
    <row r="10" spans="1:14" x14ac:dyDescent="0.2">
      <c r="F10" s="171"/>
    </row>
    <row r="11" spans="1:14" x14ac:dyDescent="0.2">
      <c r="F11" s="171"/>
    </row>
    <row r="12" spans="1:14" x14ac:dyDescent="0.2">
      <c r="F12" s="171"/>
    </row>
    <row r="13" spans="1:14" x14ac:dyDescent="0.2">
      <c r="F13" s="171"/>
    </row>
    <row r="14" spans="1:14" x14ac:dyDescent="0.2">
      <c r="F14" s="171"/>
    </row>
    <row r="15" spans="1:14" x14ac:dyDescent="0.2">
      <c r="F15" s="171"/>
    </row>
    <row r="16" spans="1:14" x14ac:dyDescent="0.2">
      <c r="F16" s="171"/>
    </row>
    <row r="17" spans="6:6" x14ac:dyDescent="0.2">
      <c r="F17" s="171"/>
    </row>
    <row r="18" spans="6:6" x14ac:dyDescent="0.2">
      <c r="F18" s="171"/>
    </row>
    <row r="19" spans="6:6" x14ac:dyDescent="0.2">
      <c r="F19" s="171"/>
    </row>
    <row r="20" spans="6:6" x14ac:dyDescent="0.2">
      <c r="F20" s="171"/>
    </row>
    <row r="21" spans="6:6" x14ac:dyDescent="0.2">
      <c r="F21" s="171"/>
    </row>
    <row r="22" spans="6:6" x14ac:dyDescent="0.2">
      <c r="F22" s="171"/>
    </row>
    <row r="23" spans="6:6" x14ac:dyDescent="0.2">
      <c r="F23" s="171"/>
    </row>
    <row r="24" spans="6:6" x14ac:dyDescent="0.2">
      <c r="F24" s="171"/>
    </row>
    <row r="25" spans="6:6" x14ac:dyDescent="0.2">
      <c r="F25" s="171"/>
    </row>
    <row r="26" spans="6:6" x14ac:dyDescent="0.2">
      <c r="F26" s="171"/>
    </row>
    <row r="27" spans="6:6" x14ac:dyDescent="0.2">
      <c r="F27" s="171"/>
    </row>
    <row r="28" spans="6:6" x14ac:dyDescent="0.2">
      <c r="F28" s="171"/>
    </row>
    <row r="29" spans="6:6" x14ac:dyDescent="0.2">
      <c r="F29" s="171"/>
    </row>
    <row r="30" spans="6:6" x14ac:dyDescent="0.2">
      <c r="F30" s="171"/>
    </row>
    <row r="31" spans="6:6" x14ac:dyDescent="0.2">
      <c r="F31" s="171"/>
    </row>
    <row r="32" spans="6:6" x14ac:dyDescent="0.2">
      <c r="F32" s="171"/>
    </row>
    <row r="33" spans="6:6" x14ac:dyDescent="0.2">
      <c r="F33" s="171"/>
    </row>
    <row r="34" spans="6:6" x14ac:dyDescent="0.2">
      <c r="F34" s="171"/>
    </row>
    <row r="35" spans="6:6" x14ac:dyDescent="0.2">
      <c r="F35" s="171"/>
    </row>
    <row r="36" spans="6:6" x14ac:dyDescent="0.2">
      <c r="F36" s="171"/>
    </row>
    <row r="37" spans="6:6" x14ac:dyDescent="0.2">
      <c r="F37" s="171"/>
    </row>
    <row r="38" spans="6:6" x14ac:dyDescent="0.2">
      <c r="F38" s="171"/>
    </row>
    <row r="39" spans="6:6" x14ac:dyDescent="0.2">
      <c r="F39" s="171"/>
    </row>
    <row r="40" spans="6:6" x14ac:dyDescent="0.2">
      <c r="F40" s="171"/>
    </row>
    <row r="41" spans="6:6" x14ac:dyDescent="0.2">
      <c r="F41" s="171"/>
    </row>
    <row r="42" spans="6:6" x14ac:dyDescent="0.2">
      <c r="F42" s="171"/>
    </row>
    <row r="43" spans="6:6" x14ac:dyDescent="0.2">
      <c r="F43" s="171"/>
    </row>
    <row r="44" spans="6:6" x14ac:dyDescent="0.2">
      <c r="F44" s="171"/>
    </row>
    <row r="45" spans="6:6" x14ac:dyDescent="0.2">
      <c r="F45" s="171"/>
    </row>
    <row r="46" spans="6:6" x14ac:dyDescent="0.2">
      <c r="F46" s="171"/>
    </row>
    <row r="47" spans="6:6" x14ac:dyDescent="0.2">
      <c r="F47" s="171"/>
    </row>
    <row r="48" spans="6:6" x14ac:dyDescent="0.2">
      <c r="F48" s="171"/>
    </row>
    <row r="49" spans="6:6" x14ac:dyDescent="0.2">
      <c r="F49" s="171"/>
    </row>
    <row r="50" spans="6:6" x14ac:dyDescent="0.2">
      <c r="F50" s="171"/>
    </row>
    <row r="51" spans="6:6" x14ac:dyDescent="0.2">
      <c r="F51" s="171"/>
    </row>
    <row r="52" spans="6:6" x14ac:dyDescent="0.2">
      <c r="F52" s="171"/>
    </row>
    <row r="53" spans="6:6" x14ac:dyDescent="0.2">
      <c r="F53" s="171"/>
    </row>
    <row r="54" spans="6:6" x14ac:dyDescent="0.2">
      <c r="F54" s="171"/>
    </row>
    <row r="55" spans="6:6" x14ac:dyDescent="0.2">
      <c r="F55" s="171"/>
    </row>
    <row r="56" spans="6:6" x14ac:dyDescent="0.2">
      <c r="F56" s="171"/>
    </row>
    <row r="57" spans="6:6" x14ac:dyDescent="0.2">
      <c r="F57" s="171"/>
    </row>
    <row r="58" spans="6:6" x14ac:dyDescent="0.2">
      <c r="F58" s="171"/>
    </row>
    <row r="59" spans="6:6" x14ac:dyDescent="0.2">
      <c r="F59" s="171"/>
    </row>
    <row r="60" spans="6:6" x14ac:dyDescent="0.2">
      <c r="F60" s="171"/>
    </row>
    <row r="61" spans="6:6" x14ac:dyDescent="0.2">
      <c r="F61" s="171"/>
    </row>
    <row r="62" spans="6:6" x14ac:dyDescent="0.2">
      <c r="F62" s="171"/>
    </row>
    <row r="63" spans="6:6" x14ac:dyDescent="0.2">
      <c r="F63" s="171"/>
    </row>
    <row r="64" spans="6:6" x14ac:dyDescent="0.2">
      <c r="F64" s="171"/>
    </row>
    <row r="65" spans="6:6" x14ac:dyDescent="0.2">
      <c r="F65" s="171"/>
    </row>
    <row r="66" spans="6:6" x14ac:dyDescent="0.2">
      <c r="F66" s="171"/>
    </row>
    <row r="67" spans="6:6" x14ac:dyDescent="0.2">
      <c r="F67" s="171"/>
    </row>
    <row r="68" spans="6:6" x14ac:dyDescent="0.2">
      <c r="F68" s="171"/>
    </row>
    <row r="69" spans="6:6" x14ac:dyDescent="0.2">
      <c r="F69" s="171"/>
    </row>
    <row r="70" spans="6:6" x14ac:dyDescent="0.2">
      <c r="F70" s="171"/>
    </row>
    <row r="71" spans="6:6" x14ac:dyDescent="0.2">
      <c r="F71" s="171"/>
    </row>
    <row r="72" spans="6:6" x14ac:dyDescent="0.2">
      <c r="F72" s="171"/>
    </row>
    <row r="73" spans="6:6" x14ac:dyDescent="0.2">
      <c r="F73" s="171"/>
    </row>
    <row r="74" spans="6:6" x14ac:dyDescent="0.2">
      <c r="F74" s="171"/>
    </row>
    <row r="75" spans="6:6" x14ac:dyDescent="0.2">
      <c r="F75" s="171"/>
    </row>
    <row r="76" spans="6:6" x14ac:dyDescent="0.2">
      <c r="F76" s="171"/>
    </row>
    <row r="77" spans="6:6" x14ac:dyDescent="0.2">
      <c r="F77" s="171"/>
    </row>
    <row r="78" spans="6:6" x14ac:dyDescent="0.2">
      <c r="F78" s="171"/>
    </row>
    <row r="79" spans="6:6" x14ac:dyDescent="0.2">
      <c r="F79" s="171"/>
    </row>
    <row r="80" spans="6:6" x14ac:dyDescent="0.2">
      <c r="F80" s="171"/>
    </row>
    <row r="81" spans="6:6" x14ac:dyDescent="0.2">
      <c r="F81" s="171"/>
    </row>
    <row r="82" spans="6:6" x14ac:dyDescent="0.2">
      <c r="F82" s="171"/>
    </row>
    <row r="83" spans="6:6" x14ac:dyDescent="0.2">
      <c r="F83" s="171"/>
    </row>
    <row r="84" spans="6:6" x14ac:dyDescent="0.2">
      <c r="F84" s="171"/>
    </row>
    <row r="85" spans="6:6" x14ac:dyDescent="0.2">
      <c r="F85" s="171"/>
    </row>
    <row r="86" spans="6:6" x14ac:dyDescent="0.2">
      <c r="F86" s="171"/>
    </row>
    <row r="87" spans="6:6" x14ac:dyDescent="0.2">
      <c r="F87" s="171"/>
    </row>
    <row r="88" spans="6:6" x14ac:dyDescent="0.2">
      <c r="F88" s="171"/>
    </row>
    <row r="89" spans="6:6" x14ac:dyDescent="0.2">
      <c r="F89" s="171"/>
    </row>
    <row r="90" spans="6:6" x14ac:dyDescent="0.2">
      <c r="F90" s="171"/>
    </row>
    <row r="91" spans="6:6" x14ac:dyDescent="0.2">
      <c r="F91" s="171"/>
    </row>
    <row r="92" spans="6:6" x14ac:dyDescent="0.2">
      <c r="F92" s="171"/>
    </row>
    <row r="93" spans="6:6" x14ac:dyDescent="0.2">
      <c r="F93" s="171"/>
    </row>
    <row r="94" spans="6:6" x14ac:dyDescent="0.2">
      <c r="F94" s="171"/>
    </row>
    <row r="95" spans="6:6" x14ac:dyDescent="0.2">
      <c r="F95" s="171"/>
    </row>
    <row r="96" spans="6:6" x14ac:dyDescent="0.2">
      <c r="F96" s="171"/>
    </row>
    <row r="97" spans="6:6" x14ac:dyDescent="0.2">
      <c r="F97" s="171"/>
    </row>
    <row r="98" spans="6:6" x14ac:dyDescent="0.2">
      <c r="F98" s="171"/>
    </row>
    <row r="99" spans="6:6" x14ac:dyDescent="0.2">
      <c r="F99" s="171"/>
    </row>
    <row r="100" spans="6:6" x14ac:dyDescent="0.2">
      <c r="F100" s="171"/>
    </row>
  </sheetData>
  <conditionalFormatting sqref="A2:G100">
    <cfRule type="expression" dxfId="28" priority="2">
      <formula>ISEVEN(ROW())</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FE8CC-CEFF-4B82-B7D0-EF218525E3FB}">
  <sheetPr>
    <tabColor theme="4" tint="0.59999389629810485"/>
  </sheetPr>
  <dimension ref="A1:XF100"/>
  <sheetViews>
    <sheetView topLeftCell="P1" zoomScale="125" zoomScaleNormal="238" workbookViewId="0">
      <selection activeCell="T1" sqref="T1"/>
    </sheetView>
  </sheetViews>
  <sheetFormatPr baseColWidth="10" defaultColWidth="11" defaultRowHeight="15.75" customHeight="1" x14ac:dyDescent="0.2"/>
  <cols>
    <col min="1" max="1" width="22.5" customWidth="1"/>
    <col min="2" max="2" width="19.83203125" customWidth="1"/>
    <col min="3" max="4" width="12.1640625" customWidth="1"/>
    <col min="5" max="5" width="13.5" customWidth="1"/>
    <col min="6" max="6" width="15.1640625" customWidth="1"/>
    <col min="7" max="7" width="20.1640625" customWidth="1"/>
    <col min="8" max="8" width="21.83203125" customWidth="1"/>
    <col min="9" max="9" width="21" customWidth="1"/>
    <col min="10" max="10" width="23.83203125" customWidth="1"/>
    <col min="11" max="11" width="17" customWidth="1"/>
    <col min="12" max="12" width="14.6640625" customWidth="1"/>
    <col min="13" max="13" width="23.5" customWidth="1"/>
    <col min="14" max="14" width="24.33203125" customWidth="1"/>
    <col min="15" max="15" width="18.1640625" customWidth="1"/>
    <col min="16" max="16" width="23.1640625" customWidth="1"/>
    <col min="17" max="17" width="14.1640625" customWidth="1"/>
    <col min="18" max="18" width="25.5" customWidth="1"/>
    <col min="19" max="19" width="21.83203125" customWidth="1"/>
    <col min="20" max="20" width="16.6640625" customWidth="1"/>
    <col min="21" max="21" width="20.33203125" customWidth="1"/>
    <col min="22" max="22" width="19.1640625" customWidth="1"/>
    <col min="23" max="23" width="19.5" customWidth="1"/>
    <col min="24" max="24" width="16.6640625" customWidth="1"/>
    <col min="25" max="25" width="20.33203125" customWidth="1"/>
    <col min="26" max="26" width="19.6640625" customWidth="1"/>
    <col min="27" max="27" width="18.5" customWidth="1"/>
    <col min="28" max="31" width="25.33203125" customWidth="1"/>
    <col min="32" max="32" width="25.1640625" customWidth="1"/>
    <col min="34" max="109" width="11" hidden="1" customWidth="1"/>
    <col min="110" max="110" width="10.1640625" hidden="1" customWidth="1"/>
    <col min="111" max="111" width="14.33203125" hidden="1" customWidth="1"/>
    <col min="112" max="135" width="0" hidden="1" customWidth="1"/>
    <col min="136" max="136" width="19.6640625" hidden="1" customWidth="1"/>
    <col min="137" max="137" width="0" hidden="1" customWidth="1"/>
    <col min="138" max="165" width="11" hidden="1" customWidth="1"/>
    <col min="166" max="173" width="9.33203125" hidden="1" customWidth="1"/>
    <col min="174" max="186" width="9.6640625" hidden="1" customWidth="1"/>
    <col min="187" max="187" width="1.6640625" hidden="1" customWidth="1"/>
    <col min="188" max="213" width="9.6640625" hidden="1" customWidth="1"/>
    <col min="214" max="239" width="11" hidden="1" customWidth="1"/>
    <col min="240" max="240" width="11" customWidth="1"/>
    <col min="241" max="241" width="10.6640625" customWidth="1"/>
    <col min="242" max="265" width="11" hidden="1" customWidth="1"/>
    <col min="266" max="291" width="0" hidden="1" customWidth="1"/>
    <col min="293" max="293" width="11" customWidth="1"/>
    <col min="294" max="317" width="11" hidden="1" customWidth="1"/>
    <col min="318" max="318" width="14.83203125" hidden="1" customWidth="1"/>
    <col min="319" max="319" width="0" hidden="1" customWidth="1"/>
    <col min="320" max="343" width="11" hidden="1" customWidth="1"/>
    <col min="344" max="345" width="11" bestFit="1" customWidth="1"/>
    <col min="346" max="369" width="11" hidden="1" customWidth="1"/>
    <col min="374" max="601" width="0" hidden="1" customWidth="1"/>
    <col min="602" max="602" width="14" customWidth="1"/>
    <col min="616" max="616" width="17" customWidth="1"/>
    <col min="618" max="618" width="18.83203125" customWidth="1"/>
    <col min="624" max="624" width="14.33203125" customWidth="1"/>
  </cols>
  <sheetData>
    <row r="1" spans="1:630" s="153" customFormat="1" ht="42.75" customHeight="1" thickBot="1" x14ac:dyDescent="0.3">
      <c r="A1" s="54" t="str" cm="1">
        <f t="array" ref="A1:AB1">TRANSPOSE(_xlfn.SORTBY(_xlfn._xlws.FILTER(label,(parts!AF:AF="header")+(parts!AF:AF="cK")+(parts!AF:AF="PK")+(parts!AF:AF="FK")),_xlfn._xlws.FILTER(parts!AH:AH,(parts!AF:AF="header")+(parts!AF:AF="cK")+(parts!AF:AF="PK")+(parts!AF:AF="FK")),1))</f>
        <v>Report ID</v>
      </c>
      <c r="B1" s="157" t="str">
        <v>Protocol ID</v>
      </c>
      <c r="C1" s="153" t="str">
        <v>Sample ID</v>
      </c>
      <c r="D1" s="153" t="str">
        <v>Purpose</v>
      </c>
      <c r="E1" s="153" t="str">
        <v>Polygon ID</v>
      </c>
      <c r="F1" s="153" t="str">
        <v>Site ID</v>
      </c>
      <c r="G1" s="157" t="str">
        <v>Dataset ID</v>
      </c>
      <c r="H1" s="157" t="str">
        <v>Report set ID</v>
      </c>
      <c r="I1" s="153" t="str">
        <v>Analysis date start</v>
      </c>
      <c r="J1" s="153" t="str">
        <v>Analysis date end</v>
      </c>
      <c r="K1" s="157" t="str">
        <v>Report date</v>
      </c>
      <c r="L1" s="157" t="str">
        <v>Specimen</v>
      </c>
      <c r="M1" s="153" t="str">
        <v>Fraction analyzed</v>
      </c>
      <c r="N1" s="153" t="str">
        <v>Group</v>
      </c>
      <c r="O1" s="153" t="str">
        <v>Class</v>
      </c>
      <c r="P1" s="153" t="str">
        <v>Measure</v>
      </c>
      <c r="Q1" s="153" t="str">
        <v>Value</v>
      </c>
      <c r="R1" s="153" t="str">
        <v>Unit</v>
      </c>
      <c r="S1" s="153" t="str">
        <v>Aggregation</v>
      </c>
      <c r="T1" s="157" t="str">
        <v>Nomenclature</v>
      </c>
      <c r="U1" s="157" t="str">
        <v>Index</v>
      </c>
      <c r="V1" s="157" t="str">
        <v>Measure license</v>
      </c>
      <c r="W1" s="157" t="str">
        <v>Reportable</v>
      </c>
      <c r="X1" s="157" t="str">
        <v>Organization ID</v>
      </c>
      <c r="Y1" s="157" t="str">
        <v>Contact ID</v>
      </c>
      <c r="Z1" s="157" t="str">
        <v>Reference link</v>
      </c>
      <c r="AA1" s="157" t="str">
        <v>Last edited</v>
      </c>
      <c r="AB1" s="153" t="str">
        <v>Notes</v>
      </c>
      <c r="AE1" s="153" t="s">
        <v>6102</v>
      </c>
      <c r="AF1" s="153" t="s">
        <v>6103</v>
      </c>
      <c r="IF1" s="153" t="s">
        <v>6104</v>
      </c>
      <c r="KF1" s="153" t="s">
        <v>6105</v>
      </c>
      <c r="NF1" s="153" t="s">
        <v>6106</v>
      </c>
      <c r="WD1" s="153" t="s">
        <v>6107</v>
      </c>
      <c r="WE1" s="170" t="str" cm="1">
        <f t="array" ref="WE1:XF1">TRANSPOSE(_xlfn.SORTBY(_xlfn._xlws.FILTER(partID,(parts!AF:AF="header")+(parts!AF:AF="cK")+(parts!AF:AF="PK")+(parts!AF:AF="FK")),_xlfn._xlws.FILTER(parts!AH:AH,(parts!AF:AF="header")+(parts!AF:AF="cK")+(parts!AF:AF="PK")+(parts!AF:AF="FK")),1))</f>
        <v>measureRepID</v>
      </c>
      <c r="WF1" s="153" t="str">
        <v>protocolID</v>
      </c>
      <c r="WG1" s="153" t="str">
        <v>sampleID</v>
      </c>
      <c r="WH1" s="153" t="str">
        <v>purpose</v>
      </c>
      <c r="WI1" s="153" t="str">
        <v>polygonID</v>
      </c>
      <c r="WJ1" s="153" t="str">
        <v>siteID</v>
      </c>
      <c r="WK1" s="153" t="str">
        <v>datasetID</v>
      </c>
      <c r="WL1" s="153" t="str">
        <v>meaureSetRepID</v>
      </c>
      <c r="WM1" s="153" t="str">
        <v>aDateStart</v>
      </c>
      <c r="WN1" s="153" t="str">
        <v>aDateEnd</v>
      </c>
      <c r="WO1" s="153" t="str">
        <v>reportDate</v>
      </c>
      <c r="WP1" s="153" t="str">
        <v>specimen</v>
      </c>
      <c r="WQ1" s="153" t="str">
        <v>fraction</v>
      </c>
      <c r="WR1" s="153" t="str">
        <v>group</v>
      </c>
      <c r="WS1" s="153" t="str">
        <v>class</v>
      </c>
      <c r="WT1" s="153" t="str">
        <v>measure</v>
      </c>
      <c r="WU1" s="153" t="str">
        <v>value</v>
      </c>
      <c r="WV1" s="153" t="str">
        <v>unit</v>
      </c>
      <c r="WW1" s="153" t="str">
        <v>aggreation</v>
      </c>
      <c r="WX1" s="153" t="str">
        <v>nomenclature</v>
      </c>
      <c r="WY1" s="153" t="str">
        <v>index</v>
      </c>
      <c r="WZ1" s="153" t="str">
        <v>mesureLic</v>
      </c>
      <c r="XA1" s="153" t="str">
        <v>reportable</v>
      </c>
      <c r="XB1" s="153" t="str">
        <v>organizationID</v>
      </c>
      <c r="XC1" s="153" t="str">
        <v>contactID</v>
      </c>
      <c r="XD1" s="153" t="str">
        <v>refLink</v>
      </c>
      <c r="XE1" s="153" t="str">
        <v>lastEdited</v>
      </c>
      <c r="XF1" s="153" t="str">
        <v>notes</v>
      </c>
    </row>
    <row r="2" spans="1:630" ht="17" thickTop="1" x14ac:dyDescent="0.2">
      <c r="D2" t="s">
        <v>4200</v>
      </c>
      <c r="I2" s="171"/>
      <c r="J2" s="171"/>
      <c r="K2" s="171"/>
      <c r="L2" t="s">
        <v>3641</v>
      </c>
      <c r="M2" t="s">
        <v>2482</v>
      </c>
      <c r="N2" t="s">
        <v>4444</v>
      </c>
      <c r="O2" t="s">
        <v>588</v>
      </c>
      <c r="P2" t="s">
        <v>1271</v>
      </c>
      <c r="Q2">
        <v>22</v>
      </c>
      <c r="R2" t="s">
        <v>2049</v>
      </c>
      <c r="S2" t="s">
        <v>2603</v>
      </c>
      <c r="W2" t="s">
        <v>5121</v>
      </c>
      <c r="AA2" s="171"/>
      <c r="AF2" s="11" t="e" cm="1">
        <f t="array" ref="AF2">TRANSPOSE(IF(O2 = "", _xlfn._xlws.FILTER(label, (partType = "measure") + (partType = "missingness")),_xlfn._xlws.FILTER(_xlfn._xlws.FILTER(label,(parts!AF:AF="Input")*(partType="measure")*(parts!G:G&lt;&gt;"NA")),(_xlfn._xlws.FILTER(parts!K:K,(parts!AF:AF="Input")*(partType="measure")*(parts!G:G&lt;&gt;"NA")) = _xlfn._xlws.FILTER(parts!K:K,(label = O2)*(parts!#REF! = "class"))))))</f>
        <v>#REF!</v>
      </c>
      <c r="IF2" t="str" cm="1">
        <f t="array" ref="IF2:IR2">TRANSPOSE(_xlfn._xlws.FILTER(sets!D:D,(sets!A:A = _xlfn._xlws.FILTER(_xlfn._xlws.FILTER(parts!Q:Q,parts!AF:AF="Input"),_xlfn._xlws.FILTER(label,parts!AF:AF="Input")=P2)) + (sets!A:A = "genMissingnessSet")))</f>
        <v>Breadth of coverage (&gt;=5x depth)</v>
      </c>
      <c r="IG2" t="str">
        <v>Depth of coverage</v>
      </c>
      <c r="IH2" t="str">
        <v>Detected</v>
      </c>
      <c r="II2" t="str">
        <v>Gene copies per L</v>
      </c>
      <c r="IJ2" t="str">
        <v>Percent recovery</v>
      </c>
      <c r="IK2" t="str">
        <v>Proportion of total</v>
      </c>
      <c r="IL2" t="str">
        <v>Proportion of variant in sample</v>
      </c>
      <c r="IM2" t="str">
        <v>Not applicable</v>
      </c>
      <c r="IN2" t="str">
        <v>Not a number</v>
      </c>
      <c r="IO2" t="str">
        <v>Not reported</v>
      </c>
      <c r="IP2" t="str">
        <v>Undisclosed</v>
      </c>
      <c r="IQ2" t="str">
        <v>Null</v>
      </c>
      <c r="IR2" t="str">
        <v>Detected</v>
      </c>
      <c r="KF2" t="str" cm="1">
        <f t="array" ref="KF2:KW2">TRANSPOSE(_xlfn._xlws.FILTER(sets!D:D, (sets!A:A = _xlfn._xlws.FILTER(_xlfn._xlws.FILTER(parts!S:S,parts!AF:AF="Input"),_xlfn._xlws.FILTER(label,parts!AF:AF="Input")=R2)) + (sets!A:A = "genMissingnessSet")))</f>
        <v>PMMoV- and flow-normalized mean</v>
      </c>
      <c r="KG2" t="str">
        <v>PMMoV-normalized mean</v>
      </c>
      <c r="KH2" t="str">
        <v>Upper limit of a 95% confidence interval</v>
      </c>
      <c r="KI2" t="str">
        <v>Normalized Standard Deviation</v>
      </c>
      <c r="KJ2" t="str">
        <v>Normalized arithmetic mean</v>
      </c>
      <c r="KK2" t="str">
        <v>Lower limit of a 95% confidence interval</v>
      </c>
      <c r="KL2" t="str">
        <v>Flow-normalized mean</v>
      </c>
      <c r="KM2" t="str">
        <v>Maximum Value</v>
      </c>
      <c r="KN2" t="str">
        <v>Arithmetic mean</v>
      </c>
      <c r="KO2" t="str">
        <v>Median</v>
      </c>
      <c r="KP2" t="str">
        <v>Minimum Value</v>
      </c>
      <c r="KQ2" t="str">
        <v>Standard Deviation</v>
      </c>
      <c r="KR2" t="e">
        <v>#N/A</v>
      </c>
      <c r="KS2" t="str">
        <v>Not applicable</v>
      </c>
      <c r="KT2" t="str">
        <v>Not a number</v>
      </c>
      <c r="KU2" t="str">
        <v>Not reported</v>
      </c>
      <c r="KV2" t="str">
        <v>Undisclosed</v>
      </c>
      <c r="KW2" t="str">
        <v>Null</v>
      </c>
      <c r="MF2" s="11"/>
      <c r="NF2" t="e" cm="1">
        <f t="array" ref="NF2:NJ2">IF(_xlfn._xlws.FILTER(parts!O:O, label=P2)="NA",TRANSPOSE(_xlfn._xlws.FILTER(label, partType = "missingness")),TRANSPOSE(_xlfn._xlws.FILTER(sets!D:D,(sets!A:A = _xlfn._xlws.FILTER(parts!O:O, label=P2))+(sets!A:A = "genMissingnessSet"))))</f>
        <v>#REF!</v>
      </c>
      <c r="NG2" t="e">
        <v>#REF!</v>
      </c>
      <c r="NH2" t="e">
        <v>#REF!</v>
      </c>
      <c r="NI2" t="e">
        <v>#REF!</v>
      </c>
      <c r="NJ2" t="e">
        <v>#REF!</v>
      </c>
      <c r="WE2">
        <f t="shared" ref="WE2:WE33" si="0">A2</f>
        <v>0</v>
      </c>
      <c r="WF2">
        <f t="shared" ref="WF2:WF33" si="1">B2</f>
        <v>0</v>
      </c>
      <c r="WG2">
        <f t="shared" ref="WG2:WG33" si="2">C2</f>
        <v>0</v>
      </c>
      <c r="WH2" t="str">
        <f>IF(D2="",0,_xlfn.XLOOKUP(D2,label,partID))</f>
        <v>regular</v>
      </c>
      <c r="WI2">
        <f t="shared" ref="WI2:WI33" si="3">E2</f>
        <v>0</v>
      </c>
      <c r="WJ2">
        <f t="shared" ref="WJ2:WJ33" si="4">F2</f>
        <v>0</v>
      </c>
      <c r="WK2">
        <f t="shared" ref="WK2:WK33" si="5">G2</f>
        <v>0</v>
      </c>
      <c r="WL2">
        <f t="shared" ref="WL2:WL33" si="6">H2</f>
        <v>0</v>
      </c>
      <c r="WM2">
        <f t="shared" ref="WM2:WM33" si="7">I2</f>
        <v>0</v>
      </c>
      <c r="WN2">
        <f t="shared" ref="WN2:WN33" si="8">J2</f>
        <v>0</v>
      </c>
      <c r="WO2">
        <f t="shared" ref="WO2:WO33" si="9">K2</f>
        <v>0</v>
      </c>
      <c r="WP2" t="str">
        <f t="shared" ref="WP2:WP33" si="10">IF(L2="",0,_xlfn.XLOOKUP(L2,label,partID))</f>
        <v>po</v>
      </c>
      <c r="WQ2" t="str">
        <f t="shared" ref="WQ2:WQ33" si="11">IF(M2="",0,_xlfn.XLOOKUP(M2,label,partID))</f>
        <v>liq</v>
      </c>
      <c r="WR2" t="str">
        <f t="shared" ref="WR2:WR33" si="12">IF(N2="",0,_xlfn.XLOOKUP(N2,label,partID))</f>
        <v>sarsCov2</v>
      </c>
      <c r="WS2" t="str">
        <f t="shared" ref="WS2:WS33" si="13">IF(O2="",0,_xlfn.XLOOKUP(O2,label,partID))</f>
        <v>allele</v>
      </c>
      <c r="WT2" t="str">
        <f t="shared" ref="WT2:WT33" si="14">IF(P2="",0,_xlfn.XLOOKUP(P2,label,partID))</f>
        <v>covN2</v>
      </c>
      <c r="WU2">
        <f t="shared" ref="WU2:WU33" si="15">IF(ISNUMBER(Q2),Q2,_xlfn.XLOOKUP(Q2,label,partID))</f>
        <v>22</v>
      </c>
      <c r="WV2" t="str">
        <f t="shared" ref="WV2:WV33" si="16">IF(R2="",0,_xlfn.XLOOKUP(R2,label,partID))</f>
        <v>gm3</v>
      </c>
      <c r="WW2" t="str">
        <f t="shared" ref="WW2:WW33" si="17">IF(S2="",0,_xlfn.XLOOKUP(S2,label,partID))</f>
        <v>maxValueAgg</v>
      </c>
      <c r="WX2">
        <f t="shared" ref="WX2:WX33" si="18">IF(T2="",0,_xlfn.XLOOKUP(T2,label,partID))</f>
        <v>0</v>
      </c>
      <c r="WY2">
        <f t="shared" ref="WY2:WY33" si="19">U2</f>
        <v>0</v>
      </c>
      <c r="WZ2">
        <f t="shared" ref="WZ2:WZ33" si="20">V2</f>
        <v>0</v>
      </c>
      <c r="XA2" t="e">
        <f t="shared" ref="XA2:XA33" si="21">IF(W2="",0,_xlfn.XLOOKUP(W2,label,partID))</f>
        <v>#N/A</v>
      </c>
      <c r="XB2">
        <f t="shared" ref="XB2:XB33" si="22">X2</f>
        <v>0</v>
      </c>
      <c r="XC2">
        <f t="shared" ref="XC2:XC33" si="23">Y2</f>
        <v>0</v>
      </c>
      <c r="XD2">
        <f t="shared" ref="XD2:XD33" si="24">Z2</f>
        <v>0</v>
      </c>
      <c r="XE2">
        <f t="shared" ref="XE2:XE33" si="25">AA2</f>
        <v>0</v>
      </c>
      <c r="XF2">
        <f t="shared" ref="XF2:XF33" si="26">AB2</f>
        <v>0</v>
      </c>
    </row>
    <row r="3" spans="1:630" s="154" customFormat="1" ht="16" x14ac:dyDescent="0.2">
      <c r="C3" s="154" t="s">
        <v>6108</v>
      </c>
      <c r="D3" s="154" t="s">
        <v>4081</v>
      </c>
      <c r="I3" s="172"/>
      <c r="J3" s="172"/>
      <c r="K3" s="172"/>
      <c r="P3" s="154" t="s">
        <v>3378</v>
      </c>
      <c r="R3" s="154" t="s">
        <v>3551</v>
      </c>
      <c r="S3" s="154" t="s">
        <v>3017</v>
      </c>
      <c r="AA3" s="172"/>
      <c r="AF3" s="11" t="e" cm="1">
        <f t="array" ref="AF3">TRANSPOSE(IF(O3 = "", _xlfn._xlws.FILTER(label, (partType = "measure") + (partType = "missingness")),_xlfn._xlws.FILTER(_xlfn._xlws.FILTER(label,(parts!AF:AF="Input")*(partType="measure")*(parts!G:G&lt;&gt;"NA")),(_xlfn._xlws.FILTER(parts!K:K,(parts!AF:AF="Input")*(partType="measure")*(parts!G:G&lt;&gt;"NA")) = _xlfn._xlws.FILTER(parts!K:K,(label = O3)*(parts!#REF! = "class"))))))</f>
        <v>#REF!</v>
      </c>
      <c r="IF3" t="str" cm="1">
        <f t="array" ref="IF3:IL3">TRANSPOSE(_xlfn._xlws.FILTER(sets!D:D,(sets!A:A = _xlfn._xlws.FILTER(_xlfn._xlws.FILTER(parts!Q:Q,parts!AF:AF="Input"),_xlfn._xlws.FILTER(label,parts!AF:AF="Input")=P3)) + (sets!A:A = "genMissingnessSet")))</f>
        <v>Unitless measure</v>
      </c>
      <c r="IG3" s="154" t="str">
        <v>Unitless measure</v>
      </c>
      <c r="IH3" s="154" t="str">
        <v>Not applicable</v>
      </c>
      <c r="II3" s="154" t="str">
        <v>Not a number</v>
      </c>
      <c r="IJ3" s="154" t="str">
        <v>Not reported</v>
      </c>
      <c r="IK3" s="154" t="str">
        <v>Undisclosed</v>
      </c>
      <c r="IL3" s="154" t="str">
        <v>Null</v>
      </c>
      <c r="KF3" t="str" cm="1">
        <f t="array" ref="KF3:KW3">TRANSPOSE(_xlfn._xlws.FILTER(sets!D:D, (sets!A:A = _xlfn._xlws.FILTER(_xlfn._xlws.FILTER(parts!S:S,parts!AF:AF="Input"),_xlfn._xlws.FILTER(label,parts!AF:AF="Input")=R3)) + (sets!A:A = "genMissingnessSet")))</f>
        <v>PMMoV- and flow-normalized mean</v>
      </c>
      <c r="KG3" s="154" t="str">
        <v>PMMoV-normalized mean</v>
      </c>
      <c r="KH3" s="154" t="str">
        <v>Upper limit of a 95% confidence interval</v>
      </c>
      <c r="KI3" s="154" t="str">
        <v>Normalized Standard Deviation</v>
      </c>
      <c r="KJ3" s="154" t="str">
        <v>Normalized arithmetic mean</v>
      </c>
      <c r="KK3" s="154" t="str">
        <v>Lower limit of a 95% confidence interval</v>
      </c>
      <c r="KL3" s="154" t="str">
        <v>Flow-normalized mean</v>
      </c>
      <c r="KM3" s="154" t="str">
        <v>Maximum Value</v>
      </c>
      <c r="KN3" s="154" t="str">
        <v>Arithmetic mean</v>
      </c>
      <c r="KO3" s="154" t="str">
        <v>Median</v>
      </c>
      <c r="KP3" s="154" t="str">
        <v>Minimum Value</v>
      </c>
      <c r="KQ3" s="154" t="str">
        <v>Standard Deviation</v>
      </c>
      <c r="KR3" s="154" t="e">
        <v>#N/A</v>
      </c>
      <c r="KS3" s="154" t="str">
        <v>Not applicable</v>
      </c>
      <c r="KT3" s="154" t="str">
        <v>Not a number</v>
      </c>
      <c r="KU3" s="154" t="str">
        <v>Not reported</v>
      </c>
      <c r="KV3" s="154" t="str">
        <v>Undisclosed</v>
      </c>
      <c r="KW3" s="154" t="str">
        <v>Null</v>
      </c>
      <c r="MF3" s="11"/>
      <c r="NF3" t="str" cm="1">
        <f t="array" ref="NF3:NJ3">IF(_xlfn._xlws.FILTER(parts!O:O, label=P3)="NA",TRANSPOSE(_xlfn._xlws.FILTER(label, partType = "missingness")),TRANSPOSE(_xlfn._xlws.FILTER(sets!D:D,(sets!A:A = _xlfn._xlws.FILTER(parts!O:O, label=P3))+(sets!A:A = "genMissingnessSet"))))</f>
        <v>Not applicable</v>
      </c>
      <c r="NG3" s="154" t="str">
        <v>Not a number</v>
      </c>
      <c r="NH3" s="154" t="str">
        <v>Not reported</v>
      </c>
      <c r="NI3" s="154" t="str">
        <v>Undisclosed</v>
      </c>
      <c r="NJ3" s="154" t="str">
        <v>Null</v>
      </c>
      <c r="WE3">
        <f t="shared" si="0"/>
        <v>0</v>
      </c>
      <c r="WF3">
        <f t="shared" si="1"/>
        <v>0</v>
      </c>
      <c r="WG3" t="str">
        <f t="shared" si="2"/>
        <v>my_sample</v>
      </c>
      <c r="WH3" t="str">
        <f>_xlfn.XLOOKUP(D3,label,partID)</f>
        <v>qualityControl</v>
      </c>
      <c r="WI3">
        <f t="shared" si="3"/>
        <v>0</v>
      </c>
      <c r="WJ3">
        <f t="shared" si="4"/>
        <v>0</v>
      </c>
      <c r="WK3">
        <f t="shared" si="5"/>
        <v>0</v>
      </c>
      <c r="WL3">
        <f t="shared" si="6"/>
        <v>0</v>
      </c>
      <c r="WM3">
        <f t="shared" si="7"/>
        <v>0</v>
      </c>
      <c r="WN3">
        <f t="shared" si="8"/>
        <v>0</v>
      </c>
      <c r="WO3">
        <f t="shared" si="9"/>
        <v>0</v>
      </c>
      <c r="WP3">
        <f t="shared" si="10"/>
        <v>0</v>
      </c>
      <c r="WQ3">
        <f t="shared" si="11"/>
        <v>0</v>
      </c>
      <c r="WR3">
        <f t="shared" si="12"/>
        <v>0</v>
      </c>
      <c r="WS3">
        <f t="shared" si="13"/>
        <v>0</v>
      </c>
      <c r="WT3" t="str">
        <f t="shared" si="14"/>
        <v>outb</v>
      </c>
      <c r="WU3" t="str">
        <f t="shared" si="15"/>
        <v>zymoQuick</v>
      </c>
      <c r="WV3" t="str">
        <f t="shared" si="16"/>
        <v>percRec</v>
      </c>
      <c r="WW3" t="str">
        <f t="shared" si="17"/>
        <v>nan</v>
      </c>
      <c r="WX3">
        <f t="shared" si="18"/>
        <v>0</v>
      </c>
      <c r="WY3">
        <f t="shared" si="19"/>
        <v>0</v>
      </c>
      <c r="WZ3">
        <f t="shared" si="20"/>
        <v>0</v>
      </c>
      <c r="XA3">
        <f t="shared" si="21"/>
        <v>0</v>
      </c>
      <c r="XB3">
        <f t="shared" si="22"/>
        <v>0</v>
      </c>
      <c r="XC3">
        <f t="shared" si="23"/>
        <v>0</v>
      </c>
      <c r="XD3">
        <f t="shared" si="24"/>
        <v>0</v>
      </c>
      <c r="XE3">
        <f t="shared" si="25"/>
        <v>0</v>
      </c>
      <c r="XF3">
        <f t="shared" si="26"/>
        <v>0</v>
      </c>
    </row>
    <row r="4" spans="1:630" s="154" customFormat="1" ht="16" x14ac:dyDescent="0.2">
      <c r="C4" s="154" t="s">
        <v>297</v>
      </c>
      <c r="D4" s="154" t="s">
        <v>3017</v>
      </c>
      <c r="F4" s="154" t="s">
        <v>297</v>
      </c>
      <c r="I4" s="172"/>
      <c r="J4" s="172"/>
      <c r="K4" s="172"/>
      <c r="O4" s="154" t="s">
        <v>5044</v>
      </c>
      <c r="P4" s="154" t="s">
        <v>1915</v>
      </c>
      <c r="Q4" s="154">
        <v>23</v>
      </c>
      <c r="AA4" s="172"/>
      <c r="AF4" s="11" t="e" cm="1">
        <f t="array" ref="AF4">TRANSPOSE(IF(O4 = "", _xlfn._xlws.FILTER(label, (partType = "measure") + (partType = "missingness")),_xlfn._xlws.FILTER(_xlfn._xlws.FILTER(label,(parts!AF:AF="Input")*(partType="measure")*(parts!G:G&lt;&gt;"NA")),(_xlfn._xlws.FILTER(parts!K:K,(parts!AF:AF="Input")*(partType="measure")*(parts!G:G&lt;&gt;"NA")) = _xlfn._xlws.FILTER(parts!K:K,(label = O4)*(parts!#REF! = "class"))))))</f>
        <v>#REF!</v>
      </c>
      <c r="IF4" t="str" cm="1">
        <f t="array" ref="IF4:IK4">TRANSPOSE(_xlfn._xlws.FILTER(sets!D:D,(sets!A:A = _xlfn._xlws.FILTER(_xlfn._xlws.FILTER(parts!Q:Q,parts!AF:AF="Input"),_xlfn._xlws.FILTER(label,parts!AF:AF="Input")=P4)) + (sets!A:A = "genMissingnessSet")))</f>
        <v>Degrees Celcius</v>
      </c>
      <c r="IG4" s="154" t="str">
        <v>Not applicable</v>
      </c>
      <c r="IH4" s="154" t="str">
        <v>Not a number</v>
      </c>
      <c r="II4" s="154" t="str">
        <v>Not reported</v>
      </c>
      <c r="IJ4" s="154" t="str">
        <v>Undisclosed</v>
      </c>
      <c r="IK4" s="154" t="str">
        <v>Null</v>
      </c>
      <c r="KF4" t="e" cm="1" vm="1">
        <f t="array" ref="KF4">TRANSPOSE(_xlfn._xlws.FILTER(sets!D:D, (sets!A:A = _xlfn._xlws.FILTER(_xlfn._xlws.FILTER(parts!S:S,parts!AF:AF="Input"),_xlfn._xlws.FILTER(label,parts!AF:AF="Input")=R4)) + (sets!A:A = "genMissingnessSet")))</f>
        <v>#VALUE!</v>
      </c>
      <c r="MF4" s="11"/>
      <c r="NF4" t="e" cm="1">
        <f t="array" ref="NF4:NJ4">IF(_xlfn._xlws.FILTER(parts!O:O, label=P4)="NA",TRANSPOSE(_xlfn._xlws.FILTER(label, partType = "missingness")),TRANSPOSE(_xlfn._xlws.FILTER(sets!D:D,(sets!A:A = _xlfn._xlws.FILTER(parts!O:O, label=P4))+(sets!A:A = "genMissingnessSet"))))</f>
        <v>#REF!</v>
      </c>
      <c r="NG4" s="154" t="e">
        <v>#REF!</v>
      </c>
      <c r="NH4" s="154" t="e">
        <v>#REF!</v>
      </c>
      <c r="NI4" s="154" t="e">
        <v>#REF!</v>
      </c>
      <c r="NJ4" s="154" t="e">
        <v>#REF!</v>
      </c>
      <c r="WE4">
        <f t="shared" si="0"/>
        <v>0</v>
      </c>
      <c r="WF4">
        <f t="shared" si="1"/>
        <v>0</v>
      </c>
      <c r="WG4" t="str">
        <f t="shared" si="2"/>
        <v>NA</v>
      </c>
      <c r="WH4" t="str">
        <f t="shared" ref="WH4:WH35" si="27">IF(D4="",0,_xlfn.XLOOKUP(D4,label,partID))</f>
        <v>nan</v>
      </c>
      <c r="WI4">
        <f t="shared" si="3"/>
        <v>0</v>
      </c>
      <c r="WJ4" t="str">
        <f t="shared" si="4"/>
        <v>NA</v>
      </c>
      <c r="WK4">
        <f t="shared" si="5"/>
        <v>0</v>
      </c>
      <c r="WL4">
        <f t="shared" si="6"/>
        <v>0</v>
      </c>
      <c r="WM4">
        <f t="shared" si="7"/>
        <v>0</v>
      </c>
      <c r="WN4">
        <f t="shared" si="8"/>
        <v>0</v>
      </c>
      <c r="WO4">
        <f t="shared" si="9"/>
        <v>0</v>
      </c>
      <c r="WP4">
        <f t="shared" si="10"/>
        <v>0</v>
      </c>
      <c r="WQ4">
        <f t="shared" si="11"/>
        <v>0</v>
      </c>
      <c r="WR4">
        <f t="shared" si="12"/>
        <v>0</v>
      </c>
      <c r="WS4" t="str">
        <f t="shared" si="13"/>
        <v>temperature</v>
      </c>
      <c r="WT4" t="str">
        <f t="shared" si="14"/>
        <v>fst</v>
      </c>
      <c r="WU4">
        <f t="shared" si="15"/>
        <v>23</v>
      </c>
      <c r="WV4">
        <f t="shared" si="16"/>
        <v>0</v>
      </c>
      <c r="WW4">
        <f t="shared" si="17"/>
        <v>0</v>
      </c>
      <c r="WX4">
        <f t="shared" si="18"/>
        <v>0</v>
      </c>
      <c r="WY4">
        <f t="shared" si="19"/>
        <v>0</v>
      </c>
      <c r="WZ4">
        <f t="shared" si="20"/>
        <v>0</v>
      </c>
      <c r="XA4">
        <f t="shared" si="21"/>
        <v>0</v>
      </c>
      <c r="XB4">
        <f t="shared" si="22"/>
        <v>0</v>
      </c>
      <c r="XC4">
        <f t="shared" si="23"/>
        <v>0</v>
      </c>
      <c r="XD4">
        <f t="shared" si="24"/>
        <v>0</v>
      </c>
      <c r="XE4">
        <f t="shared" si="25"/>
        <v>0</v>
      </c>
      <c r="XF4">
        <f t="shared" si="26"/>
        <v>0</v>
      </c>
    </row>
    <row r="5" spans="1:630" s="155" customFormat="1" ht="16" x14ac:dyDescent="0.2">
      <c r="D5" s="155" t="s">
        <v>2914</v>
      </c>
      <c r="I5" s="173"/>
      <c r="J5" s="173"/>
      <c r="K5" s="173"/>
      <c r="AA5" s="173"/>
      <c r="AF5" s="11"/>
      <c r="CG5" s="156"/>
      <c r="IF5"/>
      <c r="KF5"/>
      <c r="NF5"/>
      <c r="WE5">
        <f t="shared" si="0"/>
        <v>0</v>
      </c>
      <c r="WF5">
        <f t="shared" si="1"/>
        <v>0</v>
      </c>
      <c r="WG5">
        <f t="shared" si="2"/>
        <v>0</v>
      </c>
      <c r="WH5" t="str">
        <f t="shared" si="27"/>
        <v>multiple</v>
      </c>
      <c r="WI5">
        <f t="shared" si="3"/>
        <v>0</v>
      </c>
      <c r="WJ5">
        <f t="shared" si="4"/>
        <v>0</v>
      </c>
      <c r="WK5">
        <f t="shared" si="5"/>
        <v>0</v>
      </c>
      <c r="WL5">
        <f t="shared" si="6"/>
        <v>0</v>
      </c>
      <c r="WM5">
        <f t="shared" si="7"/>
        <v>0</v>
      </c>
      <c r="WN5">
        <f t="shared" si="8"/>
        <v>0</v>
      </c>
      <c r="WO5">
        <f t="shared" si="9"/>
        <v>0</v>
      </c>
      <c r="WP5">
        <f t="shared" si="10"/>
        <v>0</v>
      </c>
      <c r="WQ5">
        <f t="shared" si="11"/>
        <v>0</v>
      </c>
      <c r="WR5">
        <f t="shared" si="12"/>
        <v>0</v>
      </c>
      <c r="WS5">
        <f t="shared" si="13"/>
        <v>0</v>
      </c>
      <c r="WT5">
        <f t="shared" si="14"/>
        <v>0</v>
      </c>
      <c r="WU5" t="str">
        <f t="shared" si="15"/>
        <v>zymoQuick</v>
      </c>
      <c r="WV5">
        <f t="shared" si="16"/>
        <v>0</v>
      </c>
      <c r="WW5">
        <f t="shared" si="17"/>
        <v>0</v>
      </c>
      <c r="WX5">
        <f t="shared" si="18"/>
        <v>0</v>
      </c>
      <c r="WY5">
        <f t="shared" si="19"/>
        <v>0</v>
      </c>
      <c r="WZ5">
        <f t="shared" si="20"/>
        <v>0</v>
      </c>
      <c r="XA5">
        <f t="shared" si="21"/>
        <v>0</v>
      </c>
      <c r="XB5">
        <f t="shared" si="22"/>
        <v>0</v>
      </c>
      <c r="XC5">
        <f t="shared" si="23"/>
        <v>0</v>
      </c>
      <c r="XD5">
        <f t="shared" si="24"/>
        <v>0</v>
      </c>
      <c r="XE5">
        <f t="shared" si="25"/>
        <v>0</v>
      </c>
      <c r="XF5">
        <f t="shared" si="26"/>
        <v>0</v>
      </c>
    </row>
    <row r="6" spans="1:630" s="155" customFormat="1" ht="16" x14ac:dyDescent="0.2">
      <c r="D6" s="155" t="s">
        <v>1578</v>
      </c>
      <c r="I6" s="173"/>
      <c r="J6" s="173"/>
      <c r="K6" s="173"/>
      <c r="AA6" s="173"/>
      <c r="AC6" s="156"/>
      <c r="AF6" s="11"/>
      <c r="DF6" s="156"/>
      <c r="IF6"/>
      <c r="KF6"/>
      <c r="NF6"/>
      <c r="WE6">
        <f t="shared" si="0"/>
        <v>0</v>
      </c>
      <c r="WF6">
        <f t="shared" si="1"/>
        <v>0</v>
      </c>
      <c r="WG6">
        <f t="shared" si="2"/>
        <v>0</v>
      </c>
      <c r="WH6" t="str">
        <f t="shared" si="27"/>
        <v>education</v>
      </c>
      <c r="WI6">
        <f t="shared" si="3"/>
        <v>0</v>
      </c>
      <c r="WJ6">
        <f t="shared" si="4"/>
        <v>0</v>
      </c>
      <c r="WK6">
        <f t="shared" si="5"/>
        <v>0</v>
      </c>
      <c r="WL6">
        <f t="shared" si="6"/>
        <v>0</v>
      </c>
      <c r="WM6">
        <f t="shared" si="7"/>
        <v>0</v>
      </c>
      <c r="WN6">
        <f t="shared" si="8"/>
        <v>0</v>
      </c>
      <c r="WO6">
        <f t="shared" si="9"/>
        <v>0</v>
      </c>
      <c r="WP6">
        <f t="shared" si="10"/>
        <v>0</v>
      </c>
      <c r="WQ6">
        <f t="shared" si="11"/>
        <v>0</v>
      </c>
      <c r="WR6">
        <f t="shared" si="12"/>
        <v>0</v>
      </c>
      <c r="WS6">
        <f t="shared" si="13"/>
        <v>0</v>
      </c>
      <c r="WT6">
        <f t="shared" si="14"/>
        <v>0</v>
      </c>
      <c r="WU6" t="str">
        <f t="shared" si="15"/>
        <v>zymoQuick</v>
      </c>
      <c r="WV6">
        <f t="shared" si="16"/>
        <v>0</v>
      </c>
      <c r="WW6">
        <f t="shared" si="17"/>
        <v>0</v>
      </c>
      <c r="WX6">
        <f t="shared" si="18"/>
        <v>0</v>
      </c>
      <c r="WY6">
        <f t="shared" si="19"/>
        <v>0</v>
      </c>
      <c r="WZ6">
        <f t="shared" si="20"/>
        <v>0</v>
      </c>
      <c r="XA6">
        <f t="shared" si="21"/>
        <v>0</v>
      </c>
      <c r="XB6">
        <f t="shared" si="22"/>
        <v>0</v>
      </c>
      <c r="XC6">
        <f t="shared" si="23"/>
        <v>0</v>
      </c>
      <c r="XD6">
        <f t="shared" si="24"/>
        <v>0</v>
      </c>
      <c r="XE6">
        <f t="shared" si="25"/>
        <v>0</v>
      </c>
      <c r="XF6">
        <f t="shared" si="26"/>
        <v>0</v>
      </c>
    </row>
    <row r="7" spans="1:630" ht="16" x14ac:dyDescent="0.2">
      <c r="I7" s="171"/>
      <c r="J7" s="171"/>
      <c r="K7" s="171"/>
      <c r="AA7" s="171"/>
      <c r="AF7" s="11"/>
      <c r="HF7" s="11"/>
      <c r="WE7">
        <f t="shared" si="0"/>
        <v>0</v>
      </c>
      <c r="WF7">
        <f t="shared" si="1"/>
        <v>0</v>
      </c>
      <c r="WG7">
        <f t="shared" si="2"/>
        <v>0</v>
      </c>
      <c r="WH7">
        <f t="shared" si="27"/>
        <v>0</v>
      </c>
      <c r="WI7">
        <f t="shared" si="3"/>
        <v>0</v>
      </c>
      <c r="WJ7">
        <f t="shared" si="4"/>
        <v>0</v>
      </c>
      <c r="WK7">
        <f t="shared" si="5"/>
        <v>0</v>
      </c>
      <c r="WL7">
        <f t="shared" si="6"/>
        <v>0</v>
      </c>
      <c r="WM7">
        <f t="shared" si="7"/>
        <v>0</v>
      </c>
      <c r="WN7">
        <f t="shared" si="8"/>
        <v>0</v>
      </c>
      <c r="WO7">
        <f t="shared" si="9"/>
        <v>0</v>
      </c>
      <c r="WP7">
        <f t="shared" si="10"/>
        <v>0</v>
      </c>
      <c r="WQ7">
        <f t="shared" si="11"/>
        <v>0</v>
      </c>
      <c r="WR7">
        <f t="shared" si="12"/>
        <v>0</v>
      </c>
      <c r="WS7">
        <f t="shared" si="13"/>
        <v>0</v>
      </c>
      <c r="WT7">
        <f t="shared" si="14"/>
        <v>0</v>
      </c>
      <c r="WU7" t="str">
        <f t="shared" si="15"/>
        <v>zymoQuick</v>
      </c>
      <c r="WV7">
        <f t="shared" si="16"/>
        <v>0</v>
      </c>
      <c r="WW7">
        <f t="shared" si="17"/>
        <v>0</v>
      </c>
      <c r="WX7">
        <f t="shared" si="18"/>
        <v>0</v>
      </c>
      <c r="WY7">
        <f t="shared" si="19"/>
        <v>0</v>
      </c>
      <c r="WZ7">
        <f t="shared" si="20"/>
        <v>0</v>
      </c>
      <c r="XA7">
        <f t="shared" si="21"/>
        <v>0</v>
      </c>
      <c r="XB7">
        <f t="shared" si="22"/>
        <v>0</v>
      </c>
      <c r="XC7">
        <f t="shared" si="23"/>
        <v>0</v>
      </c>
      <c r="XD7">
        <f t="shared" si="24"/>
        <v>0</v>
      </c>
      <c r="XE7">
        <f t="shared" si="25"/>
        <v>0</v>
      </c>
      <c r="XF7">
        <f t="shared" si="26"/>
        <v>0</v>
      </c>
    </row>
    <row r="8" spans="1:630" ht="16" x14ac:dyDescent="0.2">
      <c r="I8" s="171"/>
      <c r="J8" s="171"/>
      <c r="K8" s="171"/>
      <c r="AA8" s="171"/>
      <c r="AF8" s="11"/>
      <c r="WE8">
        <f t="shared" si="0"/>
        <v>0</v>
      </c>
      <c r="WF8">
        <f t="shared" si="1"/>
        <v>0</v>
      </c>
      <c r="WG8">
        <f t="shared" si="2"/>
        <v>0</v>
      </c>
      <c r="WH8">
        <f t="shared" si="27"/>
        <v>0</v>
      </c>
      <c r="WI8">
        <f t="shared" si="3"/>
        <v>0</v>
      </c>
      <c r="WJ8">
        <f t="shared" si="4"/>
        <v>0</v>
      </c>
      <c r="WK8">
        <f t="shared" si="5"/>
        <v>0</v>
      </c>
      <c r="WL8">
        <f t="shared" si="6"/>
        <v>0</v>
      </c>
      <c r="WM8">
        <f t="shared" si="7"/>
        <v>0</v>
      </c>
      <c r="WN8">
        <f t="shared" si="8"/>
        <v>0</v>
      </c>
      <c r="WO8">
        <f t="shared" si="9"/>
        <v>0</v>
      </c>
      <c r="WP8">
        <f t="shared" si="10"/>
        <v>0</v>
      </c>
      <c r="WQ8">
        <f t="shared" si="11"/>
        <v>0</v>
      </c>
      <c r="WR8">
        <f t="shared" si="12"/>
        <v>0</v>
      </c>
      <c r="WS8">
        <f t="shared" si="13"/>
        <v>0</v>
      </c>
      <c r="WT8">
        <f t="shared" si="14"/>
        <v>0</v>
      </c>
      <c r="WU8" t="str">
        <f t="shared" si="15"/>
        <v>zymoQuick</v>
      </c>
      <c r="WV8">
        <f t="shared" si="16"/>
        <v>0</v>
      </c>
      <c r="WW8">
        <f t="shared" si="17"/>
        <v>0</v>
      </c>
      <c r="WX8">
        <f t="shared" si="18"/>
        <v>0</v>
      </c>
      <c r="WY8">
        <f t="shared" si="19"/>
        <v>0</v>
      </c>
      <c r="WZ8">
        <f t="shared" si="20"/>
        <v>0</v>
      </c>
      <c r="XA8">
        <f t="shared" si="21"/>
        <v>0</v>
      </c>
      <c r="XB8">
        <f t="shared" si="22"/>
        <v>0</v>
      </c>
      <c r="XC8">
        <f t="shared" si="23"/>
        <v>0</v>
      </c>
      <c r="XD8">
        <f t="shared" si="24"/>
        <v>0</v>
      </c>
      <c r="XE8">
        <f t="shared" si="25"/>
        <v>0</v>
      </c>
      <c r="XF8">
        <f t="shared" si="26"/>
        <v>0</v>
      </c>
    </row>
    <row r="9" spans="1:630" ht="16" x14ac:dyDescent="0.2">
      <c r="I9" s="171"/>
      <c r="J9" s="171"/>
      <c r="K9" s="171"/>
      <c r="AA9" s="171"/>
      <c r="AF9" s="11"/>
      <c r="WE9">
        <f t="shared" si="0"/>
        <v>0</v>
      </c>
      <c r="WF9">
        <f t="shared" si="1"/>
        <v>0</v>
      </c>
      <c r="WG9">
        <f t="shared" si="2"/>
        <v>0</v>
      </c>
      <c r="WH9">
        <f t="shared" si="27"/>
        <v>0</v>
      </c>
      <c r="WI9">
        <f t="shared" si="3"/>
        <v>0</v>
      </c>
      <c r="WJ9">
        <f t="shared" si="4"/>
        <v>0</v>
      </c>
      <c r="WK9">
        <f t="shared" si="5"/>
        <v>0</v>
      </c>
      <c r="WL9">
        <f t="shared" si="6"/>
        <v>0</v>
      </c>
      <c r="WM9">
        <f t="shared" si="7"/>
        <v>0</v>
      </c>
      <c r="WN9">
        <f t="shared" si="8"/>
        <v>0</v>
      </c>
      <c r="WO9">
        <f t="shared" si="9"/>
        <v>0</v>
      </c>
      <c r="WP9">
        <f t="shared" si="10"/>
        <v>0</v>
      </c>
      <c r="WQ9">
        <f t="shared" si="11"/>
        <v>0</v>
      </c>
      <c r="WR9">
        <f t="shared" si="12"/>
        <v>0</v>
      </c>
      <c r="WS9">
        <f t="shared" si="13"/>
        <v>0</v>
      </c>
      <c r="WT9">
        <f t="shared" si="14"/>
        <v>0</v>
      </c>
      <c r="WU9" t="str">
        <f t="shared" si="15"/>
        <v>zymoQuick</v>
      </c>
      <c r="WV9">
        <f t="shared" si="16"/>
        <v>0</v>
      </c>
      <c r="WW9">
        <f t="shared" si="17"/>
        <v>0</v>
      </c>
      <c r="WX9">
        <f t="shared" si="18"/>
        <v>0</v>
      </c>
      <c r="WY9">
        <f t="shared" si="19"/>
        <v>0</v>
      </c>
      <c r="WZ9">
        <f t="shared" si="20"/>
        <v>0</v>
      </c>
      <c r="XA9">
        <f t="shared" si="21"/>
        <v>0</v>
      </c>
      <c r="XB9">
        <f t="shared" si="22"/>
        <v>0</v>
      </c>
      <c r="XC9">
        <f t="shared" si="23"/>
        <v>0</v>
      </c>
      <c r="XD9">
        <f t="shared" si="24"/>
        <v>0</v>
      </c>
      <c r="XE9">
        <f t="shared" si="25"/>
        <v>0</v>
      </c>
      <c r="XF9">
        <f t="shared" si="26"/>
        <v>0</v>
      </c>
    </row>
    <row r="10" spans="1:630" ht="16" x14ac:dyDescent="0.2">
      <c r="I10" s="171"/>
      <c r="J10" s="171"/>
      <c r="K10" s="171"/>
      <c r="AA10" s="171"/>
      <c r="AF10" s="11"/>
      <c r="WE10">
        <f t="shared" si="0"/>
        <v>0</v>
      </c>
      <c r="WF10">
        <f t="shared" si="1"/>
        <v>0</v>
      </c>
      <c r="WG10">
        <f t="shared" si="2"/>
        <v>0</v>
      </c>
      <c r="WH10">
        <f t="shared" si="27"/>
        <v>0</v>
      </c>
      <c r="WI10">
        <f t="shared" si="3"/>
        <v>0</v>
      </c>
      <c r="WJ10">
        <f t="shared" si="4"/>
        <v>0</v>
      </c>
      <c r="WK10">
        <f t="shared" si="5"/>
        <v>0</v>
      </c>
      <c r="WL10">
        <f t="shared" si="6"/>
        <v>0</v>
      </c>
      <c r="WM10">
        <f t="shared" si="7"/>
        <v>0</v>
      </c>
      <c r="WN10">
        <f t="shared" si="8"/>
        <v>0</v>
      </c>
      <c r="WO10">
        <f t="shared" si="9"/>
        <v>0</v>
      </c>
      <c r="WP10">
        <f t="shared" si="10"/>
        <v>0</v>
      </c>
      <c r="WQ10">
        <f t="shared" si="11"/>
        <v>0</v>
      </c>
      <c r="WR10">
        <f t="shared" si="12"/>
        <v>0</v>
      </c>
      <c r="WS10">
        <f t="shared" si="13"/>
        <v>0</v>
      </c>
      <c r="WT10">
        <f t="shared" si="14"/>
        <v>0</v>
      </c>
      <c r="WU10" t="str">
        <f t="shared" si="15"/>
        <v>zymoQuick</v>
      </c>
      <c r="WV10">
        <f t="shared" si="16"/>
        <v>0</v>
      </c>
      <c r="WW10">
        <f t="shared" si="17"/>
        <v>0</v>
      </c>
      <c r="WX10">
        <f t="shared" si="18"/>
        <v>0</v>
      </c>
      <c r="WY10">
        <f t="shared" si="19"/>
        <v>0</v>
      </c>
      <c r="WZ10">
        <f t="shared" si="20"/>
        <v>0</v>
      </c>
      <c r="XA10">
        <f t="shared" si="21"/>
        <v>0</v>
      </c>
      <c r="XB10">
        <f t="shared" si="22"/>
        <v>0</v>
      </c>
      <c r="XC10">
        <f t="shared" si="23"/>
        <v>0</v>
      </c>
      <c r="XD10">
        <f t="shared" si="24"/>
        <v>0</v>
      </c>
      <c r="XE10">
        <f t="shared" si="25"/>
        <v>0</v>
      </c>
      <c r="XF10">
        <f t="shared" si="26"/>
        <v>0</v>
      </c>
    </row>
    <row r="11" spans="1:630" ht="16" x14ac:dyDescent="0.2">
      <c r="I11" s="171"/>
      <c r="J11" s="171"/>
      <c r="K11" s="171"/>
      <c r="AA11" s="171"/>
      <c r="AF11" s="11"/>
      <c r="KF11" s="11"/>
      <c r="WE11">
        <f t="shared" si="0"/>
        <v>0</v>
      </c>
      <c r="WF11">
        <f t="shared" si="1"/>
        <v>0</v>
      </c>
      <c r="WG11">
        <f t="shared" si="2"/>
        <v>0</v>
      </c>
      <c r="WH11">
        <f t="shared" si="27"/>
        <v>0</v>
      </c>
      <c r="WI11">
        <f t="shared" si="3"/>
        <v>0</v>
      </c>
      <c r="WJ11">
        <f t="shared" si="4"/>
        <v>0</v>
      </c>
      <c r="WK11">
        <f t="shared" si="5"/>
        <v>0</v>
      </c>
      <c r="WL11">
        <f t="shared" si="6"/>
        <v>0</v>
      </c>
      <c r="WM11">
        <f t="shared" si="7"/>
        <v>0</v>
      </c>
      <c r="WN11">
        <f t="shared" si="8"/>
        <v>0</v>
      </c>
      <c r="WO11">
        <f t="shared" si="9"/>
        <v>0</v>
      </c>
      <c r="WP11">
        <f t="shared" si="10"/>
        <v>0</v>
      </c>
      <c r="WQ11">
        <f t="shared" si="11"/>
        <v>0</v>
      </c>
      <c r="WR11">
        <f t="shared" si="12"/>
        <v>0</v>
      </c>
      <c r="WS11">
        <f t="shared" si="13"/>
        <v>0</v>
      </c>
      <c r="WT11">
        <f t="shared" si="14"/>
        <v>0</v>
      </c>
      <c r="WU11" t="str">
        <f t="shared" si="15"/>
        <v>zymoQuick</v>
      </c>
      <c r="WV11">
        <f t="shared" si="16"/>
        <v>0</v>
      </c>
      <c r="WW11">
        <f t="shared" si="17"/>
        <v>0</v>
      </c>
      <c r="WX11">
        <f t="shared" si="18"/>
        <v>0</v>
      </c>
      <c r="WY11">
        <f t="shared" si="19"/>
        <v>0</v>
      </c>
      <c r="WZ11">
        <f t="shared" si="20"/>
        <v>0</v>
      </c>
      <c r="XA11">
        <f t="shared" si="21"/>
        <v>0</v>
      </c>
      <c r="XB11">
        <f t="shared" si="22"/>
        <v>0</v>
      </c>
      <c r="XC11">
        <f t="shared" si="23"/>
        <v>0</v>
      </c>
      <c r="XD11">
        <f t="shared" si="24"/>
        <v>0</v>
      </c>
      <c r="XE11">
        <f t="shared" si="25"/>
        <v>0</v>
      </c>
      <c r="XF11">
        <f t="shared" si="26"/>
        <v>0</v>
      </c>
    </row>
    <row r="12" spans="1:630" ht="16" x14ac:dyDescent="0.2">
      <c r="I12" s="171"/>
      <c r="J12" s="171"/>
      <c r="K12" s="171"/>
      <c r="AA12" s="171"/>
      <c r="AF12" s="11"/>
      <c r="AG12" s="38"/>
      <c r="KF12" s="11"/>
      <c r="WE12">
        <f t="shared" si="0"/>
        <v>0</v>
      </c>
      <c r="WF12">
        <f t="shared" si="1"/>
        <v>0</v>
      </c>
      <c r="WG12">
        <f t="shared" si="2"/>
        <v>0</v>
      </c>
      <c r="WH12">
        <f t="shared" si="27"/>
        <v>0</v>
      </c>
      <c r="WI12">
        <f t="shared" si="3"/>
        <v>0</v>
      </c>
      <c r="WJ12">
        <f t="shared" si="4"/>
        <v>0</v>
      </c>
      <c r="WK12">
        <f t="shared" si="5"/>
        <v>0</v>
      </c>
      <c r="WL12">
        <f t="shared" si="6"/>
        <v>0</v>
      </c>
      <c r="WM12">
        <f t="shared" si="7"/>
        <v>0</v>
      </c>
      <c r="WN12">
        <f t="shared" si="8"/>
        <v>0</v>
      </c>
      <c r="WO12">
        <f t="shared" si="9"/>
        <v>0</v>
      </c>
      <c r="WP12">
        <f t="shared" si="10"/>
        <v>0</v>
      </c>
      <c r="WQ12">
        <f t="shared" si="11"/>
        <v>0</v>
      </c>
      <c r="WR12">
        <f t="shared" si="12"/>
        <v>0</v>
      </c>
      <c r="WS12">
        <f t="shared" si="13"/>
        <v>0</v>
      </c>
      <c r="WT12">
        <f t="shared" si="14"/>
        <v>0</v>
      </c>
      <c r="WU12" t="str">
        <f t="shared" si="15"/>
        <v>zymoQuick</v>
      </c>
      <c r="WV12">
        <f t="shared" si="16"/>
        <v>0</v>
      </c>
      <c r="WW12">
        <f t="shared" si="17"/>
        <v>0</v>
      </c>
      <c r="WX12">
        <f t="shared" si="18"/>
        <v>0</v>
      </c>
      <c r="WY12">
        <f t="shared" si="19"/>
        <v>0</v>
      </c>
      <c r="WZ12">
        <f t="shared" si="20"/>
        <v>0</v>
      </c>
      <c r="XA12">
        <f t="shared" si="21"/>
        <v>0</v>
      </c>
      <c r="XB12">
        <f t="shared" si="22"/>
        <v>0</v>
      </c>
      <c r="XC12">
        <f t="shared" si="23"/>
        <v>0</v>
      </c>
      <c r="XD12">
        <f t="shared" si="24"/>
        <v>0</v>
      </c>
      <c r="XE12">
        <f t="shared" si="25"/>
        <v>0</v>
      </c>
      <c r="XF12">
        <f t="shared" si="26"/>
        <v>0</v>
      </c>
    </row>
    <row r="13" spans="1:630" ht="16" x14ac:dyDescent="0.2">
      <c r="I13" s="171"/>
      <c r="J13" s="171"/>
      <c r="K13" s="171"/>
      <c r="AA13" s="171"/>
      <c r="AF13" s="11"/>
      <c r="KF13" s="11"/>
      <c r="WE13">
        <f t="shared" si="0"/>
        <v>0</v>
      </c>
      <c r="WF13">
        <f t="shared" si="1"/>
        <v>0</v>
      </c>
      <c r="WG13">
        <f t="shared" si="2"/>
        <v>0</v>
      </c>
      <c r="WH13">
        <f t="shared" si="27"/>
        <v>0</v>
      </c>
      <c r="WI13">
        <f t="shared" si="3"/>
        <v>0</v>
      </c>
      <c r="WJ13">
        <f t="shared" si="4"/>
        <v>0</v>
      </c>
      <c r="WK13">
        <f t="shared" si="5"/>
        <v>0</v>
      </c>
      <c r="WL13">
        <f t="shared" si="6"/>
        <v>0</v>
      </c>
      <c r="WM13">
        <f t="shared" si="7"/>
        <v>0</v>
      </c>
      <c r="WN13">
        <f t="shared" si="8"/>
        <v>0</v>
      </c>
      <c r="WO13">
        <f t="shared" si="9"/>
        <v>0</v>
      </c>
      <c r="WP13">
        <f t="shared" si="10"/>
        <v>0</v>
      </c>
      <c r="WQ13">
        <f t="shared" si="11"/>
        <v>0</v>
      </c>
      <c r="WR13">
        <f t="shared" si="12"/>
        <v>0</v>
      </c>
      <c r="WS13">
        <f t="shared" si="13"/>
        <v>0</v>
      </c>
      <c r="WT13">
        <f t="shared" si="14"/>
        <v>0</v>
      </c>
      <c r="WU13" t="str">
        <f t="shared" si="15"/>
        <v>zymoQuick</v>
      </c>
      <c r="WV13">
        <f t="shared" si="16"/>
        <v>0</v>
      </c>
      <c r="WW13">
        <f t="shared" si="17"/>
        <v>0</v>
      </c>
      <c r="WX13">
        <f t="shared" si="18"/>
        <v>0</v>
      </c>
      <c r="WY13">
        <f t="shared" si="19"/>
        <v>0</v>
      </c>
      <c r="WZ13">
        <f t="shared" si="20"/>
        <v>0</v>
      </c>
      <c r="XA13">
        <f t="shared" si="21"/>
        <v>0</v>
      </c>
      <c r="XB13">
        <f t="shared" si="22"/>
        <v>0</v>
      </c>
      <c r="XC13">
        <f t="shared" si="23"/>
        <v>0</v>
      </c>
      <c r="XD13">
        <f t="shared" si="24"/>
        <v>0</v>
      </c>
      <c r="XE13">
        <f t="shared" si="25"/>
        <v>0</v>
      </c>
      <c r="XF13">
        <f t="shared" si="26"/>
        <v>0</v>
      </c>
    </row>
    <row r="14" spans="1:630" ht="16" x14ac:dyDescent="0.2">
      <c r="I14" s="171"/>
      <c r="J14" s="171"/>
      <c r="K14" s="171"/>
      <c r="AA14" s="171"/>
      <c r="AF14" s="11"/>
      <c r="KF14" s="11"/>
      <c r="WE14">
        <f t="shared" si="0"/>
        <v>0</v>
      </c>
      <c r="WF14">
        <f t="shared" si="1"/>
        <v>0</v>
      </c>
      <c r="WG14">
        <f t="shared" si="2"/>
        <v>0</v>
      </c>
      <c r="WH14">
        <f t="shared" si="27"/>
        <v>0</v>
      </c>
      <c r="WI14">
        <f t="shared" si="3"/>
        <v>0</v>
      </c>
      <c r="WJ14">
        <f t="shared" si="4"/>
        <v>0</v>
      </c>
      <c r="WK14">
        <f t="shared" si="5"/>
        <v>0</v>
      </c>
      <c r="WL14">
        <f t="shared" si="6"/>
        <v>0</v>
      </c>
      <c r="WM14">
        <f t="shared" si="7"/>
        <v>0</v>
      </c>
      <c r="WN14">
        <f t="shared" si="8"/>
        <v>0</v>
      </c>
      <c r="WO14">
        <f t="shared" si="9"/>
        <v>0</v>
      </c>
      <c r="WP14">
        <f t="shared" si="10"/>
        <v>0</v>
      </c>
      <c r="WQ14">
        <f t="shared" si="11"/>
        <v>0</v>
      </c>
      <c r="WR14">
        <f t="shared" si="12"/>
        <v>0</v>
      </c>
      <c r="WS14">
        <f t="shared" si="13"/>
        <v>0</v>
      </c>
      <c r="WT14">
        <f t="shared" si="14"/>
        <v>0</v>
      </c>
      <c r="WU14" t="str">
        <f t="shared" si="15"/>
        <v>zymoQuick</v>
      </c>
      <c r="WV14">
        <f t="shared" si="16"/>
        <v>0</v>
      </c>
      <c r="WW14">
        <f t="shared" si="17"/>
        <v>0</v>
      </c>
      <c r="WX14">
        <f t="shared" si="18"/>
        <v>0</v>
      </c>
      <c r="WY14">
        <f t="shared" si="19"/>
        <v>0</v>
      </c>
      <c r="WZ14">
        <f t="shared" si="20"/>
        <v>0</v>
      </c>
      <c r="XA14">
        <f t="shared" si="21"/>
        <v>0</v>
      </c>
      <c r="XB14">
        <f t="shared" si="22"/>
        <v>0</v>
      </c>
      <c r="XC14">
        <f t="shared" si="23"/>
        <v>0</v>
      </c>
      <c r="XD14">
        <f t="shared" si="24"/>
        <v>0</v>
      </c>
      <c r="XE14">
        <f t="shared" si="25"/>
        <v>0</v>
      </c>
      <c r="XF14">
        <f t="shared" si="26"/>
        <v>0</v>
      </c>
    </row>
    <row r="15" spans="1:630" ht="16" x14ac:dyDescent="0.2">
      <c r="I15" s="171"/>
      <c r="J15" s="171"/>
      <c r="K15" s="171"/>
      <c r="AA15" s="171"/>
      <c r="AF15" s="11"/>
      <c r="KF15" s="11"/>
      <c r="WE15">
        <f t="shared" si="0"/>
        <v>0</v>
      </c>
      <c r="WF15">
        <f t="shared" si="1"/>
        <v>0</v>
      </c>
      <c r="WG15">
        <f t="shared" si="2"/>
        <v>0</v>
      </c>
      <c r="WH15">
        <f t="shared" si="27"/>
        <v>0</v>
      </c>
      <c r="WI15">
        <f t="shared" si="3"/>
        <v>0</v>
      </c>
      <c r="WJ15">
        <f t="shared" si="4"/>
        <v>0</v>
      </c>
      <c r="WK15">
        <f t="shared" si="5"/>
        <v>0</v>
      </c>
      <c r="WL15">
        <f t="shared" si="6"/>
        <v>0</v>
      </c>
      <c r="WM15">
        <f t="shared" si="7"/>
        <v>0</v>
      </c>
      <c r="WN15">
        <f t="shared" si="8"/>
        <v>0</v>
      </c>
      <c r="WO15">
        <f t="shared" si="9"/>
        <v>0</v>
      </c>
      <c r="WP15">
        <f t="shared" si="10"/>
        <v>0</v>
      </c>
      <c r="WQ15">
        <f t="shared" si="11"/>
        <v>0</v>
      </c>
      <c r="WR15">
        <f t="shared" si="12"/>
        <v>0</v>
      </c>
      <c r="WS15">
        <f t="shared" si="13"/>
        <v>0</v>
      </c>
      <c r="WT15">
        <f t="shared" si="14"/>
        <v>0</v>
      </c>
      <c r="WU15" t="str">
        <f t="shared" si="15"/>
        <v>zymoQuick</v>
      </c>
      <c r="WV15">
        <f t="shared" si="16"/>
        <v>0</v>
      </c>
      <c r="WW15">
        <f t="shared" si="17"/>
        <v>0</v>
      </c>
      <c r="WX15">
        <f t="shared" si="18"/>
        <v>0</v>
      </c>
      <c r="WY15">
        <f t="shared" si="19"/>
        <v>0</v>
      </c>
      <c r="WZ15">
        <f t="shared" si="20"/>
        <v>0</v>
      </c>
      <c r="XA15">
        <f t="shared" si="21"/>
        <v>0</v>
      </c>
      <c r="XB15">
        <f t="shared" si="22"/>
        <v>0</v>
      </c>
      <c r="XC15">
        <f t="shared" si="23"/>
        <v>0</v>
      </c>
      <c r="XD15">
        <f t="shared" si="24"/>
        <v>0</v>
      </c>
      <c r="XE15">
        <f t="shared" si="25"/>
        <v>0</v>
      </c>
      <c r="XF15">
        <f t="shared" si="26"/>
        <v>0</v>
      </c>
    </row>
    <row r="16" spans="1:630" ht="16" x14ac:dyDescent="0.2">
      <c r="I16" s="171"/>
      <c r="J16" s="171"/>
      <c r="K16" s="171"/>
      <c r="AA16" s="171"/>
      <c r="AF16" s="11"/>
      <c r="KF16" s="11"/>
      <c r="WE16">
        <f t="shared" si="0"/>
        <v>0</v>
      </c>
      <c r="WF16">
        <f t="shared" si="1"/>
        <v>0</v>
      </c>
      <c r="WG16">
        <f t="shared" si="2"/>
        <v>0</v>
      </c>
      <c r="WH16">
        <f t="shared" si="27"/>
        <v>0</v>
      </c>
      <c r="WI16">
        <f t="shared" si="3"/>
        <v>0</v>
      </c>
      <c r="WJ16">
        <f t="shared" si="4"/>
        <v>0</v>
      </c>
      <c r="WK16">
        <f t="shared" si="5"/>
        <v>0</v>
      </c>
      <c r="WL16">
        <f t="shared" si="6"/>
        <v>0</v>
      </c>
      <c r="WM16">
        <f t="shared" si="7"/>
        <v>0</v>
      </c>
      <c r="WN16">
        <f t="shared" si="8"/>
        <v>0</v>
      </c>
      <c r="WO16">
        <f t="shared" si="9"/>
        <v>0</v>
      </c>
      <c r="WP16">
        <f t="shared" si="10"/>
        <v>0</v>
      </c>
      <c r="WQ16">
        <f t="shared" si="11"/>
        <v>0</v>
      </c>
      <c r="WR16">
        <f t="shared" si="12"/>
        <v>0</v>
      </c>
      <c r="WS16">
        <f t="shared" si="13"/>
        <v>0</v>
      </c>
      <c r="WT16">
        <f t="shared" si="14"/>
        <v>0</v>
      </c>
      <c r="WU16" t="str">
        <f t="shared" si="15"/>
        <v>zymoQuick</v>
      </c>
      <c r="WV16">
        <f t="shared" si="16"/>
        <v>0</v>
      </c>
      <c r="WW16">
        <f t="shared" si="17"/>
        <v>0</v>
      </c>
      <c r="WX16">
        <f t="shared" si="18"/>
        <v>0</v>
      </c>
      <c r="WY16">
        <f t="shared" si="19"/>
        <v>0</v>
      </c>
      <c r="WZ16">
        <f t="shared" si="20"/>
        <v>0</v>
      </c>
      <c r="XA16">
        <f t="shared" si="21"/>
        <v>0</v>
      </c>
      <c r="XB16">
        <f t="shared" si="22"/>
        <v>0</v>
      </c>
      <c r="XC16">
        <f t="shared" si="23"/>
        <v>0</v>
      </c>
      <c r="XD16">
        <f t="shared" si="24"/>
        <v>0</v>
      </c>
      <c r="XE16">
        <f t="shared" si="25"/>
        <v>0</v>
      </c>
      <c r="XF16">
        <f t="shared" si="26"/>
        <v>0</v>
      </c>
    </row>
    <row r="17" spans="9:630" ht="16" x14ac:dyDescent="0.2">
      <c r="I17" s="171"/>
      <c r="J17" s="171"/>
      <c r="K17" s="171"/>
      <c r="AA17" s="171"/>
      <c r="AF17" s="11"/>
      <c r="KF17" s="11"/>
      <c r="WE17">
        <f t="shared" si="0"/>
        <v>0</v>
      </c>
      <c r="WF17">
        <f t="shared" si="1"/>
        <v>0</v>
      </c>
      <c r="WG17">
        <f t="shared" si="2"/>
        <v>0</v>
      </c>
      <c r="WH17">
        <f t="shared" si="27"/>
        <v>0</v>
      </c>
      <c r="WI17">
        <f t="shared" si="3"/>
        <v>0</v>
      </c>
      <c r="WJ17">
        <f t="shared" si="4"/>
        <v>0</v>
      </c>
      <c r="WK17">
        <f t="shared" si="5"/>
        <v>0</v>
      </c>
      <c r="WL17">
        <f t="shared" si="6"/>
        <v>0</v>
      </c>
      <c r="WM17">
        <f t="shared" si="7"/>
        <v>0</v>
      </c>
      <c r="WN17">
        <f t="shared" si="8"/>
        <v>0</v>
      </c>
      <c r="WO17">
        <f t="shared" si="9"/>
        <v>0</v>
      </c>
      <c r="WP17">
        <f t="shared" si="10"/>
        <v>0</v>
      </c>
      <c r="WQ17">
        <f t="shared" si="11"/>
        <v>0</v>
      </c>
      <c r="WR17">
        <f t="shared" si="12"/>
        <v>0</v>
      </c>
      <c r="WS17">
        <f t="shared" si="13"/>
        <v>0</v>
      </c>
      <c r="WT17">
        <f t="shared" si="14"/>
        <v>0</v>
      </c>
      <c r="WU17" t="str">
        <f t="shared" si="15"/>
        <v>zymoQuick</v>
      </c>
      <c r="WV17">
        <f t="shared" si="16"/>
        <v>0</v>
      </c>
      <c r="WW17">
        <f t="shared" si="17"/>
        <v>0</v>
      </c>
      <c r="WX17">
        <f t="shared" si="18"/>
        <v>0</v>
      </c>
      <c r="WY17">
        <f t="shared" si="19"/>
        <v>0</v>
      </c>
      <c r="WZ17">
        <f t="shared" si="20"/>
        <v>0</v>
      </c>
      <c r="XA17">
        <f t="shared" si="21"/>
        <v>0</v>
      </c>
      <c r="XB17">
        <f t="shared" si="22"/>
        <v>0</v>
      </c>
      <c r="XC17">
        <f t="shared" si="23"/>
        <v>0</v>
      </c>
      <c r="XD17">
        <f t="shared" si="24"/>
        <v>0</v>
      </c>
      <c r="XE17">
        <f t="shared" si="25"/>
        <v>0</v>
      </c>
      <c r="XF17">
        <f t="shared" si="26"/>
        <v>0</v>
      </c>
    </row>
    <row r="18" spans="9:630" ht="16" x14ac:dyDescent="0.2">
      <c r="I18" s="171"/>
      <c r="J18" s="171"/>
      <c r="K18" s="171"/>
      <c r="AA18" s="171"/>
      <c r="AF18" s="11"/>
      <c r="KF18" s="11"/>
      <c r="WE18">
        <f t="shared" si="0"/>
        <v>0</v>
      </c>
      <c r="WF18">
        <f t="shared" si="1"/>
        <v>0</v>
      </c>
      <c r="WG18">
        <f t="shared" si="2"/>
        <v>0</v>
      </c>
      <c r="WH18">
        <f t="shared" si="27"/>
        <v>0</v>
      </c>
      <c r="WI18">
        <f t="shared" si="3"/>
        <v>0</v>
      </c>
      <c r="WJ18">
        <f t="shared" si="4"/>
        <v>0</v>
      </c>
      <c r="WK18">
        <f t="shared" si="5"/>
        <v>0</v>
      </c>
      <c r="WL18">
        <f t="shared" si="6"/>
        <v>0</v>
      </c>
      <c r="WM18">
        <f t="shared" si="7"/>
        <v>0</v>
      </c>
      <c r="WN18">
        <f t="shared" si="8"/>
        <v>0</v>
      </c>
      <c r="WO18">
        <f t="shared" si="9"/>
        <v>0</v>
      </c>
      <c r="WP18">
        <f t="shared" si="10"/>
        <v>0</v>
      </c>
      <c r="WQ18">
        <f t="shared" si="11"/>
        <v>0</v>
      </c>
      <c r="WR18">
        <f t="shared" si="12"/>
        <v>0</v>
      </c>
      <c r="WS18">
        <f t="shared" si="13"/>
        <v>0</v>
      </c>
      <c r="WT18">
        <f t="shared" si="14"/>
        <v>0</v>
      </c>
      <c r="WU18" t="str">
        <f t="shared" si="15"/>
        <v>zymoQuick</v>
      </c>
      <c r="WV18">
        <f t="shared" si="16"/>
        <v>0</v>
      </c>
      <c r="WW18">
        <f t="shared" si="17"/>
        <v>0</v>
      </c>
      <c r="WX18">
        <f t="shared" si="18"/>
        <v>0</v>
      </c>
      <c r="WY18">
        <f t="shared" si="19"/>
        <v>0</v>
      </c>
      <c r="WZ18">
        <f t="shared" si="20"/>
        <v>0</v>
      </c>
      <c r="XA18">
        <f t="shared" si="21"/>
        <v>0</v>
      </c>
      <c r="XB18">
        <f t="shared" si="22"/>
        <v>0</v>
      </c>
      <c r="XC18">
        <f t="shared" si="23"/>
        <v>0</v>
      </c>
      <c r="XD18">
        <f t="shared" si="24"/>
        <v>0</v>
      </c>
      <c r="XE18">
        <f t="shared" si="25"/>
        <v>0</v>
      </c>
      <c r="XF18">
        <f t="shared" si="26"/>
        <v>0</v>
      </c>
    </row>
    <row r="19" spans="9:630" ht="16" x14ac:dyDescent="0.2">
      <c r="I19" s="171"/>
      <c r="J19" s="171"/>
      <c r="K19" s="171"/>
      <c r="AA19" s="171"/>
      <c r="AF19" s="11"/>
      <c r="KF19" s="11"/>
      <c r="WE19">
        <f t="shared" si="0"/>
        <v>0</v>
      </c>
      <c r="WF19">
        <f t="shared" si="1"/>
        <v>0</v>
      </c>
      <c r="WG19">
        <f t="shared" si="2"/>
        <v>0</v>
      </c>
      <c r="WH19">
        <f t="shared" si="27"/>
        <v>0</v>
      </c>
      <c r="WI19">
        <f t="shared" si="3"/>
        <v>0</v>
      </c>
      <c r="WJ19">
        <f t="shared" si="4"/>
        <v>0</v>
      </c>
      <c r="WK19">
        <f t="shared" si="5"/>
        <v>0</v>
      </c>
      <c r="WL19">
        <f t="shared" si="6"/>
        <v>0</v>
      </c>
      <c r="WM19">
        <f t="shared" si="7"/>
        <v>0</v>
      </c>
      <c r="WN19">
        <f t="shared" si="8"/>
        <v>0</v>
      </c>
      <c r="WO19">
        <f t="shared" si="9"/>
        <v>0</v>
      </c>
      <c r="WP19">
        <f t="shared" si="10"/>
        <v>0</v>
      </c>
      <c r="WQ19">
        <f t="shared" si="11"/>
        <v>0</v>
      </c>
      <c r="WR19">
        <f t="shared" si="12"/>
        <v>0</v>
      </c>
      <c r="WS19">
        <f t="shared" si="13"/>
        <v>0</v>
      </c>
      <c r="WT19">
        <f t="shared" si="14"/>
        <v>0</v>
      </c>
      <c r="WU19" t="str">
        <f t="shared" si="15"/>
        <v>zymoQuick</v>
      </c>
      <c r="WV19">
        <f t="shared" si="16"/>
        <v>0</v>
      </c>
      <c r="WW19">
        <f t="shared" si="17"/>
        <v>0</v>
      </c>
      <c r="WX19">
        <f t="shared" si="18"/>
        <v>0</v>
      </c>
      <c r="WY19">
        <f t="shared" si="19"/>
        <v>0</v>
      </c>
      <c r="WZ19">
        <f t="shared" si="20"/>
        <v>0</v>
      </c>
      <c r="XA19">
        <f t="shared" si="21"/>
        <v>0</v>
      </c>
      <c r="XB19">
        <f t="shared" si="22"/>
        <v>0</v>
      </c>
      <c r="XC19">
        <f t="shared" si="23"/>
        <v>0</v>
      </c>
      <c r="XD19">
        <f t="shared" si="24"/>
        <v>0</v>
      </c>
      <c r="XE19">
        <f t="shared" si="25"/>
        <v>0</v>
      </c>
      <c r="XF19">
        <f t="shared" si="26"/>
        <v>0</v>
      </c>
    </row>
    <row r="20" spans="9:630" ht="16" x14ac:dyDescent="0.2">
      <c r="I20" s="171"/>
      <c r="J20" s="171"/>
      <c r="K20" s="171"/>
      <c r="AA20" s="171"/>
      <c r="AF20" s="11"/>
      <c r="KF20" s="11"/>
      <c r="WE20">
        <f t="shared" si="0"/>
        <v>0</v>
      </c>
      <c r="WF20">
        <f t="shared" si="1"/>
        <v>0</v>
      </c>
      <c r="WG20">
        <f t="shared" si="2"/>
        <v>0</v>
      </c>
      <c r="WH20">
        <f t="shared" si="27"/>
        <v>0</v>
      </c>
      <c r="WI20">
        <f t="shared" si="3"/>
        <v>0</v>
      </c>
      <c r="WJ20">
        <f t="shared" si="4"/>
        <v>0</v>
      </c>
      <c r="WK20">
        <f t="shared" si="5"/>
        <v>0</v>
      </c>
      <c r="WL20">
        <f t="shared" si="6"/>
        <v>0</v>
      </c>
      <c r="WM20">
        <f t="shared" si="7"/>
        <v>0</v>
      </c>
      <c r="WN20">
        <f t="shared" si="8"/>
        <v>0</v>
      </c>
      <c r="WO20">
        <f t="shared" si="9"/>
        <v>0</v>
      </c>
      <c r="WP20">
        <f t="shared" si="10"/>
        <v>0</v>
      </c>
      <c r="WQ20">
        <f t="shared" si="11"/>
        <v>0</v>
      </c>
      <c r="WR20">
        <f t="shared" si="12"/>
        <v>0</v>
      </c>
      <c r="WS20">
        <f t="shared" si="13"/>
        <v>0</v>
      </c>
      <c r="WT20">
        <f t="shared" si="14"/>
        <v>0</v>
      </c>
      <c r="WU20" t="str">
        <f t="shared" si="15"/>
        <v>zymoQuick</v>
      </c>
      <c r="WV20">
        <f t="shared" si="16"/>
        <v>0</v>
      </c>
      <c r="WW20">
        <f t="shared" si="17"/>
        <v>0</v>
      </c>
      <c r="WX20">
        <f t="shared" si="18"/>
        <v>0</v>
      </c>
      <c r="WY20">
        <f t="shared" si="19"/>
        <v>0</v>
      </c>
      <c r="WZ20">
        <f t="shared" si="20"/>
        <v>0</v>
      </c>
      <c r="XA20">
        <f t="shared" si="21"/>
        <v>0</v>
      </c>
      <c r="XB20">
        <f t="shared" si="22"/>
        <v>0</v>
      </c>
      <c r="XC20">
        <f t="shared" si="23"/>
        <v>0</v>
      </c>
      <c r="XD20">
        <f t="shared" si="24"/>
        <v>0</v>
      </c>
      <c r="XE20">
        <f t="shared" si="25"/>
        <v>0</v>
      </c>
      <c r="XF20">
        <f t="shared" si="26"/>
        <v>0</v>
      </c>
    </row>
    <row r="21" spans="9:630" ht="16" x14ac:dyDescent="0.2">
      <c r="I21" s="171"/>
      <c r="J21" s="171"/>
      <c r="K21" s="171"/>
      <c r="AA21" s="171"/>
      <c r="AF21" s="11"/>
      <c r="WE21">
        <f t="shared" si="0"/>
        <v>0</v>
      </c>
      <c r="WF21">
        <f t="shared" si="1"/>
        <v>0</v>
      </c>
      <c r="WG21">
        <f t="shared" si="2"/>
        <v>0</v>
      </c>
      <c r="WH21">
        <f t="shared" si="27"/>
        <v>0</v>
      </c>
      <c r="WI21">
        <f t="shared" si="3"/>
        <v>0</v>
      </c>
      <c r="WJ21">
        <f t="shared" si="4"/>
        <v>0</v>
      </c>
      <c r="WK21">
        <f t="shared" si="5"/>
        <v>0</v>
      </c>
      <c r="WL21">
        <f t="shared" si="6"/>
        <v>0</v>
      </c>
      <c r="WM21">
        <f t="shared" si="7"/>
        <v>0</v>
      </c>
      <c r="WN21">
        <f t="shared" si="8"/>
        <v>0</v>
      </c>
      <c r="WO21">
        <f t="shared" si="9"/>
        <v>0</v>
      </c>
      <c r="WP21">
        <f t="shared" si="10"/>
        <v>0</v>
      </c>
      <c r="WQ21">
        <f t="shared" si="11"/>
        <v>0</v>
      </c>
      <c r="WR21">
        <f t="shared" si="12"/>
        <v>0</v>
      </c>
      <c r="WS21">
        <f t="shared" si="13"/>
        <v>0</v>
      </c>
      <c r="WT21">
        <f t="shared" si="14"/>
        <v>0</v>
      </c>
      <c r="WU21" t="str">
        <f t="shared" si="15"/>
        <v>zymoQuick</v>
      </c>
      <c r="WV21">
        <f t="shared" si="16"/>
        <v>0</v>
      </c>
      <c r="WW21">
        <f t="shared" si="17"/>
        <v>0</v>
      </c>
      <c r="WX21">
        <f t="shared" si="18"/>
        <v>0</v>
      </c>
      <c r="WY21">
        <f t="shared" si="19"/>
        <v>0</v>
      </c>
      <c r="WZ21">
        <f t="shared" si="20"/>
        <v>0</v>
      </c>
      <c r="XA21">
        <f t="shared" si="21"/>
        <v>0</v>
      </c>
      <c r="XB21">
        <f t="shared" si="22"/>
        <v>0</v>
      </c>
      <c r="XC21">
        <f t="shared" si="23"/>
        <v>0</v>
      </c>
      <c r="XD21">
        <f t="shared" si="24"/>
        <v>0</v>
      </c>
      <c r="XE21">
        <f t="shared" si="25"/>
        <v>0</v>
      </c>
      <c r="XF21">
        <f t="shared" si="26"/>
        <v>0</v>
      </c>
    </row>
    <row r="22" spans="9:630" ht="16" x14ac:dyDescent="0.2">
      <c r="I22" s="171"/>
      <c r="J22" s="171"/>
      <c r="K22" s="171"/>
      <c r="AA22" s="171"/>
      <c r="AF22" s="11"/>
      <c r="WE22">
        <f t="shared" si="0"/>
        <v>0</v>
      </c>
      <c r="WF22">
        <f t="shared" si="1"/>
        <v>0</v>
      </c>
      <c r="WG22">
        <f t="shared" si="2"/>
        <v>0</v>
      </c>
      <c r="WH22">
        <f t="shared" si="27"/>
        <v>0</v>
      </c>
      <c r="WI22">
        <f t="shared" si="3"/>
        <v>0</v>
      </c>
      <c r="WJ22">
        <f t="shared" si="4"/>
        <v>0</v>
      </c>
      <c r="WK22">
        <f t="shared" si="5"/>
        <v>0</v>
      </c>
      <c r="WL22">
        <f t="shared" si="6"/>
        <v>0</v>
      </c>
      <c r="WM22">
        <f t="shared" si="7"/>
        <v>0</v>
      </c>
      <c r="WN22">
        <f t="shared" si="8"/>
        <v>0</v>
      </c>
      <c r="WO22">
        <f t="shared" si="9"/>
        <v>0</v>
      </c>
      <c r="WP22">
        <f t="shared" si="10"/>
        <v>0</v>
      </c>
      <c r="WQ22">
        <f t="shared" si="11"/>
        <v>0</v>
      </c>
      <c r="WR22">
        <f t="shared" si="12"/>
        <v>0</v>
      </c>
      <c r="WS22">
        <f t="shared" si="13"/>
        <v>0</v>
      </c>
      <c r="WT22">
        <f t="shared" si="14"/>
        <v>0</v>
      </c>
      <c r="WU22" t="str">
        <f t="shared" si="15"/>
        <v>zymoQuick</v>
      </c>
      <c r="WV22">
        <f t="shared" si="16"/>
        <v>0</v>
      </c>
      <c r="WW22">
        <f t="shared" si="17"/>
        <v>0</v>
      </c>
      <c r="WX22">
        <f t="shared" si="18"/>
        <v>0</v>
      </c>
      <c r="WY22">
        <f t="shared" si="19"/>
        <v>0</v>
      </c>
      <c r="WZ22">
        <f t="shared" si="20"/>
        <v>0</v>
      </c>
      <c r="XA22">
        <f t="shared" si="21"/>
        <v>0</v>
      </c>
      <c r="XB22">
        <f t="shared" si="22"/>
        <v>0</v>
      </c>
      <c r="XC22">
        <f t="shared" si="23"/>
        <v>0</v>
      </c>
      <c r="XD22">
        <f t="shared" si="24"/>
        <v>0</v>
      </c>
      <c r="XE22">
        <f t="shared" si="25"/>
        <v>0</v>
      </c>
      <c r="XF22">
        <f t="shared" si="26"/>
        <v>0</v>
      </c>
    </row>
    <row r="23" spans="9:630" ht="16" x14ac:dyDescent="0.2">
      <c r="I23" s="171"/>
      <c r="J23" s="171"/>
      <c r="K23" s="171"/>
      <c r="AA23" s="171"/>
      <c r="AF23" s="11"/>
      <c r="WE23">
        <f t="shared" si="0"/>
        <v>0</v>
      </c>
      <c r="WF23">
        <f t="shared" si="1"/>
        <v>0</v>
      </c>
      <c r="WG23">
        <f t="shared" si="2"/>
        <v>0</v>
      </c>
      <c r="WH23">
        <f t="shared" si="27"/>
        <v>0</v>
      </c>
      <c r="WI23">
        <f t="shared" si="3"/>
        <v>0</v>
      </c>
      <c r="WJ23">
        <f t="shared" si="4"/>
        <v>0</v>
      </c>
      <c r="WK23">
        <f t="shared" si="5"/>
        <v>0</v>
      </c>
      <c r="WL23">
        <f t="shared" si="6"/>
        <v>0</v>
      </c>
      <c r="WM23">
        <f t="shared" si="7"/>
        <v>0</v>
      </c>
      <c r="WN23">
        <f t="shared" si="8"/>
        <v>0</v>
      </c>
      <c r="WO23">
        <f t="shared" si="9"/>
        <v>0</v>
      </c>
      <c r="WP23">
        <f t="shared" si="10"/>
        <v>0</v>
      </c>
      <c r="WQ23">
        <f t="shared" si="11"/>
        <v>0</v>
      </c>
      <c r="WR23">
        <f t="shared" si="12"/>
        <v>0</v>
      </c>
      <c r="WS23">
        <f t="shared" si="13"/>
        <v>0</v>
      </c>
      <c r="WT23">
        <f t="shared" si="14"/>
        <v>0</v>
      </c>
      <c r="WU23" t="str">
        <f t="shared" si="15"/>
        <v>zymoQuick</v>
      </c>
      <c r="WV23">
        <f t="shared" si="16"/>
        <v>0</v>
      </c>
      <c r="WW23">
        <f t="shared" si="17"/>
        <v>0</v>
      </c>
      <c r="WX23">
        <f t="shared" si="18"/>
        <v>0</v>
      </c>
      <c r="WY23">
        <f t="shared" si="19"/>
        <v>0</v>
      </c>
      <c r="WZ23">
        <f t="shared" si="20"/>
        <v>0</v>
      </c>
      <c r="XA23">
        <f t="shared" si="21"/>
        <v>0</v>
      </c>
      <c r="XB23">
        <f t="shared" si="22"/>
        <v>0</v>
      </c>
      <c r="XC23">
        <f t="shared" si="23"/>
        <v>0</v>
      </c>
      <c r="XD23">
        <f t="shared" si="24"/>
        <v>0</v>
      </c>
      <c r="XE23">
        <f t="shared" si="25"/>
        <v>0</v>
      </c>
      <c r="XF23">
        <f t="shared" si="26"/>
        <v>0</v>
      </c>
    </row>
    <row r="24" spans="9:630" ht="16" x14ac:dyDescent="0.2">
      <c r="I24" s="171"/>
      <c r="J24" s="171"/>
      <c r="K24" s="171"/>
      <c r="AA24" s="171"/>
      <c r="AF24" s="11"/>
      <c r="WE24">
        <f t="shared" si="0"/>
        <v>0</v>
      </c>
      <c r="WF24">
        <f t="shared" si="1"/>
        <v>0</v>
      </c>
      <c r="WG24">
        <f t="shared" si="2"/>
        <v>0</v>
      </c>
      <c r="WH24">
        <f t="shared" si="27"/>
        <v>0</v>
      </c>
      <c r="WI24">
        <f t="shared" si="3"/>
        <v>0</v>
      </c>
      <c r="WJ24">
        <f t="shared" si="4"/>
        <v>0</v>
      </c>
      <c r="WK24">
        <f t="shared" si="5"/>
        <v>0</v>
      </c>
      <c r="WL24">
        <f t="shared" si="6"/>
        <v>0</v>
      </c>
      <c r="WM24">
        <f t="shared" si="7"/>
        <v>0</v>
      </c>
      <c r="WN24">
        <f t="shared" si="8"/>
        <v>0</v>
      </c>
      <c r="WO24">
        <f t="shared" si="9"/>
        <v>0</v>
      </c>
      <c r="WP24">
        <f t="shared" si="10"/>
        <v>0</v>
      </c>
      <c r="WQ24">
        <f t="shared" si="11"/>
        <v>0</v>
      </c>
      <c r="WR24">
        <f t="shared" si="12"/>
        <v>0</v>
      </c>
      <c r="WS24">
        <f t="shared" si="13"/>
        <v>0</v>
      </c>
      <c r="WT24">
        <f t="shared" si="14"/>
        <v>0</v>
      </c>
      <c r="WU24" t="str">
        <f t="shared" si="15"/>
        <v>zymoQuick</v>
      </c>
      <c r="WV24">
        <f t="shared" si="16"/>
        <v>0</v>
      </c>
      <c r="WW24">
        <f t="shared" si="17"/>
        <v>0</v>
      </c>
      <c r="WX24">
        <f t="shared" si="18"/>
        <v>0</v>
      </c>
      <c r="WY24">
        <f t="shared" si="19"/>
        <v>0</v>
      </c>
      <c r="WZ24">
        <f t="shared" si="20"/>
        <v>0</v>
      </c>
      <c r="XA24">
        <f t="shared" si="21"/>
        <v>0</v>
      </c>
      <c r="XB24">
        <f t="shared" si="22"/>
        <v>0</v>
      </c>
      <c r="XC24">
        <f t="shared" si="23"/>
        <v>0</v>
      </c>
      <c r="XD24">
        <f t="shared" si="24"/>
        <v>0</v>
      </c>
      <c r="XE24">
        <f t="shared" si="25"/>
        <v>0</v>
      </c>
      <c r="XF24">
        <f t="shared" si="26"/>
        <v>0</v>
      </c>
    </row>
    <row r="25" spans="9:630" ht="16" x14ac:dyDescent="0.2">
      <c r="I25" s="171"/>
      <c r="J25" s="171"/>
      <c r="K25" s="171"/>
      <c r="AA25" s="171"/>
      <c r="AF25" s="11"/>
      <c r="WE25">
        <f t="shared" si="0"/>
        <v>0</v>
      </c>
      <c r="WF25">
        <f t="shared" si="1"/>
        <v>0</v>
      </c>
      <c r="WG25">
        <f t="shared" si="2"/>
        <v>0</v>
      </c>
      <c r="WH25">
        <f t="shared" si="27"/>
        <v>0</v>
      </c>
      <c r="WI25">
        <f t="shared" si="3"/>
        <v>0</v>
      </c>
      <c r="WJ25">
        <f t="shared" si="4"/>
        <v>0</v>
      </c>
      <c r="WK25">
        <f t="shared" si="5"/>
        <v>0</v>
      </c>
      <c r="WL25">
        <f t="shared" si="6"/>
        <v>0</v>
      </c>
      <c r="WM25">
        <f t="shared" si="7"/>
        <v>0</v>
      </c>
      <c r="WN25">
        <f t="shared" si="8"/>
        <v>0</v>
      </c>
      <c r="WO25">
        <f t="shared" si="9"/>
        <v>0</v>
      </c>
      <c r="WP25">
        <f t="shared" si="10"/>
        <v>0</v>
      </c>
      <c r="WQ25">
        <f t="shared" si="11"/>
        <v>0</v>
      </c>
      <c r="WR25">
        <f t="shared" si="12"/>
        <v>0</v>
      </c>
      <c r="WS25">
        <f t="shared" si="13"/>
        <v>0</v>
      </c>
      <c r="WT25">
        <f t="shared" si="14"/>
        <v>0</v>
      </c>
      <c r="WU25" t="str">
        <f t="shared" si="15"/>
        <v>zymoQuick</v>
      </c>
      <c r="WV25">
        <f t="shared" si="16"/>
        <v>0</v>
      </c>
      <c r="WW25">
        <f t="shared" si="17"/>
        <v>0</v>
      </c>
      <c r="WX25">
        <f t="shared" si="18"/>
        <v>0</v>
      </c>
      <c r="WY25">
        <f t="shared" si="19"/>
        <v>0</v>
      </c>
      <c r="WZ25">
        <f t="shared" si="20"/>
        <v>0</v>
      </c>
      <c r="XA25">
        <f t="shared" si="21"/>
        <v>0</v>
      </c>
      <c r="XB25">
        <f t="shared" si="22"/>
        <v>0</v>
      </c>
      <c r="XC25">
        <f t="shared" si="23"/>
        <v>0</v>
      </c>
      <c r="XD25">
        <f t="shared" si="24"/>
        <v>0</v>
      </c>
      <c r="XE25">
        <f t="shared" si="25"/>
        <v>0</v>
      </c>
      <c r="XF25">
        <f t="shared" si="26"/>
        <v>0</v>
      </c>
    </row>
    <row r="26" spans="9:630" ht="16" x14ac:dyDescent="0.2">
      <c r="I26" s="171"/>
      <c r="J26" s="171"/>
      <c r="K26" s="171"/>
      <c r="AA26" s="171"/>
      <c r="AF26" s="11"/>
      <c r="WE26">
        <f t="shared" si="0"/>
        <v>0</v>
      </c>
      <c r="WF26">
        <f t="shared" si="1"/>
        <v>0</v>
      </c>
      <c r="WG26">
        <f t="shared" si="2"/>
        <v>0</v>
      </c>
      <c r="WH26">
        <f t="shared" si="27"/>
        <v>0</v>
      </c>
      <c r="WI26">
        <f t="shared" si="3"/>
        <v>0</v>
      </c>
      <c r="WJ26">
        <f t="shared" si="4"/>
        <v>0</v>
      </c>
      <c r="WK26">
        <f t="shared" si="5"/>
        <v>0</v>
      </c>
      <c r="WL26">
        <f t="shared" si="6"/>
        <v>0</v>
      </c>
      <c r="WM26">
        <f t="shared" si="7"/>
        <v>0</v>
      </c>
      <c r="WN26">
        <f t="shared" si="8"/>
        <v>0</v>
      </c>
      <c r="WO26">
        <f t="shared" si="9"/>
        <v>0</v>
      </c>
      <c r="WP26">
        <f t="shared" si="10"/>
        <v>0</v>
      </c>
      <c r="WQ26">
        <f t="shared" si="11"/>
        <v>0</v>
      </c>
      <c r="WR26">
        <f t="shared" si="12"/>
        <v>0</v>
      </c>
      <c r="WS26">
        <f t="shared" si="13"/>
        <v>0</v>
      </c>
      <c r="WT26">
        <f t="shared" si="14"/>
        <v>0</v>
      </c>
      <c r="WU26" t="str">
        <f t="shared" si="15"/>
        <v>zymoQuick</v>
      </c>
      <c r="WV26">
        <f t="shared" si="16"/>
        <v>0</v>
      </c>
      <c r="WW26">
        <f t="shared" si="17"/>
        <v>0</v>
      </c>
      <c r="WX26">
        <f t="shared" si="18"/>
        <v>0</v>
      </c>
      <c r="WY26">
        <f t="shared" si="19"/>
        <v>0</v>
      </c>
      <c r="WZ26">
        <f t="shared" si="20"/>
        <v>0</v>
      </c>
      <c r="XA26">
        <f t="shared" si="21"/>
        <v>0</v>
      </c>
      <c r="XB26">
        <f t="shared" si="22"/>
        <v>0</v>
      </c>
      <c r="XC26">
        <f t="shared" si="23"/>
        <v>0</v>
      </c>
      <c r="XD26">
        <f t="shared" si="24"/>
        <v>0</v>
      </c>
      <c r="XE26">
        <f t="shared" si="25"/>
        <v>0</v>
      </c>
      <c r="XF26">
        <f t="shared" si="26"/>
        <v>0</v>
      </c>
    </row>
    <row r="27" spans="9:630" ht="16" x14ac:dyDescent="0.2">
      <c r="I27" s="171"/>
      <c r="J27" s="171"/>
      <c r="K27" s="171"/>
      <c r="AA27" s="171"/>
      <c r="AF27" s="11"/>
      <c r="WE27">
        <f t="shared" si="0"/>
        <v>0</v>
      </c>
      <c r="WF27">
        <f t="shared" si="1"/>
        <v>0</v>
      </c>
      <c r="WG27">
        <f t="shared" si="2"/>
        <v>0</v>
      </c>
      <c r="WH27">
        <f t="shared" si="27"/>
        <v>0</v>
      </c>
      <c r="WI27">
        <f t="shared" si="3"/>
        <v>0</v>
      </c>
      <c r="WJ27">
        <f t="shared" si="4"/>
        <v>0</v>
      </c>
      <c r="WK27">
        <f t="shared" si="5"/>
        <v>0</v>
      </c>
      <c r="WL27">
        <f t="shared" si="6"/>
        <v>0</v>
      </c>
      <c r="WM27">
        <f t="shared" si="7"/>
        <v>0</v>
      </c>
      <c r="WN27">
        <f t="shared" si="8"/>
        <v>0</v>
      </c>
      <c r="WO27">
        <f t="shared" si="9"/>
        <v>0</v>
      </c>
      <c r="WP27">
        <f t="shared" si="10"/>
        <v>0</v>
      </c>
      <c r="WQ27">
        <f t="shared" si="11"/>
        <v>0</v>
      </c>
      <c r="WR27">
        <f t="shared" si="12"/>
        <v>0</v>
      </c>
      <c r="WS27">
        <f t="shared" si="13"/>
        <v>0</v>
      </c>
      <c r="WT27">
        <f t="shared" si="14"/>
        <v>0</v>
      </c>
      <c r="WU27" t="str">
        <f t="shared" si="15"/>
        <v>zymoQuick</v>
      </c>
      <c r="WV27">
        <f t="shared" si="16"/>
        <v>0</v>
      </c>
      <c r="WW27">
        <f t="shared" si="17"/>
        <v>0</v>
      </c>
      <c r="WX27">
        <f t="shared" si="18"/>
        <v>0</v>
      </c>
      <c r="WY27">
        <f t="shared" si="19"/>
        <v>0</v>
      </c>
      <c r="WZ27">
        <f t="shared" si="20"/>
        <v>0</v>
      </c>
      <c r="XA27">
        <f t="shared" si="21"/>
        <v>0</v>
      </c>
      <c r="XB27">
        <f t="shared" si="22"/>
        <v>0</v>
      </c>
      <c r="XC27">
        <f t="shared" si="23"/>
        <v>0</v>
      </c>
      <c r="XD27">
        <f t="shared" si="24"/>
        <v>0</v>
      </c>
      <c r="XE27">
        <f t="shared" si="25"/>
        <v>0</v>
      </c>
      <c r="XF27">
        <f t="shared" si="26"/>
        <v>0</v>
      </c>
    </row>
    <row r="28" spans="9:630" ht="16" x14ac:dyDescent="0.2">
      <c r="I28" s="171"/>
      <c r="J28" s="171"/>
      <c r="K28" s="171"/>
      <c r="AA28" s="171"/>
      <c r="AF28" s="11"/>
      <c r="WE28">
        <f t="shared" si="0"/>
        <v>0</v>
      </c>
      <c r="WF28">
        <f t="shared" si="1"/>
        <v>0</v>
      </c>
      <c r="WG28">
        <f t="shared" si="2"/>
        <v>0</v>
      </c>
      <c r="WH28">
        <f t="shared" si="27"/>
        <v>0</v>
      </c>
      <c r="WI28">
        <f t="shared" si="3"/>
        <v>0</v>
      </c>
      <c r="WJ28">
        <f t="shared" si="4"/>
        <v>0</v>
      </c>
      <c r="WK28">
        <f t="shared" si="5"/>
        <v>0</v>
      </c>
      <c r="WL28">
        <f t="shared" si="6"/>
        <v>0</v>
      </c>
      <c r="WM28">
        <f t="shared" si="7"/>
        <v>0</v>
      </c>
      <c r="WN28">
        <f t="shared" si="8"/>
        <v>0</v>
      </c>
      <c r="WO28">
        <f t="shared" si="9"/>
        <v>0</v>
      </c>
      <c r="WP28">
        <f t="shared" si="10"/>
        <v>0</v>
      </c>
      <c r="WQ28">
        <f t="shared" si="11"/>
        <v>0</v>
      </c>
      <c r="WR28">
        <f t="shared" si="12"/>
        <v>0</v>
      </c>
      <c r="WS28">
        <f t="shared" si="13"/>
        <v>0</v>
      </c>
      <c r="WT28">
        <f t="shared" si="14"/>
        <v>0</v>
      </c>
      <c r="WU28" t="str">
        <f t="shared" si="15"/>
        <v>zymoQuick</v>
      </c>
      <c r="WV28">
        <f t="shared" si="16"/>
        <v>0</v>
      </c>
      <c r="WW28">
        <f t="shared" si="17"/>
        <v>0</v>
      </c>
      <c r="WX28">
        <f t="shared" si="18"/>
        <v>0</v>
      </c>
      <c r="WY28">
        <f t="shared" si="19"/>
        <v>0</v>
      </c>
      <c r="WZ28">
        <f t="shared" si="20"/>
        <v>0</v>
      </c>
      <c r="XA28">
        <f t="shared" si="21"/>
        <v>0</v>
      </c>
      <c r="XB28">
        <f t="shared" si="22"/>
        <v>0</v>
      </c>
      <c r="XC28">
        <f t="shared" si="23"/>
        <v>0</v>
      </c>
      <c r="XD28">
        <f t="shared" si="24"/>
        <v>0</v>
      </c>
      <c r="XE28">
        <f t="shared" si="25"/>
        <v>0</v>
      </c>
      <c r="XF28">
        <f t="shared" si="26"/>
        <v>0</v>
      </c>
    </row>
    <row r="29" spans="9:630" ht="16" x14ac:dyDescent="0.2">
      <c r="I29" s="171"/>
      <c r="J29" s="171"/>
      <c r="K29" s="171"/>
      <c r="AA29" s="171"/>
      <c r="AF29" s="11"/>
      <c r="WE29">
        <f t="shared" si="0"/>
        <v>0</v>
      </c>
      <c r="WF29">
        <f t="shared" si="1"/>
        <v>0</v>
      </c>
      <c r="WG29">
        <f t="shared" si="2"/>
        <v>0</v>
      </c>
      <c r="WH29">
        <f t="shared" si="27"/>
        <v>0</v>
      </c>
      <c r="WI29">
        <f t="shared" si="3"/>
        <v>0</v>
      </c>
      <c r="WJ29">
        <f t="shared" si="4"/>
        <v>0</v>
      </c>
      <c r="WK29">
        <f t="shared" si="5"/>
        <v>0</v>
      </c>
      <c r="WL29">
        <f t="shared" si="6"/>
        <v>0</v>
      </c>
      <c r="WM29">
        <f t="shared" si="7"/>
        <v>0</v>
      </c>
      <c r="WN29">
        <f t="shared" si="8"/>
        <v>0</v>
      </c>
      <c r="WO29">
        <f t="shared" si="9"/>
        <v>0</v>
      </c>
      <c r="WP29">
        <f t="shared" si="10"/>
        <v>0</v>
      </c>
      <c r="WQ29">
        <f t="shared" si="11"/>
        <v>0</v>
      </c>
      <c r="WR29">
        <f t="shared" si="12"/>
        <v>0</v>
      </c>
      <c r="WS29">
        <f t="shared" si="13"/>
        <v>0</v>
      </c>
      <c r="WT29">
        <f t="shared" si="14"/>
        <v>0</v>
      </c>
      <c r="WU29" t="str">
        <f t="shared" si="15"/>
        <v>zymoQuick</v>
      </c>
      <c r="WV29">
        <f t="shared" si="16"/>
        <v>0</v>
      </c>
      <c r="WW29">
        <f t="shared" si="17"/>
        <v>0</v>
      </c>
      <c r="WX29">
        <f t="shared" si="18"/>
        <v>0</v>
      </c>
      <c r="WY29">
        <f t="shared" si="19"/>
        <v>0</v>
      </c>
      <c r="WZ29">
        <f t="shared" si="20"/>
        <v>0</v>
      </c>
      <c r="XA29">
        <f t="shared" si="21"/>
        <v>0</v>
      </c>
      <c r="XB29">
        <f t="shared" si="22"/>
        <v>0</v>
      </c>
      <c r="XC29">
        <f t="shared" si="23"/>
        <v>0</v>
      </c>
      <c r="XD29">
        <f t="shared" si="24"/>
        <v>0</v>
      </c>
      <c r="XE29">
        <f t="shared" si="25"/>
        <v>0</v>
      </c>
      <c r="XF29">
        <f t="shared" si="26"/>
        <v>0</v>
      </c>
    </row>
    <row r="30" spans="9:630" ht="16" x14ac:dyDescent="0.2">
      <c r="I30" s="171"/>
      <c r="J30" s="171"/>
      <c r="K30" s="171"/>
      <c r="AA30" s="171"/>
      <c r="AF30" s="11"/>
      <c r="WE30">
        <f t="shared" si="0"/>
        <v>0</v>
      </c>
      <c r="WF30">
        <f t="shared" si="1"/>
        <v>0</v>
      </c>
      <c r="WG30">
        <f t="shared" si="2"/>
        <v>0</v>
      </c>
      <c r="WH30">
        <f t="shared" si="27"/>
        <v>0</v>
      </c>
      <c r="WI30">
        <f t="shared" si="3"/>
        <v>0</v>
      </c>
      <c r="WJ30">
        <f t="shared" si="4"/>
        <v>0</v>
      </c>
      <c r="WK30">
        <f t="shared" si="5"/>
        <v>0</v>
      </c>
      <c r="WL30">
        <f t="shared" si="6"/>
        <v>0</v>
      </c>
      <c r="WM30">
        <f t="shared" si="7"/>
        <v>0</v>
      </c>
      <c r="WN30">
        <f t="shared" si="8"/>
        <v>0</v>
      </c>
      <c r="WO30">
        <f t="shared" si="9"/>
        <v>0</v>
      </c>
      <c r="WP30">
        <f t="shared" si="10"/>
        <v>0</v>
      </c>
      <c r="WQ30">
        <f t="shared" si="11"/>
        <v>0</v>
      </c>
      <c r="WR30">
        <f t="shared" si="12"/>
        <v>0</v>
      </c>
      <c r="WS30">
        <f t="shared" si="13"/>
        <v>0</v>
      </c>
      <c r="WT30">
        <f t="shared" si="14"/>
        <v>0</v>
      </c>
      <c r="WU30" t="str">
        <f t="shared" si="15"/>
        <v>zymoQuick</v>
      </c>
      <c r="WV30">
        <f t="shared" si="16"/>
        <v>0</v>
      </c>
      <c r="WW30">
        <f t="shared" si="17"/>
        <v>0</v>
      </c>
      <c r="WX30">
        <f t="shared" si="18"/>
        <v>0</v>
      </c>
      <c r="WY30">
        <f t="shared" si="19"/>
        <v>0</v>
      </c>
      <c r="WZ30">
        <f t="shared" si="20"/>
        <v>0</v>
      </c>
      <c r="XA30">
        <f t="shared" si="21"/>
        <v>0</v>
      </c>
      <c r="XB30">
        <f t="shared" si="22"/>
        <v>0</v>
      </c>
      <c r="XC30">
        <f t="shared" si="23"/>
        <v>0</v>
      </c>
      <c r="XD30">
        <f t="shared" si="24"/>
        <v>0</v>
      </c>
      <c r="XE30">
        <f t="shared" si="25"/>
        <v>0</v>
      </c>
      <c r="XF30">
        <f t="shared" si="26"/>
        <v>0</v>
      </c>
    </row>
    <row r="31" spans="9:630" ht="15.75" customHeight="1" x14ac:dyDescent="0.2">
      <c r="I31" s="171"/>
      <c r="J31" s="171"/>
      <c r="K31" s="171"/>
      <c r="AA31" s="171"/>
      <c r="WE31">
        <f t="shared" si="0"/>
        <v>0</v>
      </c>
      <c r="WF31">
        <f t="shared" si="1"/>
        <v>0</v>
      </c>
      <c r="WG31">
        <f t="shared" si="2"/>
        <v>0</v>
      </c>
      <c r="WH31">
        <f t="shared" si="27"/>
        <v>0</v>
      </c>
      <c r="WI31">
        <f t="shared" si="3"/>
        <v>0</v>
      </c>
      <c r="WJ31">
        <f t="shared" si="4"/>
        <v>0</v>
      </c>
      <c r="WK31">
        <f t="shared" si="5"/>
        <v>0</v>
      </c>
      <c r="WL31">
        <f t="shared" si="6"/>
        <v>0</v>
      </c>
      <c r="WM31">
        <f t="shared" si="7"/>
        <v>0</v>
      </c>
      <c r="WN31">
        <f t="shared" si="8"/>
        <v>0</v>
      </c>
      <c r="WO31">
        <f t="shared" si="9"/>
        <v>0</v>
      </c>
      <c r="WP31">
        <f t="shared" si="10"/>
        <v>0</v>
      </c>
      <c r="WQ31">
        <f t="shared" si="11"/>
        <v>0</v>
      </c>
      <c r="WR31">
        <f t="shared" si="12"/>
        <v>0</v>
      </c>
      <c r="WS31">
        <f t="shared" si="13"/>
        <v>0</v>
      </c>
      <c r="WT31">
        <f t="shared" si="14"/>
        <v>0</v>
      </c>
      <c r="WU31" t="str">
        <f t="shared" si="15"/>
        <v>zymoQuick</v>
      </c>
      <c r="WV31">
        <f t="shared" si="16"/>
        <v>0</v>
      </c>
      <c r="WW31">
        <f t="shared" si="17"/>
        <v>0</v>
      </c>
      <c r="WX31">
        <f t="shared" si="18"/>
        <v>0</v>
      </c>
      <c r="WY31">
        <f t="shared" si="19"/>
        <v>0</v>
      </c>
      <c r="WZ31">
        <f t="shared" si="20"/>
        <v>0</v>
      </c>
      <c r="XA31">
        <f t="shared" si="21"/>
        <v>0</v>
      </c>
      <c r="XB31">
        <f t="shared" si="22"/>
        <v>0</v>
      </c>
      <c r="XC31">
        <f t="shared" si="23"/>
        <v>0</v>
      </c>
      <c r="XD31">
        <f t="shared" si="24"/>
        <v>0</v>
      </c>
      <c r="XE31">
        <f t="shared" si="25"/>
        <v>0</v>
      </c>
      <c r="XF31">
        <f t="shared" si="26"/>
        <v>0</v>
      </c>
    </row>
    <row r="32" spans="9:630" ht="15.75" customHeight="1" x14ac:dyDescent="0.2">
      <c r="I32" s="171"/>
      <c r="J32" s="171"/>
      <c r="K32" s="171"/>
      <c r="AA32" s="171"/>
      <c r="WE32">
        <f t="shared" si="0"/>
        <v>0</v>
      </c>
      <c r="WF32">
        <f t="shared" si="1"/>
        <v>0</v>
      </c>
      <c r="WG32">
        <f t="shared" si="2"/>
        <v>0</v>
      </c>
      <c r="WH32">
        <f t="shared" si="27"/>
        <v>0</v>
      </c>
      <c r="WI32">
        <f t="shared" si="3"/>
        <v>0</v>
      </c>
      <c r="WJ32">
        <f t="shared" si="4"/>
        <v>0</v>
      </c>
      <c r="WK32">
        <f t="shared" si="5"/>
        <v>0</v>
      </c>
      <c r="WL32">
        <f t="shared" si="6"/>
        <v>0</v>
      </c>
      <c r="WM32">
        <f t="shared" si="7"/>
        <v>0</v>
      </c>
      <c r="WN32">
        <f t="shared" si="8"/>
        <v>0</v>
      </c>
      <c r="WO32">
        <f t="shared" si="9"/>
        <v>0</v>
      </c>
      <c r="WP32">
        <f t="shared" si="10"/>
        <v>0</v>
      </c>
      <c r="WQ32">
        <f t="shared" si="11"/>
        <v>0</v>
      </c>
      <c r="WR32">
        <f t="shared" si="12"/>
        <v>0</v>
      </c>
      <c r="WS32">
        <f t="shared" si="13"/>
        <v>0</v>
      </c>
      <c r="WT32">
        <f t="shared" si="14"/>
        <v>0</v>
      </c>
      <c r="WU32" t="str">
        <f t="shared" si="15"/>
        <v>zymoQuick</v>
      </c>
      <c r="WV32">
        <f t="shared" si="16"/>
        <v>0</v>
      </c>
      <c r="WW32">
        <f t="shared" si="17"/>
        <v>0</v>
      </c>
      <c r="WX32">
        <f t="shared" si="18"/>
        <v>0</v>
      </c>
      <c r="WY32">
        <f t="shared" si="19"/>
        <v>0</v>
      </c>
      <c r="WZ32">
        <f t="shared" si="20"/>
        <v>0</v>
      </c>
      <c r="XA32">
        <f t="shared" si="21"/>
        <v>0</v>
      </c>
      <c r="XB32">
        <f t="shared" si="22"/>
        <v>0</v>
      </c>
      <c r="XC32">
        <f t="shared" si="23"/>
        <v>0</v>
      </c>
      <c r="XD32">
        <f t="shared" si="24"/>
        <v>0</v>
      </c>
      <c r="XE32">
        <f t="shared" si="25"/>
        <v>0</v>
      </c>
      <c r="XF32">
        <f t="shared" si="26"/>
        <v>0</v>
      </c>
    </row>
    <row r="33" spans="9:630" ht="15.75" customHeight="1" x14ac:dyDescent="0.2">
      <c r="I33" s="171"/>
      <c r="J33" s="171"/>
      <c r="K33" s="171"/>
      <c r="AA33" s="171"/>
      <c r="WE33">
        <f t="shared" si="0"/>
        <v>0</v>
      </c>
      <c r="WF33">
        <f t="shared" si="1"/>
        <v>0</v>
      </c>
      <c r="WG33">
        <f t="shared" si="2"/>
        <v>0</v>
      </c>
      <c r="WH33">
        <f t="shared" si="27"/>
        <v>0</v>
      </c>
      <c r="WI33">
        <f t="shared" si="3"/>
        <v>0</v>
      </c>
      <c r="WJ33">
        <f t="shared" si="4"/>
        <v>0</v>
      </c>
      <c r="WK33">
        <f t="shared" si="5"/>
        <v>0</v>
      </c>
      <c r="WL33">
        <f t="shared" si="6"/>
        <v>0</v>
      </c>
      <c r="WM33">
        <f t="shared" si="7"/>
        <v>0</v>
      </c>
      <c r="WN33">
        <f t="shared" si="8"/>
        <v>0</v>
      </c>
      <c r="WO33">
        <f t="shared" si="9"/>
        <v>0</v>
      </c>
      <c r="WP33">
        <f t="shared" si="10"/>
        <v>0</v>
      </c>
      <c r="WQ33">
        <f t="shared" si="11"/>
        <v>0</v>
      </c>
      <c r="WR33">
        <f t="shared" si="12"/>
        <v>0</v>
      </c>
      <c r="WS33">
        <f t="shared" si="13"/>
        <v>0</v>
      </c>
      <c r="WT33">
        <f t="shared" si="14"/>
        <v>0</v>
      </c>
      <c r="WU33" t="str">
        <f t="shared" si="15"/>
        <v>zymoQuick</v>
      </c>
      <c r="WV33">
        <f t="shared" si="16"/>
        <v>0</v>
      </c>
      <c r="WW33">
        <f t="shared" si="17"/>
        <v>0</v>
      </c>
      <c r="WX33">
        <f t="shared" si="18"/>
        <v>0</v>
      </c>
      <c r="WY33">
        <f t="shared" si="19"/>
        <v>0</v>
      </c>
      <c r="WZ33">
        <f t="shared" si="20"/>
        <v>0</v>
      </c>
      <c r="XA33">
        <f t="shared" si="21"/>
        <v>0</v>
      </c>
      <c r="XB33">
        <f t="shared" si="22"/>
        <v>0</v>
      </c>
      <c r="XC33">
        <f t="shared" si="23"/>
        <v>0</v>
      </c>
      <c r="XD33">
        <f t="shared" si="24"/>
        <v>0</v>
      </c>
      <c r="XE33">
        <f t="shared" si="25"/>
        <v>0</v>
      </c>
      <c r="XF33">
        <f t="shared" si="26"/>
        <v>0</v>
      </c>
    </row>
    <row r="34" spans="9:630" ht="15.75" customHeight="1" x14ac:dyDescent="0.2">
      <c r="I34" s="171"/>
      <c r="J34" s="171"/>
      <c r="K34" s="171"/>
      <c r="AA34" s="171"/>
      <c r="WE34">
        <f t="shared" ref="WE34:WE65" si="28">A34</f>
        <v>0</v>
      </c>
      <c r="WF34">
        <f t="shared" ref="WF34:WF65" si="29">B34</f>
        <v>0</v>
      </c>
      <c r="WG34">
        <f t="shared" ref="WG34:WG65" si="30">C34</f>
        <v>0</v>
      </c>
      <c r="WH34">
        <f t="shared" si="27"/>
        <v>0</v>
      </c>
      <c r="WI34">
        <f t="shared" ref="WI34:WI65" si="31">E34</f>
        <v>0</v>
      </c>
      <c r="WJ34">
        <f t="shared" ref="WJ34:WJ65" si="32">F34</f>
        <v>0</v>
      </c>
      <c r="WK34">
        <f t="shared" ref="WK34:WK65" si="33">G34</f>
        <v>0</v>
      </c>
      <c r="WL34">
        <f t="shared" ref="WL34:WL65" si="34">H34</f>
        <v>0</v>
      </c>
      <c r="WM34">
        <f t="shared" ref="WM34:WM65" si="35">I34</f>
        <v>0</v>
      </c>
      <c r="WN34">
        <f t="shared" ref="WN34:WN65" si="36">J34</f>
        <v>0</v>
      </c>
      <c r="WO34">
        <f t="shared" ref="WO34:WO65" si="37">K34</f>
        <v>0</v>
      </c>
      <c r="WP34">
        <f t="shared" ref="WP34:WP65" si="38">IF(L34="",0,_xlfn.XLOOKUP(L34,label,partID))</f>
        <v>0</v>
      </c>
      <c r="WQ34">
        <f t="shared" ref="WQ34:WQ65" si="39">IF(M34="",0,_xlfn.XLOOKUP(M34,label,partID))</f>
        <v>0</v>
      </c>
      <c r="WR34">
        <f t="shared" ref="WR34:WR65" si="40">IF(N34="",0,_xlfn.XLOOKUP(N34,label,partID))</f>
        <v>0</v>
      </c>
      <c r="WS34">
        <f t="shared" ref="WS34:WS65" si="41">IF(O34="",0,_xlfn.XLOOKUP(O34,label,partID))</f>
        <v>0</v>
      </c>
      <c r="WT34">
        <f t="shared" ref="WT34:WT65" si="42">IF(P34="",0,_xlfn.XLOOKUP(P34,label,partID))</f>
        <v>0</v>
      </c>
      <c r="WU34" t="str">
        <f t="shared" ref="WU34:WU65" si="43">IF(ISNUMBER(Q34),Q34,_xlfn.XLOOKUP(Q34,label,partID))</f>
        <v>zymoQuick</v>
      </c>
      <c r="WV34">
        <f t="shared" ref="WV34:WV65" si="44">IF(R34="",0,_xlfn.XLOOKUP(R34,label,partID))</f>
        <v>0</v>
      </c>
      <c r="WW34">
        <f t="shared" ref="WW34:WW65" si="45">IF(S34="",0,_xlfn.XLOOKUP(S34,label,partID))</f>
        <v>0</v>
      </c>
      <c r="WX34">
        <f t="shared" ref="WX34:WX65" si="46">IF(T34="",0,_xlfn.XLOOKUP(T34,label,partID))</f>
        <v>0</v>
      </c>
      <c r="WY34">
        <f t="shared" ref="WY34:WY65" si="47">U34</f>
        <v>0</v>
      </c>
      <c r="WZ34">
        <f t="shared" ref="WZ34:WZ65" si="48">V34</f>
        <v>0</v>
      </c>
      <c r="XA34">
        <f t="shared" ref="XA34:XA65" si="49">IF(W34="",0,_xlfn.XLOOKUP(W34,label,partID))</f>
        <v>0</v>
      </c>
      <c r="XB34">
        <f t="shared" ref="XB34:XB65" si="50">X34</f>
        <v>0</v>
      </c>
      <c r="XC34">
        <f t="shared" ref="XC34:XC65" si="51">Y34</f>
        <v>0</v>
      </c>
      <c r="XD34">
        <f t="shared" ref="XD34:XD65" si="52">Z34</f>
        <v>0</v>
      </c>
      <c r="XE34">
        <f t="shared" ref="XE34:XE65" si="53">AA34</f>
        <v>0</v>
      </c>
      <c r="XF34">
        <f t="shared" ref="XF34:XF65" si="54">AB34</f>
        <v>0</v>
      </c>
    </row>
    <row r="35" spans="9:630" ht="15.75" customHeight="1" x14ac:dyDescent="0.2">
      <c r="I35" s="171"/>
      <c r="J35" s="171"/>
      <c r="K35" s="171"/>
      <c r="AA35" s="171"/>
      <c r="WE35">
        <f t="shared" si="28"/>
        <v>0</v>
      </c>
      <c r="WF35">
        <f t="shared" si="29"/>
        <v>0</v>
      </c>
      <c r="WG35">
        <f t="shared" si="30"/>
        <v>0</v>
      </c>
      <c r="WH35">
        <f t="shared" si="27"/>
        <v>0</v>
      </c>
      <c r="WI35">
        <f t="shared" si="31"/>
        <v>0</v>
      </c>
      <c r="WJ35">
        <f t="shared" si="32"/>
        <v>0</v>
      </c>
      <c r="WK35">
        <f t="shared" si="33"/>
        <v>0</v>
      </c>
      <c r="WL35">
        <f t="shared" si="34"/>
        <v>0</v>
      </c>
      <c r="WM35">
        <f t="shared" si="35"/>
        <v>0</v>
      </c>
      <c r="WN35">
        <f t="shared" si="36"/>
        <v>0</v>
      </c>
      <c r="WO35">
        <f t="shared" si="37"/>
        <v>0</v>
      </c>
      <c r="WP35">
        <f t="shared" si="38"/>
        <v>0</v>
      </c>
      <c r="WQ35">
        <f t="shared" si="39"/>
        <v>0</v>
      </c>
      <c r="WR35">
        <f t="shared" si="40"/>
        <v>0</v>
      </c>
      <c r="WS35">
        <f t="shared" si="41"/>
        <v>0</v>
      </c>
      <c r="WT35">
        <f t="shared" si="42"/>
        <v>0</v>
      </c>
      <c r="WU35" t="str">
        <f t="shared" si="43"/>
        <v>zymoQuick</v>
      </c>
      <c r="WV35">
        <f t="shared" si="44"/>
        <v>0</v>
      </c>
      <c r="WW35">
        <f t="shared" si="45"/>
        <v>0</v>
      </c>
      <c r="WX35">
        <f t="shared" si="46"/>
        <v>0</v>
      </c>
      <c r="WY35">
        <f t="shared" si="47"/>
        <v>0</v>
      </c>
      <c r="WZ35">
        <f t="shared" si="48"/>
        <v>0</v>
      </c>
      <c r="XA35">
        <f t="shared" si="49"/>
        <v>0</v>
      </c>
      <c r="XB35">
        <f t="shared" si="50"/>
        <v>0</v>
      </c>
      <c r="XC35">
        <f t="shared" si="51"/>
        <v>0</v>
      </c>
      <c r="XD35">
        <f t="shared" si="52"/>
        <v>0</v>
      </c>
      <c r="XE35">
        <f t="shared" si="53"/>
        <v>0</v>
      </c>
      <c r="XF35">
        <f t="shared" si="54"/>
        <v>0</v>
      </c>
    </row>
    <row r="36" spans="9:630" ht="15.75" customHeight="1" x14ac:dyDescent="0.2">
      <c r="I36" s="171"/>
      <c r="J36" s="171"/>
      <c r="K36" s="171"/>
      <c r="AA36" s="171"/>
      <c r="WE36">
        <f t="shared" si="28"/>
        <v>0</v>
      </c>
      <c r="WF36">
        <f t="shared" si="29"/>
        <v>0</v>
      </c>
      <c r="WG36">
        <f t="shared" si="30"/>
        <v>0</v>
      </c>
      <c r="WH36">
        <f t="shared" ref="WH36:WH67" si="55">IF(D36="",0,_xlfn.XLOOKUP(D36,label,partID))</f>
        <v>0</v>
      </c>
      <c r="WI36">
        <f t="shared" si="31"/>
        <v>0</v>
      </c>
      <c r="WJ36">
        <f t="shared" si="32"/>
        <v>0</v>
      </c>
      <c r="WK36">
        <f t="shared" si="33"/>
        <v>0</v>
      </c>
      <c r="WL36">
        <f t="shared" si="34"/>
        <v>0</v>
      </c>
      <c r="WM36">
        <f t="shared" si="35"/>
        <v>0</v>
      </c>
      <c r="WN36">
        <f t="shared" si="36"/>
        <v>0</v>
      </c>
      <c r="WO36">
        <f t="shared" si="37"/>
        <v>0</v>
      </c>
      <c r="WP36">
        <f t="shared" si="38"/>
        <v>0</v>
      </c>
      <c r="WQ36">
        <f t="shared" si="39"/>
        <v>0</v>
      </c>
      <c r="WR36">
        <f t="shared" si="40"/>
        <v>0</v>
      </c>
      <c r="WS36">
        <f t="shared" si="41"/>
        <v>0</v>
      </c>
      <c r="WT36">
        <f t="shared" si="42"/>
        <v>0</v>
      </c>
      <c r="WU36" t="str">
        <f t="shared" si="43"/>
        <v>zymoQuick</v>
      </c>
      <c r="WV36">
        <f t="shared" si="44"/>
        <v>0</v>
      </c>
      <c r="WW36">
        <f t="shared" si="45"/>
        <v>0</v>
      </c>
      <c r="WX36">
        <f t="shared" si="46"/>
        <v>0</v>
      </c>
      <c r="WY36">
        <f t="shared" si="47"/>
        <v>0</v>
      </c>
      <c r="WZ36">
        <f t="shared" si="48"/>
        <v>0</v>
      </c>
      <c r="XA36">
        <f t="shared" si="49"/>
        <v>0</v>
      </c>
      <c r="XB36">
        <f t="shared" si="50"/>
        <v>0</v>
      </c>
      <c r="XC36">
        <f t="shared" si="51"/>
        <v>0</v>
      </c>
      <c r="XD36">
        <f t="shared" si="52"/>
        <v>0</v>
      </c>
      <c r="XE36">
        <f t="shared" si="53"/>
        <v>0</v>
      </c>
      <c r="XF36">
        <f t="shared" si="54"/>
        <v>0</v>
      </c>
    </row>
    <row r="37" spans="9:630" ht="15.75" customHeight="1" x14ac:dyDescent="0.2">
      <c r="I37" s="171"/>
      <c r="J37" s="171"/>
      <c r="K37" s="171"/>
      <c r="AA37" s="171"/>
      <c r="WE37">
        <f t="shared" si="28"/>
        <v>0</v>
      </c>
      <c r="WF37">
        <f t="shared" si="29"/>
        <v>0</v>
      </c>
      <c r="WG37">
        <f t="shared" si="30"/>
        <v>0</v>
      </c>
      <c r="WH37">
        <f t="shared" si="55"/>
        <v>0</v>
      </c>
      <c r="WI37">
        <f t="shared" si="31"/>
        <v>0</v>
      </c>
      <c r="WJ37">
        <f t="shared" si="32"/>
        <v>0</v>
      </c>
      <c r="WK37">
        <f t="shared" si="33"/>
        <v>0</v>
      </c>
      <c r="WL37">
        <f t="shared" si="34"/>
        <v>0</v>
      </c>
      <c r="WM37">
        <f t="shared" si="35"/>
        <v>0</v>
      </c>
      <c r="WN37">
        <f t="shared" si="36"/>
        <v>0</v>
      </c>
      <c r="WO37">
        <f t="shared" si="37"/>
        <v>0</v>
      </c>
      <c r="WP37">
        <f t="shared" si="38"/>
        <v>0</v>
      </c>
      <c r="WQ37">
        <f t="shared" si="39"/>
        <v>0</v>
      </c>
      <c r="WR37">
        <f t="shared" si="40"/>
        <v>0</v>
      </c>
      <c r="WS37">
        <f t="shared" si="41"/>
        <v>0</v>
      </c>
      <c r="WT37">
        <f t="shared" si="42"/>
        <v>0</v>
      </c>
      <c r="WU37" t="str">
        <f t="shared" si="43"/>
        <v>zymoQuick</v>
      </c>
      <c r="WV37">
        <f t="shared" si="44"/>
        <v>0</v>
      </c>
      <c r="WW37">
        <f t="shared" si="45"/>
        <v>0</v>
      </c>
      <c r="WX37">
        <f t="shared" si="46"/>
        <v>0</v>
      </c>
      <c r="WY37">
        <f t="shared" si="47"/>
        <v>0</v>
      </c>
      <c r="WZ37">
        <f t="shared" si="48"/>
        <v>0</v>
      </c>
      <c r="XA37">
        <f t="shared" si="49"/>
        <v>0</v>
      </c>
      <c r="XB37">
        <f t="shared" si="50"/>
        <v>0</v>
      </c>
      <c r="XC37">
        <f t="shared" si="51"/>
        <v>0</v>
      </c>
      <c r="XD37">
        <f t="shared" si="52"/>
        <v>0</v>
      </c>
      <c r="XE37">
        <f t="shared" si="53"/>
        <v>0</v>
      </c>
      <c r="XF37">
        <f t="shared" si="54"/>
        <v>0</v>
      </c>
    </row>
    <row r="38" spans="9:630" ht="15.75" customHeight="1" x14ac:dyDescent="0.2">
      <c r="I38" s="171"/>
      <c r="J38" s="171"/>
      <c r="K38" s="171"/>
      <c r="AA38" s="171"/>
      <c r="WE38">
        <f t="shared" si="28"/>
        <v>0</v>
      </c>
      <c r="WF38">
        <f t="shared" si="29"/>
        <v>0</v>
      </c>
      <c r="WG38">
        <f t="shared" si="30"/>
        <v>0</v>
      </c>
      <c r="WH38">
        <f t="shared" si="55"/>
        <v>0</v>
      </c>
      <c r="WI38">
        <f t="shared" si="31"/>
        <v>0</v>
      </c>
      <c r="WJ38">
        <f t="shared" si="32"/>
        <v>0</v>
      </c>
      <c r="WK38">
        <f t="shared" si="33"/>
        <v>0</v>
      </c>
      <c r="WL38">
        <f t="shared" si="34"/>
        <v>0</v>
      </c>
      <c r="WM38">
        <f t="shared" si="35"/>
        <v>0</v>
      </c>
      <c r="WN38">
        <f t="shared" si="36"/>
        <v>0</v>
      </c>
      <c r="WO38">
        <f t="shared" si="37"/>
        <v>0</v>
      </c>
      <c r="WP38">
        <f t="shared" si="38"/>
        <v>0</v>
      </c>
      <c r="WQ38">
        <f t="shared" si="39"/>
        <v>0</v>
      </c>
      <c r="WR38">
        <f t="shared" si="40"/>
        <v>0</v>
      </c>
      <c r="WS38">
        <f t="shared" si="41"/>
        <v>0</v>
      </c>
      <c r="WT38">
        <f t="shared" si="42"/>
        <v>0</v>
      </c>
      <c r="WU38" t="str">
        <f t="shared" si="43"/>
        <v>zymoQuick</v>
      </c>
      <c r="WV38">
        <f t="shared" si="44"/>
        <v>0</v>
      </c>
      <c r="WW38">
        <f t="shared" si="45"/>
        <v>0</v>
      </c>
      <c r="WX38">
        <f t="shared" si="46"/>
        <v>0</v>
      </c>
      <c r="WY38">
        <f t="shared" si="47"/>
        <v>0</v>
      </c>
      <c r="WZ38">
        <f t="shared" si="48"/>
        <v>0</v>
      </c>
      <c r="XA38">
        <f t="shared" si="49"/>
        <v>0</v>
      </c>
      <c r="XB38">
        <f t="shared" si="50"/>
        <v>0</v>
      </c>
      <c r="XC38">
        <f t="shared" si="51"/>
        <v>0</v>
      </c>
      <c r="XD38">
        <f t="shared" si="52"/>
        <v>0</v>
      </c>
      <c r="XE38">
        <f t="shared" si="53"/>
        <v>0</v>
      </c>
      <c r="XF38">
        <f t="shared" si="54"/>
        <v>0</v>
      </c>
    </row>
    <row r="39" spans="9:630" ht="15.75" customHeight="1" x14ac:dyDescent="0.2">
      <c r="I39" s="171"/>
      <c r="J39" s="171"/>
      <c r="K39" s="171"/>
      <c r="AA39" s="171"/>
      <c r="WE39">
        <f t="shared" si="28"/>
        <v>0</v>
      </c>
      <c r="WF39">
        <f t="shared" si="29"/>
        <v>0</v>
      </c>
      <c r="WG39">
        <f t="shared" si="30"/>
        <v>0</v>
      </c>
      <c r="WH39">
        <f t="shared" si="55"/>
        <v>0</v>
      </c>
      <c r="WI39">
        <f t="shared" si="31"/>
        <v>0</v>
      </c>
      <c r="WJ39">
        <f t="shared" si="32"/>
        <v>0</v>
      </c>
      <c r="WK39">
        <f t="shared" si="33"/>
        <v>0</v>
      </c>
      <c r="WL39">
        <f t="shared" si="34"/>
        <v>0</v>
      </c>
      <c r="WM39">
        <f t="shared" si="35"/>
        <v>0</v>
      </c>
      <c r="WN39">
        <f t="shared" si="36"/>
        <v>0</v>
      </c>
      <c r="WO39">
        <f t="shared" si="37"/>
        <v>0</v>
      </c>
      <c r="WP39">
        <f t="shared" si="38"/>
        <v>0</v>
      </c>
      <c r="WQ39">
        <f t="shared" si="39"/>
        <v>0</v>
      </c>
      <c r="WR39">
        <f t="shared" si="40"/>
        <v>0</v>
      </c>
      <c r="WS39">
        <f t="shared" si="41"/>
        <v>0</v>
      </c>
      <c r="WT39">
        <f t="shared" si="42"/>
        <v>0</v>
      </c>
      <c r="WU39" t="str">
        <f t="shared" si="43"/>
        <v>zymoQuick</v>
      </c>
      <c r="WV39">
        <f t="shared" si="44"/>
        <v>0</v>
      </c>
      <c r="WW39">
        <f t="shared" si="45"/>
        <v>0</v>
      </c>
      <c r="WX39">
        <f t="shared" si="46"/>
        <v>0</v>
      </c>
      <c r="WY39">
        <f t="shared" si="47"/>
        <v>0</v>
      </c>
      <c r="WZ39">
        <f t="shared" si="48"/>
        <v>0</v>
      </c>
      <c r="XA39">
        <f t="shared" si="49"/>
        <v>0</v>
      </c>
      <c r="XB39">
        <f t="shared" si="50"/>
        <v>0</v>
      </c>
      <c r="XC39">
        <f t="shared" si="51"/>
        <v>0</v>
      </c>
      <c r="XD39">
        <f t="shared" si="52"/>
        <v>0</v>
      </c>
      <c r="XE39">
        <f t="shared" si="53"/>
        <v>0</v>
      </c>
      <c r="XF39">
        <f t="shared" si="54"/>
        <v>0</v>
      </c>
    </row>
    <row r="40" spans="9:630" ht="15.75" customHeight="1" x14ac:dyDescent="0.2">
      <c r="I40" s="171"/>
      <c r="J40" s="171"/>
      <c r="K40" s="171"/>
      <c r="AA40" s="171"/>
      <c r="WE40">
        <f t="shared" si="28"/>
        <v>0</v>
      </c>
      <c r="WF40">
        <f t="shared" si="29"/>
        <v>0</v>
      </c>
      <c r="WG40">
        <f t="shared" si="30"/>
        <v>0</v>
      </c>
      <c r="WH40">
        <f t="shared" si="55"/>
        <v>0</v>
      </c>
      <c r="WI40">
        <f t="shared" si="31"/>
        <v>0</v>
      </c>
      <c r="WJ40">
        <f t="shared" si="32"/>
        <v>0</v>
      </c>
      <c r="WK40">
        <f t="shared" si="33"/>
        <v>0</v>
      </c>
      <c r="WL40">
        <f t="shared" si="34"/>
        <v>0</v>
      </c>
      <c r="WM40">
        <f t="shared" si="35"/>
        <v>0</v>
      </c>
      <c r="WN40">
        <f t="shared" si="36"/>
        <v>0</v>
      </c>
      <c r="WO40">
        <f t="shared" si="37"/>
        <v>0</v>
      </c>
      <c r="WP40">
        <f t="shared" si="38"/>
        <v>0</v>
      </c>
      <c r="WQ40">
        <f t="shared" si="39"/>
        <v>0</v>
      </c>
      <c r="WR40">
        <f t="shared" si="40"/>
        <v>0</v>
      </c>
      <c r="WS40">
        <f t="shared" si="41"/>
        <v>0</v>
      </c>
      <c r="WT40">
        <f t="shared" si="42"/>
        <v>0</v>
      </c>
      <c r="WU40" t="str">
        <f t="shared" si="43"/>
        <v>zymoQuick</v>
      </c>
      <c r="WV40">
        <f t="shared" si="44"/>
        <v>0</v>
      </c>
      <c r="WW40">
        <f t="shared" si="45"/>
        <v>0</v>
      </c>
      <c r="WX40">
        <f t="shared" si="46"/>
        <v>0</v>
      </c>
      <c r="WY40">
        <f t="shared" si="47"/>
        <v>0</v>
      </c>
      <c r="WZ40">
        <f t="shared" si="48"/>
        <v>0</v>
      </c>
      <c r="XA40">
        <f t="shared" si="49"/>
        <v>0</v>
      </c>
      <c r="XB40">
        <f t="shared" si="50"/>
        <v>0</v>
      </c>
      <c r="XC40">
        <f t="shared" si="51"/>
        <v>0</v>
      </c>
      <c r="XD40">
        <f t="shared" si="52"/>
        <v>0</v>
      </c>
      <c r="XE40">
        <f t="shared" si="53"/>
        <v>0</v>
      </c>
      <c r="XF40">
        <f t="shared" si="54"/>
        <v>0</v>
      </c>
    </row>
    <row r="41" spans="9:630" ht="15.75" customHeight="1" x14ac:dyDescent="0.2">
      <c r="I41" s="171"/>
      <c r="J41" s="171"/>
      <c r="K41" s="171"/>
      <c r="AA41" s="171"/>
      <c r="WE41">
        <f t="shared" si="28"/>
        <v>0</v>
      </c>
      <c r="WF41">
        <f t="shared" si="29"/>
        <v>0</v>
      </c>
      <c r="WG41">
        <f t="shared" si="30"/>
        <v>0</v>
      </c>
      <c r="WH41">
        <f t="shared" si="55"/>
        <v>0</v>
      </c>
      <c r="WI41">
        <f t="shared" si="31"/>
        <v>0</v>
      </c>
      <c r="WJ41">
        <f t="shared" si="32"/>
        <v>0</v>
      </c>
      <c r="WK41">
        <f t="shared" si="33"/>
        <v>0</v>
      </c>
      <c r="WL41">
        <f t="shared" si="34"/>
        <v>0</v>
      </c>
      <c r="WM41">
        <f t="shared" si="35"/>
        <v>0</v>
      </c>
      <c r="WN41">
        <f t="shared" si="36"/>
        <v>0</v>
      </c>
      <c r="WO41">
        <f t="shared" si="37"/>
        <v>0</v>
      </c>
      <c r="WP41">
        <f t="shared" si="38"/>
        <v>0</v>
      </c>
      <c r="WQ41">
        <f t="shared" si="39"/>
        <v>0</v>
      </c>
      <c r="WR41">
        <f t="shared" si="40"/>
        <v>0</v>
      </c>
      <c r="WS41">
        <f t="shared" si="41"/>
        <v>0</v>
      </c>
      <c r="WT41">
        <f t="shared" si="42"/>
        <v>0</v>
      </c>
      <c r="WU41" t="str">
        <f t="shared" si="43"/>
        <v>zymoQuick</v>
      </c>
      <c r="WV41">
        <f t="shared" si="44"/>
        <v>0</v>
      </c>
      <c r="WW41">
        <f t="shared" si="45"/>
        <v>0</v>
      </c>
      <c r="WX41">
        <f t="shared" si="46"/>
        <v>0</v>
      </c>
      <c r="WY41">
        <f t="shared" si="47"/>
        <v>0</v>
      </c>
      <c r="WZ41">
        <f t="shared" si="48"/>
        <v>0</v>
      </c>
      <c r="XA41">
        <f t="shared" si="49"/>
        <v>0</v>
      </c>
      <c r="XB41">
        <f t="shared" si="50"/>
        <v>0</v>
      </c>
      <c r="XC41">
        <f t="shared" si="51"/>
        <v>0</v>
      </c>
      <c r="XD41">
        <f t="shared" si="52"/>
        <v>0</v>
      </c>
      <c r="XE41">
        <f t="shared" si="53"/>
        <v>0</v>
      </c>
      <c r="XF41">
        <f t="shared" si="54"/>
        <v>0</v>
      </c>
    </row>
    <row r="42" spans="9:630" ht="15.75" customHeight="1" x14ac:dyDescent="0.2">
      <c r="I42" s="171"/>
      <c r="J42" s="171"/>
      <c r="K42" s="171"/>
      <c r="AA42" s="171"/>
      <c r="WE42">
        <f t="shared" si="28"/>
        <v>0</v>
      </c>
      <c r="WF42">
        <f t="shared" si="29"/>
        <v>0</v>
      </c>
      <c r="WG42">
        <f t="shared" si="30"/>
        <v>0</v>
      </c>
      <c r="WH42">
        <f t="shared" si="55"/>
        <v>0</v>
      </c>
      <c r="WI42">
        <f t="shared" si="31"/>
        <v>0</v>
      </c>
      <c r="WJ42">
        <f t="shared" si="32"/>
        <v>0</v>
      </c>
      <c r="WK42">
        <f t="shared" si="33"/>
        <v>0</v>
      </c>
      <c r="WL42">
        <f t="shared" si="34"/>
        <v>0</v>
      </c>
      <c r="WM42">
        <f t="shared" si="35"/>
        <v>0</v>
      </c>
      <c r="WN42">
        <f t="shared" si="36"/>
        <v>0</v>
      </c>
      <c r="WO42">
        <f t="shared" si="37"/>
        <v>0</v>
      </c>
      <c r="WP42">
        <f t="shared" si="38"/>
        <v>0</v>
      </c>
      <c r="WQ42">
        <f t="shared" si="39"/>
        <v>0</v>
      </c>
      <c r="WR42">
        <f t="shared" si="40"/>
        <v>0</v>
      </c>
      <c r="WS42">
        <f t="shared" si="41"/>
        <v>0</v>
      </c>
      <c r="WT42">
        <f t="shared" si="42"/>
        <v>0</v>
      </c>
      <c r="WU42" t="str">
        <f t="shared" si="43"/>
        <v>zymoQuick</v>
      </c>
      <c r="WV42">
        <f t="shared" si="44"/>
        <v>0</v>
      </c>
      <c r="WW42">
        <f t="shared" si="45"/>
        <v>0</v>
      </c>
      <c r="WX42">
        <f t="shared" si="46"/>
        <v>0</v>
      </c>
      <c r="WY42">
        <f t="shared" si="47"/>
        <v>0</v>
      </c>
      <c r="WZ42">
        <f t="shared" si="48"/>
        <v>0</v>
      </c>
      <c r="XA42">
        <f t="shared" si="49"/>
        <v>0</v>
      </c>
      <c r="XB42">
        <f t="shared" si="50"/>
        <v>0</v>
      </c>
      <c r="XC42">
        <f t="shared" si="51"/>
        <v>0</v>
      </c>
      <c r="XD42">
        <f t="shared" si="52"/>
        <v>0</v>
      </c>
      <c r="XE42">
        <f t="shared" si="53"/>
        <v>0</v>
      </c>
      <c r="XF42">
        <f t="shared" si="54"/>
        <v>0</v>
      </c>
    </row>
    <row r="43" spans="9:630" ht="15.75" customHeight="1" x14ac:dyDescent="0.2">
      <c r="I43" s="171"/>
      <c r="J43" s="171"/>
      <c r="K43" s="171"/>
      <c r="AA43" s="171"/>
      <c r="WE43">
        <f t="shared" si="28"/>
        <v>0</v>
      </c>
      <c r="WF43">
        <f t="shared" si="29"/>
        <v>0</v>
      </c>
      <c r="WG43">
        <f t="shared" si="30"/>
        <v>0</v>
      </c>
      <c r="WH43">
        <f t="shared" si="55"/>
        <v>0</v>
      </c>
      <c r="WI43">
        <f t="shared" si="31"/>
        <v>0</v>
      </c>
      <c r="WJ43">
        <f t="shared" si="32"/>
        <v>0</v>
      </c>
      <c r="WK43">
        <f t="shared" si="33"/>
        <v>0</v>
      </c>
      <c r="WL43">
        <f t="shared" si="34"/>
        <v>0</v>
      </c>
      <c r="WM43">
        <f t="shared" si="35"/>
        <v>0</v>
      </c>
      <c r="WN43">
        <f t="shared" si="36"/>
        <v>0</v>
      </c>
      <c r="WO43">
        <f t="shared" si="37"/>
        <v>0</v>
      </c>
      <c r="WP43">
        <f t="shared" si="38"/>
        <v>0</v>
      </c>
      <c r="WQ43">
        <f t="shared" si="39"/>
        <v>0</v>
      </c>
      <c r="WR43">
        <f t="shared" si="40"/>
        <v>0</v>
      </c>
      <c r="WS43">
        <f t="shared" si="41"/>
        <v>0</v>
      </c>
      <c r="WT43">
        <f t="shared" si="42"/>
        <v>0</v>
      </c>
      <c r="WU43" t="str">
        <f t="shared" si="43"/>
        <v>zymoQuick</v>
      </c>
      <c r="WV43">
        <f t="shared" si="44"/>
        <v>0</v>
      </c>
      <c r="WW43">
        <f t="shared" si="45"/>
        <v>0</v>
      </c>
      <c r="WX43">
        <f t="shared" si="46"/>
        <v>0</v>
      </c>
      <c r="WY43">
        <f t="shared" si="47"/>
        <v>0</v>
      </c>
      <c r="WZ43">
        <f t="shared" si="48"/>
        <v>0</v>
      </c>
      <c r="XA43">
        <f t="shared" si="49"/>
        <v>0</v>
      </c>
      <c r="XB43">
        <f t="shared" si="50"/>
        <v>0</v>
      </c>
      <c r="XC43">
        <f t="shared" si="51"/>
        <v>0</v>
      </c>
      <c r="XD43">
        <f t="shared" si="52"/>
        <v>0</v>
      </c>
      <c r="XE43">
        <f t="shared" si="53"/>
        <v>0</v>
      </c>
      <c r="XF43">
        <f t="shared" si="54"/>
        <v>0</v>
      </c>
    </row>
    <row r="44" spans="9:630" ht="15.75" customHeight="1" x14ac:dyDescent="0.2">
      <c r="I44" s="171"/>
      <c r="J44" s="171"/>
      <c r="K44" s="171"/>
      <c r="AA44" s="171"/>
      <c r="WE44">
        <f t="shared" si="28"/>
        <v>0</v>
      </c>
      <c r="WF44">
        <f t="shared" si="29"/>
        <v>0</v>
      </c>
      <c r="WG44">
        <f t="shared" si="30"/>
        <v>0</v>
      </c>
      <c r="WH44">
        <f t="shared" si="55"/>
        <v>0</v>
      </c>
      <c r="WI44">
        <f t="shared" si="31"/>
        <v>0</v>
      </c>
      <c r="WJ44">
        <f t="shared" si="32"/>
        <v>0</v>
      </c>
      <c r="WK44">
        <f t="shared" si="33"/>
        <v>0</v>
      </c>
      <c r="WL44">
        <f t="shared" si="34"/>
        <v>0</v>
      </c>
      <c r="WM44">
        <f t="shared" si="35"/>
        <v>0</v>
      </c>
      <c r="WN44">
        <f t="shared" si="36"/>
        <v>0</v>
      </c>
      <c r="WO44">
        <f t="shared" si="37"/>
        <v>0</v>
      </c>
      <c r="WP44">
        <f t="shared" si="38"/>
        <v>0</v>
      </c>
      <c r="WQ44">
        <f t="shared" si="39"/>
        <v>0</v>
      </c>
      <c r="WR44">
        <f t="shared" si="40"/>
        <v>0</v>
      </c>
      <c r="WS44">
        <f t="shared" si="41"/>
        <v>0</v>
      </c>
      <c r="WT44">
        <f t="shared" si="42"/>
        <v>0</v>
      </c>
      <c r="WU44" t="str">
        <f t="shared" si="43"/>
        <v>zymoQuick</v>
      </c>
      <c r="WV44">
        <f t="shared" si="44"/>
        <v>0</v>
      </c>
      <c r="WW44">
        <f t="shared" si="45"/>
        <v>0</v>
      </c>
      <c r="WX44">
        <f t="shared" si="46"/>
        <v>0</v>
      </c>
      <c r="WY44">
        <f t="shared" si="47"/>
        <v>0</v>
      </c>
      <c r="WZ44">
        <f t="shared" si="48"/>
        <v>0</v>
      </c>
      <c r="XA44">
        <f t="shared" si="49"/>
        <v>0</v>
      </c>
      <c r="XB44">
        <f t="shared" si="50"/>
        <v>0</v>
      </c>
      <c r="XC44">
        <f t="shared" si="51"/>
        <v>0</v>
      </c>
      <c r="XD44">
        <f t="shared" si="52"/>
        <v>0</v>
      </c>
      <c r="XE44">
        <f t="shared" si="53"/>
        <v>0</v>
      </c>
      <c r="XF44">
        <f t="shared" si="54"/>
        <v>0</v>
      </c>
    </row>
    <row r="45" spans="9:630" ht="15.75" customHeight="1" x14ac:dyDescent="0.2">
      <c r="I45" s="171"/>
      <c r="J45" s="171"/>
      <c r="K45" s="171"/>
      <c r="AA45" s="171"/>
      <c r="WE45">
        <f t="shared" si="28"/>
        <v>0</v>
      </c>
      <c r="WF45">
        <f t="shared" si="29"/>
        <v>0</v>
      </c>
      <c r="WG45">
        <f t="shared" si="30"/>
        <v>0</v>
      </c>
      <c r="WH45">
        <f t="shared" si="55"/>
        <v>0</v>
      </c>
      <c r="WI45">
        <f t="shared" si="31"/>
        <v>0</v>
      </c>
      <c r="WJ45">
        <f t="shared" si="32"/>
        <v>0</v>
      </c>
      <c r="WK45">
        <f t="shared" si="33"/>
        <v>0</v>
      </c>
      <c r="WL45">
        <f t="shared" si="34"/>
        <v>0</v>
      </c>
      <c r="WM45">
        <f t="shared" si="35"/>
        <v>0</v>
      </c>
      <c r="WN45">
        <f t="shared" si="36"/>
        <v>0</v>
      </c>
      <c r="WO45">
        <f t="shared" si="37"/>
        <v>0</v>
      </c>
      <c r="WP45">
        <f t="shared" si="38"/>
        <v>0</v>
      </c>
      <c r="WQ45">
        <f t="shared" si="39"/>
        <v>0</v>
      </c>
      <c r="WR45">
        <f t="shared" si="40"/>
        <v>0</v>
      </c>
      <c r="WS45">
        <f t="shared" si="41"/>
        <v>0</v>
      </c>
      <c r="WT45">
        <f t="shared" si="42"/>
        <v>0</v>
      </c>
      <c r="WU45" t="str">
        <f t="shared" si="43"/>
        <v>zymoQuick</v>
      </c>
      <c r="WV45">
        <f t="shared" si="44"/>
        <v>0</v>
      </c>
      <c r="WW45">
        <f t="shared" si="45"/>
        <v>0</v>
      </c>
      <c r="WX45">
        <f t="shared" si="46"/>
        <v>0</v>
      </c>
      <c r="WY45">
        <f t="shared" si="47"/>
        <v>0</v>
      </c>
      <c r="WZ45">
        <f t="shared" si="48"/>
        <v>0</v>
      </c>
      <c r="XA45">
        <f t="shared" si="49"/>
        <v>0</v>
      </c>
      <c r="XB45">
        <f t="shared" si="50"/>
        <v>0</v>
      </c>
      <c r="XC45">
        <f t="shared" si="51"/>
        <v>0</v>
      </c>
      <c r="XD45">
        <f t="shared" si="52"/>
        <v>0</v>
      </c>
      <c r="XE45">
        <f t="shared" si="53"/>
        <v>0</v>
      </c>
      <c r="XF45">
        <f t="shared" si="54"/>
        <v>0</v>
      </c>
    </row>
    <row r="46" spans="9:630" ht="15.75" customHeight="1" x14ac:dyDescent="0.2">
      <c r="I46" s="171"/>
      <c r="J46" s="171"/>
      <c r="K46" s="171"/>
      <c r="AA46" s="171"/>
      <c r="WE46">
        <f t="shared" si="28"/>
        <v>0</v>
      </c>
      <c r="WF46">
        <f t="shared" si="29"/>
        <v>0</v>
      </c>
      <c r="WG46">
        <f t="shared" si="30"/>
        <v>0</v>
      </c>
      <c r="WH46">
        <f t="shared" si="55"/>
        <v>0</v>
      </c>
      <c r="WI46">
        <f t="shared" si="31"/>
        <v>0</v>
      </c>
      <c r="WJ46">
        <f t="shared" si="32"/>
        <v>0</v>
      </c>
      <c r="WK46">
        <f t="shared" si="33"/>
        <v>0</v>
      </c>
      <c r="WL46">
        <f t="shared" si="34"/>
        <v>0</v>
      </c>
      <c r="WM46">
        <f t="shared" si="35"/>
        <v>0</v>
      </c>
      <c r="WN46">
        <f t="shared" si="36"/>
        <v>0</v>
      </c>
      <c r="WO46">
        <f t="shared" si="37"/>
        <v>0</v>
      </c>
      <c r="WP46">
        <f t="shared" si="38"/>
        <v>0</v>
      </c>
      <c r="WQ46">
        <f t="shared" si="39"/>
        <v>0</v>
      </c>
      <c r="WR46">
        <f t="shared" si="40"/>
        <v>0</v>
      </c>
      <c r="WS46">
        <f t="shared" si="41"/>
        <v>0</v>
      </c>
      <c r="WT46">
        <f t="shared" si="42"/>
        <v>0</v>
      </c>
      <c r="WU46" t="str">
        <f t="shared" si="43"/>
        <v>zymoQuick</v>
      </c>
      <c r="WV46">
        <f t="shared" si="44"/>
        <v>0</v>
      </c>
      <c r="WW46">
        <f t="shared" si="45"/>
        <v>0</v>
      </c>
      <c r="WX46">
        <f t="shared" si="46"/>
        <v>0</v>
      </c>
      <c r="WY46">
        <f t="shared" si="47"/>
        <v>0</v>
      </c>
      <c r="WZ46">
        <f t="shared" si="48"/>
        <v>0</v>
      </c>
      <c r="XA46">
        <f t="shared" si="49"/>
        <v>0</v>
      </c>
      <c r="XB46">
        <f t="shared" si="50"/>
        <v>0</v>
      </c>
      <c r="XC46">
        <f t="shared" si="51"/>
        <v>0</v>
      </c>
      <c r="XD46">
        <f t="shared" si="52"/>
        <v>0</v>
      </c>
      <c r="XE46">
        <f t="shared" si="53"/>
        <v>0</v>
      </c>
      <c r="XF46">
        <f t="shared" si="54"/>
        <v>0</v>
      </c>
    </row>
    <row r="47" spans="9:630" ht="15.75" customHeight="1" x14ac:dyDescent="0.2">
      <c r="I47" s="171"/>
      <c r="J47" s="171"/>
      <c r="K47" s="171"/>
      <c r="AA47" s="171"/>
      <c r="WE47">
        <f t="shared" si="28"/>
        <v>0</v>
      </c>
      <c r="WF47">
        <f t="shared" si="29"/>
        <v>0</v>
      </c>
      <c r="WG47">
        <f t="shared" si="30"/>
        <v>0</v>
      </c>
      <c r="WH47">
        <f t="shared" si="55"/>
        <v>0</v>
      </c>
      <c r="WI47">
        <f t="shared" si="31"/>
        <v>0</v>
      </c>
      <c r="WJ47">
        <f t="shared" si="32"/>
        <v>0</v>
      </c>
      <c r="WK47">
        <f t="shared" si="33"/>
        <v>0</v>
      </c>
      <c r="WL47">
        <f t="shared" si="34"/>
        <v>0</v>
      </c>
      <c r="WM47">
        <f t="shared" si="35"/>
        <v>0</v>
      </c>
      <c r="WN47">
        <f t="shared" si="36"/>
        <v>0</v>
      </c>
      <c r="WO47">
        <f t="shared" si="37"/>
        <v>0</v>
      </c>
      <c r="WP47">
        <f t="shared" si="38"/>
        <v>0</v>
      </c>
      <c r="WQ47">
        <f t="shared" si="39"/>
        <v>0</v>
      </c>
      <c r="WR47">
        <f t="shared" si="40"/>
        <v>0</v>
      </c>
      <c r="WS47">
        <f t="shared" si="41"/>
        <v>0</v>
      </c>
      <c r="WT47">
        <f t="shared" si="42"/>
        <v>0</v>
      </c>
      <c r="WU47" t="str">
        <f t="shared" si="43"/>
        <v>zymoQuick</v>
      </c>
      <c r="WV47">
        <f t="shared" si="44"/>
        <v>0</v>
      </c>
      <c r="WW47">
        <f t="shared" si="45"/>
        <v>0</v>
      </c>
      <c r="WX47">
        <f t="shared" si="46"/>
        <v>0</v>
      </c>
      <c r="WY47">
        <f t="shared" si="47"/>
        <v>0</v>
      </c>
      <c r="WZ47">
        <f t="shared" si="48"/>
        <v>0</v>
      </c>
      <c r="XA47">
        <f t="shared" si="49"/>
        <v>0</v>
      </c>
      <c r="XB47">
        <f t="shared" si="50"/>
        <v>0</v>
      </c>
      <c r="XC47">
        <f t="shared" si="51"/>
        <v>0</v>
      </c>
      <c r="XD47">
        <f t="shared" si="52"/>
        <v>0</v>
      </c>
      <c r="XE47">
        <f t="shared" si="53"/>
        <v>0</v>
      </c>
      <c r="XF47">
        <f t="shared" si="54"/>
        <v>0</v>
      </c>
    </row>
    <row r="48" spans="9:630" ht="15.75" customHeight="1" x14ac:dyDescent="0.2">
      <c r="I48" s="171"/>
      <c r="J48" s="171"/>
      <c r="K48" s="171"/>
      <c r="AA48" s="171"/>
      <c r="WE48">
        <f t="shared" si="28"/>
        <v>0</v>
      </c>
      <c r="WF48">
        <f t="shared" si="29"/>
        <v>0</v>
      </c>
      <c r="WG48">
        <f t="shared" si="30"/>
        <v>0</v>
      </c>
      <c r="WH48">
        <f t="shared" si="55"/>
        <v>0</v>
      </c>
      <c r="WI48">
        <f t="shared" si="31"/>
        <v>0</v>
      </c>
      <c r="WJ48">
        <f t="shared" si="32"/>
        <v>0</v>
      </c>
      <c r="WK48">
        <f t="shared" si="33"/>
        <v>0</v>
      </c>
      <c r="WL48">
        <f t="shared" si="34"/>
        <v>0</v>
      </c>
      <c r="WM48">
        <f t="shared" si="35"/>
        <v>0</v>
      </c>
      <c r="WN48">
        <f t="shared" si="36"/>
        <v>0</v>
      </c>
      <c r="WO48">
        <f t="shared" si="37"/>
        <v>0</v>
      </c>
      <c r="WP48">
        <f t="shared" si="38"/>
        <v>0</v>
      </c>
      <c r="WQ48">
        <f t="shared" si="39"/>
        <v>0</v>
      </c>
      <c r="WR48">
        <f t="shared" si="40"/>
        <v>0</v>
      </c>
      <c r="WS48">
        <f t="shared" si="41"/>
        <v>0</v>
      </c>
      <c r="WT48">
        <f t="shared" si="42"/>
        <v>0</v>
      </c>
      <c r="WU48" t="str">
        <f t="shared" si="43"/>
        <v>zymoQuick</v>
      </c>
      <c r="WV48">
        <f t="shared" si="44"/>
        <v>0</v>
      </c>
      <c r="WW48">
        <f t="shared" si="45"/>
        <v>0</v>
      </c>
      <c r="WX48">
        <f t="shared" si="46"/>
        <v>0</v>
      </c>
      <c r="WY48">
        <f t="shared" si="47"/>
        <v>0</v>
      </c>
      <c r="WZ48">
        <f t="shared" si="48"/>
        <v>0</v>
      </c>
      <c r="XA48">
        <f t="shared" si="49"/>
        <v>0</v>
      </c>
      <c r="XB48">
        <f t="shared" si="50"/>
        <v>0</v>
      </c>
      <c r="XC48">
        <f t="shared" si="51"/>
        <v>0</v>
      </c>
      <c r="XD48">
        <f t="shared" si="52"/>
        <v>0</v>
      </c>
      <c r="XE48">
        <f t="shared" si="53"/>
        <v>0</v>
      </c>
      <c r="XF48">
        <f t="shared" si="54"/>
        <v>0</v>
      </c>
    </row>
    <row r="49" spans="9:630" ht="15.75" customHeight="1" x14ac:dyDescent="0.2">
      <c r="I49" s="171"/>
      <c r="J49" s="171"/>
      <c r="K49" s="171"/>
      <c r="AA49" s="171"/>
      <c r="WE49">
        <f t="shared" si="28"/>
        <v>0</v>
      </c>
      <c r="WF49">
        <f t="shared" si="29"/>
        <v>0</v>
      </c>
      <c r="WG49">
        <f t="shared" si="30"/>
        <v>0</v>
      </c>
      <c r="WH49">
        <f t="shared" si="55"/>
        <v>0</v>
      </c>
      <c r="WI49">
        <f t="shared" si="31"/>
        <v>0</v>
      </c>
      <c r="WJ49">
        <f t="shared" si="32"/>
        <v>0</v>
      </c>
      <c r="WK49">
        <f t="shared" si="33"/>
        <v>0</v>
      </c>
      <c r="WL49">
        <f t="shared" si="34"/>
        <v>0</v>
      </c>
      <c r="WM49">
        <f t="shared" si="35"/>
        <v>0</v>
      </c>
      <c r="WN49">
        <f t="shared" si="36"/>
        <v>0</v>
      </c>
      <c r="WO49">
        <f t="shared" si="37"/>
        <v>0</v>
      </c>
      <c r="WP49">
        <f t="shared" si="38"/>
        <v>0</v>
      </c>
      <c r="WQ49">
        <f t="shared" si="39"/>
        <v>0</v>
      </c>
      <c r="WR49">
        <f t="shared" si="40"/>
        <v>0</v>
      </c>
      <c r="WS49">
        <f t="shared" si="41"/>
        <v>0</v>
      </c>
      <c r="WT49">
        <f t="shared" si="42"/>
        <v>0</v>
      </c>
      <c r="WU49" t="str">
        <f t="shared" si="43"/>
        <v>zymoQuick</v>
      </c>
      <c r="WV49">
        <f t="shared" si="44"/>
        <v>0</v>
      </c>
      <c r="WW49">
        <f t="shared" si="45"/>
        <v>0</v>
      </c>
      <c r="WX49">
        <f t="shared" si="46"/>
        <v>0</v>
      </c>
      <c r="WY49">
        <f t="shared" si="47"/>
        <v>0</v>
      </c>
      <c r="WZ49">
        <f t="shared" si="48"/>
        <v>0</v>
      </c>
      <c r="XA49">
        <f t="shared" si="49"/>
        <v>0</v>
      </c>
      <c r="XB49">
        <f t="shared" si="50"/>
        <v>0</v>
      </c>
      <c r="XC49">
        <f t="shared" si="51"/>
        <v>0</v>
      </c>
      <c r="XD49">
        <f t="shared" si="52"/>
        <v>0</v>
      </c>
      <c r="XE49">
        <f t="shared" si="53"/>
        <v>0</v>
      </c>
      <c r="XF49">
        <f t="shared" si="54"/>
        <v>0</v>
      </c>
    </row>
    <row r="50" spans="9:630" ht="15.75" customHeight="1" x14ac:dyDescent="0.2">
      <c r="I50" s="171"/>
      <c r="J50" s="171"/>
      <c r="K50" s="171"/>
      <c r="AA50" s="171"/>
      <c r="WE50">
        <f t="shared" si="28"/>
        <v>0</v>
      </c>
      <c r="WF50">
        <f t="shared" si="29"/>
        <v>0</v>
      </c>
      <c r="WG50">
        <f t="shared" si="30"/>
        <v>0</v>
      </c>
      <c r="WH50">
        <f t="shared" si="55"/>
        <v>0</v>
      </c>
      <c r="WI50">
        <f t="shared" si="31"/>
        <v>0</v>
      </c>
      <c r="WJ50">
        <f t="shared" si="32"/>
        <v>0</v>
      </c>
      <c r="WK50">
        <f t="shared" si="33"/>
        <v>0</v>
      </c>
      <c r="WL50">
        <f t="shared" si="34"/>
        <v>0</v>
      </c>
      <c r="WM50">
        <f t="shared" si="35"/>
        <v>0</v>
      </c>
      <c r="WN50">
        <f t="shared" si="36"/>
        <v>0</v>
      </c>
      <c r="WO50">
        <f t="shared" si="37"/>
        <v>0</v>
      </c>
      <c r="WP50">
        <f t="shared" si="38"/>
        <v>0</v>
      </c>
      <c r="WQ50">
        <f t="shared" si="39"/>
        <v>0</v>
      </c>
      <c r="WR50">
        <f t="shared" si="40"/>
        <v>0</v>
      </c>
      <c r="WS50">
        <f t="shared" si="41"/>
        <v>0</v>
      </c>
      <c r="WT50">
        <f t="shared" si="42"/>
        <v>0</v>
      </c>
      <c r="WU50" t="str">
        <f t="shared" si="43"/>
        <v>zymoQuick</v>
      </c>
      <c r="WV50">
        <f t="shared" si="44"/>
        <v>0</v>
      </c>
      <c r="WW50">
        <f t="shared" si="45"/>
        <v>0</v>
      </c>
      <c r="WX50">
        <f t="shared" si="46"/>
        <v>0</v>
      </c>
      <c r="WY50">
        <f t="shared" si="47"/>
        <v>0</v>
      </c>
      <c r="WZ50">
        <f t="shared" si="48"/>
        <v>0</v>
      </c>
      <c r="XA50">
        <f t="shared" si="49"/>
        <v>0</v>
      </c>
      <c r="XB50">
        <f t="shared" si="50"/>
        <v>0</v>
      </c>
      <c r="XC50">
        <f t="shared" si="51"/>
        <v>0</v>
      </c>
      <c r="XD50">
        <f t="shared" si="52"/>
        <v>0</v>
      </c>
      <c r="XE50">
        <f t="shared" si="53"/>
        <v>0</v>
      </c>
      <c r="XF50">
        <f t="shared" si="54"/>
        <v>0</v>
      </c>
    </row>
    <row r="51" spans="9:630" ht="15.75" customHeight="1" x14ac:dyDescent="0.2">
      <c r="I51" s="171"/>
      <c r="J51" s="171"/>
      <c r="K51" s="171"/>
      <c r="AA51" s="171"/>
      <c r="WE51">
        <f t="shared" si="28"/>
        <v>0</v>
      </c>
      <c r="WF51">
        <f t="shared" si="29"/>
        <v>0</v>
      </c>
      <c r="WG51">
        <f t="shared" si="30"/>
        <v>0</v>
      </c>
      <c r="WH51">
        <f t="shared" si="55"/>
        <v>0</v>
      </c>
      <c r="WI51">
        <f t="shared" si="31"/>
        <v>0</v>
      </c>
      <c r="WJ51">
        <f t="shared" si="32"/>
        <v>0</v>
      </c>
      <c r="WK51">
        <f t="shared" si="33"/>
        <v>0</v>
      </c>
      <c r="WL51">
        <f t="shared" si="34"/>
        <v>0</v>
      </c>
      <c r="WM51">
        <f t="shared" si="35"/>
        <v>0</v>
      </c>
      <c r="WN51">
        <f t="shared" si="36"/>
        <v>0</v>
      </c>
      <c r="WO51">
        <f t="shared" si="37"/>
        <v>0</v>
      </c>
      <c r="WP51">
        <f t="shared" si="38"/>
        <v>0</v>
      </c>
      <c r="WQ51">
        <f t="shared" si="39"/>
        <v>0</v>
      </c>
      <c r="WR51">
        <f t="shared" si="40"/>
        <v>0</v>
      </c>
      <c r="WS51">
        <f t="shared" si="41"/>
        <v>0</v>
      </c>
      <c r="WT51">
        <f t="shared" si="42"/>
        <v>0</v>
      </c>
      <c r="WU51" t="str">
        <f t="shared" si="43"/>
        <v>zymoQuick</v>
      </c>
      <c r="WV51">
        <f t="shared" si="44"/>
        <v>0</v>
      </c>
      <c r="WW51">
        <f t="shared" si="45"/>
        <v>0</v>
      </c>
      <c r="WX51">
        <f t="shared" si="46"/>
        <v>0</v>
      </c>
      <c r="WY51">
        <f t="shared" si="47"/>
        <v>0</v>
      </c>
      <c r="WZ51">
        <f t="shared" si="48"/>
        <v>0</v>
      </c>
      <c r="XA51">
        <f t="shared" si="49"/>
        <v>0</v>
      </c>
      <c r="XB51">
        <f t="shared" si="50"/>
        <v>0</v>
      </c>
      <c r="XC51">
        <f t="shared" si="51"/>
        <v>0</v>
      </c>
      <c r="XD51">
        <f t="shared" si="52"/>
        <v>0</v>
      </c>
      <c r="XE51">
        <f t="shared" si="53"/>
        <v>0</v>
      </c>
      <c r="XF51">
        <f t="shared" si="54"/>
        <v>0</v>
      </c>
    </row>
    <row r="52" spans="9:630" ht="15.75" customHeight="1" x14ac:dyDescent="0.2">
      <c r="I52" s="171"/>
      <c r="J52" s="171"/>
      <c r="K52" s="171"/>
      <c r="AA52" s="171"/>
      <c r="WE52">
        <f t="shared" si="28"/>
        <v>0</v>
      </c>
      <c r="WF52">
        <f t="shared" si="29"/>
        <v>0</v>
      </c>
      <c r="WG52">
        <f t="shared" si="30"/>
        <v>0</v>
      </c>
      <c r="WH52">
        <f t="shared" si="55"/>
        <v>0</v>
      </c>
      <c r="WI52">
        <f t="shared" si="31"/>
        <v>0</v>
      </c>
      <c r="WJ52">
        <f t="shared" si="32"/>
        <v>0</v>
      </c>
      <c r="WK52">
        <f t="shared" si="33"/>
        <v>0</v>
      </c>
      <c r="WL52">
        <f t="shared" si="34"/>
        <v>0</v>
      </c>
      <c r="WM52">
        <f t="shared" si="35"/>
        <v>0</v>
      </c>
      <c r="WN52">
        <f t="shared" si="36"/>
        <v>0</v>
      </c>
      <c r="WO52">
        <f t="shared" si="37"/>
        <v>0</v>
      </c>
      <c r="WP52">
        <f t="shared" si="38"/>
        <v>0</v>
      </c>
      <c r="WQ52">
        <f t="shared" si="39"/>
        <v>0</v>
      </c>
      <c r="WR52">
        <f t="shared" si="40"/>
        <v>0</v>
      </c>
      <c r="WS52">
        <f t="shared" si="41"/>
        <v>0</v>
      </c>
      <c r="WT52">
        <f t="shared" si="42"/>
        <v>0</v>
      </c>
      <c r="WU52" t="str">
        <f t="shared" si="43"/>
        <v>zymoQuick</v>
      </c>
      <c r="WV52">
        <f t="shared" si="44"/>
        <v>0</v>
      </c>
      <c r="WW52">
        <f t="shared" si="45"/>
        <v>0</v>
      </c>
      <c r="WX52">
        <f t="shared" si="46"/>
        <v>0</v>
      </c>
      <c r="WY52">
        <f t="shared" si="47"/>
        <v>0</v>
      </c>
      <c r="WZ52">
        <f t="shared" si="48"/>
        <v>0</v>
      </c>
      <c r="XA52">
        <f t="shared" si="49"/>
        <v>0</v>
      </c>
      <c r="XB52">
        <f t="shared" si="50"/>
        <v>0</v>
      </c>
      <c r="XC52">
        <f t="shared" si="51"/>
        <v>0</v>
      </c>
      <c r="XD52">
        <f t="shared" si="52"/>
        <v>0</v>
      </c>
      <c r="XE52">
        <f t="shared" si="53"/>
        <v>0</v>
      </c>
      <c r="XF52">
        <f t="shared" si="54"/>
        <v>0</v>
      </c>
    </row>
    <row r="53" spans="9:630" ht="15.75" customHeight="1" x14ac:dyDescent="0.2">
      <c r="I53" s="171"/>
      <c r="J53" s="171"/>
      <c r="K53" s="171"/>
      <c r="AA53" s="171"/>
      <c r="WE53">
        <f t="shared" si="28"/>
        <v>0</v>
      </c>
      <c r="WF53">
        <f t="shared" si="29"/>
        <v>0</v>
      </c>
      <c r="WG53">
        <f t="shared" si="30"/>
        <v>0</v>
      </c>
      <c r="WH53">
        <f t="shared" si="55"/>
        <v>0</v>
      </c>
      <c r="WI53">
        <f t="shared" si="31"/>
        <v>0</v>
      </c>
      <c r="WJ53">
        <f t="shared" si="32"/>
        <v>0</v>
      </c>
      <c r="WK53">
        <f t="shared" si="33"/>
        <v>0</v>
      </c>
      <c r="WL53">
        <f t="shared" si="34"/>
        <v>0</v>
      </c>
      <c r="WM53">
        <f t="shared" si="35"/>
        <v>0</v>
      </c>
      <c r="WN53">
        <f t="shared" si="36"/>
        <v>0</v>
      </c>
      <c r="WO53">
        <f t="shared" si="37"/>
        <v>0</v>
      </c>
      <c r="WP53">
        <f t="shared" si="38"/>
        <v>0</v>
      </c>
      <c r="WQ53">
        <f t="shared" si="39"/>
        <v>0</v>
      </c>
      <c r="WR53">
        <f t="shared" si="40"/>
        <v>0</v>
      </c>
      <c r="WS53">
        <f t="shared" si="41"/>
        <v>0</v>
      </c>
      <c r="WT53">
        <f t="shared" si="42"/>
        <v>0</v>
      </c>
      <c r="WU53" t="str">
        <f t="shared" si="43"/>
        <v>zymoQuick</v>
      </c>
      <c r="WV53">
        <f t="shared" si="44"/>
        <v>0</v>
      </c>
      <c r="WW53">
        <f t="shared" si="45"/>
        <v>0</v>
      </c>
      <c r="WX53">
        <f t="shared" si="46"/>
        <v>0</v>
      </c>
      <c r="WY53">
        <f t="shared" si="47"/>
        <v>0</v>
      </c>
      <c r="WZ53">
        <f t="shared" si="48"/>
        <v>0</v>
      </c>
      <c r="XA53">
        <f t="shared" si="49"/>
        <v>0</v>
      </c>
      <c r="XB53">
        <f t="shared" si="50"/>
        <v>0</v>
      </c>
      <c r="XC53">
        <f t="shared" si="51"/>
        <v>0</v>
      </c>
      <c r="XD53">
        <f t="shared" si="52"/>
        <v>0</v>
      </c>
      <c r="XE53">
        <f t="shared" si="53"/>
        <v>0</v>
      </c>
      <c r="XF53">
        <f t="shared" si="54"/>
        <v>0</v>
      </c>
    </row>
    <row r="54" spans="9:630" ht="15.75" customHeight="1" x14ac:dyDescent="0.2">
      <c r="I54" s="171"/>
      <c r="J54" s="171"/>
      <c r="K54" s="171"/>
      <c r="AA54" s="171"/>
      <c r="WE54">
        <f t="shared" si="28"/>
        <v>0</v>
      </c>
      <c r="WF54">
        <f t="shared" si="29"/>
        <v>0</v>
      </c>
      <c r="WG54">
        <f t="shared" si="30"/>
        <v>0</v>
      </c>
      <c r="WH54">
        <f t="shared" si="55"/>
        <v>0</v>
      </c>
      <c r="WI54">
        <f t="shared" si="31"/>
        <v>0</v>
      </c>
      <c r="WJ54">
        <f t="shared" si="32"/>
        <v>0</v>
      </c>
      <c r="WK54">
        <f t="shared" si="33"/>
        <v>0</v>
      </c>
      <c r="WL54">
        <f t="shared" si="34"/>
        <v>0</v>
      </c>
      <c r="WM54">
        <f t="shared" si="35"/>
        <v>0</v>
      </c>
      <c r="WN54">
        <f t="shared" si="36"/>
        <v>0</v>
      </c>
      <c r="WO54">
        <f t="shared" si="37"/>
        <v>0</v>
      </c>
      <c r="WP54">
        <f t="shared" si="38"/>
        <v>0</v>
      </c>
      <c r="WQ54">
        <f t="shared" si="39"/>
        <v>0</v>
      </c>
      <c r="WR54">
        <f t="shared" si="40"/>
        <v>0</v>
      </c>
      <c r="WS54">
        <f t="shared" si="41"/>
        <v>0</v>
      </c>
      <c r="WT54">
        <f t="shared" si="42"/>
        <v>0</v>
      </c>
      <c r="WU54" t="str">
        <f t="shared" si="43"/>
        <v>zymoQuick</v>
      </c>
      <c r="WV54">
        <f t="shared" si="44"/>
        <v>0</v>
      </c>
      <c r="WW54">
        <f t="shared" si="45"/>
        <v>0</v>
      </c>
      <c r="WX54">
        <f t="shared" si="46"/>
        <v>0</v>
      </c>
      <c r="WY54">
        <f t="shared" si="47"/>
        <v>0</v>
      </c>
      <c r="WZ54">
        <f t="shared" si="48"/>
        <v>0</v>
      </c>
      <c r="XA54">
        <f t="shared" si="49"/>
        <v>0</v>
      </c>
      <c r="XB54">
        <f t="shared" si="50"/>
        <v>0</v>
      </c>
      <c r="XC54">
        <f t="shared" si="51"/>
        <v>0</v>
      </c>
      <c r="XD54">
        <f t="shared" si="52"/>
        <v>0</v>
      </c>
      <c r="XE54">
        <f t="shared" si="53"/>
        <v>0</v>
      </c>
      <c r="XF54">
        <f t="shared" si="54"/>
        <v>0</v>
      </c>
    </row>
    <row r="55" spans="9:630" ht="15.75" customHeight="1" x14ac:dyDescent="0.2">
      <c r="I55" s="171"/>
      <c r="J55" s="171"/>
      <c r="K55" s="171"/>
      <c r="AA55" s="171"/>
      <c r="WE55">
        <f t="shared" si="28"/>
        <v>0</v>
      </c>
      <c r="WF55">
        <f t="shared" si="29"/>
        <v>0</v>
      </c>
      <c r="WG55">
        <f t="shared" si="30"/>
        <v>0</v>
      </c>
      <c r="WH55">
        <f t="shared" si="55"/>
        <v>0</v>
      </c>
      <c r="WI55">
        <f t="shared" si="31"/>
        <v>0</v>
      </c>
      <c r="WJ55">
        <f t="shared" si="32"/>
        <v>0</v>
      </c>
      <c r="WK55">
        <f t="shared" si="33"/>
        <v>0</v>
      </c>
      <c r="WL55">
        <f t="shared" si="34"/>
        <v>0</v>
      </c>
      <c r="WM55">
        <f t="shared" si="35"/>
        <v>0</v>
      </c>
      <c r="WN55">
        <f t="shared" si="36"/>
        <v>0</v>
      </c>
      <c r="WO55">
        <f t="shared" si="37"/>
        <v>0</v>
      </c>
      <c r="WP55">
        <f t="shared" si="38"/>
        <v>0</v>
      </c>
      <c r="WQ55">
        <f t="shared" si="39"/>
        <v>0</v>
      </c>
      <c r="WR55">
        <f t="shared" si="40"/>
        <v>0</v>
      </c>
      <c r="WS55">
        <f t="shared" si="41"/>
        <v>0</v>
      </c>
      <c r="WT55">
        <f t="shared" si="42"/>
        <v>0</v>
      </c>
      <c r="WU55" t="str">
        <f t="shared" si="43"/>
        <v>zymoQuick</v>
      </c>
      <c r="WV55">
        <f t="shared" si="44"/>
        <v>0</v>
      </c>
      <c r="WW55">
        <f t="shared" si="45"/>
        <v>0</v>
      </c>
      <c r="WX55">
        <f t="shared" si="46"/>
        <v>0</v>
      </c>
      <c r="WY55">
        <f t="shared" si="47"/>
        <v>0</v>
      </c>
      <c r="WZ55">
        <f t="shared" si="48"/>
        <v>0</v>
      </c>
      <c r="XA55">
        <f t="shared" si="49"/>
        <v>0</v>
      </c>
      <c r="XB55">
        <f t="shared" si="50"/>
        <v>0</v>
      </c>
      <c r="XC55">
        <f t="shared" si="51"/>
        <v>0</v>
      </c>
      <c r="XD55">
        <f t="shared" si="52"/>
        <v>0</v>
      </c>
      <c r="XE55">
        <f t="shared" si="53"/>
        <v>0</v>
      </c>
      <c r="XF55">
        <f t="shared" si="54"/>
        <v>0</v>
      </c>
    </row>
    <row r="56" spans="9:630" ht="15.75" customHeight="1" x14ac:dyDescent="0.2">
      <c r="I56" s="171"/>
      <c r="J56" s="171"/>
      <c r="K56" s="171"/>
      <c r="AA56" s="171"/>
      <c r="WE56">
        <f t="shared" si="28"/>
        <v>0</v>
      </c>
      <c r="WF56">
        <f t="shared" si="29"/>
        <v>0</v>
      </c>
      <c r="WG56">
        <f t="shared" si="30"/>
        <v>0</v>
      </c>
      <c r="WH56">
        <f t="shared" si="55"/>
        <v>0</v>
      </c>
      <c r="WI56">
        <f t="shared" si="31"/>
        <v>0</v>
      </c>
      <c r="WJ56">
        <f t="shared" si="32"/>
        <v>0</v>
      </c>
      <c r="WK56">
        <f t="shared" si="33"/>
        <v>0</v>
      </c>
      <c r="WL56">
        <f t="shared" si="34"/>
        <v>0</v>
      </c>
      <c r="WM56">
        <f t="shared" si="35"/>
        <v>0</v>
      </c>
      <c r="WN56">
        <f t="shared" si="36"/>
        <v>0</v>
      </c>
      <c r="WO56">
        <f t="shared" si="37"/>
        <v>0</v>
      </c>
      <c r="WP56">
        <f t="shared" si="38"/>
        <v>0</v>
      </c>
      <c r="WQ56">
        <f t="shared" si="39"/>
        <v>0</v>
      </c>
      <c r="WR56">
        <f t="shared" si="40"/>
        <v>0</v>
      </c>
      <c r="WS56">
        <f t="shared" si="41"/>
        <v>0</v>
      </c>
      <c r="WT56">
        <f t="shared" si="42"/>
        <v>0</v>
      </c>
      <c r="WU56" t="str">
        <f t="shared" si="43"/>
        <v>zymoQuick</v>
      </c>
      <c r="WV56">
        <f t="shared" si="44"/>
        <v>0</v>
      </c>
      <c r="WW56">
        <f t="shared" si="45"/>
        <v>0</v>
      </c>
      <c r="WX56">
        <f t="shared" si="46"/>
        <v>0</v>
      </c>
      <c r="WY56">
        <f t="shared" si="47"/>
        <v>0</v>
      </c>
      <c r="WZ56">
        <f t="shared" si="48"/>
        <v>0</v>
      </c>
      <c r="XA56">
        <f t="shared" si="49"/>
        <v>0</v>
      </c>
      <c r="XB56">
        <f t="shared" si="50"/>
        <v>0</v>
      </c>
      <c r="XC56">
        <f t="shared" si="51"/>
        <v>0</v>
      </c>
      <c r="XD56">
        <f t="shared" si="52"/>
        <v>0</v>
      </c>
      <c r="XE56">
        <f t="shared" si="53"/>
        <v>0</v>
      </c>
      <c r="XF56">
        <f t="shared" si="54"/>
        <v>0</v>
      </c>
    </row>
    <row r="57" spans="9:630" ht="15.75" customHeight="1" x14ac:dyDescent="0.2">
      <c r="I57" s="171"/>
      <c r="J57" s="171"/>
      <c r="K57" s="171"/>
      <c r="AA57" s="171"/>
      <c r="WE57">
        <f t="shared" si="28"/>
        <v>0</v>
      </c>
      <c r="WF57">
        <f t="shared" si="29"/>
        <v>0</v>
      </c>
      <c r="WG57">
        <f t="shared" si="30"/>
        <v>0</v>
      </c>
      <c r="WH57">
        <f t="shared" si="55"/>
        <v>0</v>
      </c>
      <c r="WI57">
        <f t="shared" si="31"/>
        <v>0</v>
      </c>
      <c r="WJ57">
        <f t="shared" si="32"/>
        <v>0</v>
      </c>
      <c r="WK57">
        <f t="shared" si="33"/>
        <v>0</v>
      </c>
      <c r="WL57">
        <f t="shared" si="34"/>
        <v>0</v>
      </c>
      <c r="WM57">
        <f t="shared" si="35"/>
        <v>0</v>
      </c>
      <c r="WN57">
        <f t="shared" si="36"/>
        <v>0</v>
      </c>
      <c r="WO57">
        <f t="shared" si="37"/>
        <v>0</v>
      </c>
      <c r="WP57">
        <f t="shared" si="38"/>
        <v>0</v>
      </c>
      <c r="WQ57">
        <f t="shared" si="39"/>
        <v>0</v>
      </c>
      <c r="WR57">
        <f t="shared" si="40"/>
        <v>0</v>
      </c>
      <c r="WS57">
        <f t="shared" si="41"/>
        <v>0</v>
      </c>
      <c r="WT57">
        <f t="shared" si="42"/>
        <v>0</v>
      </c>
      <c r="WU57" t="str">
        <f t="shared" si="43"/>
        <v>zymoQuick</v>
      </c>
      <c r="WV57">
        <f t="shared" si="44"/>
        <v>0</v>
      </c>
      <c r="WW57">
        <f t="shared" si="45"/>
        <v>0</v>
      </c>
      <c r="WX57">
        <f t="shared" si="46"/>
        <v>0</v>
      </c>
      <c r="WY57">
        <f t="shared" si="47"/>
        <v>0</v>
      </c>
      <c r="WZ57">
        <f t="shared" si="48"/>
        <v>0</v>
      </c>
      <c r="XA57">
        <f t="shared" si="49"/>
        <v>0</v>
      </c>
      <c r="XB57">
        <f t="shared" si="50"/>
        <v>0</v>
      </c>
      <c r="XC57">
        <f t="shared" si="51"/>
        <v>0</v>
      </c>
      <c r="XD57">
        <f t="shared" si="52"/>
        <v>0</v>
      </c>
      <c r="XE57">
        <f t="shared" si="53"/>
        <v>0</v>
      </c>
      <c r="XF57">
        <f t="shared" si="54"/>
        <v>0</v>
      </c>
    </row>
    <row r="58" spans="9:630" ht="15.75" customHeight="1" x14ac:dyDescent="0.2">
      <c r="I58" s="171"/>
      <c r="J58" s="171"/>
      <c r="K58" s="171"/>
      <c r="AA58" s="171"/>
      <c r="WE58">
        <f t="shared" si="28"/>
        <v>0</v>
      </c>
      <c r="WF58">
        <f t="shared" si="29"/>
        <v>0</v>
      </c>
      <c r="WG58">
        <f t="shared" si="30"/>
        <v>0</v>
      </c>
      <c r="WH58">
        <f t="shared" si="55"/>
        <v>0</v>
      </c>
      <c r="WI58">
        <f t="shared" si="31"/>
        <v>0</v>
      </c>
      <c r="WJ58">
        <f t="shared" si="32"/>
        <v>0</v>
      </c>
      <c r="WK58">
        <f t="shared" si="33"/>
        <v>0</v>
      </c>
      <c r="WL58">
        <f t="shared" si="34"/>
        <v>0</v>
      </c>
      <c r="WM58">
        <f t="shared" si="35"/>
        <v>0</v>
      </c>
      <c r="WN58">
        <f t="shared" si="36"/>
        <v>0</v>
      </c>
      <c r="WO58">
        <f t="shared" si="37"/>
        <v>0</v>
      </c>
      <c r="WP58">
        <f t="shared" si="38"/>
        <v>0</v>
      </c>
      <c r="WQ58">
        <f t="shared" si="39"/>
        <v>0</v>
      </c>
      <c r="WR58">
        <f t="shared" si="40"/>
        <v>0</v>
      </c>
      <c r="WS58">
        <f t="shared" si="41"/>
        <v>0</v>
      </c>
      <c r="WT58">
        <f t="shared" si="42"/>
        <v>0</v>
      </c>
      <c r="WU58" t="str">
        <f t="shared" si="43"/>
        <v>zymoQuick</v>
      </c>
      <c r="WV58">
        <f t="shared" si="44"/>
        <v>0</v>
      </c>
      <c r="WW58">
        <f t="shared" si="45"/>
        <v>0</v>
      </c>
      <c r="WX58">
        <f t="shared" si="46"/>
        <v>0</v>
      </c>
      <c r="WY58">
        <f t="shared" si="47"/>
        <v>0</v>
      </c>
      <c r="WZ58">
        <f t="shared" si="48"/>
        <v>0</v>
      </c>
      <c r="XA58">
        <f t="shared" si="49"/>
        <v>0</v>
      </c>
      <c r="XB58">
        <f t="shared" si="50"/>
        <v>0</v>
      </c>
      <c r="XC58">
        <f t="shared" si="51"/>
        <v>0</v>
      </c>
      <c r="XD58">
        <f t="shared" si="52"/>
        <v>0</v>
      </c>
      <c r="XE58">
        <f t="shared" si="53"/>
        <v>0</v>
      </c>
      <c r="XF58">
        <f t="shared" si="54"/>
        <v>0</v>
      </c>
    </row>
    <row r="59" spans="9:630" ht="15.75" customHeight="1" x14ac:dyDescent="0.2">
      <c r="I59" s="171"/>
      <c r="J59" s="171"/>
      <c r="K59" s="171"/>
      <c r="AA59" s="171"/>
      <c r="WE59">
        <f t="shared" si="28"/>
        <v>0</v>
      </c>
      <c r="WF59">
        <f t="shared" si="29"/>
        <v>0</v>
      </c>
      <c r="WG59">
        <f t="shared" si="30"/>
        <v>0</v>
      </c>
      <c r="WH59">
        <f t="shared" si="55"/>
        <v>0</v>
      </c>
      <c r="WI59">
        <f t="shared" si="31"/>
        <v>0</v>
      </c>
      <c r="WJ59">
        <f t="shared" si="32"/>
        <v>0</v>
      </c>
      <c r="WK59">
        <f t="shared" si="33"/>
        <v>0</v>
      </c>
      <c r="WL59">
        <f t="shared" si="34"/>
        <v>0</v>
      </c>
      <c r="WM59">
        <f t="shared" si="35"/>
        <v>0</v>
      </c>
      <c r="WN59">
        <f t="shared" si="36"/>
        <v>0</v>
      </c>
      <c r="WO59">
        <f t="shared" si="37"/>
        <v>0</v>
      </c>
      <c r="WP59">
        <f t="shared" si="38"/>
        <v>0</v>
      </c>
      <c r="WQ59">
        <f t="shared" si="39"/>
        <v>0</v>
      </c>
      <c r="WR59">
        <f t="shared" si="40"/>
        <v>0</v>
      </c>
      <c r="WS59">
        <f t="shared" si="41"/>
        <v>0</v>
      </c>
      <c r="WT59">
        <f t="shared" si="42"/>
        <v>0</v>
      </c>
      <c r="WU59" t="str">
        <f t="shared" si="43"/>
        <v>zymoQuick</v>
      </c>
      <c r="WV59">
        <f t="shared" si="44"/>
        <v>0</v>
      </c>
      <c r="WW59">
        <f t="shared" si="45"/>
        <v>0</v>
      </c>
      <c r="WX59">
        <f t="shared" si="46"/>
        <v>0</v>
      </c>
      <c r="WY59">
        <f t="shared" si="47"/>
        <v>0</v>
      </c>
      <c r="WZ59">
        <f t="shared" si="48"/>
        <v>0</v>
      </c>
      <c r="XA59">
        <f t="shared" si="49"/>
        <v>0</v>
      </c>
      <c r="XB59">
        <f t="shared" si="50"/>
        <v>0</v>
      </c>
      <c r="XC59">
        <f t="shared" si="51"/>
        <v>0</v>
      </c>
      <c r="XD59">
        <f t="shared" si="52"/>
        <v>0</v>
      </c>
      <c r="XE59">
        <f t="shared" si="53"/>
        <v>0</v>
      </c>
      <c r="XF59">
        <f t="shared" si="54"/>
        <v>0</v>
      </c>
    </row>
    <row r="60" spans="9:630" ht="15.75" customHeight="1" x14ac:dyDescent="0.2">
      <c r="I60" s="171"/>
      <c r="J60" s="171"/>
      <c r="K60" s="171"/>
      <c r="AA60" s="171"/>
      <c r="WE60">
        <f t="shared" si="28"/>
        <v>0</v>
      </c>
      <c r="WF60">
        <f t="shared" si="29"/>
        <v>0</v>
      </c>
      <c r="WG60">
        <f t="shared" si="30"/>
        <v>0</v>
      </c>
      <c r="WH60">
        <f t="shared" si="55"/>
        <v>0</v>
      </c>
      <c r="WI60">
        <f t="shared" si="31"/>
        <v>0</v>
      </c>
      <c r="WJ60">
        <f t="shared" si="32"/>
        <v>0</v>
      </c>
      <c r="WK60">
        <f t="shared" si="33"/>
        <v>0</v>
      </c>
      <c r="WL60">
        <f t="shared" si="34"/>
        <v>0</v>
      </c>
      <c r="WM60">
        <f t="shared" si="35"/>
        <v>0</v>
      </c>
      <c r="WN60">
        <f t="shared" si="36"/>
        <v>0</v>
      </c>
      <c r="WO60">
        <f t="shared" si="37"/>
        <v>0</v>
      </c>
      <c r="WP60">
        <f t="shared" si="38"/>
        <v>0</v>
      </c>
      <c r="WQ60">
        <f t="shared" si="39"/>
        <v>0</v>
      </c>
      <c r="WR60">
        <f t="shared" si="40"/>
        <v>0</v>
      </c>
      <c r="WS60">
        <f t="shared" si="41"/>
        <v>0</v>
      </c>
      <c r="WT60">
        <f t="shared" si="42"/>
        <v>0</v>
      </c>
      <c r="WU60" t="str">
        <f t="shared" si="43"/>
        <v>zymoQuick</v>
      </c>
      <c r="WV60">
        <f t="shared" si="44"/>
        <v>0</v>
      </c>
      <c r="WW60">
        <f t="shared" si="45"/>
        <v>0</v>
      </c>
      <c r="WX60">
        <f t="shared" si="46"/>
        <v>0</v>
      </c>
      <c r="WY60">
        <f t="shared" si="47"/>
        <v>0</v>
      </c>
      <c r="WZ60">
        <f t="shared" si="48"/>
        <v>0</v>
      </c>
      <c r="XA60">
        <f t="shared" si="49"/>
        <v>0</v>
      </c>
      <c r="XB60">
        <f t="shared" si="50"/>
        <v>0</v>
      </c>
      <c r="XC60">
        <f t="shared" si="51"/>
        <v>0</v>
      </c>
      <c r="XD60">
        <f t="shared" si="52"/>
        <v>0</v>
      </c>
      <c r="XE60">
        <f t="shared" si="53"/>
        <v>0</v>
      </c>
      <c r="XF60">
        <f t="shared" si="54"/>
        <v>0</v>
      </c>
    </row>
    <row r="61" spans="9:630" ht="15.75" customHeight="1" x14ac:dyDescent="0.2">
      <c r="I61" s="171"/>
      <c r="J61" s="171"/>
      <c r="K61" s="171"/>
      <c r="AA61" s="171"/>
      <c r="WE61">
        <f t="shared" si="28"/>
        <v>0</v>
      </c>
      <c r="WF61">
        <f t="shared" si="29"/>
        <v>0</v>
      </c>
      <c r="WG61">
        <f t="shared" si="30"/>
        <v>0</v>
      </c>
      <c r="WH61">
        <f t="shared" si="55"/>
        <v>0</v>
      </c>
      <c r="WI61">
        <f t="shared" si="31"/>
        <v>0</v>
      </c>
      <c r="WJ61">
        <f t="shared" si="32"/>
        <v>0</v>
      </c>
      <c r="WK61">
        <f t="shared" si="33"/>
        <v>0</v>
      </c>
      <c r="WL61">
        <f t="shared" si="34"/>
        <v>0</v>
      </c>
      <c r="WM61">
        <f t="shared" si="35"/>
        <v>0</v>
      </c>
      <c r="WN61">
        <f t="shared" si="36"/>
        <v>0</v>
      </c>
      <c r="WO61">
        <f t="shared" si="37"/>
        <v>0</v>
      </c>
      <c r="WP61">
        <f t="shared" si="38"/>
        <v>0</v>
      </c>
      <c r="WQ61">
        <f t="shared" si="39"/>
        <v>0</v>
      </c>
      <c r="WR61">
        <f t="shared" si="40"/>
        <v>0</v>
      </c>
      <c r="WS61">
        <f t="shared" si="41"/>
        <v>0</v>
      </c>
      <c r="WT61">
        <f t="shared" si="42"/>
        <v>0</v>
      </c>
      <c r="WU61" t="str">
        <f t="shared" si="43"/>
        <v>zymoQuick</v>
      </c>
      <c r="WV61">
        <f t="shared" si="44"/>
        <v>0</v>
      </c>
      <c r="WW61">
        <f t="shared" si="45"/>
        <v>0</v>
      </c>
      <c r="WX61">
        <f t="shared" si="46"/>
        <v>0</v>
      </c>
      <c r="WY61">
        <f t="shared" si="47"/>
        <v>0</v>
      </c>
      <c r="WZ61">
        <f t="shared" si="48"/>
        <v>0</v>
      </c>
      <c r="XA61">
        <f t="shared" si="49"/>
        <v>0</v>
      </c>
      <c r="XB61">
        <f t="shared" si="50"/>
        <v>0</v>
      </c>
      <c r="XC61">
        <f t="shared" si="51"/>
        <v>0</v>
      </c>
      <c r="XD61">
        <f t="shared" si="52"/>
        <v>0</v>
      </c>
      <c r="XE61">
        <f t="shared" si="53"/>
        <v>0</v>
      </c>
      <c r="XF61">
        <f t="shared" si="54"/>
        <v>0</v>
      </c>
    </row>
    <row r="62" spans="9:630" ht="15.75" customHeight="1" x14ac:dyDescent="0.2">
      <c r="I62" s="171"/>
      <c r="J62" s="171"/>
      <c r="K62" s="171"/>
      <c r="AA62" s="171"/>
      <c r="WE62">
        <f t="shared" si="28"/>
        <v>0</v>
      </c>
      <c r="WF62">
        <f t="shared" si="29"/>
        <v>0</v>
      </c>
      <c r="WG62">
        <f t="shared" si="30"/>
        <v>0</v>
      </c>
      <c r="WH62">
        <f t="shared" si="55"/>
        <v>0</v>
      </c>
      <c r="WI62">
        <f t="shared" si="31"/>
        <v>0</v>
      </c>
      <c r="WJ62">
        <f t="shared" si="32"/>
        <v>0</v>
      </c>
      <c r="WK62">
        <f t="shared" si="33"/>
        <v>0</v>
      </c>
      <c r="WL62">
        <f t="shared" si="34"/>
        <v>0</v>
      </c>
      <c r="WM62">
        <f t="shared" si="35"/>
        <v>0</v>
      </c>
      <c r="WN62">
        <f t="shared" si="36"/>
        <v>0</v>
      </c>
      <c r="WO62">
        <f t="shared" si="37"/>
        <v>0</v>
      </c>
      <c r="WP62">
        <f t="shared" si="38"/>
        <v>0</v>
      </c>
      <c r="WQ62">
        <f t="shared" si="39"/>
        <v>0</v>
      </c>
      <c r="WR62">
        <f t="shared" si="40"/>
        <v>0</v>
      </c>
      <c r="WS62">
        <f t="shared" si="41"/>
        <v>0</v>
      </c>
      <c r="WT62">
        <f t="shared" si="42"/>
        <v>0</v>
      </c>
      <c r="WU62" t="str">
        <f t="shared" si="43"/>
        <v>zymoQuick</v>
      </c>
      <c r="WV62">
        <f t="shared" si="44"/>
        <v>0</v>
      </c>
      <c r="WW62">
        <f t="shared" si="45"/>
        <v>0</v>
      </c>
      <c r="WX62">
        <f t="shared" si="46"/>
        <v>0</v>
      </c>
      <c r="WY62">
        <f t="shared" si="47"/>
        <v>0</v>
      </c>
      <c r="WZ62">
        <f t="shared" si="48"/>
        <v>0</v>
      </c>
      <c r="XA62">
        <f t="shared" si="49"/>
        <v>0</v>
      </c>
      <c r="XB62">
        <f t="shared" si="50"/>
        <v>0</v>
      </c>
      <c r="XC62">
        <f t="shared" si="51"/>
        <v>0</v>
      </c>
      <c r="XD62">
        <f t="shared" si="52"/>
        <v>0</v>
      </c>
      <c r="XE62">
        <f t="shared" si="53"/>
        <v>0</v>
      </c>
      <c r="XF62">
        <f t="shared" si="54"/>
        <v>0</v>
      </c>
    </row>
    <row r="63" spans="9:630" ht="15.75" customHeight="1" x14ac:dyDescent="0.2">
      <c r="I63" s="171"/>
      <c r="J63" s="171"/>
      <c r="K63" s="171"/>
      <c r="AA63" s="171"/>
      <c r="WE63">
        <f t="shared" si="28"/>
        <v>0</v>
      </c>
      <c r="WF63">
        <f t="shared" si="29"/>
        <v>0</v>
      </c>
      <c r="WG63">
        <f t="shared" si="30"/>
        <v>0</v>
      </c>
      <c r="WH63">
        <f t="shared" si="55"/>
        <v>0</v>
      </c>
      <c r="WI63">
        <f t="shared" si="31"/>
        <v>0</v>
      </c>
      <c r="WJ63">
        <f t="shared" si="32"/>
        <v>0</v>
      </c>
      <c r="WK63">
        <f t="shared" si="33"/>
        <v>0</v>
      </c>
      <c r="WL63">
        <f t="shared" si="34"/>
        <v>0</v>
      </c>
      <c r="WM63">
        <f t="shared" si="35"/>
        <v>0</v>
      </c>
      <c r="WN63">
        <f t="shared" si="36"/>
        <v>0</v>
      </c>
      <c r="WO63">
        <f t="shared" si="37"/>
        <v>0</v>
      </c>
      <c r="WP63">
        <f t="shared" si="38"/>
        <v>0</v>
      </c>
      <c r="WQ63">
        <f t="shared" si="39"/>
        <v>0</v>
      </c>
      <c r="WR63">
        <f t="shared" si="40"/>
        <v>0</v>
      </c>
      <c r="WS63">
        <f t="shared" si="41"/>
        <v>0</v>
      </c>
      <c r="WT63">
        <f t="shared" si="42"/>
        <v>0</v>
      </c>
      <c r="WU63" t="str">
        <f t="shared" si="43"/>
        <v>zymoQuick</v>
      </c>
      <c r="WV63">
        <f t="shared" si="44"/>
        <v>0</v>
      </c>
      <c r="WW63">
        <f t="shared" si="45"/>
        <v>0</v>
      </c>
      <c r="WX63">
        <f t="shared" si="46"/>
        <v>0</v>
      </c>
      <c r="WY63">
        <f t="shared" si="47"/>
        <v>0</v>
      </c>
      <c r="WZ63">
        <f t="shared" si="48"/>
        <v>0</v>
      </c>
      <c r="XA63">
        <f t="shared" si="49"/>
        <v>0</v>
      </c>
      <c r="XB63">
        <f t="shared" si="50"/>
        <v>0</v>
      </c>
      <c r="XC63">
        <f t="shared" si="51"/>
        <v>0</v>
      </c>
      <c r="XD63">
        <f t="shared" si="52"/>
        <v>0</v>
      </c>
      <c r="XE63">
        <f t="shared" si="53"/>
        <v>0</v>
      </c>
      <c r="XF63">
        <f t="shared" si="54"/>
        <v>0</v>
      </c>
    </row>
    <row r="64" spans="9:630" ht="15.75" customHeight="1" x14ac:dyDescent="0.2">
      <c r="I64" s="171"/>
      <c r="J64" s="171"/>
      <c r="K64" s="171"/>
      <c r="AA64" s="171"/>
      <c r="WE64">
        <f t="shared" si="28"/>
        <v>0</v>
      </c>
      <c r="WF64">
        <f t="shared" si="29"/>
        <v>0</v>
      </c>
      <c r="WG64">
        <f t="shared" si="30"/>
        <v>0</v>
      </c>
      <c r="WH64">
        <f t="shared" si="55"/>
        <v>0</v>
      </c>
      <c r="WI64">
        <f t="shared" si="31"/>
        <v>0</v>
      </c>
      <c r="WJ64">
        <f t="shared" si="32"/>
        <v>0</v>
      </c>
      <c r="WK64">
        <f t="shared" si="33"/>
        <v>0</v>
      </c>
      <c r="WL64">
        <f t="shared" si="34"/>
        <v>0</v>
      </c>
      <c r="WM64">
        <f t="shared" si="35"/>
        <v>0</v>
      </c>
      <c r="WN64">
        <f t="shared" si="36"/>
        <v>0</v>
      </c>
      <c r="WO64">
        <f t="shared" si="37"/>
        <v>0</v>
      </c>
      <c r="WP64">
        <f t="shared" si="38"/>
        <v>0</v>
      </c>
      <c r="WQ64">
        <f t="shared" si="39"/>
        <v>0</v>
      </c>
      <c r="WR64">
        <f t="shared" si="40"/>
        <v>0</v>
      </c>
      <c r="WS64">
        <f t="shared" si="41"/>
        <v>0</v>
      </c>
      <c r="WT64">
        <f t="shared" si="42"/>
        <v>0</v>
      </c>
      <c r="WU64" t="str">
        <f t="shared" si="43"/>
        <v>zymoQuick</v>
      </c>
      <c r="WV64">
        <f t="shared" si="44"/>
        <v>0</v>
      </c>
      <c r="WW64">
        <f t="shared" si="45"/>
        <v>0</v>
      </c>
      <c r="WX64">
        <f t="shared" si="46"/>
        <v>0</v>
      </c>
      <c r="WY64">
        <f t="shared" si="47"/>
        <v>0</v>
      </c>
      <c r="WZ64">
        <f t="shared" si="48"/>
        <v>0</v>
      </c>
      <c r="XA64">
        <f t="shared" si="49"/>
        <v>0</v>
      </c>
      <c r="XB64">
        <f t="shared" si="50"/>
        <v>0</v>
      </c>
      <c r="XC64">
        <f t="shared" si="51"/>
        <v>0</v>
      </c>
      <c r="XD64">
        <f t="shared" si="52"/>
        <v>0</v>
      </c>
      <c r="XE64">
        <f t="shared" si="53"/>
        <v>0</v>
      </c>
      <c r="XF64">
        <f t="shared" si="54"/>
        <v>0</v>
      </c>
    </row>
    <row r="65" spans="9:630" ht="15.75" customHeight="1" x14ac:dyDescent="0.2">
      <c r="I65" s="171"/>
      <c r="J65" s="171"/>
      <c r="K65" s="171"/>
      <c r="AA65" s="171"/>
      <c r="WE65">
        <f t="shared" si="28"/>
        <v>0</v>
      </c>
      <c r="WF65">
        <f t="shared" si="29"/>
        <v>0</v>
      </c>
      <c r="WG65">
        <f t="shared" si="30"/>
        <v>0</v>
      </c>
      <c r="WH65">
        <f t="shared" si="55"/>
        <v>0</v>
      </c>
      <c r="WI65">
        <f t="shared" si="31"/>
        <v>0</v>
      </c>
      <c r="WJ65">
        <f t="shared" si="32"/>
        <v>0</v>
      </c>
      <c r="WK65">
        <f t="shared" si="33"/>
        <v>0</v>
      </c>
      <c r="WL65">
        <f t="shared" si="34"/>
        <v>0</v>
      </c>
      <c r="WM65">
        <f t="shared" si="35"/>
        <v>0</v>
      </c>
      <c r="WN65">
        <f t="shared" si="36"/>
        <v>0</v>
      </c>
      <c r="WO65">
        <f t="shared" si="37"/>
        <v>0</v>
      </c>
      <c r="WP65">
        <f t="shared" si="38"/>
        <v>0</v>
      </c>
      <c r="WQ65">
        <f t="shared" si="39"/>
        <v>0</v>
      </c>
      <c r="WR65">
        <f t="shared" si="40"/>
        <v>0</v>
      </c>
      <c r="WS65">
        <f t="shared" si="41"/>
        <v>0</v>
      </c>
      <c r="WT65">
        <f t="shared" si="42"/>
        <v>0</v>
      </c>
      <c r="WU65" t="str">
        <f t="shared" si="43"/>
        <v>zymoQuick</v>
      </c>
      <c r="WV65">
        <f t="shared" si="44"/>
        <v>0</v>
      </c>
      <c r="WW65">
        <f t="shared" si="45"/>
        <v>0</v>
      </c>
      <c r="WX65">
        <f t="shared" si="46"/>
        <v>0</v>
      </c>
      <c r="WY65">
        <f t="shared" si="47"/>
        <v>0</v>
      </c>
      <c r="WZ65">
        <f t="shared" si="48"/>
        <v>0</v>
      </c>
      <c r="XA65">
        <f t="shared" si="49"/>
        <v>0</v>
      </c>
      <c r="XB65">
        <f t="shared" si="50"/>
        <v>0</v>
      </c>
      <c r="XC65">
        <f t="shared" si="51"/>
        <v>0</v>
      </c>
      <c r="XD65">
        <f t="shared" si="52"/>
        <v>0</v>
      </c>
      <c r="XE65">
        <f t="shared" si="53"/>
        <v>0</v>
      </c>
      <c r="XF65">
        <f t="shared" si="54"/>
        <v>0</v>
      </c>
    </row>
    <row r="66" spans="9:630" ht="15.75" customHeight="1" x14ac:dyDescent="0.2">
      <c r="I66" s="171"/>
      <c r="J66" s="171"/>
      <c r="K66" s="171"/>
      <c r="AA66" s="171"/>
      <c r="WE66">
        <f t="shared" ref="WE66:WE100" si="56">A66</f>
        <v>0</v>
      </c>
      <c r="WF66">
        <f t="shared" ref="WF66:WF100" si="57">B66</f>
        <v>0</v>
      </c>
      <c r="WG66">
        <f t="shared" ref="WG66:WG100" si="58">C66</f>
        <v>0</v>
      </c>
      <c r="WH66">
        <f t="shared" si="55"/>
        <v>0</v>
      </c>
      <c r="WI66">
        <f t="shared" ref="WI66:WI100" si="59">E66</f>
        <v>0</v>
      </c>
      <c r="WJ66">
        <f t="shared" ref="WJ66:WJ100" si="60">F66</f>
        <v>0</v>
      </c>
      <c r="WK66">
        <f t="shared" ref="WK66:WK100" si="61">G66</f>
        <v>0</v>
      </c>
      <c r="WL66">
        <f t="shared" ref="WL66:WL100" si="62">H66</f>
        <v>0</v>
      </c>
      <c r="WM66">
        <f t="shared" ref="WM66:WM100" si="63">I66</f>
        <v>0</v>
      </c>
      <c r="WN66">
        <f t="shared" ref="WN66:WN100" si="64">J66</f>
        <v>0</v>
      </c>
      <c r="WO66">
        <f t="shared" ref="WO66:WO100" si="65">K66</f>
        <v>0</v>
      </c>
      <c r="WP66">
        <f t="shared" ref="WP66:WP100" si="66">IF(L66="",0,_xlfn.XLOOKUP(L66,label,partID))</f>
        <v>0</v>
      </c>
      <c r="WQ66">
        <f t="shared" ref="WQ66:WQ100" si="67">IF(M66="",0,_xlfn.XLOOKUP(M66,label,partID))</f>
        <v>0</v>
      </c>
      <c r="WR66">
        <f t="shared" ref="WR66:WR100" si="68">IF(N66="",0,_xlfn.XLOOKUP(N66,label,partID))</f>
        <v>0</v>
      </c>
      <c r="WS66">
        <f t="shared" ref="WS66:WS100" si="69">IF(O66="",0,_xlfn.XLOOKUP(O66,label,partID))</f>
        <v>0</v>
      </c>
      <c r="WT66">
        <f t="shared" ref="WT66:WT100" si="70">IF(P66="",0,_xlfn.XLOOKUP(P66,label,partID))</f>
        <v>0</v>
      </c>
      <c r="WU66" t="str">
        <f t="shared" ref="WU66:WU100" si="71">IF(ISNUMBER(Q66),Q66,_xlfn.XLOOKUP(Q66,label,partID))</f>
        <v>zymoQuick</v>
      </c>
      <c r="WV66">
        <f t="shared" ref="WV66:WV100" si="72">IF(R66="",0,_xlfn.XLOOKUP(R66,label,partID))</f>
        <v>0</v>
      </c>
      <c r="WW66">
        <f t="shared" ref="WW66:WW100" si="73">IF(S66="",0,_xlfn.XLOOKUP(S66,label,partID))</f>
        <v>0</v>
      </c>
      <c r="WX66">
        <f t="shared" ref="WX66:WX100" si="74">IF(T66="",0,_xlfn.XLOOKUP(T66,label,partID))</f>
        <v>0</v>
      </c>
      <c r="WY66">
        <f t="shared" ref="WY66:WY100" si="75">U66</f>
        <v>0</v>
      </c>
      <c r="WZ66">
        <f t="shared" ref="WZ66:WZ100" si="76">V66</f>
        <v>0</v>
      </c>
      <c r="XA66">
        <f t="shared" ref="XA66:XA100" si="77">IF(W66="",0,_xlfn.XLOOKUP(W66,label,partID))</f>
        <v>0</v>
      </c>
      <c r="XB66">
        <f t="shared" ref="XB66:XB100" si="78">X66</f>
        <v>0</v>
      </c>
      <c r="XC66">
        <f t="shared" ref="XC66:XC100" si="79">Y66</f>
        <v>0</v>
      </c>
      <c r="XD66">
        <f t="shared" ref="XD66:XD100" si="80">Z66</f>
        <v>0</v>
      </c>
      <c r="XE66">
        <f t="shared" ref="XE66:XE100" si="81">AA66</f>
        <v>0</v>
      </c>
      <c r="XF66">
        <f t="shared" ref="XF66:XF100" si="82">AB66</f>
        <v>0</v>
      </c>
    </row>
    <row r="67" spans="9:630" ht="15.75" customHeight="1" x14ac:dyDescent="0.2">
      <c r="I67" s="171"/>
      <c r="J67" s="171"/>
      <c r="K67" s="171"/>
      <c r="AA67" s="171"/>
      <c r="WE67">
        <f t="shared" si="56"/>
        <v>0</v>
      </c>
      <c r="WF67">
        <f t="shared" si="57"/>
        <v>0</v>
      </c>
      <c r="WG67">
        <f t="shared" si="58"/>
        <v>0</v>
      </c>
      <c r="WH67">
        <f t="shared" si="55"/>
        <v>0</v>
      </c>
      <c r="WI67">
        <f t="shared" si="59"/>
        <v>0</v>
      </c>
      <c r="WJ67">
        <f t="shared" si="60"/>
        <v>0</v>
      </c>
      <c r="WK67">
        <f t="shared" si="61"/>
        <v>0</v>
      </c>
      <c r="WL67">
        <f t="shared" si="62"/>
        <v>0</v>
      </c>
      <c r="WM67">
        <f t="shared" si="63"/>
        <v>0</v>
      </c>
      <c r="WN67">
        <f t="shared" si="64"/>
        <v>0</v>
      </c>
      <c r="WO67">
        <f t="shared" si="65"/>
        <v>0</v>
      </c>
      <c r="WP67">
        <f t="shared" si="66"/>
        <v>0</v>
      </c>
      <c r="WQ67">
        <f t="shared" si="67"/>
        <v>0</v>
      </c>
      <c r="WR67">
        <f t="shared" si="68"/>
        <v>0</v>
      </c>
      <c r="WS67">
        <f t="shared" si="69"/>
        <v>0</v>
      </c>
      <c r="WT67">
        <f t="shared" si="70"/>
        <v>0</v>
      </c>
      <c r="WU67" t="str">
        <f t="shared" si="71"/>
        <v>zymoQuick</v>
      </c>
      <c r="WV67">
        <f t="shared" si="72"/>
        <v>0</v>
      </c>
      <c r="WW67">
        <f t="shared" si="73"/>
        <v>0</v>
      </c>
      <c r="WX67">
        <f t="shared" si="74"/>
        <v>0</v>
      </c>
      <c r="WY67">
        <f t="shared" si="75"/>
        <v>0</v>
      </c>
      <c r="WZ67">
        <f t="shared" si="76"/>
        <v>0</v>
      </c>
      <c r="XA67">
        <f t="shared" si="77"/>
        <v>0</v>
      </c>
      <c r="XB67">
        <f t="shared" si="78"/>
        <v>0</v>
      </c>
      <c r="XC67">
        <f t="shared" si="79"/>
        <v>0</v>
      </c>
      <c r="XD67">
        <f t="shared" si="80"/>
        <v>0</v>
      </c>
      <c r="XE67">
        <f t="shared" si="81"/>
        <v>0</v>
      </c>
      <c r="XF67">
        <f t="shared" si="82"/>
        <v>0</v>
      </c>
    </row>
    <row r="68" spans="9:630" ht="15.75" customHeight="1" x14ac:dyDescent="0.2">
      <c r="I68" s="171"/>
      <c r="J68" s="171"/>
      <c r="K68" s="171"/>
      <c r="AA68" s="171"/>
      <c r="WE68">
        <f t="shared" si="56"/>
        <v>0</v>
      </c>
      <c r="WF68">
        <f t="shared" si="57"/>
        <v>0</v>
      </c>
      <c r="WG68">
        <f t="shared" si="58"/>
        <v>0</v>
      </c>
      <c r="WH68">
        <f t="shared" ref="WH68:WH100" si="83">IF(D68="",0,_xlfn.XLOOKUP(D68,label,partID))</f>
        <v>0</v>
      </c>
      <c r="WI68">
        <f t="shared" si="59"/>
        <v>0</v>
      </c>
      <c r="WJ68">
        <f t="shared" si="60"/>
        <v>0</v>
      </c>
      <c r="WK68">
        <f t="shared" si="61"/>
        <v>0</v>
      </c>
      <c r="WL68">
        <f t="shared" si="62"/>
        <v>0</v>
      </c>
      <c r="WM68">
        <f t="shared" si="63"/>
        <v>0</v>
      </c>
      <c r="WN68">
        <f t="shared" si="64"/>
        <v>0</v>
      </c>
      <c r="WO68">
        <f t="shared" si="65"/>
        <v>0</v>
      </c>
      <c r="WP68">
        <f t="shared" si="66"/>
        <v>0</v>
      </c>
      <c r="WQ68">
        <f t="shared" si="67"/>
        <v>0</v>
      </c>
      <c r="WR68">
        <f t="shared" si="68"/>
        <v>0</v>
      </c>
      <c r="WS68">
        <f t="shared" si="69"/>
        <v>0</v>
      </c>
      <c r="WT68">
        <f t="shared" si="70"/>
        <v>0</v>
      </c>
      <c r="WU68" t="str">
        <f t="shared" si="71"/>
        <v>zymoQuick</v>
      </c>
      <c r="WV68">
        <f t="shared" si="72"/>
        <v>0</v>
      </c>
      <c r="WW68">
        <f t="shared" si="73"/>
        <v>0</v>
      </c>
      <c r="WX68">
        <f t="shared" si="74"/>
        <v>0</v>
      </c>
      <c r="WY68">
        <f t="shared" si="75"/>
        <v>0</v>
      </c>
      <c r="WZ68">
        <f t="shared" si="76"/>
        <v>0</v>
      </c>
      <c r="XA68">
        <f t="shared" si="77"/>
        <v>0</v>
      </c>
      <c r="XB68">
        <f t="shared" si="78"/>
        <v>0</v>
      </c>
      <c r="XC68">
        <f t="shared" si="79"/>
        <v>0</v>
      </c>
      <c r="XD68">
        <f t="shared" si="80"/>
        <v>0</v>
      </c>
      <c r="XE68">
        <f t="shared" si="81"/>
        <v>0</v>
      </c>
      <c r="XF68">
        <f t="shared" si="82"/>
        <v>0</v>
      </c>
    </row>
    <row r="69" spans="9:630" ht="15.75" customHeight="1" x14ac:dyDescent="0.2">
      <c r="I69" s="171"/>
      <c r="J69" s="171"/>
      <c r="K69" s="171"/>
      <c r="AA69" s="171"/>
      <c r="WE69">
        <f t="shared" si="56"/>
        <v>0</v>
      </c>
      <c r="WF69">
        <f t="shared" si="57"/>
        <v>0</v>
      </c>
      <c r="WG69">
        <f t="shared" si="58"/>
        <v>0</v>
      </c>
      <c r="WH69">
        <f t="shared" si="83"/>
        <v>0</v>
      </c>
      <c r="WI69">
        <f t="shared" si="59"/>
        <v>0</v>
      </c>
      <c r="WJ69">
        <f t="shared" si="60"/>
        <v>0</v>
      </c>
      <c r="WK69">
        <f t="shared" si="61"/>
        <v>0</v>
      </c>
      <c r="WL69">
        <f t="shared" si="62"/>
        <v>0</v>
      </c>
      <c r="WM69">
        <f t="shared" si="63"/>
        <v>0</v>
      </c>
      <c r="WN69">
        <f t="shared" si="64"/>
        <v>0</v>
      </c>
      <c r="WO69">
        <f t="shared" si="65"/>
        <v>0</v>
      </c>
      <c r="WP69">
        <f t="shared" si="66"/>
        <v>0</v>
      </c>
      <c r="WQ69">
        <f t="shared" si="67"/>
        <v>0</v>
      </c>
      <c r="WR69">
        <f t="shared" si="68"/>
        <v>0</v>
      </c>
      <c r="WS69">
        <f t="shared" si="69"/>
        <v>0</v>
      </c>
      <c r="WT69">
        <f t="shared" si="70"/>
        <v>0</v>
      </c>
      <c r="WU69" t="str">
        <f t="shared" si="71"/>
        <v>zymoQuick</v>
      </c>
      <c r="WV69">
        <f t="shared" si="72"/>
        <v>0</v>
      </c>
      <c r="WW69">
        <f t="shared" si="73"/>
        <v>0</v>
      </c>
      <c r="WX69">
        <f t="shared" si="74"/>
        <v>0</v>
      </c>
      <c r="WY69">
        <f t="shared" si="75"/>
        <v>0</v>
      </c>
      <c r="WZ69">
        <f t="shared" si="76"/>
        <v>0</v>
      </c>
      <c r="XA69">
        <f t="shared" si="77"/>
        <v>0</v>
      </c>
      <c r="XB69">
        <f t="shared" si="78"/>
        <v>0</v>
      </c>
      <c r="XC69">
        <f t="shared" si="79"/>
        <v>0</v>
      </c>
      <c r="XD69">
        <f t="shared" si="80"/>
        <v>0</v>
      </c>
      <c r="XE69">
        <f t="shared" si="81"/>
        <v>0</v>
      </c>
      <c r="XF69">
        <f t="shared" si="82"/>
        <v>0</v>
      </c>
    </row>
    <row r="70" spans="9:630" ht="15.75" customHeight="1" x14ac:dyDescent="0.2">
      <c r="I70" s="171"/>
      <c r="J70" s="171"/>
      <c r="K70" s="171"/>
      <c r="AA70" s="171"/>
      <c r="WE70">
        <f t="shared" si="56"/>
        <v>0</v>
      </c>
      <c r="WF70">
        <f t="shared" si="57"/>
        <v>0</v>
      </c>
      <c r="WG70">
        <f t="shared" si="58"/>
        <v>0</v>
      </c>
      <c r="WH70">
        <f t="shared" si="83"/>
        <v>0</v>
      </c>
      <c r="WI70">
        <f t="shared" si="59"/>
        <v>0</v>
      </c>
      <c r="WJ70">
        <f t="shared" si="60"/>
        <v>0</v>
      </c>
      <c r="WK70">
        <f t="shared" si="61"/>
        <v>0</v>
      </c>
      <c r="WL70">
        <f t="shared" si="62"/>
        <v>0</v>
      </c>
      <c r="WM70">
        <f t="shared" si="63"/>
        <v>0</v>
      </c>
      <c r="WN70">
        <f t="shared" si="64"/>
        <v>0</v>
      </c>
      <c r="WO70">
        <f t="shared" si="65"/>
        <v>0</v>
      </c>
      <c r="WP70">
        <f t="shared" si="66"/>
        <v>0</v>
      </c>
      <c r="WQ70">
        <f t="shared" si="67"/>
        <v>0</v>
      </c>
      <c r="WR70">
        <f t="shared" si="68"/>
        <v>0</v>
      </c>
      <c r="WS70">
        <f t="shared" si="69"/>
        <v>0</v>
      </c>
      <c r="WT70">
        <f t="shared" si="70"/>
        <v>0</v>
      </c>
      <c r="WU70" t="str">
        <f t="shared" si="71"/>
        <v>days</v>
      </c>
      <c r="WV70">
        <f t="shared" si="72"/>
        <v>0</v>
      </c>
      <c r="WW70">
        <f t="shared" si="73"/>
        <v>0</v>
      </c>
      <c r="WX70">
        <f t="shared" si="74"/>
        <v>0</v>
      </c>
      <c r="WY70">
        <f t="shared" si="75"/>
        <v>0</v>
      </c>
      <c r="WZ70">
        <f t="shared" si="76"/>
        <v>0</v>
      </c>
      <c r="XA70">
        <f t="shared" si="77"/>
        <v>0</v>
      </c>
      <c r="XB70">
        <f t="shared" si="78"/>
        <v>0</v>
      </c>
      <c r="XC70">
        <f t="shared" si="79"/>
        <v>0</v>
      </c>
      <c r="XD70">
        <f t="shared" si="80"/>
        <v>0</v>
      </c>
      <c r="XE70">
        <f t="shared" si="81"/>
        <v>0</v>
      </c>
      <c r="XF70">
        <f t="shared" si="82"/>
        <v>0</v>
      </c>
    </row>
    <row r="71" spans="9:630" ht="15.75" customHeight="1" x14ac:dyDescent="0.2">
      <c r="I71" s="171"/>
      <c r="J71" s="171"/>
      <c r="K71" s="171"/>
      <c r="AA71" s="171"/>
      <c r="WE71">
        <f t="shared" si="56"/>
        <v>0</v>
      </c>
      <c r="WF71">
        <f t="shared" si="57"/>
        <v>0</v>
      </c>
      <c r="WG71">
        <f t="shared" si="58"/>
        <v>0</v>
      </c>
      <c r="WH71">
        <f t="shared" si="83"/>
        <v>0</v>
      </c>
      <c r="WI71">
        <f t="shared" si="59"/>
        <v>0</v>
      </c>
      <c r="WJ71">
        <f t="shared" si="60"/>
        <v>0</v>
      </c>
      <c r="WK71">
        <f t="shared" si="61"/>
        <v>0</v>
      </c>
      <c r="WL71">
        <f t="shared" si="62"/>
        <v>0</v>
      </c>
      <c r="WM71">
        <f t="shared" si="63"/>
        <v>0</v>
      </c>
      <c r="WN71">
        <f t="shared" si="64"/>
        <v>0</v>
      </c>
      <c r="WO71">
        <f t="shared" si="65"/>
        <v>0</v>
      </c>
      <c r="WP71">
        <f t="shared" si="66"/>
        <v>0</v>
      </c>
      <c r="WQ71">
        <f t="shared" si="67"/>
        <v>0</v>
      </c>
      <c r="WR71">
        <f t="shared" si="68"/>
        <v>0</v>
      </c>
      <c r="WS71">
        <f t="shared" si="69"/>
        <v>0</v>
      </c>
      <c r="WT71">
        <f t="shared" si="70"/>
        <v>0</v>
      </c>
      <c r="WU71" t="str">
        <f t="shared" si="71"/>
        <v>zymoQuick</v>
      </c>
      <c r="WV71">
        <f t="shared" si="72"/>
        <v>0</v>
      </c>
      <c r="WW71">
        <f t="shared" si="73"/>
        <v>0</v>
      </c>
      <c r="WX71">
        <f t="shared" si="74"/>
        <v>0</v>
      </c>
      <c r="WY71">
        <f t="shared" si="75"/>
        <v>0</v>
      </c>
      <c r="WZ71">
        <f t="shared" si="76"/>
        <v>0</v>
      </c>
      <c r="XA71">
        <f t="shared" si="77"/>
        <v>0</v>
      </c>
      <c r="XB71">
        <f t="shared" si="78"/>
        <v>0</v>
      </c>
      <c r="XC71">
        <f t="shared" si="79"/>
        <v>0</v>
      </c>
      <c r="XD71">
        <f t="shared" si="80"/>
        <v>0</v>
      </c>
      <c r="XE71">
        <f t="shared" si="81"/>
        <v>0</v>
      </c>
      <c r="XF71">
        <f t="shared" si="82"/>
        <v>0</v>
      </c>
    </row>
    <row r="72" spans="9:630" ht="15.75" customHeight="1" x14ac:dyDescent="0.2">
      <c r="I72" s="171"/>
      <c r="J72" s="171"/>
      <c r="K72" s="171"/>
      <c r="AA72" s="171"/>
      <c r="WE72">
        <f t="shared" si="56"/>
        <v>0</v>
      </c>
      <c r="WF72">
        <f t="shared" si="57"/>
        <v>0</v>
      </c>
      <c r="WG72">
        <f t="shared" si="58"/>
        <v>0</v>
      </c>
      <c r="WH72">
        <f t="shared" si="83"/>
        <v>0</v>
      </c>
      <c r="WI72">
        <f t="shared" si="59"/>
        <v>0</v>
      </c>
      <c r="WJ72">
        <f t="shared" si="60"/>
        <v>0</v>
      </c>
      <c r="WK72">
        <f t="shared" si="61"/>
        <v>0</v>
      </c>
      <c r="WL72">
        <f t="shared" si="62"/>
        <v>0</v>
      </c>
      <c r="WM72">
        <f t="shared" si="63"/>
        <v>0</v>
      </c>
      <c r="WN72">
        <f t="shared" si="64"/>
        <v>0</v>
      </c>
      <c r="WO72">
        <f t="shared" si="65"/>
        <v>0</v>
      </c>
      <c r="WP72">
        <f t="shared" si="66"/>
        <v>0</v>
      </c>
      <c r="WQ72">
        <f t="shared" si="67"/>
        <v>0</v>
      </c>
      <c r="WR72">
        <f t="shared" si="68"/>
        <v>0</v>
      </c>
      <c r="WS72">
        <f t="shared" si="69"/>
        <v>0</v>
      </c>
      <c r="WT72">
        <f t="shared" si="70"/>
        <v>0</v>
      </c>
      <c r="WU72" t="str">
        <f t="shared" si="71"/>
        <v>zymoQuick</v>
      </c>
      <c r="WV72">
        <f t="shared" si="72"/>
        <v>0</v>
      </c>
      <c r="WW72">
        <f t="shared" si="73"/>
        <v>0</v>
      </c>
      <c r="WX72">
        <f t="shared" si="74"/>
        <v>0</v>
      </c>
      <c r="WY72">
        <f t="shared" si="75"/>
        <v>0</v>
      </c>
      <c r="WZ72">
        <f t="shared" si="76"/>
        <v>0</v>
      </c>
      <c r="XA72">
        <f t="shared" si="77"/>
        <v>0</v>
      </c>
      <c r="XB72">
        <f t="shared" si="78"/>
        <v>0</v>
      </c>
      <c r="XC72">
        <f t="shared" si="79"/>
        <v>0</v>
      </c>
      <c r="XD72">
        <f t="shared" si="80"/>
        <v>0</v>
      </c>
      <c r="XE72">
        <f t="shared" si="81"/>
        <v>0</v>
      </c>
      <c r="XF72">
        <f t="shared" si="82"/>
        <v>0</v>
      </c>
    </row>
    <row r="73" spans="9:630" ht="15.75" customHeight="1" x14ac:dyDescent="0.2">
      <c r="I73" s="171"/>
      <c r="J73" s="171"/>
      <c r="K73" s="171"/>
      <c r="AA73" s="171"/>
      <c r="WE73">
        <f t="shared" si="56"/>
        <v>0</v>
      </c>
      <c r="WF73">
        <f t="shared" si="57"/>
        <v>0</v>
      </c>
      <c r="WG73">
        <f t="shared" si="58"/>
        <v>0</v>
      </c>
      <c r="WH73">
        <f t="shared" si="83"/>
        <v>0</v>
      </c>
      <c r="WI73">
        <f t="shared" si="59"/>
        <v>0</v>
      </c>
      <c r="WJ73">
        <f t="shared" si="60"/>
        <v>0</v>
      </c>
      <c r="WK73">
        <f t="shared" si="61"/>
        <v>0</v>
      </c>
      <c r="WL73">
        <f t="shared" si="62"/>
        <v>0</v>
      </c>
      <c r="WM73">
        <f t="shared" si="63"/>
        <v>0</v>
      </c>
      <c r="WN73">
        <f t="shared" si="64"/>
        <v>0</v>
      </c>
      <c r="WO73">
        <f t="shared" si="65"/>
        <v>0</v>
      </c>
      <c r="WP73">
        <f t="shared" si="66"/>
        <v>0</v>
      </c>
      <c r="WQ73">
        <f t="shared" si="67"/>
        <v>0</v>
      </c>
      <c r="WR73">
        <f t="shared" si="68"/>
        <v>0</v>
      </c>
      <c r="WS73">
        <f t="shared" si="69"/>
        <v>0</v>
      </c>
      <c r="WT73">
        <f t="shared" si="70"/>
        <v>0</v>
      </c>
      <c r="WU73" t="str">
        <f t="shared" si="71"/>
        <v>zymoQuick</v>
      </c>
      <c r="WV73">
        <f t="shared" si="72"/>
        <v>0</v>
      </c>
      <c r="WW73">
        <f t="shared" si="73"/>
        <v>0</v>
      </c>
      <c r="WX73">
        <f t="shared" si="74"/>
        <v>0</v>
      </c>
      <c r="WY73">
        <f t="shared" si="75"/>
        <v>0</v>
      </c>
      <c r="WZ73">
        <f t="shared" si="76"/>
        <v>0</v>
      </c>
      <c r="XA73">
        <f t="shared" si="77"/>
        <v>0</v>
      </c>
      <c r="XB73">
        <f t="shared" si="78"/>
        <v>0</v>
      </c>
      <c r="XC73">
        <f t="shared" si="79"/>
        <v>0</v>
      </c>
      <c r="XD73">
        <f t="shared" si="80"/>
        <v>0</v>
      </c>
      <c r="XE73">
        <f t="shared" si="81"/>
        <v>0</v>
      </c>
      <c r="XF73">
        <f t="shared" si="82"/>
        <v>0</v>
      </c>
    </row>
    <row r="74" spans="9:630" ht="15.75" customHeight="1" x14ac:dyDescent="0.2">
      <c r="I74" s="171"/>
      <c r="J74" s="171"/>
      <c r="K74" s="171"/>
      <c r="AA74" s="171"/>
      <c r="WE74">
        <f t="shared" si="56"/>
        <v>0</v>
      </c>
      <c r="WF74">
        <f t="shared" si="57"/>
        <v>0</v>
      </c>
      <c r="WG74">
        <f t="shared" si="58"/>
        <v>0</v>
      </c>
      <c r="WH74">
        <f t="shared" si="83"/>
        <v>0</v>
      </c>
      <c r="WI74">
        <f t="shared" si="59"/>
        <v>0</v>
      </c>
      <c r="WJ74">
        <f t="shared" si="60"/>
        <v>0</v>
      </c>
      <c r="WK74">
        <f t="shared" si="61"/>
        <v>0</v>
      </c>
      <c r="WL74">
        <f t="shared" si="62"/>
        <v>0</v>
      </c>
      <c r="WM74">
        <f t="shared" si="63"/>
        <v>0</v>
      </c>
      <c r="WN74">
        <f t="shared" si="64"/>
        <v>0</v>
      </c>
      <c r="WO74">
        <f t="shared" si="65"/>
        <v>0</v>
      </c>
      <c r="WP74">
        <f t="shared" si="66"/>
        <v>0</v>
      </c>
      <c r="WQ74">
        <f t="shared" si="67"/>
        <v>0</v>
      </c>
      <c r="WR74">
        <f t="shared" si="68"/>
        <v>0</v>
      </c>
      <c r="WS74">
        <f t="shared" si="69"/>
        <v>0</v>
      </c>
      <c r="WT74">
        <f t="shared" si="70"/>
        <v>0</v>
      </c>
      <c r="WU74" t="str">
        <f t="shared" si="71"/>
        <v>zymoQuick</v>
      </c>
      <c r="WV74">
        <f t="shared" si="72"/>
        <v>0</v>
      </c>
      <c r="WW74">
        <f t="shared" si="73"/>
        <v>0</v>
      </c>
      <c r="WX74">
        <f t="shared" si="74"/>
        <v>0</v>
      </c>
      <c r="WY74">
        <f t="shared" si="75"/>
        <v>0</v>
      </c>
      <c r="WZ74">
        <f t="shared" si="76"/>
        <v>0</v>
      </c>
      <c r="XA74">
        <f t="shared" si="77"/>
        <v>0</v>
      </c>
      <c r="XB74">
        <f t="shared" si="78"/>
        <v>0</v>
      </c>
      <c r="XC74">
        <f t="shared" si="79"/>
        <v>0</v>
      </c>
      <c r="XD74">
        <f t="shared" si="80"/>
        <v>0</v>
      </c>
      <c r="XE74">
        <f t="shared" si="81"/>
        <v>0</v>
      </c>
      <c r="XF74">
        <f t="shared" si="82"/>
        <v>0</v>
      </c>
    </row>
    <row r="75" spans="9:630" ht="15.75" customHeight="1" x14ac:dyDescent="0.2">
      <c r="I75" s="171"/>
      <c r="J75" s="171"/>
      <c r="K75" s="171"/>
      <c r="AA75" s="171"/>
      <c r="WE75">
        <f t="shared" si="56"/>
        <v>0</v>
      </c>
      <c r="WF75">
        <f t="shared" si="57"/>
        <v>0</v>
      </c>
      <c r="WG75">
        <f t="shared" si="58"/>
        <v>0</v>
      </c>
      <c r="WH75">
        <f t="shared" si="83"/>
        <v>0</v>
      </c>
      <c r="WI75">
        <f t="shared" si="59"/>
        <v>0</v>
      </c>
      <c r="WJ75">
        <f t="shared" si="60"/>
        <v>0</v>
      </c>
      <c r="WK75">
        <f t="shared" si="61"/>
        <v>0</v>
      </c>
      <c r="WL75">
        <f t="shared" si="62"/>
        <v>0</v>
      </c>
      <c r="WM75">
        <f t="shared" si="63"/>
        <v>0</v>
      </c>
      <c r="WN75">
        <f t="shared" si="64"/>
        <v>0</v>
      </c>
      <c r="WO75">
        <f t="shared" si="65"/>
        <v>0</v>
      </c>
      <c r="WP75">
        <f t="shared" si="66"/>
        <v>0</v>
      </c>
      <c r="WQ75">
        <f t="shared" si="67"/>
        <v>0</v>
      </c>
      <c r="WR75">
        <f t="shared" si="68"/>
        <v>0</v>
      </c>
      <c r="WS75">
        <f t="shared" si="69"/>
        <v>0</v>
      </c>
      <c r="WT75">
        <f t="shared" si="70"/>
        <v>0</v>
      </c>
      <c r="WU75" t="str">
        <f t="shared" si="71"/>
        <v>days</v>
      </c>
      <c r="WV75">
        <f t="shared" si="72"/>
        <v>0</v>
      </c>
      <c r="WW75">
        <f t="shared" si="73"/>
        <v>0</v>
      </c>
      <c r="WX75">
        <f t="shared" si="74"/>
        <v>0</v>
      </c>
      <c r="WY75">
        <f t="shared" si="75"/>
        <v>0</v>
      </c>
      <c r="WZ75">
        <f t="shared" si="76"/>
        <v>0</v>
      </c>
      <c r="XA75">
        <f t="shared" si="77"/>
        <v>0</v>
      </c>
      <c r="XB75">
        <f t="shared" si="78"/>
        <v>0</v>
      </c>
      <c r="XC75">
        <f t="shared" si="79"/>
        <v>0</v>
      </c>
      <c r="XD75">
        <f t="shared" si="80"/>
        <v>0</v>
      </c>
      <c r="XE75">
        <f t="shared" si="81"/>
        <v>0</v>
      </c>
      <c r="XF75">
        <f t="shared" si="82"/>
        <v>0</v>
      </c>
    </row>
    <row r="76" spans="9:630" ht="15.75" customHeight="1" x14ac:dyDescent="0.2">
      <c r="I76" s="171"/>
      <c r="J76" s="171"/>
      <c r="K76" s="171"/>
      <c r="AA76" s="171"/>
      <c r="WE76">
        <f t="shared" si="56"/>
        <v>0</v>
      </c>
      <c r="WF76">
        <f t="shared" si="57"/>
        <v>0</v>
      </c>
      <c r="WG76">
        <f t="shared" si="58"/>
        <v>0</v>
      </c>
      <c r="WH76">
        <f t="shared" si="83"/>
        <v>0</v>
      </c>
      <c r="WI76">
        <f t="shared" si="59"/>
        <v>0</v>
      </c>
      <c r="WJ76">
        <f t="shared" si="60"/>
        <v>0</v>
      </c>
      <c r="WK76">
        <f t="shared" si="61"/>
        <v>0</v>
      </c>
      <c r="WL76">
        <f t="shared" si="62"/>
        <v>0</v>
      </c>
      <c r="WM76">
        <f t="shared" si="63"/>
        <v>0</v>
      </c>
      <c r="WN76">
        <f t="shared" si="64"/>
        <v>0</v>
      </c>
      <c r="WO76">
        <f t="shared" si="65"/>
        <v>0</v>
      </c>
      <c r="WP76">
        <f t="shared" si="66"/>
        <v>0</v>
      </c>
      <c r="WQ76">
        <f t="shared" si="67"/>
        <v>0</v>
      </c>
      <c r="WR76">
        <f t="shared" si="68"/>
        <v>0</v>
      </c>
      <c r="WS76">
        <f t="shared" si="69"/>
        <v>0</v>
      </c>
      <c r="WT76">
        <f t="shared" si="70"/>
        <v>0</v>
      </c>
      <c r="WU76" t="str">
        <f t="shared" si="71"/>
        <v>zymoQuick</v>
      </c>
      <c r="WV76">
        <f t="shared" si="72"/>
        <v>0</v>
      </c>
      <c r="WW76">
        <f t="shared" si="73"/>
        <v>0</v>
      </c>
      <c r="WX76">
        <f t="shared" si="74"/>
        <v>0</v>
      </c>
      <c r="WY76">
        <f t="shared" si="75"/>
        <v>0</v>
      </c>
      <c r="WZ76">
        <f t="shared" si="76"/>
        <v>0</v>
      </c>
      <c r="XA76">
        <f t="shared" si="77"/>
        <v>0</v>
      </c>
      <c r="XB76">
        <f t="shared" si="78"/>
        <v>0</v>
      </c>
      <c r="XC76">
        <f t="shared" si="79"/>
        <v>0</v>
      </c>
      <c r="XD76">
        <f t="shared" si="80"/>
        <v>0</v>
      </c>
      <c r="XE76">
        <f t="shared" si="81"/>
        <v>0</v>
      </c>
      <c r="XF76">
        <f t="shared" si="82"/>
        <v>0</v>
      </c>
    </row>
    <row r="77" spans="9:630" ht="15.75" customHeight="1" x14ac:dyDescent="0.2">
      <c r="I77" s="171"/>
      <c r="J77" s="171"/>
      <c r="K77" s="171"/>
      <c r="AA77" s="171"/>
      <c r="WE77">
        <f t="shared" si="56"/>
        <v>0</v>
      </c>
      <c r="WF77">
        <f t="shared" si="57"/>
        <v>0</v>
      </c>
      <c r="WG77">
        <f t="shared" si="58"/>
        <v>0</v>
      </c>
      <c r="WH77">
        <f t="shared" si="83"/>
        <v>0</v>
      </c>
      <c r="WI77">
        <f t="shared" si="59"/>
        <v>0</v>
      </c>
      <c r="WJ77">
        <f t="shared" si="60"/>
        <v>0</v>
      </c>
      <c r="WK77">
        <f t="shared" si="61"/>
        <v>0</v>
      </c>
      <c r="WL77">
        <f t="shared" si="62"/>
        <v>0</v>
      </c>
      <c r="WM77">
        <f t="shared" si="63"/>
        <v>0</v>
      </c>
      <c r="WN77">
        <f t="shared" si="64"/>
        <v>0</v>
      </c>
      <c r="WO77">
        <f t="shared" si="65"/>
        <v>0</v>
      </c>
      <c r="WP77">
        <f t="shared" si="66"/>
        <v>0</v>
      </c>
      <c r="WQ77">
        <f t="shared" si="67"/>
        <v>0</v>
      </c>
      <c r="WR77">
        <f t="shared" si="68"/>
        <v>0</v>
      </c>
      <c r="WS77">
        <f t="shared" si="69"/>
        <v>0</v>
      </c>
      <c r="WT77">
        <f t="shared" si="70"/>
        <v>0</v>
      </c>
      <c r="WU77" t="str">
        <f t="shared" si="71"/>
        <v>zymoQuick</v>
      </c>
      <c r="WV77">
        <f t="shared" si="72"/>
        <v>0</v>
      </c>
      <c r="WW77">
        <f t="shared" si="73"/>
        <v>0</v>
      </c>
      <c r="WX77">
        <f t="shared" si="74"/>
        <v>0</v>
      </c>
      <c r="WY77">
        <f t="shared" si="75"/>
        <v>0</v>
      </c>
      <c r="WZ77">
        <f t="shared" si="76"/>
        <v>0</v>
      </c>
      <c r="XA77">
        <f t="shared" si="77"/>
        <v>0</v>
      </c>
      <c r="XB77">
        <f t="shared" si="78"/>
        <v>0</v>
      </c>
      <c r="XC77">
        <f t="shared" si="79"/>
        <v>0</v>
      </c>
      <c r="XD77">
        <f t="shared" si="80"/>
        <v>0</v>
      </c>
      <c r="XE77">
        <f t="shared" si="81"/>
        <v>0</v>
      </c>
      <c r="XF77">
        <f t="shared" si="82"/>
        <v>0</v>
      </c>
    </row>
    <row r="78" spans="9:630" ht="15.75" customHeight="1" x14ac:dyDescent="0.2">
      <c r="I78" s="171"/>
      <c r="J78" s="171"/>
      <c r="K78" s="171"/>
      <c r="AA78" s="171"/>
      <c r="WE78">
        <f t="shared" si="56"/>
        <v>0</v>
      </c>
      <c r="WF78">
        <f t="shared" si="57"/>
        <v>0</v>
      </c>
      <c r="WG78">
        <f t="shared" si="58"/>
        <v>0</v>
      </c>
      <c r="WH78">
        <f t="shared" si="83"/>
        <v>0</v>
      </c>
      <c r="WI78">
        <f t="shared" si="59"/>
        <v>0</v>
      </c>
      <c r="WJ78">
        <f t="shared" si="60"/>
        <v>0</v>
      </c>
      <c r="WK78">
        <f t="shared" si="61"/>
        <v>0</v>
      </c>
      <c r="WL78">
        <f t="shared" si="62"/>
        <v>0</v>
      </c>
      <c r="WM78">
        <f t="shared" si="63"/>
        <v>0</v>
      </c>
      <c r="WN78">
        <f t="shared" si="64"/>
        <v>0</v>
      </c>
      <c r="WO78">
        <f t="shared" si="65"/>
        <v>0</v>
      </c>
      <c r="WP78">
        <f t="shared" si="66"/>
        <v>0</v>
      </c>
      <c r="WQ78">
        <f t="shared" si="67"/>
        <v>0</v>
      </c>
      <c r="WR78">
        <f t="shared" si="68"/>
        <v>0</v>
      </c>
      <c r="WS78">
        <f t="shared" si="69"/>
        <v>0</v>
      </c>
      <c r="WT78">
        <f t="shared" si="70"/>
        <v>0</v>
      </c>
      <c r="WU78" t="str">
        <f t="shared" si="71"/>
        <v>days</v>
      </c>
      <c r="WV78">
        <f t="shared" si="72"/>
        <v>0</v>
      </c>
      <c r="WW78">
        <f t="shared" si="73"/>
        <v>0</v>
      </c>
      <c r="WX78">
        <f t="shared" si="74"/>
        <v>0</v>
      </c>
      <c r="WY78">
        <f t="shared" si="75"/>
        <v>0</v>
      </c>
      <c r="WZ78">
        <f t="shared" si="76"/>
        <v>0</v>
      </c>
      <c r="XA78">
        <f t="shared" si="77"/>
        <v>0</v>
      </c>
      <c r="XB78">
        <f t="shared" si="78"/>
        <v>0</v>
      </c>
      <c r="XC78">
        <f t="shared" si="79"/>
        <v>0</v>
      </c>
      <c r="XD78">
        <f t="shared" si="80"/>
        <v>0</v>
      </c>
      <c r="XE78">
        <f t="shared" si="81"/>
        <v>0</v>
      </c>
      <c r="XF78">
        <f t="shared" si="82"/>
        <v>0</v>
      </c>
    </row>
    <row r="79" spans="9:630" ht="15.75" customHeight="1" x14ac:dyDescent="0.2">
      <c r="I79" s="171"/>
      <c r="J79" s="171"/>
      <c r="K79" s="171"/>
      <c r="AA79" s="171"/>
      <c r="WE79">
        <f t="shared" si="56"/>
        <v>0</v>
      </c>
      <c r="WF79">
        <f t="shared" si="57"/>
        <v>0</v>
      </c>
      <c r="WG79">
        <f t="shared" si="58"/>
        <v>0</v>
      </c>
      <c r="WH79">
        <f t="shared" si="83"/>
        <v>0</v>
      </c>
      <c r="WI79">
        <f t="shared" si="59"/>
        <v>0</v>
      </c>
      <c r="WJ79">
        <f t="shared" si="60"/>
        <v>0</v>
      </c>
      <c r="WK79">
        <f t="shared" si="61"/>
        <v>0</v>
      </c>
      <c r="WL79">
        <f t="shared" si="62"/>
        <v>0</v>
      </c>
      <c r="WM79">
        <f t="shared" si="63"/>
        <v>0</v>
      </c>
      <c r="WN79">
        <f t="shared" si="64"/>
        <v>0</v>
      </c>
      <c r="WO79">
        <f t="shared" si="65"/>
        <v>0</v>
      </c>
      <c r="WP79">
        <f t="shared" si="66"/>
        <v>0</v>
      </c>
      <c r="WQ79">
        <f t="shared" si="67"/>
        <v>0</v>
      </c>
      <c r="WR79">
        <f t="shared" si="68"/>
        <v>0</v>
      </c>
      <c r="WS79">
        <f t="shared" si="69"/>
        <v>0</v>
      </c>
      <c r="WT79">
        <f t="shared" si="70"/>
        <v>0</v>
      </c>
      <c r="WU79" t="str">
        <f t="shared" si="71"/>
        <v>days</v>
      </c>
      <c r="WV79">
        <f t="shared" si="72"/>
        <v>0</v>
      </c>
      <c r="WW79">
        <f t="shared" si="73"/>
        <v>0</v>
      </c>
      <c r="WX79">
        <f t="shared" si="74"/>
        <v>0</v>
      </c>
      <c r="WY79">
        <f t="shared" si="75"/>
        <v>0</v>
      </c>
      <c r="WZ79">
        <f t="shared" si="76"/>
        <v>0</v>
      </c>
      <c r="XA79">
        <f t="shared" si="77"/>
        <v>0</v>
      </c>
      <c r="XB79">
        <f t="shared" si="78"/>
        <v>0</v>
      </c>
      <c r="XC79">
        <f t="shared" si="79"/>
        <v>0</v>
      </c>
      <c r="XD79">
        <f t="shared" si="80"/>
        <v>0</v>
      </c>
      <c r="XE79">
        <f t="shared" si="81"/>
        <v>0</v>
      </c>
      <c r="XF79">
        <f t="shared" si="82"/>
        <v>0</v>
      </c>
    </row>
    <row r="80" spans="9:630" ht="15.75" customHeight="1" x14ac:dyDescent="0.2">
      <c r="I80" s="171"/>
      <c r="J80" s="171"/>
      <c r="K80" s="171"/>
      <c r="AA80" s="171"/>
      <c r="WE80">
        <f t="shared" si="56"/>
        <v>0</v>
      </c>
      <c r="WF80">
        <f t="shared" si="57"/>
        <v>0</v>
      </c>
      <c r="WG80">
        <f t="shared" si="58"/>
        <v>0</v>
      </c>
      <c r="WH80">
        <f t="shared" si="83"/>
        <v>0</v>
      </c>
      <c r="WI80">
        <f t="shared" si="59"/>
        <v>0</v>
      </c>
      <c r="WJ80">
        <f t="shared" si="60"/>
        <v>0</v>
      </c>
      <c r="WK80">
        <f t="shared" si="61"/>
        <v>0</v>
      </c>
      <c r="WL80">
        <f t="shared" si="62"/>
        <v>0</v>
      </c>
      <c r="WM80">
        <f t="shared" si="63"/>
        <v>0</v>
      </c>
      <c r="WN80">
        <f t="shared" si="64"/>
        <v>0</v>
      </c>
      <c r="WO80">
        <f t="shared" si="65"/>
        <v>0</v>
      </c>
      <c r="WP80">
        <f t="shared" si="66"/>
        <v>0</v>
      </c>
      <c r="WQ80">
        <f t="shared" si="67"/>
        <v>0</v>
      </c>
      <c r="WR80">
        <f t="shared" si="68"/>
        <v>0</v>
      </c>
      <c r="WS80">
        <f t="shared" si="69"/>
        <v>0</v>
      </c>
      <c r="WT80">
        <f t="shared" si="70"/>
        <v>0</v>
      </c>
      <c r="WU80" t="str">
        <f t="shared" si="71"/>
        <v>days</v>
      </c>
      <c r="WV80">
        <f t="shared" si="72"/>
        <v>0</v>
      </c>
      <c r="WW80">
        <f t="shared" si="73"/>
        <v>0</v>
      </c>
      <c r="WX80">
        <f t="shared" si="74"/>
        <v>0</v>
      </c>
      <c r="WY80">
        <f t="shared" si="75"/>
        <v>0</v>
      </c>
      <c r="WZ80">
        <f t="shared" si="76"/>
        <v>0</v>
      </c>
      <c r="XA80">
        <f t="shared" si="77"/>
        <v>0</v>
      </c>
      <c r="XB80">
        <f t="shared" si="78"/>
        <v>0</v>
      </c>
      <c r="XC80">
        <f t="shared" si="79"/>
        <v>0</v>
      </c>
      <c r="XD80">
        <f t="shared" si="80"/>
        <v>0</v>
      </c>
      <c r="XE80">
        <f t="shared" si="81"/>
        <v>0</v>
      </c>
      <c r="XF80">
        <f t="shared" si="82"/>
        <v>0</v>
      </c>
    </row>
    <row r="81" spans="9:630" ht="15.75" customHeight="1" x14ac:dyDescent="0.2">
      <c r="I81" s="171"/>
      <c r="J81" s="171"/>
      <c r="K81" s="171"/>
      <c r="AA81" s="171"/>
      <c r="WE81">
        <f t="shared" si="56"/>
        <v>0</v>
      </c>
      <c r="WF81">
        <f t="shared" si="57"/>
        <v>0</v>
      </c>
      <c r="WG81">
        <f t="shared" si="58"/>
        <v>0</v>
      </c>
      <c r="WH81">
        <f t="shared" si="83"/>
        <v>0</v>
      </c>
      <c r="WI81">
        <f t="shared" si="59"/>
        <v>0</v>
      </c>
      <c r="WJ81">
        <f t="shared" si="60"/>
        <v>0</v>
      </c>
      <c r="WK81">
        <f t="shared" si="61"/>
        <v>0</v>
      </c>
      <c r="WL81">
        <f t="shared" si="62"/>
        <v>0</v>
      </c>
      <c r="WM81">
        <f t="shared" si="63"/>
        <v>0</v>
      </c>
      <c r="WN81">
        <f t="shared" si="64"/>
        <v>0</v>
      </c>
      <c r="WO81">
        <f t="shared" si="65"/>
        <v>0</v>
      </c>
      <c r="WP81">
        <f t="shared" si="66"/>
        <v>0</v>
      </c>
      <c r="WQ81">
        <f t="shared" si="67"/>
        <v>0</v>
      </c>
      <c r="WR81">
        <f t="shared" si="68"/>
        <v>0</v>
      </c>
      <c r="WS81">
        <f t="shared" si="69"/>
        <v>0</v>
      </c>
      <c r="WT81">
        <f t="shared" si="70"/>
        <v>0</v>
      </c>
      <c r="WU81" t="str">
        <f t="shared" si="71"/>
        <v>days</v>
      </c>
      <c r="WV81">
        <f t="shared" si="72"/>
        <v>0</v>
      </c>
      <c r="WW81">
        <f t="shared" si="73"/>
        <v>0</v>
      </c>
      <c r="WX81">
        <f t="shared" si="74"/>
        <v>0</v>
      </c>
      <c r="WY81">
        <f t="shared" si="75"/>
        <v>0</v>
      </c>
      <c r="WZ81">
        <f t="shared" si="76"/>
        <v>0</v>
      </c>
      <c r="XA81">
        <f t="shared" si="77"/>
        <v>0</v>
      </c>
      <c r="XB81">
        <f t="shared" si="78"/>
        <v>0</v>
      </c>
      <c r="XC81">
        <f t="shared" si="79"/>
        <v>0</v>
      </c>
      <c r="XD81">
        <f t="shared" si="80"/>
        <v>0</v>
      </c>
      <c r="XE81">
        <f t="shared" si="81"/>
        <v>0</v>
      </c>
      <c r="XF81">
        <f t="shared" si="82"/>
        <v>0</v>
      </c>
    </row>
    <row r="82" spans="9:630" ht="15.75" customHeight="1" x14ac:dyDescent="0.2">
      <c r="I82" s="171"/>
      <c r="J82" s="171"/>
      <c r="K82" s="171"/>
      <c r="AA82" s="171"/>
      <c r="WE82">
        <f t="shared" si="56"/>
        <v>0</v>
      </c>
      <c r="WF82">
        <f t="shared" si="57"/>
        <v>0</v>
      </c>
      <c r="WG82">
        <f t="shared" si="58"/>
        <v>0</v>
      </c>
      <c r="WH82">
        <f t="shared" si="83"/>
        <v>0</v>
      </c>
      <c r="WI82">
        <f t="shared" si="59"/>
        <v>0</v>
      </c>
      <c r="WJ82">
        <f t="shared" si="60"/>
        <v>0</v>
      </c>
      <c r="WK82">
        <f t="shared" si="61"/>
        <v>0</v>
      </c>
      <c r="WL82">
        <f t="shared" si="62"/>
        <v>0</v>
      </c>
      <c r="WM82">
        <f t="shared" si="63"/>
        <v>0</v>
      </c>
      <c r="WN82">
        <f t="shared" si="64"/>
        <v>0</v>
      </c>
      <c r="WO82">
        <f t="shared" si="65"/>
        <v>0</v>
      </c>
      <c r="WP82">
        <f t="shared" si="66"/>
        <v>0</v>
      </c>
      <c r="WQ82">
        <f t="shared" si="67"/>
        <v>0</v>
      </c>
      <c r="WR82">
        <f t="shared" si="68"/>
        <v>0</v>
      </c>
      <c r="WS82">
        <f t="shared" si="69"/>
        <v>0</v>
      </c>
      <c r="WT82">
        <f t="shared" si="70"/>
        <v>0</v>
      </c>
      <c r="WU82" t="str">
        <f t="shared" si="71"/>
        <v>zymoQuick</v>
      </c>
      <c r="WV82">
        <f t="shared" si="72"/>
        <v>0</v>
      </c>
      <c r="WW82">
        <f t="shared" si="73"/>
        <v>0</v>
      </c>
      <c r="WX82">
        <f t="shared" si="74"/>
        <v>0</v>
      </c>
      <c r="WY82">
        <f t="shared" si="75"/>
        <v>0</v>
      </c>
      <c r="WZ82">
        <f t="shared" si="76"/>
        <v>0</v>
      </c>
      <c r="XA82">
        <f t="shared" si="77"/>
        <v>0</v>
      </c>
      <c r="XB82">
        <f t="shared" si="78"/>
        <v>0</v>
      </c>
      <c r="XC82">
        <f t="shared" si="79"/>
        <v>0</v>
      </c>
      <c r="XD82">
        <f t="shared" si="80"/>
        <v>0</v>
      </c>
      <c r="XE82">
        <f t="shared" si="81"/>
        <v>0</v>
      </c>
      <c r="XF82">
        <f t="shared" si="82"/>
        <v>0</v>
      </c>
    </row>
    <row r="83" spans="9:630" ht="15.75" customHeight="1" x14ac:dyDescent="0.2">
      <c r="I83" s="171"/>
      <c r="J83" s="171"/>
      <c r="K83" s="171"/>
      <c r="AA83" s="171"/>
      <c r="WE83">
        <f t="shared" si="56"/>
        <v>0</v>
      </c>
      <c r="WF83">
        <f t="shared" si="57"/>
        <v>0</v>
      </c>
      <c r="WG83">
        <f t="shared" si="58"/>
        <v>0</v>
      </c>
      <c r="WH83">
        <f t="shared" si="83"/>
        <v>0</v>
      </c>
      <c r="WI83">
        <f t="shared" si="59"/>
        <v>0</v>
      </c>
      <c r="WJ83">
        <f t="shared" si="60"/>
        <v>0</v>
      </c>
      <c r="WK83">
        <f t="shared" si="61"/>
        <v>0</v>
      </c>
      <c r="WL83">
        <f t="shared" si="62"/>
        <v>0</v>
      </c>
      <c r="WM83">
        <f t="shared" si="63"/>
        <v>0</v>
      </c>
      <c r="WN83">
        <f t="shared" si="64"/>
        <v>0</v>
      </c>
      <c r="WO83">
        <f t="shared" si="65"/>
        <v>0</v>
      </c>
      <c r="WP83">
        <f t="shared" si="66"/>
        <v>0</v>
      </c>
      <c r="WQ83">
        <f t="shared" si="67"/>
        <v>0</v>
      </c>
      <c r="WR83">
        <f t="shared" si="68"/>
        <v>0</v>
      </c>
      <c r="WS83">
        <f t="shared" si="69"/>
        <v>0</v>
      </c>
      <c r="WT83">
        <f t="shared" si="70"/>
        <v>0</v>
      </c>
      <c r="WU83" t="str">
        <f t="shared" si="71"/>
        <v>days</v>
      </c>
      <c r="WV83">
        <f t="shared" si="72"/>
        <v>0</v>
      </c>
      <c r="WW83">
        <f t="shared" si="73"/>
        <v>0</v>
      </c>
      <c r="WX83">
        <f t="shared" si="74"/>
        <v>0</v>
      </c>
      <c r="WY83">
        <f t="shared" si="75"/>
        <v>0</v>
      </c>
      <c r="WZ83">
        <f t="shared" si="76"/>
        <v>0</v>
      </c>
      <c r="XA83">
        <f t="shared" si="77"/>
        <v>0</v>
      </c>
      <c r="XB83">
        <f t="shared" si="78"/>
        <v>0</v>
      </c>
      <c r="XC83">
        <f t="shared" si="79"/>
        <v>0</v>
      </c>
      <c r="XD83">
        <f t="shared" si="80"/>
        <v>0</v>
      </c>
      <c r="XE83">
        <f t="shared" si="81"/>
        <v>0</v>
      </c>
      <c r="XF83">
        <f t="shared" si="82"/>
        <v>0</v>
      </c>
    </row>
    <row r="84" spans="9:630" ht="15.75" customHeight="1" x14ac:dyDescent="0.2">
      <c r="I84" s="171"/>
      <c r="J84" s="171"/>
      <c r="K84" s="171"/>
      <c r="AA84" s="171"/>
      <c r="WE84">
        <f t="shared" si="56"/>
        <v>0</v>
      </c>
      <c r="WF84">
        <f t="shared" si="57"/>
        <v>0</v>
      </c>
      <c r="WG84">
        <f t="shared" si="58"/>
        <v>0</v>
      </c>
      <c r="WH84">
        <f t="shared" si="83"/>
        <v>0</v>
      </c>
      <c r="WI84">
        <f t="shared" si="59"/>
        <v>0</v>
      </c>
      <c r="WJ84">
        <f t="shared" si="60"/>
        <v>0</v>
      </c>
      <c r="WK84">
        <f t="shared" si="61"/>
        <v>0</v>
      </c>
      <c r="WL84">
        <f t="shared" si="62"/>
        <v>0</v>
      </c>
      <c r="WM84">
        <f t="shared" si="63"/>
        <v>0</v>
      </c>
      <c r="WN84">
        <f t="shared" si="64"/>
        <v>0</v>
      </c>
      <c r="WO84">
        <f t="shared" si="65"/>
        <v>0</v>
      </c>
      <c r="WP84">
        <f t="shared" si="66"/>
        <v>0</v>
      </c>
      <c r="WQ84">
        <f t="shared" si="67"/>
        <v>0</v>
      </c>
      <c r="WR84">
        <f t="shared" si="68"/>
        <v>0</v>
      </c>
      <c r="WS84">
        <f t="shared" si="69"/>
        <v>0</v>
      </c>
      <c r="WT84">
        <f t="shared" si="70"/>
        <v>0</v>
      </c>
      <c r="WU84" t="str">
        <f t="shared" si="71"/>
        <v>days</v>
      </c>
      <c r="WV84">
        <f t="shared" si="72"/>
        <v>0</v>
      </c>
      <c r="WW84">
        <f t="shared" si="73"/>
        <v>0</v>
      </c>
      <c r="WX84">
        <f t="shared" si="74"/>
        <v>0</v>
      </c>
      <c r="WY84">
        <f t="shared" si="75"/>
        <v>0</v>
      </c>
      <c r="WZ84">
        <f t="shared" si="76"/>
        <v>0</v>
      </c>
      <c r="XA84">
        <f t="shared" si="77"/>
        <v>0</v>
      </c>
      <c r="XB84">
        <f t="shared" si="78"/>
        <v>0</v>
      </c>
      <c r="XC84">
        <f t="shared" si="79"/>
        <v>0</v>
      </c>
      <c r="XD84">
        <f t="shared" si="80"/>
        <v>0</v>
      </c>
      <c r="XE84">
        <f t="shared" si="81"/>
        <v>0</v>
      </c>
      <c r="XF84">
        <f t="shared" si="82"/>
        <v>0</v>
      </c>
    </row>
    <row r="85" spans="9:630" ht="15.75" customHeight="1" x14ac:dyDescent="0.2">
      <c r="I85" s="171"/>
      <c r="J85" s="171"/>
      <c r="K85" s="171"/>
      <c r="AA85" s="171"/>
      <c r="WE85">
        <f t="shared" si="56"/>
        <v>0</v>
      </c>
      <c r="WF85">
        <f t="shared" si="57"/>
        <v>0</v>
      </c>
      <c r="WG85">
        <f t="shared" si="58"/>
        <v>0</v>
      </c>
      <c r="WH85">
        <f t="shared" si="83"/>
        <v>0</v>
      </c>
      <c r="WI85">
        <f t="shared" si="59"/>
        <v>0</v>
      </c>
      <c r="WJ85">
        <f t="shared" si="60"/>
        <v>0</v>
      </c>
      <c r="WK85">
        <f t="shared" si="61"/>
        <v>0</v>
      </c>
      <c r="WL85">
        <f t="shared" si="62"/>
        <v>0</v>
      </c>
      <c r="WM85">
        <f t="shared" si="63"/>
        <v>0</v>
      </c>
      <c r="WN85">
        <f t="shared" si="64"/>
        <v>0</v>
      </c>
      <c r="WO85">
        <f t="shared" si="65"/>
        <v>0</v>
      </c>
      <c r="WP85">
        <f t="shared" si="66"/>
        <v>0</v>
      </c>
      <c r="WQ85">
        <f t="shared" si="67"/>
        <v>0</v>
      </c>
      <c r="WR85">
        <f t="shared" si="68"/>
        <v>0</v>
      </c>
      <c r="WS85">
        <f t="shared" si="69"/>
        <v>0</v>
      </c>
      <c r="WT85">
        <f t="shared" si="70"/>
        <v>0</v>
      </c>
      <c r="WU85" t="str">
        <f t="shared" si="71"/>
        <v>days</v>
      </c>
      <c r="WV85">
        <f t="shared" si="72"/>
        <v>0</v>
      </c>
      <c r="WW85">
        <f t="shared" si="73"/>
        <v>0</v>
      </c>
      <c r="WX85">
        <f t="shared" si="74"/>
        <v>0</v>
      </c>
      <c r="WY85">
        <f t="shared" si="75"/>
        <v>0</v>
      </c>
      <c r="WZ85">
        <f t="shared" si="76"/>
        <v>0</v>
      </c>
      <c r="XA85">
        <f t="shared" si="77"/>
        <v>0</v>
      </c>
      <c r="XB85">
        <f t="shared" si="78"/>
        <v>0</v>
      </c>
      <c r="XC85">
        <f t="shared" si="79"/>
        <v>0</v>
      </c>
      <c r="XD85">
        <f t="shared" si="80"/>
        <v>0</v>
      </c>
      <c r="XE85">
        <f t="shared" si="81"/>
        <v>0</v>
      </c>
      <c r="XF85">
        <f t="shared" si="82"/>
        <v>0</v>
      </c>
    </row>
    <row r="86" spans="9:630" ht="15.75" customHeight="1" x14ac:dyDescent="0.2">
      <c r="I86" s="171"/>
      <c r="J86" s="171"/>
      <c r="K86" s="171"/>
      <c r="AA86" s="171"/>
      <c r="WE86">
        <f t="shared" si="56"/>
        <v>0</v>
      </c>
      <c r="WF86">
        <f t="shared" si="57"/>
        <v>0</v>
      </c>
      <c r="WG86">
        <f t="shared" si="58"/>
        <v>0</v>
      </c>
      <c r="WH86">
        <f t="shared" si="83"/>
        <v>0</v>
      </c>
      <c r="WI86">
        <f t="shared" si="59"/>
        <v>0</v>
      </c>
      <c r="WJ86">
        <f t="shared" si="60"/>
        <v>0</v>
      </c>
      <c r="WK86">
        <f t="shared" si="61"/>
        <v>0</v>
      </c>
      <c r="WL86">
        <f t="shared" si="62"/>
        <v>0</v>
      </c>
      <c r="WM86">
        <f t="shared" si="63"/>
        <v>0</v>
      </c>
      <c r="WN86">
        <f t="shared" si="64"/>
        <v>0</v>
      </c>
      <c r="WO86">
        <f t="shared" si="65"/>
        <v>0</v>
      </c>
      <c r="WP86">
        <f t="shared" si="66"/>
        <v>0</v>
      </c>
      <c r="WQ86">
        <f t="shared" si="67"/>
        <v>0</v>
      </c>
      <c r="WR86">
        <f t="shared" si="68"/>
        <v>0</v>
      </c>
      <c r="WS86">
        <f t="shared" si="69"/>
        <v>0</v>
      </c>
      <c r="WT86">
        <f t="shared" si="70"/>
        <v>0</v>
      </c>
      <c r="WU86" t="str">
        <f t="shared" si="71"/>
        <v>days</v>
      </c>
      <c r="WV86">
        <f t="shared" si="72"/>
        <v>0</v>
      </c>
      <c r="WW86">
        <f t="shared" si="73"/>
        <v>0</v>
      </c>
      <c r="WX86">
        <f t="shared" si="74"/>
        <v>0</v>
      </c>
      <c r="WY86">
        <f t="shared" si="75"/>
        <v>0</v>
      </c>
      <c r="WZ86">
        <f t="shared" si="76"/>
        <v>0</v>
      </c>
      <c r="XA86">
        <f t="shared" si="77"/>
        <v>0</v>
      </c>
      <c r="XB86">
        <f t="shared" si="78"/>
        <v>0</v>
      </c>
      <c r="XC86">
        <f t="shared" si="79"/>
        <v>0</v>
      </c>
      <c r="XD86">
        <f t="shared" si="80"/>
        <v>0</v>
      </c>
      <c r="XE86">
        <f t="shared" si="81"/>
        <v>0</v>
      </c>
      <c r="XF86">
        <f t="shared" si="82"/>
        <v>0</v>
      </c>
    </row>
    <row r="87" spans="9:630" ht="15.75" customHeight="1" x14ac:dyDescent="0.2">
      <c r="I87" s="171"/>
      <c r="J87" s="171"/>
      <c r="K87" s="171"/>
      <c r="AA87" s="171"/>
      <c r="WE87">
        <f t="shared" si="56"/>
        <v>0</v>
      </c>
      <c r="WF87">
        <f t="shared" si="57"/>
        <v>0</v>
      </c>
      <c r="WG87">
        <f t="shared" si="58"/>
        <v>0</v>
      </c>
      <c r="WH87">
        <f t="shared" si="83"/>
        <v>0</v>
      </c>
      <c r="WI87">
        <f t="shared" si="59"/>
        <v>0</v>
      </c>
      <c r="WJ87">
        <f t="shared" si="60"/>
        <v>0</v>
      </c>
      <c r="WK87">
        <f t="shared" si="61"/>
        <v>0</v>
      </c>
      <c r="WL87">
        <f t="shared" si="62"/>
        <v>0</v>
      </c>
      <c r="WM87">
        <f t="shared" si="63"/>
        <v>0</v>
      </c>
      <c r="WN87">
        <f t="shared" si="64"/>
        <v>0</v>
      </c>
      <c r="WO87">
        <f t="shared" si="65"/>
        <v>0</v>
      </c>
      <c r="WP87">
        <f t="shared" si="66"/>
        <v>0</v>
      </c>
      <c r="WQ87">
        <f t="shared" si="67"/>
        <v>0</v>
      </c>
      <c r="WR87">
        <f t="shared" si="68"/>
        <v>0</v>
      </c>
      <c r="WS87">
        <f t="shared" si="69"/>
        <v>0</v>
      </c>
      <c r="WT87">
        <f t="shared" si="70"/>
        <v>0</v>
      </c>
      <c r="WU87" t="str">
        <f t="shared" si="71"/>
        <v>days</v>
      </c>
      <c r="WV87">
        <f t="shared" si="72"/>
        <v>0</v>
      </c>
      <c r="WW87">
        <f t="shared" si="73"/>
        <v>0</v>
      </c>
      <c r="WX87">
        <f t="shared" si="74"/>
        <v>0</v>
      </c>
      <c r="WY87">
        <f t="shared" si="75"/>
        <v>0</v>
      </c>
      <c r="WZ87">
        <f t="shared" si="76"/>
        <v>0</v>
      </c>
      <c r="XA87">
        <f t="shared" si="77"/>
        <v>0</v>
      </c>
      <c r="XB87">
        <f t="shared" si="78"/>
        <v>0</v>
      </c>
      <c r="XC87">
        <f t="shared" si="79"/>
        <v>0</v>
      </c>
      <c r="XD87">
        <f t="shared" si="80"/>
        <v>0</v>
      </c>
      <c r="XE87">
        <f t="shared" si="81"/>
        <v>0</v>
      </c>
      <c r="XF87">
        <f t="shared" si="82"/>
        <v>0</v>
      </c>
    </row>
    <row r="88" spans="9:630" ht="15.75" customHeight="1" x14ac:dyDescent="0.2">
      <c r="I88" s="171"/>
      <c r="J88" s="171"/>
      <c r="K88" s="171"/>
      <c r="AA88" s="171"/>
      <c r="WE88">
        <f t="shared" si="56"/>
        <v>0</v>
      </c>
      <c r="WF88">
        <f t="shared" si="57"/>
        <v>0</v>
      </c>
      <c r="WG88">
        <f t="shared" si="58"/>
        <v>0</v>
      </c>
      <c r="WH88">
        <f t="shared" si="83"/>
        <v>0</v>
      </c>
      <c r="WI88">
        <f t="shared" si="59"/>
        <v>0</v>
      </c>
      <c r="WJ88">
        <f t="shared" si="60"/>
        <v>0</v>
      </c>
      <c r="WK88">
        <f t="shared" si="61"/>
        <v>0</v>
      </c>
      <c r="WL88">
        <f t="shared" si="62"/>
        <v>0</v>
      </c>
      <c r="WM88">
        <f t="shared" si="63"/>
        <v>0</v>
      </c>
      <c r="WN88">
        <f t="shared" si="64"/>
        <v>0</v>
      </c>
      <c r="WO88">
        <f t="shared" si="65"/>
        <v>0</v>
      </c>
      <c r="WP88">
        <f t="shared" si="66"/>
        <v>0</v>
      </c>
      <c r="WQ88">
        <f t="shared" si="67"/>
        <v>0</v>
      </c>
      <c r="WR88">
        <f t="shared" si="68"/>
        <v>0</v>
      </c>
      <c r="WS88">
        <f t="shared" si="69"/>
        <v>0</v>
      </c>
      <c r="WT88">
        <f t="shared" si="70"/>
        <v>0</v>
      </c>
      <c r="WU88" t="str">
        <f t="shared" si="71"/>
        <v>days</v>
      </c>
      <c r="WV88">
        <f t="shared" si="72"/>
        <v>0</v>
      </c>
      <c r="WW88">
        <f t="shared" si="73"/>
        <v>0</v>
      </c>
      <c r="WX88">
        <f t="shared" si="74"/>
        <v>0</v>
      </c>
      <c r="WY88">
        <f t="shared" si="75"/>
        <v>0</v>
      </c>
      <c r="WZ88">
        <f t="shared" si="76"/>
        <v>0</v>
      </c>
      <c r="XA88">
        <f t="shared" si="77"/>
        <v>0</v>
      </c>
      <c r="XB88">
        <f t="shared" si="78"/>
        <v>0</v>
      </c>
      <c r="XC88">
        <f t="shared" si="79"/>
        <v>0</v>
      </c>
      <c r="XD88">
        <f t="shared" si="80"/>
        <v>0</v>
      </c>
      <c r="XE88">
        <f t="shared" si="81"/>
        <v>0</v>
      </c>
      <c r="XF88">
        <f t="shared" si="82"/>
        <v>0</v>
      </c>
    </row>
    <row r="89" spans="9:630" ht="15.75" customHeight="1" x14ac:dyDescent="0.2">
      <c r="I89" s="171"/>
      <c r="J89" s="171"/>
      <c r="K89" s="171"/>
      <c r="AA89" s="171"/>
      <c r="WE89">
        <f t="shared" si="56"/>
        <v>0</v>
      </c>
      <c r="WF89">
        <f t="shared" si="57"/>
        <v>0</v>
      </c>
      <c r="WG89">
        <f t="shared" si="58"/>
        <v>0</v>
      </c>
      <c r="WH89">
        <f t="shared" si="83"/>
        <v>0</v>
      </c>
      <c r="WI89">
        <f t="shared" si="59"/>
        <v>0</v>
      </c>
      <c r="WJ89">
        <f t="shared" si="60"/>
        <v>0</v>
      </c>
      <c r="WK89">
        <f t="shared" si="61"/>
        <v>0</v>
      </c>
      <c r="WL89">
        <f t="shared" si="62"/>
        <v>0</v>
      </c>
      <c r="WM89">
        <f t="shared" si="63"/>
        <v>0</v>
      </c>
      <c r="WN89">
        <f t="shared" si="64"/>
        <v>0</v>
      </c>
      <c r="WO89">
        <f t="shared" si="65"/>
        <v>0</v>
      </c>
      <c r="WP89">
        <f t="shared" si="66"/>
        <v>0</v>
      </c>
      <c r="WQ89">
        <f t="shared" si="67"/>
        <v>0</v>
      </c>
      <c r="WR89">
        <f t="shared" si="68"/>
        <v>0</v>
      </c>
      <c r="WS89">
        <f t="shared" si="69"/>
        <v>0</v>
      </c>
      <c r="WT89">
        <f t="shared" si="70"/>
        <v>0</v>
      </c>
      <c r="WU89" t="str">
        <f t="shared" si="71"/>
        <v>days</v>
      </c>
      <c r="WV89">
        <f t="shared" si="72"/>
        <v>0</v>
      </c>
      <c r="WW89">
        <f t="shared" si="73"/>
        <v>0</v>
      </c>
      <c r="WX89">
        <f t="shared" si="74"/>
        <v>0</v>
      </c>
      <c r="WY89">
        <f t="shared" si="75"/>
        <v>0</v>
      </c>
      <c r="WZ89">
        <f t="shared" si="76"/>
        <v>0</v>
      </c>
      <c r="XA89">
        <f t="shared" si="77"/>
        <v>0</v>
      </c>
      <c r="XB89">
        <f t="shared" si="78"/>
        <v>0</v>
      </c>
      <c r="XC89">
        <f t="shared" si="79"/>
        <v>0</v>
      </c>
      <c r="XD89">
        <f t="shared" si="80"/>
        <v>0</v>
      </c>
      <c r="XE89">
        <f t="shared" si="81"/>
        <v>0</v>
      </c>
      <c r="XF89">
        <f t="shared" si="82"/>
        <v>0</v>
      </c>
    </row>
    <row r="90" spans="9:630" ht="15.75" customHeight="1" x14ac:dyDescent="0.2">
      <c r="I90" s="171"/>
      <c r="J90" s="171"/>
      <c r="K90" s="171"/>
      <c r="AA90" s="171"/>
      <c r="WE90">
        <f t="shared" si="56"/>
        <v>0</v>
      </c>
      <c r="WF90">
        <f t="shared" si="57"/>
        <v>0</v>
      </c>
      <c r="WG90">
        <f t="shared" si="58"/>
        <v>0</v>
      </c>
      <c r="WH90">
        <f t="shared" si="83"/>
        <v>0</v>
      </c>
      <c r="WI90">
        <f t="shared" si="59"/>
        <v>0</v>
      </c>
      <c r="WJ90">
        <f t="shared" si="60"/>
        <v>0</v>
      </c>
      <c r="WK90">
        <f t="shared" si="61"/>
        <v>0</v>
      </c>
      <c r="WL90">
        <f t="shared" si="62"/>
        <v>0</v>
      </c>
      <c r="WM90">
        <f t="shared" si="63"/>
        <v>0</v>
      </c>
      <c r="WN90">
        <f t="shared" si="64"/>
        <v>0</v>
      </c>
      <c r="WO90">
        <f t="shared" si="65"/>
        <v>0</v>
      </c>
      <c r="WP90">
        <f t="shared" si="66"/>
        <v>0</v>
      </c>
      <c r="WQ90">
        <f t="shared" si="67"/>
        <v>0</v>
      </c>
      <c r="WR90">
        <f t="shared" si="68"/>
        <v>0</v>
      </c>
      <c r="WS90">
        <f t="shared" si="69"/>
        <v>0</v>
      </c>
      <c r="WT90">
        <f t="shared" si="70"/>
        <v>0</v>
      </c>
      <c r="WU90" t="str">
        <f t="shared" si="71"/>
        <v>days</v>
      </c>
      <c r="WV90">
        <f t="shared" si="72"/>
        <v>0</v>
      </c>
      <c r="WW90">
        <f t="shared" si="73"/>
        <v>0</v>
      </c>
      <c r="WX90">
        <f t="shared" si="74"/>
        <v>0</v>
      </c>
      <c r="WY90">
        <f t="shared" si="75"/>
        <v>0</v>
      </c>
      <c r="WZ90">
        <f t="shared" si="76"/>
        <v>0</v>
      </c>
      <c r="XA90">
        <f t="shared" si="77"/>
        <v>0</v>
      </c>
      <c r="XB90">
        <f t="shared" si="78"/>
        <v>0</v>
      </c>
      <c r="XC90">
        <f t="shared" si="79"/>
        <v>0</v>
      </c>
      <c r="XD90">
        <f t="shared" si="80"/>
        <v>0</v>
      </c>
      <c r="XE90">
        <f t="shared" si="81"/>
        <v>0</v>
      </c>
      <c r="XF90">
        <f t="shared" si="82"/>
        <v>0</v>
      </c>
    </row>
    <row r="91" spans="9:630" ht="15.75" customHeight="1" x14ac:dyDescent="0.2">
      <c r="I91" s="171"/>
      <c r="J91" s="171"/>
      <c r="K91" s="171"/>
      <c r="AA91" s="171"/>
      <c r="WE91">
        <f t="shared" si="56"/>
        <v>0</v>
      </c>
      <c r="WF91">
        <f t="shared" si="57"/>
        <v>0</v>
      </c>
      <c r="WG91">
        <f t="shared" si="58"/>
        <v>0</v>
      </c>
      <c r="WH91">
        <f t="shared" si="83"/>
        <v>0</v>
      </c>
      <c r="WI91">
        <f t="shared" si="59"/>
        <v>0</v>
      </c>
      <c r="WJ91">
        <f t="shared" si="60"/>
        <v>0</v>
      </c>
      <c r="WK91">
        <f t="shared" si="61"/>
        <v>0</v>
      </c>
      <c r="WL91">
        <f t="shared" si="62"/>
        <v>0</v>
      </c>
      <c r="WM91">
        <f t="shared" si="63"/>
        <v>0</v>
      </c>
      <c r="WN91">
        <f t="shared" si="64"/>
        <v>0</v>
      </c>
      <c r="WO91">
        <f t="shared" si="65"/>
        <v>0</v>
      </c>
      <c r="WP91">
        <f t="shared" si="66"/>
        <v>0</v>
      </c>
      <c r="WQ91">
        <f t="shared" si="67"/>
        <v>0</v>
      </c>
      <c r="WR91">
        <f t="shared" si="68"/>
        <v>0</v>
      </c>
      <c r="WS91">
        <f t="shared" si="69"/>
        <v>0</v>
      </c>
      <c r="WT91">
        <f t="shared" si="70"/>
        <v>0</v>
      </c>
      <c r="WU91" t="str">
        <f t="shared" si="71"/>
        <v>days</v>
      </c>
      <c r="WV91">
        <f t="shared" si="72"/>
        <v>0</v>
      </c>
      <c r="WW91">
        <f t="shared" si="73"/>
        <v>0</v>
      </c>
      <c r="WX91">
        <f t="shared" si="74"/>
        <v>0</v>
      </c>
      <c r="WY91">
        <f t="shared" si="75"/>
        <v>0</v>
      </c>
      <c r="WZ91">
        <f t="shared" si="76"/>
        <v>0</v>
      </c>
      <c r="XA91">
        <f t="shared" si="77"/>
        <v>0</v>
      </c>
      <c r="XB91">
        <f t="shared" si="78"/>
        <v>0</v>
      </c>
      <c r="XC91">
        <f t="shared" si="79"/>
        <v>0</v>
      </c>
      <c r="XD91">
        <f t="shared" si="80"/>
        <v>0</v>
      </c>
      <c r="XE91">
        <f t="shared" si="81"/>
        <v>0</v>
      </c>
      <c r="XF91">
        <f t="shared" si="82"/>
        <v>0</v>
      </c>
    </row>
    <row r="92" spans="9:630" ht="15.75" customHeight="1" x14ac:dyDescent="0.2">
      <c r="I92" s="171"/>
      <c r="J92" s="171"/>
      <c r="K92" s="171"/>
      <c r="AA92" s="171"/>
      <c r="WE92">
        <f t="shared" si="56"/>
        <v>0</v>
      </c>
      <c r="WF92">
        <f t="shared" si="57"/>
        <v>0</v>
      </c>
      <c r="WG92">
        <f t="shared" si="58"/>
        <v>0</v>
      </c>
      <c r="WH92">
        <f t="shared" si="83"/>
        <v>0</v>
      </c>
      <c r="WI92">
        <f t="shared" si="59"/>
        <v>0</v>
      </c>
      <c r="WJ92">
        <f t="shared" si="60"/>
        <v>0</v>
      </c>
      <c r="WK92">
        <f t="shared" si="61"/>
        <v>0</v>
      </c>
      <c r="WL92">
        <f t="shared" si="62"/>
        <v>0</v>
      </c>
      <c r="WM92">
        <f t="shared" si="63"/>
        <v>0</v>
      </c>
      <c r="WN92">
        <f t="shared" si="64"/>
        <v>0</v>
      </c>
      <c r="WO92">
        <f t="shared" si="65"/>
        <v>0</v>
      </c>
      <c r="WP92">
        <f t="shared" si="66"/>
        <v>0</v>
      </c>
      <c r="WQ92">
        <f t="shared" si="67"/>
        <v>0</v>
      </c>
      <c r="WR92">
        <f t="shared" si="68"/>
        <v>0</v>
      </c>
      <c r="WS92">
        <f t="shared" si="69"/>
        <v>0</v>
      </c>
      <c r="WT92">
        <f t="shared" si="70"/>
        <v>0</v>
      </c>
      <c r="WU92" t="str">
        <f t="shared" si="71"/>
        <v>days</v>
      </c>
      <c r="WV92">
        <f t="shared" si="72"/>
        <v>0</v>
      </c>
      <c r="WW92">
        <f t="shared" si="73"/>
        <v>0</v>
      </c>
      <c r="WX92">
        <f t="shared" si="74"/>
        <v>0</v>
      </c>
      <c r="WY92">
        <f t="shared" si="75"/>
        <v>0</v>
      </c>
      <c r="WZ92">
        <f t="shared" si="76"/>
        <v>0</v>
      </c>
      <c r="XA92">
        <f t="shared" si="77"/>
        <v>0</v>
      </c>
      <c r="XB92">
        <f t="shared" si="78"/>
        <v>0</v>
      </c>
      <c r="XC92">
        <f t="shared" si="79"/>
        <v>0</v>
      </c>
      <c r="XD92">
        <f t="shared" si="80"/>
        <v>0</v>
      </c>
      <c r="XE92">
        <f t="shared" si="81"/>
        <v>0</v>
      </c>
      <c r="XF92">
        <f t="shared" si="82"/>
        <v>0</v>
      </c>
    </row>
    <row r="93" spans="9:630" ht="15.75" customHeight="1" x14ac:dyDescent="0.2">
      <c r="I93" s="171"/>
      <c r="J93" s="171"/>
      <c r="K93" s="171"/>
      <c r="AA93" s="171"/>
      <c r="WE93">
        <f t="shared" si="56"/>
        <v>0</v>
      </c>
      <c r="WF93">
        <f t="shared" si="57"/>
        <v>0</v>
      </c>
      <c r="WG93">
        <f t="shared" si="58"/>
        <v>0</v>
      </c>
      <c r="WH93">
        <f t="shared" si="83"/>
        <v>0</v>
      </c>
      <c r="WI93">
        <f t="shared" si="59"/>
        <v>0</v>
      </c>
      <c r="WJ93">
        <f t="shared" si="60"/>
        <v>0</v>
      </c>
      <c r="WK93">
        <f t="shared" si="61"/>
        <v>0</v>
      </c>
      <c r="WL93">
        <f t="shared" si="62"/>
        <v>0</v>
      </c>
      <c r="WM93">
        <f t="shared" si="63"/>
        <v>0</v>
      </c>
      <c r="WN93">
        <f t="shared" si="64"/>
        <v>0</v>
      </c>
      <c r="WO93">
        <f t="shared" si="65"/>
        <v>0</v>
      </c>
      <c r="WP93">
        <f t="shared" si="66"/>
        <v>0</v>
      </c>
      <c r="WQ93">
        <f t="shared" si="67"/>
        <v>0</v>
      </c>
      <c r="WR93">
        <f t="shared" si="68"/>
        <v>0</v>
      </c>
      <c r="WS93">
        <f t="shared" si="69"/>
        <v>0</v>
      </c>
      <c r="WT93">
        <f t="shared" si="70"/>
        <v>0</v>
      </c>
      <c r="WU93" t="str">
        <f t="shared" si="71"/>
        <v>days</v>
      </c>
      <c r="WV93">
        <f t="shared" si="72"/>
        <v>0</v>
      </c>
      <c r="WW93">
        <f t="shared" si="73"/>
        <v>0</v>
      </c>
      <c r="WX93">
        <f t="shared" si="74"/>
        <v>0</v>
      </c>
      <c r="WY93">
        <f t="shared" si="75"/>
        <v>0</v>
      </c>
      <c r="WZ93">
        <f t="shared" si="76"/>
        <v>0</v>
      </c>
      <c r="XA93">
        <f t="shared" si="77"/>
        <v>0</v>
      </c>
      <c r="XB93">
        <f t="shared" si="78"/>
        <v>0</v>
      </c>
      <c r="XC93">
        <f t="shared" si="79"/>
        <v>0</v>
      </c>
      <c r="XD93">
        <f t="shared" si="80"/>
        <v>0</v>
      </c>
      <c r="XE93">
        <f t="shared" si="81"/>
        <v>0</v>
      </c>
      <c r="XF93">
        <f t="shared" si="82"/>
        <v>0</v>
      </c>
    </row>
    <row r="94" spans="9:630" ht="15.75" customHeight="1" x14ac:dyDescent="0.2">
      <c r="I94" s="171"/>
      <c r="J94" s="171"/>
      <c r="K94" s="171"/>
      <c r="AA94" s="171"/>
      <c r="WE94">
        <f t="shared" si="56"/>
        <v>0</v>
      </c>
      <c r="WF94">
        <f t="shared" si="57"/>
        <v>0</v>
      </c>
      <c r="WG94">
        <f t="shared" si="58"/>
        <v>0</v>
      </c>
      <c r="WH94">
        <f t="shared" si="83"/>
        <v>0</v>
      </c>
      <c r="WI94">
        <f t="shared" si="59"/>
        <v>0</v>
      </c>
      <c r="WJ94">
        <f t="shared" si="60"/>
        <v>0</v>
      </c>
      <c r="WK94">
        <f t="shared" si="61"/>
        <v>0</v>
      </c>
      <c r="WL94">
        <f t="shared" si="62"/>
        <v>0</v>
      </c>
      <c r="WM94">
        <f t="shared" si="63"/>
        <v>0</v>
      </c>
      <c r="WN94">
        <f t="shared" si="64"/>
        <v>0</v>
      </c>
      <c r="WO94">
        <f t="shared" si="65"/>
        <v>0</v>
      </c>
      <c r="WP94">
        <f t="shared" si="66"/>
        <v>0</v>
      </c>
      <c r="WQ94">
        <f t="shared" si="67"/>
        <v>0</v>
      </c>
      <c r="WR94">
        <f t="shared" si="68"/>
        <v>0</v>
      </c>
      <c r="WS94">
        <f t="shared" si="69"/>
        <v>0</v>
      </c>
      <c r="WT94">
        <f t="shared" si="70"/>
        <v>0</v>
      </c>
      <c r="WU94" t="str">
        <f t="shared" si="71"/>
        <v>days</v>
      </c>
      <c r="WV94">
        <f t="shared" si="72"/>
        <v>0</v>
      </c>
      <c r="WW94">
        <f t="shared" si="73"/>
        <v>0</v>
      </c>
      <c r="WX94">
        <f t="shared" si="74"/>
        <v>0</v>
      </c>
      <c r="WY94">
        <f t="shared" si="75"/>
        <v>0</v>
      </c>
      <c r="WZ94">
        <f t="shared" si="76"/>
        <v>0</v>
      </c>
      <c r="XA94">
        <f t="shared" si="77"/>
        <v>0</v>
      </c>
      <c r="XB94">
        <f t="shared" si="78"/>
        <v>0</v>
      </c>
      <c r="XC94">
        <f t="shared" si="79"/>
        <v>0</v>
      </c>
      <c r="XD94">
        <f t="shared" si="80"/>
        <v>0</v>
      </c>
      <c r="XE94">
        <f t="shared" si="81"/>
        <v>0</v>
      </c>
      <c r="XF94">
        <f t="shared" si="82"/>
        <v>0</v>
      </c>
    </row>
    <row r="95" spans="9:630" ht="15.75" customHeight="1" x14ac:dyDescent="0.2">
      <c r="I95" s="171"/>
      <c r="J95" s="171"/>
      <c r="K95" s="171"/>
      <c r="AA95" s="171"/>
      <c r="WE95">
        <f t="shared" si="56"/>
        <v>0</v>
      </c>
      <c r="WF95">
        <f t="shared" si="57"/>
        <v>0</v>
      </c>
      <c r="WG95">
        <f t="shared" si="58"/>
        <v>0</v>
      </c>
      <c r="WH95">
        <f t="shared" si="83"/>
        <v>0</v>
      </c>
      <c r="WI95">
        <f t="shared" si="59"/>
        <v>0</v>
      </c>
      <c r="WJ95">
        <f t="shared" si="60"/>
        <v>0</v>
      </c>
      <c r="WK95">
        <f t="shared" si="61"/>
        <v>0</v>
      </c>
      <c r="WL95">
        <f t="shared" si="62"/>
        <v>0</v>
      </c>
      <c r="WM95">
        <f t="shared" si="63"/>
        <v>0</v>
      </c>
      <c r="WN95">
        <f t="shared" si="64"/>
        <v>0</v>
      </c>
      <c r="WO95">
        <f t="shared" si="65"/>
        <v>0</v>
      </c>
      <c r="WP95">
        <f t="shared" si="66"/>
        <v>0</v>
      </c>
      <c r="WQ95">
        <f t="shared" si="67"/>
        <v>0</v>
      </c>
      <c r="WR95">
        <f t="shared" si="68"/>
        <v>0</v>
      </c>
      <c r="WS95">
        <f t="shared" si="69"/>
        <v>0</v>
      </c>
      <c r="WT95">
        <f t="shared" si="70"/>
        <v>0</v>
      </c>
      <c r="WU95" t="str">
        <f t="shared" si="71"/>
        <v>days</v>
      </c>
      <c r="WV95">
        <f t="shared" si="72"/>
        <v>0</v>
      </c>
      <c r="WW95">
        <f t="shared" si="73"/>
        <v>0</v>
      </c>
      <c r="WX95">
        <f t="shared" si="74"/>
        <v>0</v>
      </c>
      <c r="WY95">
        <f t="shared" si="75"/>
        <v>0</v>
      </c>
      <c r="WZ95">
        <f t="shared" si="76"/>
        <v>0</v>
      </c>
      <c r="XA95">
        <f t="shared" si="77"/>
        <v>0</v>
      </c>
      <c r="XB95">
        <f t="shared" si="78"/>
        <v>0</v>
      </c>
      <c r="XC95">
        <f t="shared" si="79"/>
        <v>0</v>
      </c>
      <c r="XD95">
        <f t="shared" si="80"/>
        <v>0</v>
      </c>
      <c r="XE95">
        <f t="shared" si="81"/>
        <v>0</v>
      </c>
      <c r="XF95">
        <f t="shared" si="82"/>
        <v>0</v>
      </c>
    </row>
    <row r="96" spans="9:630" ht="15.75" customHeight="1" x14ac:dyDescent="0.2">
      <c r="I96" s="171"/>
      <c r="J96" s="171"/>
      <c r="K96" s="171"/>
      <c r="AA96" s="171"/>
      <c r="WE96">
        <f t="shared" si="56"/>
        <v>0</v>
      </c>
      <c r="WF96">
        <f t="shared" si="57"/>
        <v>0</v>
      </c>
      <c r="WG96">
        <f t="shared" si="58"/>
        <v>0</v>
      </c>
      <c r="WH96">
        <f t="shared" si="83"/>
        <v>0</v>
      </c>
      <c r="WI96">
        <f t="shared" si="59"/>
        <v>0</v>
      </c>
      <c r="WJ96">
        <f t="shared" si="60"/>
        <v>0</v>
      </c>
      <c r="WK96">
        <f t="shared" si="61"/>
        <v>0</v>
      </c>
      <c r="WL96">
        <f t="shared" si="62"/>
        <v>0</v>
      </c>
      <c r="WM96">
        <f t="shared" si="63"/>
        <v>0</v>
      </c>
      <c r="WN96">
        <f t="shared" si="64"/>
        <v>0</v>
      </c>
      <c r="WO96">
        <f t="shared" si="65"/>
        <v>0</v>
      </c>
      <c r="WP96">
        <f t="shared" si="66"/>
        <v>0</v>
      </c>
      <c r="WQ96">
        <f t="shared" si="67"/>
        <v>0</v>
      </c>
      <c r="WR96">
        <f t="shared" si="68"/>
        <v>0</v>
      </c>
      <c r="WS96">
        <f t="shared" si="69"/>
        <v>0</v>
      </c>
      <c r="WT96">
        <f t="shared" si="70"/>
        <v>0</v>
      </c>
      <c r="WU96" t="str">
        <f t="shared" si="71"/>
        <v>days</v>
      </c>
      <c r="WV96">
        <f t="shared" si="72"/>
        <v>0</v>
      </c>
      <c r="WW96">
        <f t="shared" si="73"/>
        <v>0</v>
      </c>
      <c r="WX96">
        <f t="shared" si="74"/>
        <v>0</v>
      </c>
      <c r="WY96">
        <f t="shared" si="75"/>
        <v>0</v>
      </c>
      <c r="WZ96">
        <f t="shared" si="76"/>
        <v>0</v>
      </c>
      <c r="XA96">
        <f t="shared" si="77"/>
        <v>0</v>
      </c>
      <c r="XB96">
        <f t="shared" si="78"/>
        <v>0</v>
      </c>
      <c r="XC96">
        <f t="shared" si="79"/>
        <v>0</v>
      </c>
      <c r="XD96">
        <f t="shared" si="80"/>
        <v>0</v>
      </c>
      <c r="XE96">
        <f t="shared" si="81"/>
        <v>0</v>
      </c>
      <c r="XF96">
        <f t="shared" si="82"/>
        <v>0</v>
      </c>
    </row>
    <row r="97" spans="9:630" ht="15.75" customHeight="1" x14ac:dyDescent="0.2">
      <c r="I97" s="171"/>
      <c r="J97" s="171"/>
      <c r="K97" s="171"/>
      <c r="AA97" s="171"/>
      <c r="WE97">
        <f t="shared" si="56"/>
        <v>0</v>
      </c>
      <c r="WF97">
        <f t="shared" si="57"/>
        <v>0</v>
      </c>
      <c r="WG97">
        <f t="shared" si="58"/>
        <v>0</v>
      </c>
      <c r="WH97">
        <f t="shared" si="83"/>
        <v>0</v>
      </c>
      <c r="WI97">
        <f t="shared" si="59"/>
        <v>0</v>
      </c>
      <c r="WJ97">
        <f t="shared" si="60"/>
        <v>0</v>
      </c>
      <c r="WK97">
        <f t="shared" si="61"/>
        <v>0</v>
      </c>
      <c r="WL97">
        <f t="shared" si="62"/>
        <v>0</v>
      </c>
      <c r="WM97">
        <f t="shared" si="63"/>
        <v>0</v>
      </c>
      <c r="WN97">
        <f t="shared" si="64"/>
        <v>0</v>
      </c>
      <c r="WO97">
        <f t="shared" si="65"/>
        <v>0</v>
      </c>
      <c r="WP97">
        <f t="shared" si="66"/>
        <v>0</v>
      </c>
      <c r="WQ97">
        <f t="shared" si="67"/>
        <v>0</v>
      </c>
      <c r="WR97">
        <f t="shared" si="68"/>
        <v>0</v>
      </c>
      <c r="WS97">
        <f t="shared" si="69"/>
        <v>0</v>
      </c>
      <c r="WT97">
        <f t="shared" si="70"/>
        <v>0</v>
      </c>
      <c r="WU97" t="str">
        <f t="shared" si="71"/>
        <v>days</v>
      </c>
      <c r="WV97">
        <f t="shared" si="72"/>
        <v>0</v>
      </c>
      <c r="WW97">
        <f t="shared" si="73"/>
        <v>0</v>
      </c>
      <c r="WX97">
        <f t="shared" si="74"/>
        <v>0</v>
      </c>
      <c r="WY97">
        <f t="shared" si="75"/>
        <v>0</v>
      </c>
      <c r="WZ97">
        <f t="shared" si="76"/>
        <v>0</v>
      </c>
      <c r="XA97">
        <f t="shared" si="77"/>
        <v>0</v>
      </c>
      <c r="XB97">
        <f t="shared" si="78"/>
        <v>0</v>
      </c>
      <c r="XC97">
        <f t="shared" si="79"/>
        <v>0</v>
      </c>
      <c r="XD97">
        <f t="shared" si="80"/>
        <v>0</v>
      </c>
      <c r="XE97">
        <f t="shared" si="81"/>
        <v>0</v>
      </c>
      <c r="XF97">
        <f t="shared" si="82"/>
        <v>0</v>
      </c>
    </row>
    <row r="98" spans="9:630" ht="15.75" customHeight="1" x14ac:dyDescent="0.2">
      <c r="I98" s="171"/>
      <c r="J98" s="171"/>
      <c r="K98" s="171"/>
      <c r="AA98" s="171"/>
      <c r="WE98">
        <f t="shared" si="56"/>
        <v>0</v>
      </c>
      <c r="WF98">
        <f t="shared" si="57"/>
        <v>0</v>
      </c>
      <c r="WG98">
        <f t="shared" si="58"/>
        <v>0</v>
      </c>
      <c r="WH98">
        <f t="shared" si="83"/>
        <v>0</v>
      </c>
      <c r="WI98">
        <f t="shared" si="59"/>
        <v>0</v>
      </c>
      <c r="WJ98">
        <f t="shared" si="60"/>
        <v>0</v>
      </c>
      <c r="WK98">
        <f t="shared" si="61"/>
        <v>0</v>
      </c>
      <c r="WL98">
        <f t="shared" si="62"/>
        <v>0</v>
      </c>
      <c r="WM98">
        <f t="shared" si="63"/>
        <v>0</v>
      </c>
      <c r="WN98">
        <f t="shared" si="64"/>
        <v>0</v>
      </c>
      <c r="WO98">
        <f t="shared" si="65"/>
        <v>0</v>
      </c>
      <c r="WP98">
        <f t="shared" si="66"/>
        <v>0</v>
      </c>
      <c r="WQ98">
        <f t="shared" si="67"/>
        <v>0</v>
      </c>
      <c r="WR98">
        <f t="shared" si="68"/>
        <v>0</v>
      </c>
      <c r="WS98">
        <f t="shared" si="69"/>
        <v>0</v>
      </c>
      <c r="WT98">
        <f t="shared" si="70"/>
        <v>0</v>
      </c>
      <c r="WU98" t="str">
        <f t="shared" si="71"/>
        <v>days</v>
      </c>
      <c r="WV98">
        <f t="shared" si="72"/>
        <v>0</v>
      </c>
      <c r="WW98">
        <f t="shared" si="73"/>
        <v>0</v>
      </c>
      <c r="WX98">
        <f t="shared" si="74"/>
        <v>0</v>
      </c>
      <c r="WY98">
        <f t="shared" si="75"/>
        <v>0</v>
      </c>
      <c r="WZ98">
        <f t="shared" si="76"/>
        <v>0</v>
      </c>
      <c r="XA98">
        <f t="shared" si="77"/>
        <v>0</v>
      </c>
      <c r="XB98">
        <f t="shared" si="78"/>
        <v>0</v>
      </c>
      <c r="XC98">
        <f t="shared" si="79"/>
        <v>0</v>
      </c>
      <c r="XD98">
        <f t="shared" si="80"/>
        <v>0</v>
      </c>
      <c r="XE98">
        <f t="shared" si="81"/>
        <v>0</v>
      </c>
      <c r="XF98">
        <f t="shared" si="82"/>
        <v>0</v>
      </c>
    </row>
    <row r="99" spans="9:630" ht="15.75" customHeight="1" x14ac:dyDescent="0.2">
      <c r="I99" s="171"/>
      <c r="J99" s="171"/>
      <c r="K99" s="171"/>
      <c r="AA99" s="171"/>
      <c r="WE99">
        <f t="shared" si="56"/>
        <v>0</v>
      </c>
      <c r="WF99">
        <f t="shared" si="57"/>
        <v>0</v>
      </c>
      <c r="WG99">
        <f t="shared" si="58"/>
        <v>0</v>
      </c>
      <c r="WH99">
        <f t="shared" si="83"/>
        <v>0</v>
      </c>
      <c r="WI99">
        <f t="shared" si="59"/>
        <v>0</v>
      </c>
      <c r="WJ99">
        <f t="shared" si="60"/>
        <v>0</v>
      </c>
      <c r="WK99">
        <f t="shared" si="61"/>
        <v>0</v>
      </c>
      <c r="WL99">
        <f t="shared" si="62"/>
        <v>0</v>
      </c>
      <c r="WM99">
        <f t="shared" si="63"/>
        <v>0</v>
      </c>
      <c r="WN99">
        <f t="shared" si="64"/>
        <v>0</v>
      </c>
      <c r="WO99">
        <f t="shared" si="65"/>
        <v>0</v>
      </c>
      <c r="WP99">
        <f t="shared" si="66"/>
        <v>0</v>
      </c>
      <c r="WQ99">
        <f t="shared" si="67"/>
        <v>0</v>
      </c>
      <c r="WR99">
        <f t="shared" si="68"/>
        <v>0</v>
      </c>
      <c r="WS99">
        <f t="shared" si="69"/>
        <v>0</v>
      </c>
      <c r="WT99">
        <f t="shared" si="70"/>
        <v>0</v>
      </c>
      <c r="WU99" t="str">
        <f t="shared" si="71"/>
        <v>days</v>
      </c>
      <c r="WV99">
        <f t="shared" si="72"/>
        <v>0</v>
      </c>
      <c r="WW99">
        <f t="shared" si="73"/>
        <v>0</v>
      </c>
      <c r="WX99">
        <f t="shared" si="74"/>
        <v>0</v>
      </c>
      <c r="WY99">
        <f t="shared" si="75"/>
        <v>0</v>
      </c>
      <c r="WZ99">
        <f t="shared" si="76"/>
        <v>0</v>
      </c>
      <c r="XA99">
        <f t="shared" si="77"/>
        <v>0</v>
      </c>
      <c r="XB99">
        <f t="shared" si="78"/>
        <v>0</v>
      </c>
      <c r="XC99">
        <f t="shared" si="79"/>
        <v>0</v>
      </c>
      <c r="XD99">
        <f t="shared" si="80"/>
        <v>0</v>
      </c>
      <c r="XE99">
        <f t="shared" si="81"/>
        <v>0</v>
      </c>
      <c r="XF99">
        <f t="shared" si="82"/>
        <v>0</v>
      </c>
    </row>
    <row r="100" spans="9:630" ht="15.75" customHeight="1" x14ac:dyDescent="0.2">
      <c r="I100" s="171"/>
      <c r="J100" s="171"/>
      <c r="K100" s="171"/>
      <c r="AA100" s="171"/>
      <c r="WE100">
        <f t="shared" si="56"/>
        <v>0</v>
      </c>
      <c r="WF100">
        <f t="shared" si="57"/>
        <v>0</v>
      </c>
      <c r="WG100">
        <f t="shared" si="58"/>
        <v>0</v>
      </c>
      <c r="WH100">
        <f t="shared" si="83"/>
        <v>0</v>
      </c>
      <c r="WI100">
        <f t="shared" si="59"/>
        <v>0</v>
      </c>
      <c r="WJ100">
        <f t="shared" si="60"/>
        <v>0</v>
      </c>
      <c r="WK100">
        <f t="shared" si="61"/>
        <v>0</v>
      </c>
      <c r="WL100">
        <f t="shared" si="62"/>
        <v>0</v>
      </c>
      <c r="WM100">
        <f t="shared" si="63"/>
        <v>0</v>
      </c>
      <c r="WN100">
        <f t="shared" si="64"/>
        <v>0</v>
      </c>
      <c r="WO100">
        <f t="shared" si="65"/>
        <v>0</v>
      </c>
      <c r="WP100">
        <f t="shared" si="66"/>
        <v>0</v>
      </c>
      <c r="WQ100">
        <f t="shared" si="67"/>
        <v>0</v>
      </c>
      <c r="WR100">
        <f t="shared" si="68"/>
        <v>0</v>
      </c>
      <c r="WS100">
        <f t="shared" si="69"/>
        <v>0</v>
      </c>
      <c r="WT100">
        <f t="shared" si="70"/>
        <v>0</v>
      </c>
      <c r="WU100" t="str">
        <f t="shared" si="71"/>
        <v>days</v>
      </c>
      <c r="WV100">
        <f t="shared" si="72"/>
        <v>0</v>
      </c>
      <c r="WW100">
        <f t="shared" si="73"/>
        <v>0</v>
      </c>
      <c r="WX100">
        <f t="shared" si="74"/>
        <v>0</v>
      </c>
      <c r="WY100">
        <f t="shared" si="75"/>
        <v>0</v>
      </c>
      <c r="WZ100">
        <f t="shared" si="76"/>
        <v>0</v>
      </c>
      <c r="XA100">
        <f t="shared" si="77"/>
        <v>0</v>
      </c>
      <c r="XB100">
        <f t="shared" si="78"/>
        <v>0</v>
      </c>
      <c r="XC100">
        <f t="shared" si="79"/>
        <v>0</v>
      </c>
      <c r="XD100">
        <f t="shared" si="80"/>
        <v>0</v>
      </c>
      <c r="XE100">
        <f t="shared" si="81"/>
        <v>0</v>
      </c>
      <c r="XF100">
        <f t="shared" si="82"/>
        <v>0</v>
      </c>
    </row>
  </sheetData>
  <conditionalFormatting sqref="A2:AC100">
    <cfRule type="expression" dxfId="27" priority="1">
      <formula>ISEVEN(ROW())</formula>
    </cfRule>
  </conditionalFormatting>
  <dataValidations count="13">
    <dataValidation allowBlank="1" showInputMessage="1" showErrorMessage="1" sqref="HF8:HF20 D1 E1:E1048576 KF2:KF10 U1:V1048576 J1:K1048576 P5:S1048576 EF5:EF30 W1 L1:S1 T1" xr:uid="{B47674B4-368E-4A7E-B0EF-4B9FD4238264}"/>
    <dataValidation type="list" allowBlank="1" showInputMessage="1" showErrorMessage="1" sqref="P3" xr:uid="{9ACEE56B-4DC6-4272-AF8B-8207DCEBAA70}">
      <formula1>_xlfn.ANCHORARRAY($AF$3)</formula1>
    </dataValidation>
    <dataValidation type="list" allowBlank="1" showInputMessage="1" showErrorMessage="1" sqref="P4" xr:uid="{DC774493-AA0D-481A-9212-13CB51BE5194}">
      <formula1>_xlfn.ANCHORARRAY($AF$4)</formula1>
    </dataValidation>
    <dataValidation type="list" allowBlank="1" showInputMessage="1" showErrorMessage="1" sqref="P2" xr:uid="{4158B305-A769-4537-A537-9C9847D0AF4A}">
      <formula1>_xlfn.ANCHORARRAY($AF$2)</formula1>
    </dataValidation>
    <dataValidation type="list" allowBlank="1" showInputMessage="1" sqref="Q2" xr:uid="{67B1B913-37C8-40B1-ADDE-61920AAD9603}">
      <formula1>_xlfn.ANCHORARRAY($NF$2)</formula1>
    </dataValidation>
    <dataValidation type="list" allowBlank="1" showInputMessage="1" showErrorMessage="1" sqref="Q3" xr:uid="{3A96F102-A1A5-4FC8-980D-A6A95D1A30BC}">
      <formula1>_xlfn.ANCHORARRAY($NF$3)</formula1>
    </dataValidation>
    <dataValidation type="list" allowBlank="1" showInputMessage="1" showErrorMessage="1" sqref="S2" xr:uid="{678E9468-61C3-428E-B1D3-B8B0B20DF361}">
      <formula1>_xlfn.ANCHORARRAY($KF$2)</formula1>
    </dataValidation>
    <dataValidation type="list" allowBlank="1" showInputMessage="1" showErrorMessage="1" sqref="S3" xr:uid="{5FE3E6FD-8DDD-42DA-9865-4602B4B0FF10}">
      <formula1>_xlfn.ANCHORARRAY($KF$3)</formula1>
    </dataValidation>
    <dataValidation type="list" allowBlank="1" showInputMessage="1" showErrorMessage="1" sqref="S4" xr:uid="{178D8AB0-20DD-45FF-A129-04700D72AE0E}">
      <formula1>_xlfn.ANCHORARRAY($KF$4)</formula1>
    </dataValidation>
    <dataValidation type="list" allowBlank="1" showInputMessage="1" showErrorMessage="1" sqref="R2" xr:uid="{40C9A8FC-4C5A-43B5-B3F7-79FCB8479597}">
      <formula1>_xlfn.ANCHORARRAY($IF$2)</formula1>
    </dataValidation>
    <dataValidation type="list" allowBlank="1" showInputMessage="1" showErrorMessage="1" sqref="R3" xr:uid="{0E801DB9-31CC-4AF7-A5E0-5738513781F5}">
      <formula1>_xlfn.ANCHORARRAY($IF$3)</formula1>
    </dataValidation>
    <dataValidation type="list" allowBlank="1" showInputMessage="1" showErrorMessage="1" sqref="R4" xr:uid="{95289A67-E960-48A9-A972-3F2D2BD4CB7B}">
      <formula1>_xlfn.ANCHORARRAY($IF$4)</formula1>
    </dataValidation>
    <dataValidation type="list" errorStyle="warning" allowBlank="1" showInputMessage="1" sqref="Q4" xr:uid="{81B4D713-E634-4DC5-A9A3-8DDB195DA212}">
      <formula1>_xlfn.ANCHORARRAY($NF$4)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InputMessage="1" showErrorMessage="1" xr:uid="{DB3491E9-5D63-4F11-87FB-9ECA24A7E2C2}">
          <x14:formula1>
            <xm:f>_xlfn.ANCHORARRAY(lists!$B$2)</xm:f>
          </x14:formula1>
          <xm:sqref>O2:O1048576</xm:sqref>
        </x14:dataValidation>
        <x14:dataValidation type="list" allowBlank="1" showInputMessage="1" showErrorMessage="1" xr:uid="{5CA6C6FC-503E-47FD-8F57-6A4EA4B4BEC4}">
          <x14:formula1>
            <xm:f>_xlfn.ANCHORARRAY(lists!$C$2)</xm:f>
          </x14:formula1>
          <xm:sqref>D2:D1048576</xm:sqref>
        </x14:dataValidation>
        <x14:dataValidation type="list" allowBlank="1" showInputMessage="1" showErrorMessage="1" xr:uid="{28F25BA0-16C5-4F10-AD85-1CC35D0C909D}">
          <x14:formula1>
            <xm:f>_xlfn.ANCHORARRAY(lists!$D$2)</xm:f>
          </x14:formula1>
          <xm:sqref>L2:L1048576</xm:sqref>
        </x14:dataValidation>
        <x14:dataValidation type="list" allowBlank="1" showInputMessage="1" showErrorMessage="1" xr:uid="{3DDEF611-23DC-4439-894E-05F4E20DD80B}">
          <x14:formula1>
            <xm:f>_xlfn.ANCHORARRAY(lists!$E$2)</xm:f>
          </x14:formula1>
          <xm:sqref>M2:M1048576</xm:sqref>
        </x14:dataValidation>
        <x14:dataValidation type="list" allowBlank="1" showInputMessage="1" showErrorMessage="1" xr:uid="{8488368F-AE2D-4727-AF4C-FFC9E08B0961}">
          <x14:formula1>
            <xm:f>_xlfn.ANCHORARRAY(lists!$A$2)</xm:f>
          </x14:formula1>
          <xm:sqref>N2:N1048576</xm:sqref>
        </x14:dataValidation>
        <x14:dataValidation type="list" allowBlank="1" showInputMessage="1" showErrorMessage="1" xr:uid="{A87DC0E0-2877-4F1D-8CF3-A4B629100126}">
          <x14:formula1>
            <xm:f>lists!$G$2:$G$3</xm:f>
          </x14:formula1>
          <xm:sqref>W2:W1048576</xm:sqref>
        </x14:dataValidation>
        <x14:dataValidation type="list" allowBlank="1" showInputMessage="1" showErrorMessage="1" xr:uid="{6A374725-7EDD-4F4B-A471-BD7E39395819}">
          <x14:formula1>
            <xm:f>_xlfn.ANCHORARRAY(lists!$F$2)</xm:f>
          </x14:formula1>
          <xm:sqref>T2:T1048576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94952-D80F-4345-8880-9A8AB774CA5A}">
  <sheetPr>
    <tabColor theme="4" tint="0.59999389629810485"/>
  </sheetPr>
  <dimension ref="A1:BD100"/>
  <sheetViews>
    <sheetView topLeftCell="E1" zoomScale="89" zoomScaleNormal="89" workbookViewId="0">
      <selection activeCell="A3" sqref="A3"/>
    </sheetView>
  </sheetViews>
  <sheetFormatPr baseColWidth="10" defaultColWidth="8.83203125" defaultRowHeight="15.75" customHeight="1" x14ac:dyDescent="0.2"/>
  <cols>
    <col min="1" max="1" width="15.6640625" customWidth="1"/>
    <col min="2" max="2" width="16.5" customWidth="1"/>
    <col min="3" max="3" width="17.5" customWidth="1"/>
    <col min="4" max="4" width="16" customWidth="1"/>
    <col min="5" max="5" width="14.33203125" customWidth="1"/>
    <col min="6" max="6" width="15.33203125" customWidth="1"/>
    <col min="7" max="8" width="24" customWidth="1"/>
    <col min="9" max="9" width="18.6640625" customWidth="1"/>
    <col min="10" max="10" width="22.83203125" customWidth="1"/>
    <col min="11" max="12" width="19.33203125" customWidth="1"/>
    <col min="13" max="13" width="15" customWidth="1"/>
    <col min="14" max="14" width="22.83203125" customWidth="1"/>
    <col min="15" max="15" width="12.5" customWidth="1"/>
    <col min="16" max="16" width="19.5" customWidth="1"/>
    <col min="17" max="17" width="18.6640625" customWidth="1"/>
    <col min="18" max="18" width="19.33203125" customWidth="1"/>
    <col min="19" max="19" width="16.1640625" customWidth="1"/>
    <col min="20" max="20" width="19" customWidth="1"/>
    <col min="21" max="21" width="15.6640625" customWidth="1"/>
    <col min="22" max="22" width="17.6640625" style="12" customWidth="1"/>
    <col min="23" max="23" width="17.6640625" customWidth="1"/>
    <col min="24" max="24" width="15.33203125" customWidth="1"/>
    <col min="25" max="25" width="15" customWidth="1"/>
    <col min="26" max="26" width="17.83203125" customWidth="1"/>
    <col min="28" max="28" width="13.33203125" customWidth="1"/>
  </cols>
  <sheetData>
    <row r="1" spans="1:56" ht="44.25" customHeight="1" x14ac:dyDescent="0.25">
      <c r="A1" s="55" t="str" cm="1">
        <f t="array" ref="A1:W1">TRANSPOSE(_xlfn.SORTBY(_xlfn._xlws.FILTER(label,(parts!AR:AR="header")+(parts!AR:AR="cK")+(parts!AR:AR="PK")+(parts!AR:AR="FK")),_xlfn._xlws.FILTER(parts!AT:AT,(parts!AR:AR="header")+(parts!AR:AR="cK")+(parts!AR:AR="PK")+(parts!AR:AR="FK")),1))</f>
        <v>Sample ID</v>
      </c>
      <c r="B1" s="9" t="str">
        <v>Protocol ID</v>
      </c>
      <c r="C1" s="64" t="str">
        <v>Organization ID</v>
      </c>
      <c r="D1" s="64" t="str">
        <v>Contact ID</v>
      </c>
      <c r="E1" s="9" t="str">
        <v>Site ID</v>
      </c>
      <c r="F1" s="9" t="str">
        <v>Purpose</v>
      </c>
      <c r="G1" s="9" t="str">
        <v>Sample material</v>
      </c>
      <c r="H1" s="9" t="str">
        <v>Dataset ID</v>
      </c>
      <c r="I1" s="9" t="str">
        <v>Sample origin</v>
      </c>
      <c r="J1" s="9" t="str">
        <v>Replicate Type</v>
      </c>
      <c r="K1" s="64" t="str">
        <v>Sample collection type</v>
      </c>
      <c r="L1" s="64" t="str">
        <v>Collection period</v>
      </c>
      <c r="M1" s="64" t="str">
        <v>Collection number</v>
      </c>
      <c r="N1" s="64" t="str">
        <v>Collection number and period</v>
      </c>
      <c r="O1" s="64" t="str">
        <v>Pooled</v>
      </c>
      <c r="P1" s="64" t="str">
        <v>Collection date time</v>
      </c>
      <c r="Q1" s="64" t="str">
        <v>Collection date time start</v>
      </c>
      <c r="R1" s="64" t="str">
        <v>Collection date time end</v>
      </c>
      <c r="S1" s="64" t="str">
        <v>Date sample was sent</v>
      </c>
      <c r="T1" s="64" t="str">
        <v>Date sample recieved</v>
      </c>
      <c r="U1" s="64" t="str">
        <v>Reportable</v>
      </c>
      <c r="V1" s="64" t="str">
        <v>Last edited</v>
      </c>
      <c r="W1" s="9" t="str">
        <v>Notes</v>
      </c>
      <c r="X1" s="64"/>
      <c r="Y1" s="9"/>
      <c r="Z1" s="9"/>
      <c r="AA1" s="9"/>
      <c r="AB1" s="9" t="s">
        <v>6107</v>
      </c>
      <c r="AC1" s="9" t="str" cm="1">
        <f t="array" ref="AC1:AY1">TRANSPOSE(_xlfn.SORTBY(_xlfn._xlws.FILTER(partID,(parts!AR:AR="header")+(parts!AR:AR="cK")+(parts!AR:AR="PK")+(parts!AR:AR="FK")),_xlfn._xlws.FILTER(parts!AT:AT,(parts!AR:AR="header")+(parts!AR:AR="cK")+(parts!AR:AR="PK")+(parts!AR:AR="FK")),1))</f>
        <v>sampleID</v>
      </c>
      <c r="AD1" s="9" t="str">
        <v>protocolID</v>
      </c>
      <c r="AE1" s="9" t="str">
        <v>organizationID</v>
      </c>
      <c r="AF1" s="9" t="str">
        <v>contactID</v>
      </c>
      <c r="AG1" s="9" t="str">
        <v>siteID</v>
      </c>
      <c r="AH1" s="9" t="str">
        <v>purpose</v>
      </c>
      <c r="AI1" s="9" t="str">
        <v>saMaterial</v>
      </c>
      <c r="AJ1" s="9" t="str">
        <v>datasetID</v>
      </c>
      <c r="AK1" s="9" t="str">
        <v>origin</v>
      </c>
      <c r="AL1" s="9" t="str">
        <v>repType</v>
      </c>
      <c r="AM1" s="9" t="str">
        <v>collType</v>
      </c>
      <c r="AN1" s="9" t="str">
        <v>collPer</v>
      </c>
      <c r="AO1" s="9" t="str">
        <v>collNum</v>
      </c>
      <c r="AP1" s="9" t="str">
        <v>collNumPer</v>
      </c>
      <c r="AQ1" s="9" t="str">
        <v>pooled</v>
      </c>
      <c r="AR1" s="9" t="str">
        <v>collDT</v>
      </c>
      <c r="AS1" s="9" t="str">
        <v>collDTStart</v>
      </c>
      <c r="AT1" s="9" t="str">
        <v>collDTEnd</v>
      </c>
      <c r="AU1" s="9" t="str">
        <v>sentDate</v>
      </c>
      <c r="AV1" s="9" t="str">
        <v>recDate</v>
      </c>
      <c r="AW1" s="9" t="str">
        <v>reportable</v>
      </c>
      <c r="AX1" s="9" t="str">
        <v>lastEdited</v>
      </c>
      <c r="AY1" s="9" t="str">
        <v>notes</v>
      </c>
      <c r="AZ1" s="9"/>
      <c r="BA1" s="9"/>
      <c r="BB1" s="9"/>
      <c r="BC1" s="9"/>
      <c r="BD1" s="9"/>
    </row>
    <row r="2" spans="1:56" ht="16" x14ac:dyDescent="0.2">
      <c r="A2" s="22"/>
      <c r="E2" t="s">
        <v>6109</v>
      </c>
      <c r="G2" t="s">
        <v>4157</v>
      </c>
      <c r="K2" t="s">
        <v>1216</v>
      </c>
      <c r="L2">
        <v>72</v>
      </c>
      <c r="M2">
        <v>1</v>
      </c>
      <c r="P2" s="171">
        <v>44982</v>
      </c>
      <c r="Q2" s="171"/>
      <c r="R2" s="171"/>
      <c r="S2" s="171"/>
      <c r="T2" s="171"/>
      <c r="V2" s="174"/>
      <c r="AC2">
        <f>A2</f>
        <v>0</v>
      </c>
      <c r="AD2">
        <f t="shared" ref="AD2:AD5" si="0">B2</f>
        <v>0</v>
      </c>
      <c r="AE2">
        <f t="shared" ref="AE2:AE65" si="1">C2</f>
        <v>0</v>
      </c>
      <c r="AF2">
        <f t="shared" ref="AF2:AF65" si="2">D2</f>
        <v>0</v>
      </c>
      <c r="AG2" t="str">
        <f t="shared" ref="AG2:AG65" si="3">E2</f>
        <v>my-site-id</v>
      </c>
      <c r="AH2">
        <f t="shared" ref="AH2:AH33" si="4">IF(F2="",0,_xlfn.XLOOKUP(F2,label,partID))</f>
        <v>0</v>
      </c>
      <c r="AI2" t="str">
        <f t="shared" ref="AI2:AI33" si="5">IF(G2="",0,_xlfn.XLOOKUP(G2,label,partID))</f>
        <v>rawWW</v>
      </c>
      <c r="AJ2">
        <f t="shared" ref="AJ2:AJ65" si="6">H2</f>
        <v>0</v>
      </c>
      <c r="AK2">
        <f t="shared" ref="AK2:AK33" si="7">IF(I2="",0,_xlfn.XLOOKUP(I2,label,partID))</f>
        <v>0</v>
      </c>
      <c r="AL2">
        <f t="shared" ref="AL2:AL33" si="8">IF(J2="",0,_xlfn.XLOOKUP(J2,label,partID))</f>
        <v>0</v>
      </c>
      <c r="AM2" t="str">
        <f t="shared" ref="AM2:AM33" si="9">IF(K2="",0,_xlfn.XLOOKUP(K2,label,partID))</f>
        <v>cosca</v>
      </c>
      <c r="AN2">
        <f t="shared" ref="AN2:AN5" si="10">L2</f>
        <v>72</v>
      </c>
      <c r="AO2">
        <f t="shared" ref="AO2:AO17" si="11">M2</f>
        <v>1</v>
      </c>
      <c r="AP2">
        <f t="shared" ref="AP2:AP17" si="12">O2</f>
        <v>0</v>
      </c>
      <c r="AQ2">
        <f t="shared" ref="AQ2:AQ33" si="13">IF(O2="",0,_xlfn.XLOOKUP(O2,label,partID))</f>
        <v>0</v>
      </c>
      <c r="AR2">
        <f t="shared" ref="AR2:AR33" si="14">P2</f>
        <v>44982</v>
      </c>
      <c r="AS2">
        <f t="shared" ref="AS2:AS33" si="15">Q2</f>
        <v>0</v>
      </c>
      <c r="AT2">
        <f t="shared" ref="AT2:AT33" si="16">R2</f>
        <v>0</v>
      </c>
      <c r="AU2">
        <f t="shared" ref="AU2:AU33" si="17">S2</f>
        <v>0</v>
      </c>
      <c r="AV2">
        <f t="shared" ref="AV2:AV33" si="18">T2</f>
        <v>0</v>
      </c>
      <c r="AW2">
        <f t="shared" ref="AW2:AW33" si="19">IF(U2="",0,_xlfn.XLOOKUP(U2,label,partID))</f>
        <v>0</v>
      </c>
      <c r="AX2">
        <f t="shared" ref="AX2:AX33" si="20">V2</f>
        <v>0</v>
      </c>
      <c r="AY2">
        <f t="shared" ref="AY2:AY33" si="21">W2</f>
        <v>0</v>
      </c>
    </row>
    <row r="3" spans="1:56" ht="16" x14ac:dyDescent="0.2">
      <c r="P3" s="171"/>
      <c r="Q3" s="171"/>
      <c r="R3" s="171"/>
      <c r="S3" s="171"/>
      <c r="T3" s="171"/>
      <c r="V3" s="174"/>
      <c r="AC3">
        <f t="shared" ref="AC3:AC66" si="22">A3</f>
        <v>0</v>
      </c>
      <c r="AD3">
        <f t="shared" si="0"/>
        <v>0</v>
      </c>
      <c r="AE3">
        <f t="shared" si="1"/>
        <v>0</v>
      </c>
      <c r="AF3">
        <f t="shared" si="2"/>
        <v>0</v>
      </c>
      <c r="AG3">
        <f t="shared" si="3"/>
        <v>0</v>
      </c>
      <c r="AH3">
        <f t="shared" si="4"/>
        <v>0</v>
      </c>
      <c r="AI3">
        <f t="shared" si="5"/>
        <v>0</v>
      </c>
      <c r="AJ3">
        <f t="shared" si="6"/>
        <v>0</v>
      </c>
      <c r="AK3">
        <f t="shared" si="7"/>
        <v>0</v>
      </c>
      <c r="AL3">
        <f t="shared" si="8"/>
        <v>0</v>
      </c>
      <c r="AM3">
        <f t="shared" si="9"/>
        <v>0</v>
      </c>
      <c r="AN3">
        <f t="shared" si="10"/>
        <v>0</v>
      </c>
      <c r="AO3">
        <f t="shared" si="11"/>
        <v>0</v>
      </c>
      <c r="AP3">
        <f t="shared" si="12"/>
        <v>0</v>
      </c>
      <c r="AQ3">
        <f t="shared" si="13"/>
        <v>0</v>
      </c>
      <c r="AR3">
        <f t="shared" si="14"/>
        <v>0</v>
      </c>
      <c r="AS3">
        <f t="shared" si="15"/>
        <v>0</v>
      </c>
      <c r="AT3">
        <f t="shared" si="16"/>
        <v>0</v>
      </c>
      <c r="AU3">
        <f t="shared" si="17"/>
        <v>0</v>
      </c>
      <c r="AV3">
        <f t="shared" si="18"/>
        <v>0</v>
      </c>
      <c r="AW3">
        <f t="shared" si="19"/>
        <v>0</v>
      </c>
      <c r="AX3">
        <f t="shared" si="20"/>
        <v>0</v>
      </c>
      <c r="AY3">
        <f t="shared" si="21"/>
        <v>0</v>
      </c>
    </row>
    <row r="4" spans="1:56" ht="16" x14ac:dyDescent="0.2">
      <c r="P4" s="171"/>
      <c r="Q4" s="171"/>
      <c r="R4" s="171"/>
      <c r="S4" s="171"/>
      <c r="T4" s="171"/>
      <c r="V4" s="174"/>
      <c r="AC4">
        <f t="shared" si="22"/>
        <v>0</v>
      </c>
      <c r="AD4">
        <f t="shared" si="0"/>
        <v>0</v>
      </c>
      <c r="AE4">
        <f t="shared" si="1"/>
        <v>0</v>
      </c>
      <c r="AF4">
        <f t="shared" si="2"/>
        <v>0</v>
      </c>
      <c r="AG4">
        <f t="shared" si="3"/>
        <v>0</v>
      </c>
      <c r="AH4">
        <f t="shared" si="4"/>
        <v>0</v>
      </c>
      <c r="AI4">
        <f t="shared" si="5"/>
        <v>0</v>
      </c>
      <c r="AJ4">
        <f t="shared" si="6"/>
        <v>0</v>
      </c>
      <c r="AK4">
        <f t="shared" si="7"/>
        <v>0</v>
      </c>
      <c r="AL4">
        <f t="shared" si="8"/>
        <v>0</v>
      </c>
      <c r="AM4">
        <f t="shared" si="9"/>
        <v>0</v>
      </c>
      <c r="AN4">
        <f t="shared" si="10"/>
        <v>0</v>
      </c>
      <c r="AO4">
        <f t="shared" si="11"/>
        <v>0</v>
      </c>
      <c r="AP4">
        <f t="shared" si="12"/>
        <v>0</v>
      </c>
      <c r="AQ4">
        <f t="shared" si="13"/>
        <v>0</v>
      </c>
      <c r="AR4">
        <f t="shared" si="14"/>
        <v>0</v>
      </c>
      <c r="AS4">
        <f t="shared" si="15"/>
        <v>0</v>
      </c>
      <c r="AT4">
        <f t="shared" si="16"/>
        <v>0</v>
      </c>
      <c r="AU4">
        <f t="shared" si="17"/>
        <v>0</v>
      </c>
      <c r="AV4">
        <f t="shared" si="18"/>
        <v>0</v>
      </c>
      <c r="AW4">
        <f t="shared" si="19"/>
        <v>0</v>
      </c>
      <c r="AX4">
        <f t="shared" si="20"/>
        <v>0</v>
      </c>
      <c r="AY4">
        <f t="shared" si="21"/>
        <v>0</v>
      </c>
    </row>
    <row r="5" spans="1:56" ht="16" x14ac:dyDescent="0.2">
      <c r="P5" s="171"/>
      <c r="Q5" s="171"/>
      <c r="R5" s="171"/>
      <c r="S5" s="171"/>
      <c r="T5" s="171"/>
      <c r="V5" s="174"/>
      <c r="AC5">
        <f t="shared" si="22"/>
        <v>0</v>
      </c>
      <c r="AD5">
        <f t="shared" si="0"/>
        <v>0</v>
      </c>
      <c r="AE5">
        <f t="shared" si="1"/>
        <v>0</v>
      </c>
      <c r="AF5">
        <f t="shared" si="2"/>
        <v>0</v>
      </c>
      <c r="AG5">
        <f t="shared" si="3"/>
        <v>0</v>
      </c>
      <c r="AH5">
        <f t="shared" si="4"/>
        <v>0</v>
      </c>
      <c r="AI5">
        <f t="shared" si="5"/>
        <v>0</v>
      </c>
      <c r="AJ5">
        <f t="shared" si="6"/>
        <v>0</v>
      </c>
      <c r="AK5">
        <f t="shared" si="7"/>
        <v>0</v>
      </c>
      <c r="AL5">
        <f t="shared" si="8"/>
        <v>0</v>
      </c>
      <c r="AM5">
        <f t="shared" si="9"/>
        <v>0</v>
      </c>
      <c r="AN5">
        <f t="shared" si="10"/>
        <v>0</v>
      </c>
      <c r="AO5">
        <f t="shared" si="11"/>
        <v>0</v>
      </c>
      <c r="AP5">
        <f t="shared" si="12"/>
        <v>0</v>
      </c>
      <c r="AQ5">
        <f t="shared" si="13"/>
        <v>0</v>
      </c>
      <c r="AR5">
        <f t="shared" si="14"/>
        <v>0</v>
      </c>
      <c r="AS5">
        <f t="shared" si="15"/>
        <v>0</v>
      </c>
      <c r="AT5">
        <f t="shared" si="16"/>
        <v>0</v>
      </c>
      <c r="AU5">
        <f t="shared" si="17"/>
        <v>0</v>
      </c>
      <c r="AV5">
        <f t="shared" si="18"/>
        <v>0</v>
      </c>
      <c r="AW5">
        <f t="shared" si="19"/>
        <v>0</v>
      </c>
      <c r="AX5">
        <f t="shared" si="20"/>
        <v>0</v>
      </c>
      <c r="AY5">
        <f t="shared" si="21"/>
        <v>0</v>
      </c>
    </row>
    <row r="6" spans="1:56" ht="16" x14ac:dyDescent="0.2">
      <c r="P6" s="171"/>
      <c r="Q6" s="171"/>
      <c r="R6" s="171"/>
      <c r="S6" s="171"/>
      <c r="T6" s="171"/>
      <c r="V6" s="174"/>
      <c r="AC6">
        <f t="shared" si="22"/>
        <v>0</v>
      </c>
      <c r="AD6">
        <f t="shared" ref="AD6:AD69" si="23">B6</f>
        <v>0</v>
      </c>
      <c r="AE6">
        <f t="shared" si="1"/>
        <v>0</v>
      </c>
      <c r="AF6">
        <f t="shared" si="2"/>
        <v>0</v>
      </c>
      <c r="AG6">
        <f t="shared" si="3"/>
        <v>0</v>
      </c>
      <c r="AH6">
        <f t="shared" si="4"/>
        <v>0</v>
      </c>
      <c r="AI6">
        <f t="shared" si="5"/>
        <v>0</v>
      </c>
      <c r="AJ6">
        <f t="shared" si="6"/>
        <v>0</v>
      </c>
      <c r="AK6">
        <f t="shared" si="7"/>
        <v>0</v>
      </c>
      <c r="AL6">
        <f t="shared" si="8"/>
        <v>0</v>
      </c>
      <c r="AM6">
        <f t="shared" si="9"/>
        <v>0</v>
      </c>
      <c r="AN6">
        <f t="shared" ref="AN6:AN69" si="24">L6</f>
        <v>0</v>
      </c>
      <c r="AO6">
        <f t="shared" si="11"/>
        <v>0</v>
      </c>
      <c r="AP6">
        <f t="shared" si="12"/>
        <v>0</v>
      </c>
      <c r="AQ6">
        <f t="shared" si="13"/>
        <v>0</v>
      </c>
      <c r="AR6">
        <f t="shared" si="14"/>
        <v>0</v>
      </c>
      <c r="AS6">
        <f t="shared" si="15"/>
        <v>0</v>
      </c>
      <c r="AT6">
        <f t="shared" si="16"/>
        <v>0</v>
      </c>
      <c r="AU6">
        <f t="shared" si="17"/>
        <v>0</v>
      </c>
      <c r="AV6">
        <f t="shared" si="18"/>
        <v>0</v>
      </c>
      <c r="AW6">
        <f t="shared" si="19"/>
        <v>0</v>
      </c>
      <c r="AX6">
        <f t="shared" si="20"/>
        <v>0</v>
      </c>
      <c r="AY6">
        <f t="shared" si="21"/>
        <v>0</v>
      </c>
    </row>
    <row r="7" spans="1:56" ht="16" x14ac:dyDescent="0.2">
      <c r="P7" s="171"/>
      <c r="Q7" s="171"/>
      <c r="R7" s="171"/>
      <c r="S7" s="171"/>
      <c r="T7" s="171"/>
      <c r="V7" s="174"/>
      <c r="AC7">
        <f t="shared" si="22"/>
        <v>0</v>
      </c>
      <c r="AD7">
        <f t="shared" si="23"/>
        <v>0</v>
      </c>
      <c r="AE7">
        <f t="shared" si="1"/>
        <v>0</v>
      </c>
      <c r="AF7">
        <f t="shared" si="2"/>
        <v>0</v>
      </c>
      <c r="AG7">
        <f t="shared" si="3"/>
        <v>0</v>
      </c>
      <c r="AH7">
        <f t="shared" si="4"/>
        <v>0</v>
      </c>
      <c r="AI7">
        <f t="shared" si="5"/>
        <v>0</v>
      </c>
      <c r="AJ7">
        <f t="shared" si="6"/>
        <v>0</v>
      </c>
      <c r="AK7">
        <f t="shared" si="7"/>
        <v>0</v>
      </c>
      <c r="AL7">
        <f t="shared" si="8"/>
        <v>0</v>
      </c>
      <c r="AM7">
        <f t="shared" si="9"/>
        <v>0</v>
      </c>
      <c r="AN7">
        <f t="shared" si="24"/>
        <v>0</v>
      </c>
      <c r="AO7">
        <f t="shared" si="11"/>
        <v>0</v>
      </c>
      <c r="AP7">
        <f t="shared" si="12"/>
        <v>0</v>
      </c>
      <c r="AQ7">
        <f t="shared" si="13"/>
        <v>0</v>
      </c>
      <c r="AR7">
        <f t="shared" si="14"/>
        <v>0</v>
      </c>
      <c r="AS7">
        <f t="shared" si="15"/>
        <v>0</v>
      </c>
      <c r="AT7">
        <f t="shared" si="16"/>
        <v>0</v>
      </c>
      <c r="AU7">
        <f t="shared" si="17"/>
        <v>0</v>
      </c>
      <c r="AV7">
        <f t="shared" si="18"/>
        <v>0</v>
      </c>
      <c r="AW7">
        <f t="shared" si="19"/>
        <v>0</v>
      </c>
      <c r="AX7">
        <f t="shared" si="20"/>
        <v>0</v>
      </c>
      <c r="AY7">
        <f t="shared" si="21"/>
        <v>0</v>
      </c>
    </row>
    <row r="8" spans="1:56" ht="16" x14ac:dyDescent="0.2">
      <c r="P8" s="171"/>
      <c r="Q8" s="171"/>
      <c r="R8" s="171"/>
      <c r="S8" s="171"/>
      <c r="T8" s="171"/>
      <c r="V8" s="174"/>
      <c r="AC8">
        <f t="shared" si="22"/>
        <v>0</v>
      </c>
      <c r="AD8">
        <f t="shared" si="23"/>
        <v>0</v>
      </c>
      <c r="AE8">
        <f t="shared" si="1"/>
        <v>0</v>
      </c>
      <c r="AF8">
        <f t="shared" si="2"/>
        <v>0</v>
      </c>
      <c r="AG8">
        <f t="shared" si="3"/>
        <v>0</v>
      </c>
      <c r="AH8">
        <f t="shared" si="4"/>
        <v>0</v>
      </c>
      <c r="AI8">
        <f t="shared" si="5"/>
        <v>0</v>
      </c>
      <c r="AJ8">
        <f t="shared" si="6"/>
        <v>0</v>
      </c>
      <c r="AK8">
        <f t="shared" si="7"/>
        <v>0</v>
      </c>
      <c r="AL8">
        <f t="shared" si="8"/>
        <v>0</v>
      </c>
      <c r="AM8">
        <f t="shared" si="9"/>
        <v>0</v>
      </c>
      <c r="AN8">
        <f t="shared" si="24"/>
        <v>0</v>
      </c>
      <c r="AO8">
        <f t="shared" si="11"/>
        <v>0</v>
      </c>
      <c r="AP8">
        <f t="shared" si="12"/>
        <v>0</v>
      </c>
      <c r="AQ8">
        <f t="shared" si="13"/>
        <v>0</v>
      </c>
      <c r="AR8">
        <f t="shared" si="14"/>
        <v>0</v>
      </c>
      <c r="AS8">
        <f t="shared" si="15"/>
        <v>0</v>
      </c>
      <c r="AT8">
        <f t="shared" si="16"/>
        <v>0</v>
      </c>
      <c r="AU8">
        <f t="shared" si="17"/>
        <v>0</v>
      </c>
      <c r="AV8">
        <f t="shared" si="18"/>
        <v>0</v>
      </c>
      <c r="AW8">
        <f t="shared" si="19"/>
        <v>0</v>
      </c>
      <c r="AX8">
        <f t="shared" si="20"/>
        <v>0</v>
      </c>
      <c r="AY8">
        <f t="shared" si="21"/>
        <v>0</v>
      </c>
    </row>
    <row r="9" spans="1:56" ht="16" x14ac:dyDescent="0.2">
      <c r="P9" s="171"/>
      <c r="Q9" s="171"/>
      <c r="R9" s="171"/>
      <c r="S9" s="171"/>
      <c r="T9" s="171"/>
      <c r="V9" s="174"/>
      <c r="AC9">
        <f t="shared" si="22"/>
        <v>0</v>
      </c>
      <c r="AD9">
        <f t="shared" si="23"/>
        <v>0</v>
      </c>
      <c r="AE9">
        <f t="shared" si="1"/>
        <v>0</v>
      </c>
      <c r="AF9">
        <f t="shared" si="2"/>
        <v>0</v>
      </c>
      <c r="AG9">
        <f t="shared" si="3"/>
        <v>0</v>
      </c>
      <c r="AH9">
        <f t="shared" si="4"/>
        <v>0</v>
      </c>
      <c r="AI9">
        <f t="shared" si="5"/>
        <v>0</v>
      </c>
      <c r="AJ9">
        <f t="shared" si="6"/>
        <v>0</v>
      </c>
      <c r="AK9">
        <f t="shared" si="7"/>
        <v>0</v>
      </c>
      <c r="AL9">
        <f t="shared" si="8"/>
        <v>0</v>
      </c>
      <c r="AM9">
        <f t="shared" si="9"/>
        <v>0</v>
      </c>
      <c r="AN9">
        <f t="shared" si="24"/>
        <v>0</v>
      </c>
      <c r="AO9">
        <f t="shared" si="11"/>
        <v>0</v>
      </c>
      <c r="AP9">
        <f t="shared" si="12"/>
        <v>0</v>
      </c>
      <c r="AQ9">
        <f t="shared" si="13"/>
        <v>0</v>
      </c>
      <c r="AR9">
        <f t="shared" si="14"/>
        <v>0</v>
      </c>
      <c r="AS9">
        <f t="shared" si="15"/>
        <v>0</v>
      </c>
      <c r="AT9">
        <f t="shared" si="16"/>
        <v>0</v>
      </c>
      <c r="AU9">
        <f t="shared" si="17"/>
        <v>0</v>
      </c>
      <c r="AV9">
        <f t="shared" si="18"/>
        <v>0</v>
      </c>
      <c r="AW9">
        <f t="shared" si="19"/>
        <v>0</v>
      </c>
      <c r="AX9">
        <f t="shared" si="20"/>
        <v>0</v>
      </c>
      <c r="AY9">
        <f t="shared" si="21"/>
        <v>0</v>
      </c>
    </row>
    <row r="10" spans="1:56" ht="16" x14ac:dyDescent="0.2">
      <c r="P10" s="171"/>
      <c r="Q10" s="171"/>
      <c r="R10" s="171"/>
      <c r="S10" s="171"/>
      <c r="T10" s="171"/>
      <c r="V10" s="174"/>
      <c r="AC10">
        <f t="shared" si="22"/>
        <v>0</v>
      </c>
      <c r="AD10">
        <f t="shared" si="23"/>
        <v>0</v>
      </c>
      <c r="AE10">
        <f t="shared" si="1"/>
        <v>0</v>
      </c>
      <c r="AF10">
        <f t="shared" si="2"/>
        <v>0</v>
      </c>
      <c r="AG10">
        <f t="shared" si="3"/>
        <v>0</v>
      </c>
      <c r="AH10">
        <f t="shared" si="4"/>
        <v>0</v>
      </c>
      <c r="AI10">
        <f t="shared" si="5"/>
        <v>0</v>
      </c>
      <c r="AJ10">
        <f t="shared" si="6"/>
        <v>0</v>
      </c>
      <c r="AK10">
        <f t="shared" si="7"/>
        <v>0</v>
      </c>
      <c r="AL10">
        <f t="shared" si="8"/>
        <v>0</v>
      </c>
      <c r="AM10">
        <f t="shared" si="9"/>
        <v>0</v>
      </c>
      <c r="AN10">
        <f t="shared" si="24"/>
        <v>0</v>
      </c>
      <c r="AO10">
        <f t="shared" si="11"/>
        <v>0</v>
      </c>
      <c r="AP10">
        <f t="shared" si="12"/>
        <v>0</v>
      </c>
      <c r="AQ10">
        <f t="shared" si="13"/>
        <v>0</v>
      </c>
      <c r="AR10">
        <f t="shared" si="14"/>
        <v>0</v>
      </c>
      <c r="AS10">
        <f t="shared" si="15"/>
        <v>0</v>
      </c>
      <c r="AT10">
        <f t="shared" si="16"/>
        <v>0</v>
      </c>
      <c r="AU10">
        <f t="shared" si="17"/>
        <v>0</v>
      </c>
      <c r="AV10">
        <f t="shared" si="18"/>
        <v>0</v>
      </c>
      <c r="AW10">
        <f t="shared" si="19"/>
        <v>0</v>
      </c>
      <c r="AX10">
        <f t="shared" si="20"/>
        <v>0</v>
      </c>
      <c r="AY10">
        <f t="shared" si="21"/>
        <v>0</v>
      </c>
    </row>
    <row r="11" spans="1:56" ht="16" x14ac:dyDescent="0.2">
      <c r="P11" s="171"/>
      <c r="Q11" s="171"/>
      <c r="R11" s="171"/>
      <c r="S11" s="171"/>
      <c r="T11" s="171"/>
      <c r="V11" s="174"/>
      <c r="AC11">
        <f t="shared" si="22"/>
        <v>0</v>
      </c>
      <c r="AD11">
        <f t="shared" si="23"/>
        <v>0</v>
      </c>
      <c r="AE11">
        <f t="shared" si="1"/>
        <v>0</v>
      </c>
      <c r="AF11">
        <f t="shared" si="2"/>
        <v>0</v>
      </c>
      <c r="AG11">
        <f t="shared" si="3"/>
        <v>0</v>
      </c>
      <c r="AH11">
        <f t="shared" si="4"/>
        <v>0</v>
      </c>
      <c r="AI11">
        <f t="shared" si="5"/>
        <v>0</v>
      </c>
      <c r="AJ11">
        <f t="shared" si="6"/>
        <v>0</v>
      </c>
      <c r="AK11">
        <f t="shared" si="7"/>
        <v>0</v>
      </c>
      <c r="AL11">
        <f t="shared" si="8"/>
        <v>0</v>
      </c>
      <c r="AM11">
        <f t="shared" si="9"/>
        <v>0</v>
      </c>
      <c r="AN11">
        <f t="shared" si="24"/>
        <v>0</v>
      </c>
      <c r="AO11">
        <f t="shared" si="11"/>
        <v>0</v>
      </c>
      <c r="AP11">
        <f t="shared" si="12"/>
        <v>0</v>
      </c>
      <c r="AQ11">
        <f t="shared" si="13"/>
        <v>0</v>
      </c>
      <c r="AR11">
        <f t="shared" si="14"/>
        <v>0</v>
      </c>
      <c r="AS11">
        <f t="shared" si="15"/>
        <v>0</v>
      </c>
      <c r="AT11">
        <f t="shared" si="16"/>
        <v>0</v>
      </c>
      <c r="AU11">
        <f t="shared" si="17"/>
        <v>0</v>
      </c>
      <c r="AV11">
        <f t="shared" si="18"/>
        <v>0</v>
      </c>
      <c r="AW11">
        <f t="shared" si="19"/>
        <v>0</v>
      </c>
      <c r="AX11">
        <f t="shared" si="20"/>
        <v>0</v>
      </c>
      <c r="AY11">
        <f t="shared" si="21"/>
        <v>0</v>
      </c>
    </row>
    <row r="12" spans="1:56" ht="16" x14ac:dyDescent="0.2">
      <c r="P12" s="171"/>
      <c r="Q12" s="171"/>
      <c r="R12" s="171"/>
      <c r="S12" s="171"/>
      <c r="T12" s="171"/>
      <c r="V12" s="174"/>
      <c r="AC12">
        <f t="shared" si="22"/>
        <v>0</v>
      </c>
      <c r="AD12">
        <f t="shared" si="23"/>
        <v>0</v>
      </c>
      <c r="AE12">
        <f t="shared" si="1"/>
        <v>0</v>
      </c>
      <c r="AF12">
        <f t="shared" si="2"/>
        <v>0</v>
      </c>
      <c r="AG12">
        <f t="shared" si="3"/>
        <v>0</v>
      </c>
      <c r="AH12">
        <f t="shared" si="4"/>
        <v>0</v>
      </c>
      <c r="AI12">
        <f t="shared" si="5"/>
        <v>0</v>
      </c>
      <c r="AJ12">
        <f t="shared" si="6"/>
        <v>0</v>
      </c>
      <c r="AK12">
        <f t="shared" si="7"/>
        <v>0</v>
      </c>
      <c r="AL12">
        <f t="shared" si="8"/>
        <v>0</v>
      </c>
      <c r="AM12">
        <f t="shared" si="9"/>
        <v>0</v>
      </c>
      <c r="AN12">
        <f t="shared" si="24"/>
        <v>0</v>
      </c>
      <c r="AO12">
        <f t="shared" si="11"/>
        <v>0</v>
      </c>
      <c r="AP12">
        <f t="shared" si="12"/>
        <v>0</v>
      </c>
      <c r="AQ12">
        <f t="shared" si="13"/>
        <v>0</v>
      </c>
      <c r="AR12">
        <f t="shared" si="14"/>
        <v>0</v>
      </c>
      <c r="AS12">
        <f t="shared" si="15"/>
        <v>0</v>
      </c>
      <c r="AT12">
        <f t="shared" si="16"/>
        <v>0</v>
      </c>
      <c r="AU12">
        <f t="shared" si="17"/>
        <v>0</v>
      </c>
      <c r="AV12">
        <f t="shared" si="18"/>
        <v>0</v>
      </c>
      <c r="AW12">
        <f t="shared" si="19"/>
        <v>0</v>
      </c>
      <c r="AX12">
        <f t="shared" si="20"/>
        <v>0</v>
      </c>
      <c r="AY12">
        <f t="shared" si="21"/>
        <v>0</v>
      </c>
    </row>
    <row r="13" spans="1:56" ht="16" x14ac:dyDescent="0.2">
      <c r="P13" s="171"/>
      <c r="Q13" s="171"/>
      <c r="R13" s="171"/>
      <c r="S13" s="171"/>
      <c r="T13" s="171"/>
      <c r="V13" s="174"/>
      <c r="AC13">
        <f t="shared" si="22"/>
        <v>0</v>
      </c>
      <c r="AD13">
        <f t="shared" si="23"/>
        <v>0</v>
      </c>
      <c r="AE13">
        <f t="shared" si="1"/>
        <v>0</v>
      </c>
      <c r="AF13">
        <f t="shared" si="2"/>
        <v>0</v>
      </c>
      <c r="AG13">
        <f t="shared" si="3"/>
        <v>0</v>
      </c>
      <c r="AH13">
        <f t="shared" si="4"/>
        <v>0</v>
      </c>
      <c r="AI13">
        <f t="shared" si="5"/>
        <v>0</v>
      </c>
      <c r="AJ13">
        <f t="shared" si="6"/>
        <v>0</v>
      </c>
      <c r="AK13">
        <f t="shared" si="7"/>
        <v>0</v>
      </c>
      <c r="AL13">
        <f t="shared" si="8"/>
        <v>0</v>
      </c>
      <c r="AM13">
        <f t="shared" si="9"/>
        <v>0</v>
      </c>
      <c r="AN13">
        <f t="shared" si="24"/>
        <v>0</v>
      </c>
      <c r="AO13">
        <f t="shared" si="11"/>
        <v>0</v>
      </c>
      <c r="AP13">
        <f t="shared" si="12"/>
        <v>0</v>
      </c>
      <c r="AQ13">
        <f t="shared" si="13"/>
        <v>0</v>
      </c>
      <c r="AR13">
        <f t="shared" si="14"/>
        <v>0</v>
      </c>
      <c r="AS13">
        <f t="shared" si="15"/>
        <v>0</v>
      </c>
      <c r="AT13">
        <f t="shared" si="16"/>
        <v>0</v>
      </c>
      <c r="AU13">
        <f t="shared" si="17"/>
        <v>0</v>
      </c>
      <c r="AV13">
        <f t="shared" si="18"/>
        <v>0</v>
      </c>
      <c r="AW13">
        <f t="shared" si="19"/>
        <v>0</v>
      </c>
      <c r="AX13">
        <f t="shared" si="20"/>
        <v>0</v>
      </c>
      <c r="AY13">
        <f t="shared" si="21"/>
        <v>0</v>
      </c>
    </row>
    <row r="14" spans="1:56" ht="16" x14ac:dyDescent="0.2">
      <c r="P14" s="171"/>
      <c r="Q14" s="171"/>
      <c r="R14" s="171"/>
      <c r="S14" s="171"/>
      <c r="T14" s="171"/>
      <c r="V14" s="174"/>
      <c r="AC14">
        <f t="shared" si="22"/>
        <v>0</v>
      </c>
      <c r="AD14">
        <f t="shared" si="23"/>
        <v>0</v>
      </c>
      <c r="AE14">
        <f t="shared" si="1"/>
        <v>0</v>
      </c>
      <c r="AF14">
        <f t="shared" si="2"/>
        <v>0</v>
      </c>
      <c r="AG14">
        <f t="shared" si="3"/>
        <v>0</v>
      </c>
      <c r="AH14">
        <f t="shared" si="4"/>
        <v>0</v>
      </c>
      <c r="AI14">
        <f t="shared" si="5"/>
        <v>0</v>
      </c>
      <c r="AJ14">
        <f t="shared" si="6"/>
        <v>0</v>
      </c>
      <c r="AK14">
        <f t="shared" si="7"/>
        <v>0</v>
      </c>
      <c r="AL14">
        <f t="shared" si="8"/>
        <v>0</v>
      </c>
      <c r="AM14">
        <f t="shared" si="9"/>
        <v>0</v>
      </c>
      <c r="AN14">
        <f t="shared" si="24"/>
        <v>0</v>
      </c>
      <c r="AO14">
        <f t="shared" si="11"/>
        <v>0</v>
      </c>
      <c r="AP14">
        <f t="shared" si="12"/>
        <v>0</v>
      </c>
      <c r="AQ14">
        <f t="shared" si="13"/>
        <v>0</v>
      </c>
      <c r="AR14">
        <f t="shared" si="14"/>
        <v>0</v>
      </c>
      <c r="AS14">
        <f t="shared" si="15"/>
        <v>0</v>
      </c>
      <c r="AT14">
        <f t="shared" si="16"/>
        <v>0</v>
      </c>
      <c r="AU14">
        <f t="shared" si="17"/>
        <v>0</v>
      </c>
      <c r="AV14">
        <f t="shared" si="18"/>
        <v>0</v>
      </c>
      <c r="AW14">
        <f t="shared" si="19"/>
        <v>0</v>
      </c>
      <c r="AX14">
        <f t="shared" si="20"/>
        <v>0</v>
      </c>
      <c r="AY14">
        <f t="shared" si="21"/>
        <v>0</v>
      </c>
    </row>
    <row r="15" spans="1:56" ht="16" x14ac:dyDescent="0.2">
      <c r="P15" s="171"/>
      <c r="Q15" s="171"/>
      <c r="R15" s="171"/>
      <c r="S15" s="171"/>
      <c r="T15" s="171"/>
      <c r="V15" s="174"/>
      <c r="AC15">
        <f t="shared" si="22"/>
        <v>0</v>
      </c>
      <c r="AD15">
        <f t="shared" si="23"/>
        <v>0</v>
      </c>
      <c r="AE15">
        <f t="shared" si="1"/>
        <v>0</v>
      </c>
      <c r="AF15">
        <f t="shared" si="2"/>
        <v>0</v>
      </c>
      <c r="AG15">
        <f t="shared" si="3"/>
        <v>0</v>
      </c>
      <c r="AH15">
        <f t="shared" si="4"/>
        <v>0</v>
      </c>
      <c r="AI15">
        <f t="shared" si="5"/>
        <v>0</v>
      </c>
      <c r="AJ15">
        <f t="shared" si="6"/>
        <v>0</v>
      </c>
      <c r="AK15">
        <f t="shared" si="7"/>
        <v>0</v>
      </c>
      <c r="AL15">
        <f t="shared" si="8"/>
        <v>0</v>
      </c>
      <c r="AM15">
        <f t="shared" si="9"/>
        <v>0</v>
      </c>
      <c r="AN15">
        <f t="shared" si="24"/>
        <v>0</v>
      </c>
      <c r="AO15">
        <f t="shared" si="11"/>
        <v>0</v>
      </c>
      <c r="AP15">
        <f t="shared" si="12"/>
        <v>0</v>
      </c>
      <c r="AQ15">
        <f t="shared" si="13"/>
        <v>0</v>
      </c>
      <c r="AR15">
        <f t="shared" si="14"/>
        <v>0</v>
      </c>
      <c r="AS15">
        <f t="shared" si="15"/>
        <v>0</v>
      </c>
      <c r="AT15">
        <f t="shared" si="16"/>
        <v>0</v>
      </c>
      <c r="AU15">
        <f t="shared" si="17"/>
        <v>0</v>
      </c>
      <c r="AV15">
        <f t="shared" si="18"/>
        <v>0</v>
      </c>
      <c r="AW15">
        <f t="shared" si="19"/>
        <v>0</v>
      </c>
      <c r="AX15">
        <f t="shared" si="20"/>
        <v>0</v>
      </c>
      <c r="AY15">
        <f t="shared" si="21"/>
        <v>0</v>
      </c>
    </row>
    <row r="16" spans="1:56" ht="16" x14ac:dyDescent="0.2">
      <c r="P16" s="171"/>
      <c r="Q16" s="171"/>
      <c r="R16" s="171"/>
      <c r="S16" s="171"/>
      <c r="T16" s="171"/>
      <c r="V16" s="174"/>
      <c r="AC16">
        <f t="shared" si="22"/>
        <v>0</v>
      </c>
      <c r="AD16">
        <f t="shared" si="23"/>
        <v>0</v>
      </c>
      <c r="AE16">
        <f t="shared" si="1"/>
        <v>0</v>
      </c>
      <c r="AF16">
        <f t="shared" si="2"/>
        <v>0</v>
      </c>
      <c r="AG16">
        <f t="shared" si="3"/>
        <v>0</v>
      </c>
      <c r="AH16">
        <f t="shared" si="4"/>
        <v>0</v>
      </c>
      <c r="AI16">
        <f t="shared" si="5"/>
        <v>0</v>
      </c>
      <c r="AJ16">
        <f t="shared" si="6"/>
        <v>0</v>
      </c>
      <c r="AK16">
        <f t="shared" si="7"/>
        <v>0</v>
      </c>
      <c r="AL16">
        <f t="shared" si="8"/>
        <v>0</v>
      </c>
      <c r="AM16">
        <f t="shared" si="9"/>
        <v>0</v>
      </c>
      <c r="AN16">
        <f t="shared" si="24"/>
        <v>0</v>
      </c>
      <c r="AO16">
        <f t="shared" si="11"/>
        <v>0</v>
      </c>
      <c r="AP16">
        <f t="shared" si="12"/>
        <v>0</v>
      </c>
      <c r="AQ16">
        <f t="shared" si="13"/>
        <v>0</v>
      </c>
      <c r="AR16">
        <f t="shared" si="14"/>
        <v>0</v>
      </c>
      <c r="AS16">
        <f t="shared" si="15"/>
        <v>0</v>
      </c>
      <c r="AT16">
        <f t="shared" si="16"/>
        <v>0</v>
      </c>
      <c r="AU16">
        <f t="shared" si="17"/>
        <v>0</v>
      </c>
      <c r="AV16">
        <f t="shared" si="18"/>
        <v>0</v>
      </c>
      <c r="AW16">
        <f t="shared" si="19"/>
        <v>0</v>
      </c>
      <c r="AX16">
        <f t="shared" si="20"/>
        <v>0</v>
      </c>
      <c r="AY16">
        <f t="shared" si="21"/>
        <v>0</v>
      </c>
    </row>
    <row r="17" spans="16:51" ht="16" x14ac:dyDescent="0.2">
      <c r="P17" s="171"/>
      <c r="Q17" s="171"/>
      <c r="R17" s="171"/>
      <c r="S17" s="171"/>
      <c r="T17" s="171"/>
      <c r="V17" s="174"/>
      <c r="AC17">
        <f t="shared" si="22"/>
        <v>0</v>
      </c>
      <c r="AD17">
        <f t="shared" si="23"/>
        <v>0</v>
      </c>
      <c r="AE17">
        <f t="shared" si="1"/>
        <v>0</v>
      </c>
      <c r="AF17">
        <f t="shared" si="2"/>
        <v>0</v>
      </c>
      <c r="AG17">
        <f t="shared" si="3"/>
        <v>0</v>
      </c>
      <c r="AH17">
        <f t="shared" si="4"/>
        <v>0</v>
      </c>
      <c r="AI17">
        <f t="shared" si="5"/>
        <v>0</v>
      </c>
      <c r="AJ17">
        <f t="shared" si="6"/>
        <v>0</v>
      </c>
      <c r="AK17">
        <f t="shared" si="7"/>
        <v>0</v>
      </c>
      <c r="AL17">
        <f t="shared" si="8"/>
        <v>0</v>
      </c>
      <c r="AM17">
        <f t="shared" si="9"/>
        <v>0</v>
      </c>
      <c r="AN17">
        <f t="shared" si="24"/>
        <v>0</v>
      </c>
      <c r="AO17">
        <f t="shared" si="11"/>
        <v>0</v>
      </c>
      <c r="AP17">
        <f t="shared" si="12"/>
        <v>0</v>
      </c>
      <c r="AQ17">
        <f t="shared" si="13"/>
        <v>0</v>
      </c>
      <c r="AR17">
        <f t="shared" si="14"/>
        <v>0</v>
      </c>
      <c r="AS17">
        <f t="shared" si="15"/>
        <v>0</v>
      </c>
      <c r="AT17">
        <f t="shared" si="16"/>
        <v>0</v>
      </c>
      <c r="AU17">
        <f t="shared" si="17"/>
        <v>0</v>
      </c>
      <c r="AV17">
        <f t="shared" si="18"/>
        <v>0</v>
      </c>
      <c r="AW17">
        <f t="shared" si="19"/>
        <v>0</v>
      </c>
      <c r="AX17">
        <f t="shared" si="20"/>
        <v>0</v>
      </c>
      <c r="AY17">
        <f t="shared" si="21"/>
        <v>0</v>
      </c>
    </row>
    <row r="18" spans="16:51" ht="16" x14ac:dyDescent="0.2">
      <c r="P18" s="171"/>
      <c r="Q18" s="171"/>
      <c r="R18" s="171"/>
      <c r="S18" s="171"/>
      <c r="T18" s="171"/>
      <c r="V18" s="174"/>
      <c r="AC18">
        <f t="shared" si="22"/>
        <v>0</v>
      </c>
      <c r="AD18">
        <f t="shared" si="23"/>
        <v>0</v>
      </c>
      <c r="AE18">
        <f t="shared" si="1"/>
        <v>0</v>
      </c>
      <c r="AF18">
        <f t="shared" si="2"/>
        <v>0</v>
      </c>
      <c r="AG18">
        <f t="shared" si="3"/>
        <v>0</v>
      </c>
      <c r="AH18">
        <f t="shared" si="4"/>
        <v>0</v>
      </c>
      <c r="AI18">
        <f t="shared" si="5"/>
        <v>0</v>
      </c>
      <c r="AJ18">
        <f t="shared" si="6"/>
        <v>0</v>
      </c>
      <c r="AK18">
        <f t="shared" si="7"/>
        <v>0</v>
      </c>
      <c r="AL18">
        <f t="shared" si="8"/>
        <v>0</v>
      </c>
      <c r="AM18">
        <f t="shared" si="9"/>
        <v>0</v>
      </c>
      <c r="AN18">
        <f t="shared" si="24"/>
        <v>0</v>
      </c>
      <c r="AO18">
        <f t="shared" ref="AO18:AO81" si="25">M18</f>
        <v>0</v>
      </c>
      <c r="AP18">
        <f t="shared" ref="AP18:AP81" si="26">O18</f>
        <v>0</v>
      </c>
      <c r="AQ18">
        <f t="shared" si="13"/>
        <v>0</v>
      </c>
      <c r="AR18">
        <f t="shared" si="14"/>
        <v>0</v>
      </c>
      <c r="AS18">
        <f t="shared" si="15"/>
        <v>0</v>
      </c>
      <c r="AT18">
        <f t="shared" si="16"/>
        <v>0</v>
      </c>
      <c r="AU18">
        <f t="shared" si="17"/>
        <v>0</v>
      </c>
      <c r="AV18">
        <f t="shared" si="18"/>
        <v>0</v>
      </c>
      <c r="AW18">
        <f t="shared" si="19"/>
        <v>0</v>
      </c>
      <c r="AX18">
        <f t="shared" si="20"/>
        <v>0</v>
      </c>
      <c r="AY18">
        <f t="shared" si="21"/>
        <v>0</v>
      </c>
    </row>
    <row r="19" spans="16:51" ht="16" x14ac:dyDescent="0.2">
      <c r="P19" s="171"/>
      <c r="Q19" s="171"/>
      <c r="R19" s="171"/>
      <c r="S19" s="171"/>
      <c r="T19" s="171"/>
      <c r="V19" s="174"/>
      <c r="AC19">
        <f t="shared" si="22"/>
        <v>0</v>
      </c>
      <c r="AD19">
        <f t="shared" si="23"/>
        <v>0</v>
      </c>
      <c r="AE19">
        <f t="shared" si="1"/>
        <v>0</v>
      </c>
      <c r="AF19">
        <f t="shared" si="2"/>
        <v>0</v>
      </c>
      <c r="AG19">
        <f t="shared" si="3"/>
        <v>0</v>
      </c>
      <c r="AH19">
        <f t="shared" si="4"/>
        <v>0</v>
      </c>
      <c r="AI19">
        <f t="shared" si="5"/>
        <v>0</v>
      </c>
      <c r="AJ19">
        <f t="shared" si="6"/>
        <v>0</v>
      </c>
      <c r="AK19">
        <f t="shared" si="7"/>
        <v>0</v>
      </c>
      <c r="AL19">
        <f t="shared" si="8"/>
        <v>0</v>
      </c>
      <c r="AM19">
        <f t="shared" si="9"/>
        <v>0</v>
      </c>
      <c r="AN19">
        <f t="shared" si="24"/>
        <v>0</v>
      </c>
      <c r="AO19">
        <f t="shared" si="25"/>
        <v>0</v>
      </c>
      <c r="AP19">
        <f t="shared" si="26"/>
        <v>0</v>
      </c>
      <c r="AQ19">
        <f t="shared" si="13"/>
        <v>0</v>
      </c>
      <c r="AR19">
        <f t="shared" si="14"/>
        <v>0</v>
      </c>
      <c r="AS19">
        <f t="shared" si="15"/>
        <v>0</v>
      </c>
      <c r="AT19">
        <f t="shared" si="16"/>
        <v>0</v>
      </c>
      <c r="AU19">
        <f t="shared" si="17"/>
        <v>0</v>
      </c>
      <c r="AV19">
        <f t="shared" si="18"/>
        <v>0</v>
      </c>
      <c r="AW19">
        <f t="shared" si="19"/>
        <v>0</v>
      </c>
      <c r="AX19">
        <f t="shared" si="20"/>
        <v>0</v>
      </c>
      <c r="AY19">
        <f t="shared" si="21"/>
        <v>0</v>
      </c>
    </row>
    <row r="20" spans="16:51" ht="16" x14ac:dyDescent="0.2">
      <c r="P20" s="171"/>
      <c r="Q20" s="171"/>
      <c r="R20" s="171"/>
      <c r="S20" s="171"/>
      <c r="T20" s="171"/>
      <c r="V20" s="174"/>
      <c r="AC20">
        <f t="shared" si="22"/>
        <v>0</v>
      </c>
      <c r="AD20">
        <f t="shared" si="23"/>
        <v>0</v>
      </c>
      <c r="AE20">
        <f t="shared" si="1"/>
        <v>0</v>
      </c>
      <c r="AF20">
        <f t="shared" si="2"/>
        <v>0</v>
      </c>
      <c r="AG20">
        <f t="shared" si="3"/>
        <v>0</v>
      </c>
      <c r="AH20">
        <f t="shared" si="4"/>
        <v>0</v>
      </c>
      <c r="AI20">
        <f t="shared" si="5"/>
        <v>0</v>
      </c>
      <c r="AJ20">
        <f t="shared" si="6"/>
        <v>0</v>
      </c>
      <c r="AK20">
        <f t="shared" si="7"/>
        <v>0</v>
      </c>
      <c r="AL20">
        <f t="shared" si="8"/>
        <v>0</v>
      </c>
      <c r="AM20">
        <f t="shared" si="9"/>
        <v>0</v>
      </c>
      <c r="AN20">
        <f t="shared" si="24"/>
        <v>0</v>
      </c>
      <c r="AO20">
        <f t="shared" si="25"/>
        <v>0</v>
      </c>
      <c r="AP20">
        <f t="shared" si="26"/>
        <v>0</v>
      </c>
      <c r="AQ20">
        <f t="shared" si="13"/>
        <v>0</v>
      </c>
      <c r="AR20">
        <f t="shared" si="14"/>
        <v>0</v>
      </c>
      <c r="AS20">
        <f t="shared" si="15"/>
        <v>0</v>
      </c>
      <c r="AT20">
        <f t="shared" si="16"/>
        <v>0</v>
      </c>
      <c r="AU20">
        <f t="shared" si="17"/>
        <v>0</v>
      </c>
      <c r="AV20">
        <f t="shared" si="18"/>
        <v>0</v>
      </c>
      <c r="AW20">
        <f t="shared" si="19"/>
        <v>0</v>
      </c>
      <c r="AX20">
        <f t="shared" si="20"/>
        <v>0</v>
      </c>
      <c r="AY20">
        <f t="shared" si="21"/>
        <v>0</v>
      </c>
    </row>
    <row r="21" spans="16:51" ht="16" x14ac:dyDescent="0.2">
      <c r="P21" s="171"/>
      <c r="Q21" s="171"/>
      <c r="R21" s="171"/>
      <c r="S21" s="171"/>
      <c r="T21" s="171"/>
      <c r="V21" s="174"/>
      <c r="AC21">
        <f t="shared" si="22"/>
        <v>0</v>
      </c>
      <c r="AD21">
        <f t="shared" si="23"/>
        <v>0</v>
      </c>
      <c r="AE21">
        <f t="shared" si="1"/>
        <v>0</v>
      </c>
      <c r="AF21">
        <f t="shared" si="2"/>
        <v>0</v>
      </c>
      <c r="AG21">
        <f t="shared" si="3"/>
        <v>0</v>
      </c>
      <c r="AH21">
        <f t="shared" si="4"/>
        <v>0</v>
      </c>
      <c r="AI21">
        <f t="shared" si="5"/>
        <v>0</v>
      </c>
      <c r="AJ21">
        <f t="shared" si="6"/>
        <v>0</v>
      </c>
      <c r="AK21">
        <f t="shared" si="7"/>
        <v>0</v>
      </c>
      <c r="AL21">
        <f t="shared" si="8"/>
        <v>0</v>
      </c>
      <c r="AM21">
        <f t="shared" si="9"/>
        <v>0</v>
      </c>
      <c r="AN21">
        <f t="shared" si="24"/>
        <v>0</v>
      </c>
      <c r="AO21">
        <f t="shared" si="25"/>
        <v>0</v>
      </c>
      <c r="AP21">
        <f t="shared" si="26"/>
        <v>0</v>
      </c>
      <c r="AQ21">
        <f t="shared" si="13"/>
        <v>0</v>
      </c>
      <c r="AR21">
        <f t="shared" si="14"/>
        <v>0</v>
      </c>
      <c r="AS21">
        <f t="shared" si="15"/>
        <v>0</v>
      </c>
      <c r="AT21">
        <f t="shared" si="16"/>
        <v>0</v>
      </c>
      <c r="AU21">
        <f t="shared" si="17"/>
        <v>0</v>
      </c>
      <c r="AV21">
        <f t="shared" si="18"/>
        <v>0</v>
      </c>
      <c r="AW21">
        <f t="shared" si="19"/>
        <v>0</v>
      </c>
      <c r="AX21">
        <f t="shared" si="20"/>
        <v>0</v>
      </c>
      <c r="AY21">
        <f t="shared" si="21"/>
        <v>0</v>
      </c>
    </row>
    <row r="22" spans="16:51" ht="16" x14ac:dyDescent="0.2">
      <c r="P22" s="171"/>
      <c r="Q22" s="171"/>
      <c r="R22" s="171"/>
      <c r="S22" s="171"/>
      <c r="T22" s="171"/>
      <c r="V22" s="174"/>
      <c r="AC22">
        <f t="shared" si="22"/>
        <v>0</v>
      </c>
      <c r="AD22">
        <f t="shared" si="23"/>
        <v>0</v>
      </c>
      <c r="AE22">
        <f t="shared" si="1"/>
        <v>0</v>
      </c>
      <c r="AF22">
        <f t="shared" si="2"/>
        <v>0</v>
      </c>
      <c r="AG22">
        <f t="shared" si="3"/>
        <v>0</v>
      </c>
      <c r="AH22">
        <f t="shared" si="4"/>
        <v>0</v>
      </c>
      <c r="AI22">
        <f t="shared" si="5"/>
        <v>0</v>
      </c>
      <c r="AJ22">
        <f t="shared" si="6"/>
        <v>0</v>
      </c>
      <c r="AK22">
        <f t="shared" si="7"/>
        <v>0</v>
      </c>
      <c r="AL22">
        <f t="shared" si="8"/>
        <v>0</v>
      </c>
      <c r="AM22">
        <f t="shared" si="9"/>
        <v>0</v>
      </c>
      <c r="AN22">
        <f t="shared" si="24"/>
        <v>0</v>
      </c>
      <c r="AO22">
        <f t="shared" si="25"/>
        <v>0</v>
      </c>
      <c r="AP22">
        <f t="shared" si="26"/>
        <v>0</v>
      </c>
      <c r="AQ22">
        <f t="shared" si="13"/>
        <v>0</v>
      </c>
      <c r="AR22">
        <f t="shared" si="14"/>
        <v>0</v>
      </c>
      <c r="AS22">
        <f t="shared" si="15"/>
        <v>0</v>
      </c>
      <c r="AT22">
        <f t="shared" si="16"/>
        <v>0</v>
      </c>
      <c r="AU22">
        <f t="shared" si="17"/>
        <v>0</v>
      </c>
      <c r="AV22">
        <f t="shared" si="18"/>
        <v>0</v>
      </c>
      <c r="AW22">
        <f t="shared" si="19"/>
        <v>0</v>
      </c>
      <c r="AX22">
        <f t="shared" si="20"/>
        <v>0</v>
      </c>
      <c r="AY22">
        <f t="shared" si="21"/>
        <v>0</v>
      </c>
    </row>
    <row r="23" spans="16:51" ht="16" x14ac:dyDescent="0.2">
      <c r="P23" s="171"/>
      <c r="Q23" s="171"/>
      <c r="R23" s="171"/>
      <c r="S23" s="171"/>
      <c r="T23" s="171"/>
      <c r="V23" s="174"/>
      <c r="AC23">
        <f t="shared" si="22"/>
        <v>0</v>
      </c>
      <c r="AD23">
        <f t="shared" si="23"/>
        <v>0</v>
      </c>
      <c r="AE23">
        <f t="shared" si="1"/>
        <v>0</v>
      </c>
      <c r="AF23">
        <f t="shared" si="2"/>
        <v>0</v>
      </c>
      <c r="AG23">
        <f t="shared" si="3"/>
        <v>0</v>
      </c>
      <c r="AH23">
        <f t="shared" si="4"/>
        <v>0</v>
      </c>
      <c r="AI23">
        <f t="shared" si="5"/>
        <v>0</v>
      </c>
      <c r="AJ23">
        <f t="shared" si="6"/>
        <v>0</v>
      </c>
      <c r="AK23">
        <f t="shared" si="7"/>
        <v>0</v>
      </c>
      <c r="AL23">
        <f t="shared" si="8"/>
        <v>0</v>
      </c>
      <c r="AM23">
        <f t="shared" si="9"/>
        <v>0</v>
      </c>
      <c r="AN23">
        <f t="shared" si="24"/>
        <v>0</v>
      </c>
      <c r="AO23">
        <f t="shared" si="25"/>
        <v>0</v>
      </c>
      <c r="AP23">
        <f t="shared" si="26"/>
        <v>0</v>
      </c>
      <c r="AQ23">
        <f t="shared" si="13"/>
        <v>0</v>
      </c>
      <c r="AR23">
        <f t="shared" si="14"/>
        <v>0</v>
      </c>
      <c r="AS23">
        <f t="shared" si="15"/>
        <v>0</v>
      </c>
      <c r="AT23">
        <f t="shared" si="16"/>
        <v>0</v>
      </c>
      <c r="AU23">
        <f t="shared" si="17"/>
        <v>0</v>
      </c>
      <c r="AV23">
        <f t="shared" si="18"/>
        <v>0</v>
      </c>
      <c r="AW23">
        <f t="shared" si="19"/>
        <v>0</v>
      </c>
      <c r="AX23">
        <f t="shared" si="20"/>
        <v>0</v>
      </c>
      <c r="AY23">
        <f t="shared" si="21"/>
        <v>0</v>
      </c>
    </row>
    <row r="24" spans="16:51" ht="16" x14ac:dyDescent="0.2">
      <c r="P24" s="171"/>
      <c r="Q24" s="171"/>
      <c r="R24" s="171"/>
      <c r="S24" s="171"/>
      <c r="T24" s="171"/>
      <c r="V24" s="174"/>
      <c r="AC24">
        <f t="shared" si="22"/>
        <v>0</v>
      </c>
      <c r="AD24">
        <f t="shared" si="23"/>
        <v>0</v>
      </c>
      <c r="AE24">
        <f t="shared" si="1"/>
        <v>0</v>
      </c>
      <c r="AF24">
        <f t="shared" si="2"/>
        <v>0</v>
      </c>
      <c r="AG24">
        <f t="shared" si="3"/>
        <v>0</v>
      </c>
      <c r="AH24">
        <f t="shared" si="4"/>
        <v>0</v>
      </c>
      <c r="AI24">
        <f t="shared" si="5"/>
        <v>0</v>
      </c>
      <c r="AJ24">
        <f t="shared" si="6"/>
        <v>0</v>
      </c>
      <c r="AK24">
        <f t="shared" si="7"/>
        <v>0</v>
      </c>
      <c r="AL24">
        <f t="shared" si="8"/>
        <v>0</v>
      </c>
      <c r="AM24">
        <f t="shared" si="9"/>
        <v>0</v>
      </c>
      <c r="AN24">
        <f t="shared" si="24"/>
        <v>0</v>
      </c>
      <c r="AO24">
        <f t="shared" si="25"/>
        <v>0</v>
      </c>
      <c r="AP24">
        <f t="shared" si="26"/>
        <v>0</v>
      </c>
      <c r="AQ24">
        <f t="shared" si="13"/>
        <v>0</v>
      </c>
      <c r="AR24">
        <f t="shared" si="14"/>
        <v>0</v>
      </c>
      <c r="AS24">
        <f t="shared" si="15"/>
        <v>0</v>
      </c>
      <c r="AT24">
        <f t="shared" si="16"/>
        <v>0</v>
      </c>
      <c r="AU24">
        <f t="shared" si="17"/>
        <v>0</v>
      </c>
      <c r="AV24">
        <f t="shared" si="18"/>
        <v>0</v>
      </c>
      <c r="AW24">
        <f t="shared" si="19"/>
        <v>0</v>
      </c>
      <c r="AX24">
        <f t="shared" si="20"/>
        <v>0</v>
      </c>
      <c r="AY24">
        <f t="shared" si="21"/>
        <v>0</v>
      </c>
    </row>
    <row r="25" spans="16:51" ht="16" x14ac:dyDescent="0.2">
      <c r="P25" s="171"/>
      <c r="Q25" s="171"/>
      <c r="R25" s="171"/>
      <c r="S25" s="171"/>
      <c r="T25" s="171"/>
      <c r="V25" s="174"/>
      <c r="AC25">
        <f t="shared" si="22"/>
        <v>0</v>
      </c>
      <c r="AD25">
        <f t="shared" si="23"/>
        <v>0</v>
      </c>
      <c r="AE25">
        <f t="shared" si="1"/>
        <v>0</v>
      </c>
      <c r="AF25">
        <f t="shared" si="2"/>
        <v>0</v>
      </c>
      <c r="AG25">
        <f t="shared" si="3"/>
        <v>0</v>
      </c>
      <c r="AH25">
        <f t="shared" si="4"/>
        <v>0</v>
      </c>
      <c r="AI25">
        <f t="shared" si="5"/>
        <v>0</v>
      </c>
      <c r="AJ25">
        <f t="shared" si="6"/>
        <v>0</v>
      </c>
      <c r="AK25">
        <f t="shared" si="7"/>
        <v>0</v>
      </c>
      <c r="AL25">
        <f t="shared" si="8"/>
        <v>0</v>
      </c>
      <c r="AM25">
        <f t="shared" si="9"/>
        <v>0</v>
      </c>
      <c r="AN25">
        <f t="shared" si="24"/>
        <v>0</v>
      </c>
      <c r="AO25">
        <f t="shared" si="25"/>
        <v>0</v>
      </c>
      <c r="AP25">
        <f t="shared" si="26"/>
        <v>0</v>
      </c>
      <c r="AQ25">
        <f t="shared" si="13"/>
        <v>0</v>
      </c>
      <c r="AR25">
        <f t="shared" si="14"/>
        <v>0</v>
      </c>
      <c r="AS25">
        <f t="shared" si="15"/>
        <v>0</v>
      </c>
      <c r="AT25">
        <f t="shared" si="16"/>
        <v>0</v>
      </c>
      <c r="AU25">
        <f t="shared" si="17"/>
        <v>0</v>
      </c>
      <c r="AV25">
        <f t="shared" si="18"/>
        <v>0</v>
      </c>
      <c r="AW25">
        <f t="shared" si="19"/>
        <v>0</v>
      </c>
      <c r="AX25">
        <f t="shared" si="20"/>
        <v>0</v>
      </c>
      <c r="AY25">
        <f t="shared" si="21"/>
        <v>0</v>
      </c>
    </row>
    <row r="26" spans="16:51" ht="16" x14ac:dyDescent="0.2">
      <c r="P26" s="171"/>
      <c r="Q26" s="171"/>
      <c r="R26" s="171"/>
      <c r="S26" s="171"/>
      <c r="T26" s="171"/>
      <c r="V26" s="174"/>
      <c r="AC26">
        <f t="shared" si="22"/>
        <v>0</v>
      </c>
      <c r="AD26">
        <f t="shared" si="23"/>
        <v>0</v>
      </c>
      <c r="AE26">
        <f t="shared" si="1"/>
        <v>0</v>
      </c>
      <c r="AF26">
        <f t="shared" si="2"/>
        <v>0</v>
      </c>
      <c r="AG26">
        <f t="shared" si="3"/>
        <v>0</v>
      </c>
      <c r="AH26">
        <f t="shared" si="4"/>
        <v>0</v>
      </c>
      <c r="AI26">
        <f t="shared" si="5"/>
        <v>0</v>
      </c>
      <c r="AJ26">
        <f t="shared" si="6"/>
        <v>0</v>
      </c>
      <c r="AK26">
        <f t="shared" si="7"/>
        <v>0</v>
      </c>
      <c r="AL26">
        <f t="shared" si="8"/>
        <v>0</v>
      </c>
      <c r="AM26">
        <f t="shared" si="9"/>
        <v>0</v>
      </c>
      <c r="AN26">
        <f t="shared" si="24"/>
        <v>0</v>
      </c>
      <c r="AO26">
        <f t="shared" si="25"/>
        <v>0</v>
      </c>
      <c r="AP26">
        <f t="shared" si="26"/>
        <v>0</v>
      </c>
      <c r="AQ26">
        <f t="shared" si="13"/>
        <v>0</v>
      </c>
      <c r="AR26">
        <f t="shared" si="14"/>
        <v>0</v>
      </c>
      <c r="AS26">
        <f t="shared" si="15"/>
        <v>0</v>
      </c>
      <c r="AT26">
        <f t="shared" si="16"/>
        <v>0</v>
      </c>
      <c r="AU26">
        <f t="shared" si="17"/>
        <v>0</v>
      </c>
      <c r="AV26">
        <f t="shared" si="18"/>
        <v>0</v>
      </c>
      <c r="AW26">
        <f t="shared" si="19"/>
        <v>0</v>
      </c>
      <c r="AX26">
        <f t="shared" si="20"/>
        <v>0</v>
      </c>
      <c r="AY26">
        <f t="shared" si="21"/>
        <v>0</v>
      </c>
    </row>
    <row r="27" spans="16:51" ht="16" x14ac:dyDescent="0.2">
      <c r="P27" s="171"/>
      <c r="Q27" s="171"/>
      <c r="R27" s="171"/>
      <c r="S27" s="171"/>
      <c r="T27" s="171"/>
      <c r="V27" s="174"/>
      <c r="AC27">
        <f t="shared" si="22"/>
        <v>0</v>
      </c>
      <c r="AD27">
        <f t="shared" si="23"/>
        <v>0</v>
      </c>
      <c r="AE27">
        <f t="shared" si="1"/>
        <v>0</v>
      </c>
      <c r="AF27">
        <f t="shared" si="2"/>
        <v>0</v>
      </c>
      <c r="AG27">
        <f t="shared" si="3"/>
        <v>0</v>
      </c>
      <c r="AH27">
        <f t="shared" si="4"/>
        <v>0</v>
      </c>
      <c r="AI27">
        <f t="shared" si="5"/>
        <v>0</v>
      </c>
      <c r="AJ27">
        <f t="shared" si="6"/>
        <v>0</v>
      </c>
      <c r="AK27">
        <f t="shared" si="7"/>
        <v>0</v>
      </c>
      <c r="AL27">
        <f t="shared" si="8"/>
        <v>0</v>
      </c>
      <c r="AM27">
        <f t="shared" si="9"/>
        <v>0</v>
      </c>
      <c r="AN27">
        <f t="shared" si="24"/>
        <v>0</v>
      </c>
      <c r="AO27">
        <f t="shared" si="25"/>
        <v>0</v>
      </c>
      <c r="AP27">
        <f t="shared" si="26"/>
        <v>0</v>
      </c>
      <c r="AQ27">
        <f t="shared" si="13"/>
        <v>0</v>
      </c>
      <c r="AR27">
        <f t="shared" si="14"/>
        <v>0</v>
      </c>
      <c r="AS27">
        <f t="shared" si="15"/>
        <v>0</v>
      </c>
      <c r="AT27">
        <f t="shared" si="16"/>
        <v>0</v>
      </c>
      <c r="AU27">
        <f t="shared" si="17"/>
        <v>0</v>
      </c>
      <c r="AV27">
        <f t="shared" si="18"/>
        <v>0</v>
      </c>
      <c r="AW27">
        <f t="shared" si="19"/>
        <v>0</v>
      </c>
      <c r="AX27">
        <f t="shared" si="20"/>
        <v>0</v>
      </c>
      <c r="AY27">
        <f t="shared" si="21"/>
        <v>0</v>
      </c>
    </row>
    <row r="28" spans="16:51" ht="16" x14ac:dyDescent="0.2">
      <c r="P28" s="171"/>
      <c r="Q28" s="171"/>
      <c r="R28" s="171"/>
      <c r="S28" s="171"/>
      <c r="T28" s="171"/>
      <c r="V28" s="174"/>
      <c r="AC28">
        <f t="shared" si="22"/>
        <v>0</v>
      </c>
      <c r="AD28">
        <f t="shared" si="23"/>
        <v>0</v>
      </c>
      <c r="AE28">
        <f t="shared" si="1"/>
        <v>0</v>
      </c>
      <c r="AF28">
        <f t="shared" si="2"/>
        <v>0</v>
      </c>
      <c r="AG28">
        <f t="shared" si="3"/>
        <v>0</v>
      </c>
      <c r="AH28">
        <f t="shared" si="4"/>
        <v>0</v>
      </c>
      <c r="AI28">
        <f t="shared" si="5"/>
        <v>0</v>
      </c>
      <c r="AJ28">
        <f t="shared" si="6"/>
        <v>0</v>
      </c>
      <c r="AK28">
        <f t="shared" si="7"/>
        <v>0</v>
      </c>
      <c r="AL28">
        <f t="shared" si="8"/>
        <v>0</v>
      </c>
      <c r="AM28">
        <f t="shared" si="9"/>
        <v>0</v>
      </c>
      <c r="AN28">
        <f t="shared" si="24"/>
        <v>0</v>
      </c>
      <c r="AO28">
        <f t="shared" si="25"/>
        <v>0</v>
      </c>
      <c r="AP28">
        <f t="shared" si="26"/>
        <v>0</v>
      </c>
      <c r="AQ28">
        <f t="shared" si="13"/>
        <v>0</v>
      </c>
      <c r="AR28">
        <f t="shared" si="14"/>
        <v>0</v>
      </c>
      <c r="AS28">
        <f t="shared" si="15"/>
        <v>0</v>
      </c>
      <c r="AT28">
        <f t="shared" si="16"/>
        <v>0</v>
      </c>
      <c r="AU28">
        <f t="shared" si="17"/>
        <v>0</v>
      </c>
      <c r="AV28">
        <f t="shared" si="18"/>
        <v>0</v>
      </c>
      <c r="AW28">
        <f t="shared" si="19"/>
        <v>0</v>
      </c>
      <c r="AX28">
        <f t="shared" si="20"/>
        <v>0</v>
      </c>
      <c r="AY28">
        <f t="shared" si="21"/>
        <v>0</v>
      </c>
    </row>
    <row r="29" spans="16:51" ht="16" x14ac:dyDescent="0.2">
      <c r="P29" s="171"/>
      <c r="Q29" s="171"/>
      <c r="R29" s="171"/>
      <c r="S29" s="171"/>
      <c r="T29" s="171"/>
      <c r="V29" s="174"/>
      <c r="AC29">
        <f t="shared" si="22"/>
        <v>0</v>
      </c>
      <c r="AD29">
        <f t="shared" si="23"/>
        <v>0</v>
      </c>
      <c r="AE29">
        <f t="shared" si="1"/>
        <v>0</v>
      </c>
      <c r="AF29">
        <f t="shared" si="2"/>
        <v>0</v>
      </c>
      <c r="AG29">
        <f t="shared" si="3"/>
        <v>0</v>
      </c>
      <c r="AH29">
        <f t="shared" si="4"/>
        <v>0</v>
      </c>
      <c r="AI29">
        <f t="shared" si="5"/>
        <v>0</v>
      </c>
      <c r="AJ29">
        <f t="shared" si="6"/>
        <v>0</v>
      </c>
      <c r="AK29">
        <f t="shared" si="7"/>
        <v>0</v>
      </c>
      <c r="AL29">
        <f t="shared" si="8"/>
        <v>0</v>
      </c>
      <c r="AM29">
        <f t="shared" si="9"/>
        <v>0</v>
      </c>
      <c r="AN29">
        <f t="shared" si="24"/>
        <v>0</v>
      </c>
      <c r="AO29">
        <f t="shared" si="25"/>
        <v>0</v>
      </c>
      <c r="AP29">
        <f t="shared" si="26"/>
        <v>0</v>
      </c>
      <c r="AQ29">
        <f t="shared" si="13"/>
        <v>0</v>
      </c>
      <c r="AR29">
        <f t="shared" si="14"/>
        <v>0</v>
      </c>
      <c r="AS29">
        <f t="shared" si="15"/>
        <v>0</v>
      </c>
      <c r="AT29">
        <f t="shared" si="16"/>
        <v>0</v>
      </c>
      <c r="AU29">
        <f t="shared" si="17"/>
        <v>0</v>
      </c>
      <c r="AV29">
        <f t="shared" si="18"/>
        <v>0</v>
      </c>
      <c r="AW29">
        <f t="shared" si="19"/>
        <v>0</v>
      </c>
      <c r="AX29">
        <f t="shared" si="20"/>
        <v>0</v>
      </c>
      <c r="AY29">
        <f t="shared" si="21"/>
        <v>0</v>
      </c>
    </row>
    <row r="30" spans="16:51" ht="16" x14ac:dyDescent="0.2">
      <c r="P30" s="171"/>
      <c r="Q30" s="171"/>
      <c r="R30" s="171"/>
      <c r="S30" s="171"/>
      <c r="T30" s="171"/>
      <c r="V30" s="174"/>
      <c r="AC30">
        <f t="shared" si="22"/>
        <v>0</v>
      </c>
      <c r="AD30">
        <f t="shared" si="23"/>
        <v>0</v>
      </c>
      <c r="AE30">
        <f t="shared" si="1"/>
        <v>0</v>
      </c>
      <c r="AF30">
        <f t="shared" si="2"/>
        <v>0</v>
      </c>
      <c r="AG30">
        <f t="shared" si="3"/>
        <v>0</v>
      </c>
      <c r="AH30">
        <f t="shared" si="4"/>
        <v>0</v>
      </c>
      <c r="AI30">
        <f t="shared" si="5"/>
        <v>0</v>
      </c>
      <c r="AJ30">
        <f t="shared" si="6"/>
        <v>0</v>
      </c>
      <c r="AK30">
        <f t="shared" si="7"/>
        <v>0</v>
      </c>
      <c r="AL30">
        <f t="shared" si="8"/>
        <v>0</v>
      </c>
      <c r="AM30">
        <f t="shared" si="9"/>
        <v>0</v>
      </c>
      <c r="AN30">
        <f t="shared" si="24"/>
        <v>0</v>
      </c>
      <c r="AO30">
        <f t="shared" si="25"/>
        <v>0</v>
      </c>
      <c r="AP30">
        <f t="shared" si="26"/>
        <v>0</v>
      </c>
      <c r="AQ30">
        <f t="shared" si="13"/>
        <v>0</v>
      </c>
      <c r="AR30">
        <f t="shared" si="14"/>
        <v>0</v>
      </c>
      <c r="AS30">
        <f t="shared" si="15"/>
        <v>0</v>
      </c>
      <c r="AT30">
        <f t="shared" si="16"/>
        <v>0</v>
      </c>
      <c r="AU30">
        <f t="shared" si="17"/>
        <v>0</v>
      </c>
      <c r="AV30">
        <f t="shared" si="18"/>
        <v>0</v>
      </c>
      <c r="AW30">
        <f t="shared" si="19"/>
        <v>0</v>
      </c>
      <c r="AX30">
        <f t="shared" si="20"/>
        <v>0</v>
      </c>
      <c r="AY30">
        <f t="shared" si="21"/>
        <v>0</v>
      </c>
    </row>
    <row r="31" spans="16:51" ht="16" x14ac:dyDescent="0.2">
      <c r="P31" s="171"/>
      <c r="Q31" s="171"/>
      <c r="R31" s="171"/>
      <c r="S31" s="171"/>
      <c r="T31" s="171"/>
      <c r="V31" s="174"/>
      <c r="AC31">
        <f t="shared" si="22"/>
        <v>0</v>
      </c>
      <c r="AD31">
        <f t="shared" si="23"/>
        <v>0</v>
      </c>
      <c r="AE31">
        <f t="shared" si="1"/>
        <v>0</v>
      </c>
      <c r="AF31">
        <f t="shared" si="2"/>
        <v>0</v>
      </c>
      <c r="AG31">
        <f t="shared" si="3"/>
        <v>0</v>
      </c>
      <c r="AH31">
        <f t="shared" si="4"/>
        <v>0</v>
      </c>
      <c r="AI31">
        <f t="shared" si="5"/>
        <v>0</v>
      </c>
      <c r="AJ31">
        <f t="shared" si="6"/>
        <v>0</v>
      </c>
      <c r="AK31">
        <f t="shared" si="7"/>
        <v>0</v>
      </c>
      <c r="AL31">
        <f t="shared" si="8"/>
        <v>0</v>
      </c>
      <c r="AM31">
        <f t="shared" si="9"/>
        <v>0</v>
      </c>
      <c r="AN31">
        <f t="shared" si="24"/>
        <v>0</v>
      </c>
      <c r="AO31">
        <f t="shared" si="25"/>
        <v>0</v>
      </c>
      <c r="AP31">
        <f t="shared" si="26"/>
        <v>0</v>
      </c>
      <c r="AQ31">
        <f t="shared" si="13"/>
        <v>0</v>
      </c>
      <c r="AR31">
        <f t="shared" si="14"/>
        <v>0</v>
      </c>
      <c r="AS31">
        <f t="shared" si="15"/>
        <v>0</v>
      </c>
      <c r="AT31">
        <f t="shared" si="16"/>
        <v>0</v>
      </c>
      <c r="AU31">
        <f t="shared" si="17"/>
        <v>0</v>
      </c>
      <c r="AV31">
        <f t="shared" si="18"/>
        <v>0</v>
      </c>
      <c r="AW31">
        <f t="shared" si="19"/>
        <v>0</v>
      </c>
      <c r="AX31">
        <f t="shared" si="20"/>
        <v>0</v>
      </c>
      <c r="AY31">
        <f t="shared" si="21"/>
        <v>0</v>
      </c>
    </row>
    <row r="32" spans="16:51" ht="16" x14ac:dyDescent="0.2">
      <c r="P32" s="171"/>
      <c r="Q32" s="171"/>
      <c r="R32" s="171"/>
      <c r="S32" s="171"/>
      <c r="T32" s="171"/>
      <c r="V32" s="174"/>
      <c r="AC32">
        <f t="shared" si="22"/>
        <v>0</v>
      </c>
      <c r="AD32">
        <f t="shared" si="23"/>
        <v>0</v>
      </c>
      <c r="AE32">
        <f t="shared" si="1"/>
        <v>0</v>
      </c>
      <c r="AF32">
        <f t="shared" si="2"/>
        <v>0</v>
      </c>
      <c r="AG32">
        <f t="shared" si="3"/>
        <v>0</v>
      </c>
      <c r="AH32">
        <f t="shared" si="4"/>
        <v>0</v>
      </c>
      <c r="AI32">
        <f t="shared" si="5"/>
        <v>0</v>
      </c>
      <c r="AJ32">
        <f t="shared" si="6"/>
        <v>0</v>
      </c>
      <c r="AK32">
        <f t="shared" si="7"/>
        <v>0</v>
      </c>
      <c r="AL32">
        <f t="shared" si="8"/>
        <v>0</v>
      </c>
      <c r="AM32">
        <f t="shared" si="9"/>
        <v>0</v>
      </c>
      <c r="AN32">
        <f t="shared" si="24"/>
        <v>0</v>
      </c>
      <c r="AO32">
        <f t="shared" si="25"/>
        <v>0</v>
      </c>
      <c r="AP32">
        <f t="shared" si="26"/>
        <v>0</v>
      </c>
      <c r="AQ32">
        <f t="shared" si="13"/>
        <v>0</v>
      </c>
      <c r="AR32">
        <f t="shared" si="14"/>
        <v>0</v>
      </c>
      <c r="AS32">
        <f t="shared" si="15"/>
        <v>0</v>
      </c>
      <c r="AT32">
        <f t="shared" si="16"/>
        <v>0</v>
      </c>
      <c r="AU32">
        <f t="shared" si="17"/>
        <v>0</v>
      </c>
      <c r="AV32">
        <f t="shared" si="18"/>
        <v>0</v>
      </c>
      <c r="AW32">
        <f t="shared" si="19"/>
        <v>0</v>
      </c>
      <c r="AX32">
        <f t="shared" si="20"/>
        <v>0</v>
      </c>
      <c r="AY32">
        <f t="shared" si="21"/>
        <v>0</v>
      </c>
    </row>
    <row r="33" spans="16:51" ht="16" x14ac:dyDescent="0.2">
      <c r="P33" s="171"/>
      <c r="Q33" s="171"/>
      <c r="R33" s="171"/>
      <c r="S33" s="171"/>
      <c r="T33" s="171"/>
      <c r="V33" s="174"/>
      <c r="AC33">
        <f t="shared" si="22"/>
        <v>0</v>
      </c>
      <c r="AD33">
        <f t="shared" si="23"/>
        <v>0</v>
      </c>
      <c r="AE33">
        <f t="shared" si="1"/>
        <v>0</v>
      </c>
      <c r="AF33">
        <f t="shared" si="2"/>
        <v>0</v>
      </c>
      <c r="AG33">
        <f t="shared" si="3"/>
        <v>0</v>
      </c>
      <c r="AH33">
        <f t="shared" si="4"/>
        <v>0</v>
      </c>
      <c r="AI33">
        <f t="shared" si="5"/>
        <v>0</v>
      </c>
      <c r="AJ33">
        <f t="shared" si="6"/>
        <v>0</v>
      </c>
      <c r="AK33">
        <f t="shared" si="7"/>
        <v>0</v>
      </c>
      <c r="AL33">
        <f t="shared" si="8"/>
        <v>0</v>
      </c>
      <c r="AM33">
        <f t="shared" si="9"/>
        <v>0</v>
      </c>
      <c r="AN33">
        <f t="shared" si="24"/>
        <v>0</v>
      </c>
      <c r="AO33">
        <f t="shared" si="25"/>
        <v>0</v>
      </c>
      <c r="AP33">
        <f t="shared" si="26"/>
        <v>0</v>
      </c>
      <c r="AQ33">
        <f t="shared" si="13"/>
        <v>0</v>
      </c>
      <c r="AR33">
        <f t="shared" si="14"/>
        <v>0</v>
      </c>
      <c r="AS33">
        <f t="shared" si="15"/>
        <v>0</v>
      </c>
      <c r="AT33">
        <f t="shared" si="16"/>
        <v>0</v>
      </c>
      <c r="AU33">
        <f t="shared" si="17"/>
        <v>0</v>
      </c>
      <c r="AV33">
        <f t="shared" si="18"/>
        <v>0</v>
      </c>
      <c r="AW33">
        <f t="shared" si="19"/>
        <v>0</v>
      </c>
      <c r="AX33">
        <f t="shared" si="20"/>
        <v>0</v>
      </c>
      <c r="AY33">
        <f t="shared" si="21"/>
        <v>0</v>
      </c>
    </row>
    <row r="34" spans="16:51" ht="16" x14ac:dyDescent="0.2">
      <c r="P34" s="171"/>
      <c r="Q34" s="171"/>
      <c r="R34" s="171"/>
      <c r="S34" s="171"/>
      <c r="T34" s="171"/>
      <c r="V34" s="174"/>
      <c r="AC34">
        <f t="shared" si="22"/>
        <v>0</v>
      </c>
      <c r="AD34">
        <f t="shared" si="23"/>
        <v>0</v>
      </c>
      <c r="AE34">
        <f t="shared" si="1"/>
        <v>0</v>
      </c>
      <c r="AF34">
        <f t="shared" si="2"/>
        <v>0</v>
      </c>
      <c r="AG34">
        <f t="shared" si="3"/>
        <v>0</v>
      </c>
      <c r="AH34">
        <f t="shared" ref="AH34:AH65" si="27">IF(F34="",0,_xlfn.XLOOKUP(F34,label,partID))</f>
        <v>0</v>
      </c>
      <c r="AI34">
        <f t="shared" ref="AI34:AI65" si="28">IF(G34="",0,_xlfn.XLOOKUP(G34,label,partID))</f>
        <v>0</v>
      </c>
      <c r="AJ34">
        <f t="shared" si="6"/>
        <v>0</v>
      </c>
      <c r="AK34">
        <f t="shared" ref="AK34:AK65" si="29">IF(I34="",0,_xlfn.XLOOKUP(I34,label,partID))</f>
        <v>0</v>
      </c>
      <c r="AL34">
        <f t="shared" ref="AL34:AL65" si="30">IF(J34="",0,_xlfn.XLOOKUP(J34,label,partID))</f>
        <v>0</v>
      </c>
      <c r="AM34">
        <f t="shared" ref="AM34:AM65" si="31">IF(K34="",0,_xlfn.XLOOKUP(K34,label,partID))</f>
        <v>0</v>
      </c>
      <c r="AN34">
        <f t="shared" si="24"/>
        <v>0</v>
      </c>
      <c r="AO34">
        <f t="shared" si="25"/>
        <v>0</v>
      </c>
      <c r="AP34">
        <f t="shared" si="26"/>
        <v>0</v>
      </c>
      <c r="AQ34">
        <f t="shared" ref="AQ34:AQ65" si="32">IF(O34="",0,_xlfn.XLOOKUP(O34,label,partID))</f>
        <v>0</v>
      </c>
      <c r="AR34">
        <f t="shared" ref="AR34:AR65" si="33">P34</f>
        <v>0</v>
      </c>
      <c r="AS34">
        <f t="shared" ref="AS34:AS65" si="34">Q34</f>
        <v>0</v>
      </c>
      <c r="AT34">
        <f t="shared" ref="AT34:AT65" si="35">R34</f>
        <v>0</v>
      </c>
      <c r="AU34">
        <f t="shared" ref="AU34:AU65" si="36">S34</f>
        <v>0</v>
      </c>
      <c r="AV34">
        <f t="shared" ref="AV34:AV65" si="37">T34</f>
        <v>0</v>
      </c>
      <c r="AW34">
        <f t="shared" ref="AW34:AW65" si="38">IF(U34="",0,_xlfn.XLOOKUP(U34,label,partID))</f>
        <v>0</v>
      </c>
      <c r="AX34">
        <f t="shared" ref="AX34:AX65" si="39">V34</f>
        <v>0</v>
      </c>
      <c r="AY34">
        <f t="shared" ref="AY34:AY65" si="40">W34</f>
        <v>0</v>
      </c>
    </row>
    <row r="35" spans="16:51" ht="16" x14ac:dyDescent="0.2">
      <c r="P35" s="171"/>
      <c r="Q35" s="171"/>
      <c r="R35" s="171"/>
      <c r="S35" s="171"/>
      <c r="T35" s="171"/>
      <c r="V35" s="174"/>
      <c r="AC35">
        <f t="shared" si="22"/>
        <v>0</v>
      </c>
      <c r="AD35">
        <f t="shared" si="23"/>
        <v>0</v>
      </c>
      <c r="AE35">
        <f t="shared" si="1"/>
        <v>0</v>
      </c>
      <c r="AF35">
        <f t="shared" si="2"/>
        <v>0</v>
      </c>
      <c r="AG35">
        <f t="shared" si="3"/>
        <v>0</v>
      </c>
      <c r="AH35">
        <f t="shared" si="27"/>
        <v>0</v>
      </c>
      <c r="AI35">
        <f t="shared" si="28"/>
        <v>0</v>
      </c>
      <c r="AJ35">
        <f t="shared" si="6"/>
        <v>0</v>
      </c>
      <c r="AK35">
        <f t="shared" si="29"/>
        <v>0</v>
      </c>
      <c r="AL35">
        <f t="shared" si="30"/>
        <v>0</v>
      </c>
      <c r="AM35">
        <f t="shared" si="31"/>
        <v>0</v>
      </c>
      <c r="AN35">
        <f t="shared" si="24"/>
        <v>0</v>
      </c>
      <c r="AO35">
        <f t="shared" si="25"/>
        <v>0</v>
      </c>
      <c r="AP35">
        <f t="shared" si="26"/>
        <v>0</v>
      </c>
      <c r="AQ35">
        <f t="shared" si="32"/>
        <v>0</v>
      </c>
      <c r="AR35">
        <f t="shared" si="33"/>
        <v>0</v>
      </c>
      <c r="AS35">
        <f t="shared" si="34"/>
        <v>0</v>
      </c>
      <c r="AT35">
        <f t="shared" si="35"/>
        <v>0</v>
      </c>
      <c r="AU35">
        <f t="shared" si="36"/>
        <v>0</v>
      </c>
      <c r="AV35">
        <f t="shared" si="37"/>
        <v>0</v>
      </c>
      <c r="AW35">
        <f t="shared" si="38"/>
        <v>0</v>
      </c>
      <c r="AX35">
        <f t="shared" si="39"/>
        <v>0</v>
      </c>
      <c r="AY35">
        <f t="shared" si="40"/>
        <v>0</v>
      </c>
    </row>
    <row r="36" spans="16:51" ht="16" x14ac:dyDescent="0.2">
      <c r="P36" s="171"/>
      <c r="Q36" s="171"/>
      <c r="R36" s="171"/>
      <c r="S36" s="171"/>
      <c r="T36" s="171"/>
      <c r="V36" s="174"/>
      <c r="AC36">
        <f t="shared" si="22"/>
        <v>0</v>
      </c>
      <c r="AD36">
        <f t="shared" si="23"/>
        <v>0</v>
      </c>
      <c r="AE36">
        <f t="shared" si="1"/>
        <v>0</v>
      </c>
      <c r="AF36">
        <f t="shared" si="2"/>
        <v>0</v>
      </c>
      <c r="AG36">
        <f t="shared" si="3"/>
        <v>0</v>
      </c>
      <c r="AH36">
        <f t="shared" si="27"/>
        <v>0</v>
      </c>
      <c r="AI36">
        <f t="shared" si="28"/>
        <v>0</v>
      </c>
      <c r="AJ36">
        <f t="shared" si="6"/>
        <v>0</v>
      </c>
      <c r="AK36">
        <f t="shared" si="29"/>
        <v>0</v>
      </c>
      <c r="AL36">
        <f t="shared" si="30"/>
        <v>0</v>
      </c>
      <c r="AM36">
        <f t="shared" si="31"/>
        <v>0</v>
      </c>
      <c r="AN36">
        <f t="shared" si="24"/>
        <v>0</v>
      </c>
      <c r="AO36">
        <f t="shared" si="25"/>
        <v>0</v>
      </c>
      <c r="AP36">
        <f t="shared" si="26"/>
        <v>0</v>
      </c>
      <c r="AQ36">
        <f t="shared" si="32"/>
        <v>0</v>
      </c>
      <c r="AR36">
        <f t="shared" si="33"/>
        <v>0</v>
      </c>
      <c r="AS36">
        <f t="shared" si="34"/>
        <v>0</v>
      </c>
      <c r="AT36">
        <f t="shared" si="35"/>
        <v>0</v>
      </c>
      <c r="AU36">
        <f t="shared" si="36"/>
        <v>0</v>
      </c>
      <c r="AV36">
        <f t="shared" si="37"/>
        <v>0</v>
      </c>
      <c r="AW36">
        <f t="shared" si="38"/>
        <v>0</v>
      </c>
      <c r="AX36">
        <f t="shared" si="39"/>
        <v>0</v>
      </c>
      <c r="AY36">
        <f t="shared" si="40"/>
        <v>0</v>
      </c>
    </row>
    <row r="37" spans="16:51" ht="16" x14ac:dyDescent="0.2">
      <c r="P37" s="171"/>
      <c r="Q37" s="171"/>
      <c r="R37" s="171"/>
      <c r="S37" s="171"/>
      <c r="T37" s="171"/>
      <c r="V37" s="174"/>
      <c r="AC37">
        <f t="shared" si="22"/>
        <v>0</v>
      </c>
      <c r="AD37">
        <f t="shared" si="23"/>
        <v>0</v>
      </c>
      <c r="AE37">
        <f t="shared" si="1"/>
        <v>0</v>
      </c>
      <c r="AF37">
        <f t="shared" si="2"/>
        <v>0</v>
      </c>
      <c r="AG37">
        <f t="shared" si="3"/>
        <v>0</v>
      </c>
      <c r="AH37">
        <f t="shared" si="27"/>
        <v>0</v>
      </c>
      <c r="AI37">
        <f t="shared" si="28"/>
        <v>0</v>
      </c>
      <c r="AJ37">
        <f t="shared" si="6"/>
        <v>0</v>
      </c>
      <c r="AK37">
        <f t="shared" si="29"/>
        <v>0</v>
      </c>
      <c r="AL37">
        <f t="shared" si="30"/>
        <v>0</v>
      </c>
      <c r="AM37">
        <f t="shared" si="31"/>
        <v>0</v>
      </c>
      <c r="AN37">
        <f t="shared" si="24"/>
        <v>0</v>
      </c>
      <c r="AO37">
        <f t="shared" si="25"/>
        <v>0</v>
      </c>
      <c r="AP37">
        <f t="shared" si="26"/>
        <v>0</v>
      </c>
      <c r="AQ37">
        <f t="shared" si="32"/>
        <v>0</v>
      </c>
      <c r="AR37">
        <f t="shared" si="33"/>
        <v>0</v>
      </c>
      <c r="AS37">
        <f t="shared" si="34"/>
        <v>0</v>
      </c>
      <c r="AT37">
        <f t="shared" si="35"/>
        <v>0</v>
      </c>
      <c r="AU37">
        <f t="shared" si="36"/>
        <v>0</v>
      </c>
      <c r="AV37">
        <f t="shared" si="37"/>
        <v>0</v>
      </c>
      <c r="AW37">
        <f t="shared" si="38"/>
        <v>0</v>
      </c>
      <c r="AX37">
        <f t="shared" si="39"/>
        <v>0</v>
      </c>
      <c r="AY37">
        <f t="shared" si="40"/>
        <v>0</v>
      </c>
    </row>
    <row r="38" spans="16:51" ht="16" x14ac:dyDescent="0.2">
      <c r="P38" s="171"/>
      <c r="Q38" s="171"/>
      <c r="R38" s="171"/>
      <c r="S38" s="171"/>
      <c r="T38" s="171"/>
      <c r="V38" s="174"/>
      <c r="AC38">
        <f t="shared" si="22"/>
        <v>0</v>
      </c>
      <c r="AD38">
        <f t="shared" si="23"/>
        <v>0</v>
      </c>
      <c r="AE38">
        <f t="shared" si="1"/>
        <v>0</v>
      </c>
      <c r="AF38">
        <f t="shared" si="2"/>
        <v>0</v>
      </c>
      <c r="AG38">
        <f t="shared" si="3"/>
        <v>0</v>
      </c>
      <c r="AH38">
        <f t="shared" si="27"/>
        <v>0</v>
      </c>
      <c r="AI38">
        <f t="shared" si="28"/>
        <v>0</v>
      </c>
      <c r="AJ38">
        <f t="shared" si="6"/>
        <v>0</v>
      </c>
      <c r="AK38">
        <f t="shared" si="29"/>
        <v>0</v>
      </c>
      <c r="AL38">
        <f t="shared" si="30"/>
        <v>0</v>
      </c>
      <c r="AM38">
        <f t="shared" si="31"/>
        <v>0</v>
      </c>
      <c r="AN38">
        <f t="shared" si="24"/>
        <v>0</v>
      </c>
      <c r="AO38">
        <f t="shared" si="25"/>
        <v>0</v>
      </c>
      <c r="AP38">
        <f t="shared" si="26"/>
        <v>0</v>
      </c>
      <c r="AQ38">
        <f t="shared" si="32"/>
        <v>0</v>
      </c>
      <c r="AR38">
        <f t="shared" si="33"/>
        <v>0</v>
      </c>
      <c r="AS38">
        <f t="shared" si="34"/>
        <v>0</v>
      </c>
      <c r="AT38">
        <f t="shared" si="35"/>
        <v>0</v>
      </c>
      <c r="AU38">
        <f t="shared" si="36"/>
        <v>0</v>
      </c>
      <c r="AV38">
        <f t="shared" si="37"/>
        <v>0</v>
      </c>
      <c r="AW38">
        <f t="shared" si="38"/>
        <v>0</v>
      </c>
      <c r="AX38">
        <f t="shared" si="39"/>
        <v>0</v>
      </c>
      <c r="AY38">
        <f t="shared" si="40"/>
        <v>0</v>
      </c>
    </row>
    <row r="39" spans="16:51" ht="16" x14ac:dyDescent="0.2">
      <c r="P39" s="171"/>
      <c r="Q39" s="171"/>
      <c r="R39" s="171"/>
      <c r="S39" s="171"/>
      <c r="T39" s="171"/>
      <c r="V39" s="174"/>
      <c r="AC39">
        <f t="shared" si="22"/>
        <v>0</v>
      </c>
      <c r="AD39">
        <f t="shared" si="23"/>
        <v>0</v>
      </c>
      <c r="AE39">
        <f t="shared" si="1"/>
        <v>0</v>
      </c>
      <c r="AF39">
        <f t="shared" si="2"/>
        <v>0</v>
      </c>
      <c r="AG39">
        <f t="shared" si="3"/>
        <v>0</v>
      </c>
      <c r="AH39">
        <f t="shared" si="27"/>
        <v>0</v>
      </c>
      <c r="AI39">
        <f t="shared" si="28"/>
        <v>0</v>
      </c>
      <c r="AJ39">
        <f t="shared" si="6"/>
        <v>0</v>
      </c>
      <c r="AK39">
        <f t="shared" si="29"/>
        <v>0</v>
      </c>
      <c r="AL39">
        <f t="shared" si="30"/>
        <v>0</v>
      </c>
      <c r="AM39">
        <f t="shared" si="31"/>
        <v>0</v>
      </c>
      <c r="AN39">
        <f t="shared" si="24"/>
        <v>0</v>
      </c>
      <c r="AO39">
        <f t="shared" si="25"/>
        <v>0</v>
      </c>
      <c r="AP39">
        <f t="shared" si="26"/>
        <v>0</v>
      </c>
      <c r="AQ39">
        <f t="shared" si="32"/>
        <v>0</v>
      </c>
      <c r="AR39">
        <f t="shared" si="33"/>
        <v>0</v>
      </c>
      <c r="AS39">
        <f t="shared" si="34"/>
        <v>0</v>
      </c>
      <c r="AT39">
        <f t="shared" si="35"/>
        <v>0</v>
      </c>
      <c r="AU39">
        <f t="shared" si="36"/>
        <v>0</v>
      </c>
      <c r="AV39">
        <f t="shared" si="37"/>
        <v>0</v>
      </c>
      <c r="AW39">
        <f t="shared" si="38"/>
        <v>0</v>
      </c>
      <c r="AX39">
        <f t="shared" si="39"/>
        <v>0</v>
      </c>
      <c r="AY39">
        <f t="shared" si="40"/>
        <v>0</v>
      </c>
    </row>
    <row r="40" spans="16:51" ht="16" x14ac:dyDescent="0.2">
      <c r="P40" s="171"/>
      <c r="Q40" s="171"/>
      <c r="R40" s="171"/>
      <c r="S40" s="171"/>
      <c r="T40" s="171"/>
      <c r="V40" s="174"/>
      <c r="AC40">
        <f t="shared" si="22"/>
        <v>0</v>
      </c>
      <c r="AD40">
        <f t="shared" si="23"/>
        <v>0</v>
      </c>
      <c r="AE40">
        <f t="shared" si="1"/>
        <v>0</v>
      </c>
      <c r="AF40">
        <f t="shared" si="2"/>
        <v>0</v>
      </c>
      <c r="AG40">
        <f t="shared" si="3"/>
        <v>0</v>
      </c>
      <c r="AH40">
        <f t="shared" si="27"/>
        <v>0</v>
      </c>
      <c r="AI40">
        <f t="shared" si="28"/>
        <v>0</v>
      </c>
      <c r="AJ40">
        <f t="shared" si="6"/>
        <v>0</v>
      </c>
      <c r="AK40">
        <f t="shared" si="29"/>
        <v>0</v>
      </c>
      <c r="AL40">
        <f t="shared" si="30"/>
        <v>0</v>
      </c>
      <c r="AM40">
        <f t="shared" si="31"/>
        <v>0</v>
      </c>
      <c r="AN40">
        <f t="shared" si="24"/>
        <v>0</v>
      </c>
      <c r="AO40">
        <f t="shared" si="25"/>
        <v>0</v>
      </c>
      <c r="AP40">
        <f t="shared" si="26"/>
        <v>0</v>
      </c>
      <c r="AQ40">
        <f t="shared" si="32"/>
        <v>0</v>
      </c>
      <c r="AR40">
        <f t="shared" si="33"/>
        <v>0</v>
      </c>
      <c r="AS40">
        <f t="shared" si="34"/>
        <v>0</v>
      </c>
      <c r="AT40">
        <f t="shared" si="35"/>
        <v>0</v>
      </c>
      <c r="AU40">
        <f t="shared" si="36"/>
        <v>0</v>
      </c>
      <c r="AV40">
        <f t="shared" si="37"/>
        <v>0</v>
      </c>
      <c r="AW40">
        <f t="shared" si="38"/>
        <v>0</v>
      </c>
      <c r="AX40">
        <f t="shared" si="39"/>
        <v>0</v>
      </c>
      <c r="AY40">
        <f t="shared" si="40"/>
        <v>0</v>
      </c>
    </row>
    <row r="41" spans="16:51" ht="16" x14ac:dyDescent="0.2">
      <c r="P41" s="171"/>
      <c r="Q41" s="171"/>
      <c r="R41" s="171"/>
      <c r="S41" s="171"/>
      <c r="T41" s="171"/>
      <c r="V41" s="174"/>
      <c r="AC41">
        <f t="shared" si="22"/>
        <v>0</v>
      </c>
      <c r="AD41">
        <f t="shared" si="23"/>
        <v>0</v>
      </c>
      <c r="AE41">
        <f t="shared" si="1"/>
        <v>0</v>
      </c>
      <c r="AF41">
        <f t="shared" si="2"/>
        <v>0</v>
      </c>
      <c r="AG41">
        <f t="shared" si="3"/>
        <v>0</v>
      </c>
      <c r="AH41">
        <f t="shared" si="27"/>
        <v>0</v>
      </c>
      <c r="AI41">
        <f t="shared" si="28"/>
        <v>0</v>
      </c>
      <c r="AJ41">
        <f t="shared" si="6"/>
        <v>0</v>
      </c>
      <c r="AK41">
        <f t="shared" si="29"/>
        <v>0</v>
      </c>
      <c r="AL41">
        <f t="shared" si="30"/>
        <v>0</v>
      </c>
      <c r="AM41">
        <f t="shared" si="31"/>
        <v>0</v>
      </c>
      <c r="AN41">
        <f t="shared" si="24"/>
        <v>0</v>
      </c>
      <c r="AO41">
        <f t="shared" si="25"/>
        <v>0</v>
      </c>
      <c r="AP41">
        <f t="shared" si="26"/>
        <v>0</v>
      </c>
      <c r="AQ41">
        <f t="shared" si="32"/>
        <v>0</v>
      </c>
      <c r="AR41">
        <f t="shared" si="33"/>
        <v>0</v>
      </c>
      <c r="AS41">
        <f t="shared" si="34"/>
        <v>0</v>
      </c>
      <c r="AT41">
        <f t="shared" si="35"/>
        <v>0</v>
      </c>
      <c r="AU41">
        <f t="shared" si="36"/>
        <v>0</v>
      </c>
      <c r="AV41">
        <f t="shared" si="37"/>
        <v>0</v>
      </c>
      <c r="AW41">
        <f t="shared" si="38"/>
        <v>0</v>
      </c>
      <c r="AX41">
        <f t="shared" si="39"/>
        <v>0</v>
      </c>
      <c r="AY41">
        <f t="shared" si="40"/>
        <v>0</v>
      </c>
    </row>
    <row r="42" spans="16:51" ht="16" x14ac:dyDescent="0.2">
      <c r="P42" s="171"/>
      <c r="Q42" s="171"/>
      <c r="R42" s="171"/>
      <c r="S42" s="171"/>
      <c r="T42" s="171"/>
      <c r="V42" s="174"/>
      <c r="AC42">
        <f t="shared" si="22"/>
        <v>0</v>
      </c>
      <c r="AD42">
        <f t="shared" si="23"/>
        <v>0</v>
      </c>
      <c r="AE42">
        <f t="shared" si="1"/>
        <v>0</v>
      </c>
      <c r="AF42">
        <f t="shared" si="2"/>
        <v>0</v>
      </c>
      <c r="AG42">
        <f t="shared" si="3"/>
        <v>0</v>
      </c>
      <c r="AH42">
        <f t="shared" si="27"/>
        <v>0</v>
      </c>
      <c r="AI42">
        <f t="shared" si="28"/>
        <v>0</v>
      </c>
      <c r="AJ42">
        <f t="shared" si="6"/>
        <v>0</v>
      </c>
      <c r="AK42">
        <f t="shared" si="29"/>
        <v>0</v>
      </c>
      <c r="AL42">
        <f t="shared" si="30"/>
        <v>0</v>
      </c>
      <c r="AM42">
        <f t="shared" si="31"/>
        <v>0</v>
      </c>
      <c r="AN42">
        <f t="shared" si="24"/>
        <v>0</v>
      </c>
      <c r="AO42">
        <f t="shared" si="25"/>
        <v>0</v>
      </c>
      <c r="AP42">
        <f t="shared" si="26"/>
        <v>0</v>
      </c>
      <c r="AQ42">
        <f t="shared" si="32"/>
        <v>0</v>
      </c>
      <c r="AR42">
        <f t="shared" si="33"/>
        <v>0</v>
      </c>
      <c r="AS42">
        <f t="shared" si="34"/>
        <v>0</v>
      </c>
      <c r="AT42">
        <f t="shared" si="35"/>
        <v>0</v>
      </c>
      <c r="AU42">
        <f t="shared" si="36"/>
        <v>0</v>
      </c>
      <c r="AV42">
        <f t="shared" si="37"/>
        <v>0</v>
      </c>
      <c r="AW42">
        <f t="shared" si="38"/>
        <v>0</v>
      </c>
      <c r="AX42">
        <f t="shared" si="39"/>
        <v>0</v>
      </c>
      <c r="AY42">
        <f t="shared" si="40"/>
        <v>0</v>
      </c>
    </row>
    <row r="43" spans="16:51" ht="16" x14ac:dyDescent="0.2">
      <c r="P43" s="171"/>
      <c r="Q43" s="171"/>
      <c r="R43" s="171"/>
      <c r="S43" s="171"/>
      <c r="T43" s="171"/>
      <c r="V43" s="174"/>
      <c r="AC43">
        <f t="shared" si="22"/>
        <v>0</v>
      </c>
      <c r="AD43">
        <f t="shared" si="23"/>
        <v>0</v>
      </c>
      <c r="AE43">
        <f t="shared" si="1"/>
        <v>0</v>
      </c>
      <c r="AF43">
        <f t="shared" si="2"/>
        <v>0</v>
      </c>
      <c r="AG43">
        <f t="shared" si="3"/>
        <v>0</v>
      </c>
      <c r="AH43">
        <f t="shared" si="27"/>
        <v>0</v>
      </c>
      <c r="AI43">
        <f t="shared" si="28"/>
        <v>0</v>
      </c>
      <c r="AJ43">
        <f t="shared" si="6"/>
        <v>0</v>
      </c>
      <c r="AK43">
        <f t="shared" si="29"/>
        <v>0</v>
      </c>
      <c r="AL43">
        <f t="shared" si="30"/>
        <v>0</v>
      </c>
      <c r="AM43">
        <f t="shared" si="31"/>
        <v>0</v>
      </c>
      <c r="AN43">
        <f t="shared" si="24"/>
        <v>0</v>
      </c>
      <c r="AO43">
        <f t="shared" si="25"/>
        <v>0</v>
      </c>
      <c r="AP43">
        <f t="shared" si="26"/>
        <v>0</v>
      </c>
      <c r="AQ43">
        <f t="shared" si="32"/>
        <v>0</v>
      </c>
      <c r="AR43">
        <f t="shared" si="33"/>
        <v>0</v>
      </c>
      <c r="AS43">
        <f t="shared" si="34"/>
        <v>0</v>
      </c>
      <c r="AT43">
        <f t="shared" si="35"/>
        <v>0</v>
      </c>
      <c r="AU43">
        <f t="shared" si="36"/>
        <v>0</v>
      </c>
      <c r="AV43">
        <f t="shared" si="37"/>
        <v>0</v>
      </c>
      <c r="AW43">
        <f t="shared" si="38"/>
        <v>0</v>
      </c>
      <c r="AX43">
        <f t="shared" si="39"/>
        <v>0</v>
      </c>
      <c r="AY43">
        <f t="shared" si="40"/>
        <v>0</v>
      </c>
    </row>
    <row r="44" spans="16:51" ht="16" x14ac:dyDescent="0.2">
      <c r="P44" s="171"/>
      <c r="Q44" s="171"/>
      <c r="R44" s="171"/>
      <c r="S44" s="171"/>
      <c r="T44" s="171"/>
      <c r="V44" s="174"/>
      <c r="AC44">
        <f t="shared" si="22"/>
        <v>0</v>
      </c>
      <c r="AD44">
        <f t="shared" si="23"/>
        <v>0</v>
      </c>
      <c r="AE44">
        <f t="shared" si="1"/>
        <v>0</v>
      </c>
      <c r="AF44">
        <f t="shared" si="2"/>
        <v>0</v>
      </c>
      <c r="AG44">
        <f t="shared" si="3"/>
        <v>0</v>
      </c>
      <c r="AH44">
        <f t="shared" si="27"/>
        <v>0</v>
      </c>
      <c r="AI44">
        <f t="shared" si="28"/>
        <v>0</v>
      </c>
      <c r="AJ44">
        <f t="shared" si="6"/>
        <v>0</v>
      </c>
      <c r="AK44">
        <f t="shared" si="29"/>
        <v>0</v>
      </c>
      <c r="AL44">
        <f t="shared" si="30"/>
        <v>0</v>
      </c>
      <c r="AM44">
        <f t="shared" si="31"/>
        <v>0</v>
      </c>
      <c r="AN44">
        <f t="shared" si="24"/>
        <v>0</v>
      </c>
      <c r="AO44">
        <f t="shared" si="25"/>
        <v>0</v>
      </c>
      <c r="AP44">
        <f t="shared" si="26"/>
        <v>0</v>
      </c>
      <c r="AQ44">
        <f t="shared" si="32"/>
        <v>0</v>
      </c>
      <c r="AR44">
        <f t="shared" si="33"/>
        <v>0</v>
      </c>
      <c r="AS44">
        <f t="shared" si="34"/>
        <v>0</v>
      </c>
      <c r="AT44">
        <f t="shared" si="35"/>
        <v>0</v>
      </c>
      <c r="AU44">
        <f t="shared" si="36"/>
        <v>0</v>
      </c>
      <c r="AV44">
        <f t="shared" si="37"/>
        <v>0</v>
      </c>
      <c r="AW44">
        <f t="shared" si="38"/>
        <v>0</v>
      </c>
      <c r="AX44">
        <f t="shared" si="39"/>
        <v>0</v>
      </c>
      <c r="AY44">
        <f t="shared" si="40"/>
        <v>0</v>
      </c>
    </row>
    <row r="45" spans="16:51" ht="16" x14ac:dyDescent="0.2">
      <c r="P45" s="171"/>
      <c r="Q45" s="171"/>
      <c r="R45" s="171"/>
      <c r="S45" s="171"/>
      <c r="T45" s="171"/>
      <c r="V45" s="174"/>
      <c r="AC45">
        <f t="shared" si="22"/>
        <v>0</v>
      </c>
      <c r="AD45">
        <f t="shared" si="23"/>
        <v>0</v>
      </c>
      <c r="AE45">
        <f t="shared" si="1"/>
        <v>0</v>
      </c>
      <c r="AF45">
        <f t="shared" si="2"/>
        <v>0</v>
      </c>
      <c r="AG45">
        <f t="shared" si="3"/>
        <v>0</v>
      </c>
      <c r="AH45">
        <f t="shared" si="27"/>
        <v>0</v>
      </c>
      <c r="AI45">
        <f t="shared" si="28"/>
        <v>0</v>
      </c>
      <c r="AJ45">
        <f t="shared" si="6"/>
        <v>0</v>
      </c>
      <c r="AK45">
        <f t="shared" si="29"/>
        <v>0</v>
      </c>
      <c r="AL45">
        <f t="shared" si="30"/>
        <v>0</v>
      </c>
      <c r="AM45">
        <f t="shared" si="31"/>
        <v>0</v>
      </c>
      <c r="AN45">
        <f t="shared" si="24"/>
        <v>0</v>
      </c>
      <c r="AO45">
        <f t="shared" si="25"/>
        <v>0</v>
      </c>
      <c r="AP45">
        <f t="shared" si="26"/>
        <v>0</v>
      </c>
      <c r="AQ45">
        <f t="shared" si="32"/>
        <v>0</v>
      </c>
      <c r="AR45">
        <f t="shared" si="33"/>
        <v>0</v>
      </c>
      <c r="AS45">
        <f t="shared" si="34"/>
        <v>0</v>
      </c>
      <c r="AT45">
        <f t="shared" si="35"/>
        <v>0</v>
      </c>
      <c r="AU45">
        <f t="shared" si="36"/>
        <v>0</v>
      </c>
      <c r="AV45">
        <f t="shared" si="37"/>
        <v>0</v>
      </c>
      <c r="AW45">
        <f t="shared" si="38"/>
        <v>0</v>
      </c>
      <c r="AX45">
        <f t="shared" si="39"/>
        <v>0</v>
      </c>
      <c r="AY45">
        <f t="shared" si="40"/>
        <v>0</v>
      </c>
    </row>
    <row r="46" spans="16:51" ht="16" x14ac:dyDescent="0.2">
      <c r="P46" s="171"/>
      <c r="Q46" s="171"/>
      <c r="R46" s="171"/>
      <c r="S46" s="171"/>
      <c r="T46" s="171"/>
      <c r="V46" s="174"/>
      <c r="AC46">
        <f t="shared" si="22"/>
        <v>0</v>
      </c>
      <c r="AD46">
        <f t="shared" si="23"/>
        <v>0</v>
      </c>
      <c r="AE46">
        <f t="shared" si="1"/>
        <v>0</v>
      </c>
      <c r="AF46">
        <f t="shared" si="2"/>
        <v>0</v>
      </c>
      <c r="AG46">
        <f t="shared" si="3"/>
        <v>0</v>
      </c>
      <c r="AH46">
        <f t="shared" si="27"/>
        <v>0</v>
      </c>
      <c r="AI46">
        <f t="shared" si="28"/>
        <v>0</v>
      </c>
      <c r="AJ46">
        <f t="shared" si="6"/>
        <v>0</v>
      </c>
      <c r="AK46">
        <f t="shared" si="29"/>
        <v>0</v>
      </c>
      <c r="AL46">
        <f t="shared" si="30"/>
        <v>0</v>
      </c>
      <c r="AM46">
        <f t="shared" si="31"/>
        <v>0</v>
      </c>
      <c r="AN46">
        <f t="shared" si="24"/>
        <v>0</v>
      </c>
      <c r="AO46">
        <f t="shared" si="25"/>
        <v>0</v>
      </c>
      <c r="AP46">
        <f t="shared" si="26"/>
        <v>0</v>
      </c>
      <c r="AQ46">
        <f t="shared" si="32"/>
        <v>0</v>
      </c>
      <c r="AR46">
        <f t="shared" si="33"/>
        <v>0</v>
      </c>
      <c r="AS46">
        <f t="shared" si="34"/>
        <v>0</v>
      </c>
      <c r="AT46">
        <f t="shared" si="35"/>
        <v>0</v>
      </c>
      <c r="AU46">
        <f t="shared" si="36"/>
        <v>0</v>
      </c>
      <c r="AV46">
        <f t="shared" si="37"/>
        <v>0</v>
      </c>
      <c r="AW46">
        <f t="shared" si="38"/>
        <v>0</v>
      </c>
      <c r="AX46">
        <f t="shared" si="39"/>
        <v>0</v>
      </c>
      <c r="AY46">
        <f t="shared" si="40"/>
        <v>0</v>
      </c>
    </row>
    <row r="47" spans="16:51" ht="16" x14ac:dyDescent="0.2">
      <c r="P47" s="171"/>
      <c r="Q47" s="171"/>
      <c r="R47" s="171"/>
      <c r="S47" s="171"/>
      <c r="T47" s="171"/>
      <c r="V47" s="174"/>
      <c r="AC47">
        <f t="shared" si="22"/>
        <v>0</v>
      </c>
      <c r="AD47">
        <f t="shared" si="23"/>
        <v>0</v>
      </c>
      <c r="AE47">
        <f t="shared" si="1"/>
        <v>0</v>
      </c>
      <c r="AF47">
        <f t="shared" si="2"/>
        <v>0</v>
      </c>
      <c r="AG47">
        <f t="shared" si="3"/>
        <v>0</v>
      </c>
      <c r="AH47">
        <f t="shared" si="27"/>
        <v>0</v>
      </c>
      <c r="AI47">
        <f t="shared" si="28"/>
        <v>0</v>
      </c>
      <c r="AJ47">
        <f t="shared" si="6"/>
        <v>0</v>
      </c>
      <c r="AK47">
        <f t="shared" si="29"/>
        <v>0</v>
      </c>
      <c r="AL47">
        <f t="shared" si="30"/>
        <v>0</v>
      </c>
      <c r="AM47">
        <f t="shared" si="31"/>
        <v>0</v>
      </c>
      <c r="AN47">
        <f t="shared" si="24"/>
        <v>0</v>
      </c>
      <c r="AO47">
        <f t="shared" si="25"/>
        <v>0</v>
      </c>
      <c r="AP47">
        <f t="shared" si="26"/>
        <v>0</v>
      </c>
      <c r="AQ47">
        <f t="shared" si="32"/>
        <v>0</v>
      </c>
      <c r="AR47">
        <f t="shared" si="33"/>
        <v>0</v>
      </c>
      <c r="AS47">
        <f t="shared" si="34"/>
        <v>0</v>
      </c>
      <c r="AT47">
        <f t="shared" si="35"/>
        <v>0</v>
      </c>
      <c r="AU47">
        <f t="shared" si="36"/>
        <v>0</v>
      </c>
      <c r="AV47">
        <f t="shared" si="37"/>
        <v>0</v>
      </c>
      <c r="AW47">
        <f t="shared" si="38"/>
        <v>0</v>
      </c>
      <c r="AX47">
        <f t="shared" si="39"/>
        <v>0</v>
      </c>
      <c r="AY47">
        <f t="shared" si="40"/>
        <v>0</v>
      </c>
    </row>
    <row r="48" spans="16:51" ht="16" x14ac:dyDescent="0.2">
      <c r="P48" s="171"/>
      <c r="Q48" s="171"/>
      <c r="R48" s="171"/>
      <c r="S48" s="171"/>
      <c r="T48" s="171"/>
      <c r="V48" s="174"/>
      <c r="AC48">
        <f t="shared" si="22"/>
        <v>0</v>
      </c>
      <c r="AD48">
        <f t="shared" si="23"/>
        <v>0</v>
      </c>
      <c r="AE48">
        <f t="shared" si="1"/>
        <v>0</v>
      </c>
      <c r="AF48">
        <f t="shared" si="2"/>
        <v>0</v>
      </c>
      <c r="AG48">
        <f t="shared" si="3"/>
        <v>0</v>
      </c>
      <c r="AH48">
        <f t="shared" si="27"/>
        <v>0</v>
      </c>
      <c r="AI48">
        <f t="shared" si="28"/>
        <v>0</v>
      </c>
      <c r="AJ48">
        <f t="shared" si="6"/>
        <v>0</v>
      </c>
      <c r="AK48">
        <f t="shared" si="29"/>
        <v>0</v>
      </c>
      <c r="AL48">
        <f t="shared" si="30"/>
        <v>0</v>
      </c>
      <c r="AM48">
        <f t="shared" si="31"/>
        <v>0</v>
      </c>
      <c r="AN48">
        <f t="shared" si="24"/>
        <v>0</v>
      </c>
      <c r="AO48">
        <f t="shared" si="25"/>
        <v>0</v>
      </c>
      <c r="AP48">
        <f t="shared" si="26"/>
        <v>0</v>
      </c>
      <c r="AQ48">
        <f t="shared" si="32"/>
        <v>0</v>
      </c>
      <c r="AR48">
        <f t="shared" si="33"/>
        <v>0</v>
      </c>
      <c r="AS48">
        <f t="shared" si="34"/>
        <v>0</v>
      </c>
      <c r="AT48">
        <f t="shared" si="35"/>
        <v>0</v>
      </c>
      <c r="AU48">
        <f t="shared" si="36"/>
        <v>0</v>
      </c>
      <c r="AV48">
        <f t="shared" si="37"/>
        <v>0</v>
      </c>
      <c r="AW48">
        <f t="shared" si="38"/>
        <v>0</v>
      </c>
      <c r="AX48">
        <f t="shared" si="39"/>
        <v>0</v>
      </c>
      <c r="AY48">
        <f t="shared" si="40"/>
        <v>0</v>
      </c>
    </row>
    <row r="49" spans="16:51" ht="16" x14ac:dyDescent="0.2">
      <c r="P49" s="171"/>
      <c r="Q49" s="171"/>
      <c r="R49" s="171"/>
      <c r="S49" s="171"/>
      <c r="T49" s="171"/>
      <c r="V49" s="174"/>
      <c r="AC49">
        <f t="shared" si="22"/>
        <v>0</v>
      </c>
      <c r="AD49">
        <f t="shared" si="23"/>
        <v>0</v>
      </c>
      <c r="AE49">
        <f t="shared" si="1"/>
        <v>0</v>
      </c>
      <c r="AF49">
        <f t="shared" si="2"/>
        <v>0</v>
      </c>
      <c r="AG49">
        <f t="shared" si="3"/>
        <v>0</v>
      </c>
      <c r="AH49">
        <f t="shared" si="27"/>
        <v>0</v>
      </c>
      <c r="AI49">
        <f t="shared" si="28"/>
        <v>0</v>
      </c>
      <c r="AJ49">
        <f t="shared" si="6"/>
        <v>0</v>
      </c>
      <c r="AK49">
        <f t="shared" si="29"/>
        <v>0</v>
      </c>
      <c r="AL49">
        <f t="shared" si="30"/>
        <v>0</v>
      </c>
      <c r="AM49">
        <f t="shared" si="31"/>
        <v>0</v>
      </c>
      <c r="AN49">
        <f t="shared" si="24"/>
        <v>0</v>
      </c>
      <c r="AO49">
        <f t="shared" si="25"/>
        <v>0</v>
      </c>
      <c r="AP49">
        <f t="shared" si="26"/>
        <v>0</v>
      </c>
      <c r="AQ49">
        <f t="shared" si="32"/>
        <v>0</v>
      </c>
      <c r="AR49">
        <f t="shared" si="33"/>
        <v>0</v>
      </c>
      <c r="AS49">
        <f t="shared" si="34"/>
        <v>0</v>
      </c>
      <c r="AT49">
        <f t="shared" si="35"/>
        <v>0</v>
      </c>
      <c r="AU49">
        <f t="shared" si="36"/>
        <v>0</v>
      </c>
      <c r="AV49">
        <f t="shared" si="37"/>
        <v>0</v>
      </c>
      <c r="AW49">
        <f t="shared" si="38"/>
        <v>0</v>
      </c>
      <c r="AX49">
        <f t="shared" si="39"/>
        <v>0</v>
      </c>
      <c r="AY49">
        <f t="shared" si="40"/>
        <v>0</v>
      </c>
    </row>
    <row r="50" spans="16:51" ht="16" x14ac:dyDescent="0.2">
      <c r="P50" s="171"/>
      <c r="Q50" s="171"/>
      <c r="R50" s="171"/>
      <c r="S50" s="171"/>
      <c r="T50" s="171"/>
      <c r="V50" s="174"/>
      <c r="AC50">
        <f t="shared" si="22"/>
        <v>0</v>
      </c>
      <c r="AD50">
        <f t="shared" si="23"/>
        <v>0</v>
      </c>
      <c r="AE50">
        <f t="shared" si="1"/>
        <v>0</v>
      </c>
      <c r="AF50">
        <f t="shared" si="2"/>
        <v>0</v>
      </c>
      <c r="AG50">
        <f t="shared" si="3"/>
        <v>0</v>
      </c>
      <c r="AH50">
        <f t="shared" si="27"/>
        <v>0</v>
      </c>
      <c r="AI50">
        <f t="shared" si="28"/>
        <v>0</v>
      </c>
      <c r="AJ50">
        <f t="shared" si="6"/>
        <v>0</v>
      </c>
      <c r="AK50">
        <f t="shared" si="29"/>
        <v>0</v>
      </c>
      <c r="AL50">
        <f t="shared" si="30"/>
        <v>0</v>
      </c>
      <c r="AM50">
        <f t="shared" si="31"/>
        <v>0</v>
      </c>
      <c r="AN50">
        <f t="shared" si="24"/>
        <v>0</v>
      </c>
      <c r="AO50">
        <f t="shared" si="25"/>
        <v>0</v>
      </c>
      <c r="AP50">
        <f t="shared" si="26"/>
        <v>0</v>
      </c>
      <c r="AQ50">
        <f t="shared" si="32"/>
        <v>0</v>
      </c>
      <c r="AR50">
        <f t="shared" si="33"/>
        <v>0</v>
      </c>
      <c r="AS50">
        <f t="shared" si="34"/>
        <v>0</v>
      </c>
      <c r="AT50">
        <f t="shared" si="35"/>
        <v>0</v>
      </c>
      <c r="AU50">
        <f t="shared" si="36"/>
        <v>0</v>
      </c>
      <c r="AV50">
        <f t="shared" si="37"/>
        <v>0</v>
      </c>
      <c r="AW50">
        <f t="shared" si="38"/>
        <v>0</v>
      </c>
      <c r="AX50">
        <f t="shared" si="39"/>
        <v>0</v>
      </c>
      <c r="AY50">
        <f t="shared" si="40"/>
        <v>0</v>
      </c>
    </row>
    <row r="51" spans="16:51" ht="16" x14ac:dyDescent="0.2">
      <c r="P51" s="171"/>
      <c r="Q51" s="171"/>
      <c r="R51" s="171"/>
      <c r="S51" s="171"/>
      <c r="T51" s="171"/>
      <c r="V51" s="174"/>
      <c r="AC51">
        <f t="shared" si="22"/>
        <v>0</v>
      </c>
      <c r="AD51">
        <f t="shared" si="23"/>
        <v>0</v>
      </c>
      <c r="AE51">
        <f t="shared" si="1"/>
        <v>0</v>
      </c>
      <c r="AF51">
        <f t="shared" si="2"/>
        <v>0</v>
      </c>
      <c r="AG51">
        <f t="shared" si="3"/>
        <v>0</v>
      </c>
      <c r="AH51">
        <f t="shared" si="27"/>
        <v>0</v>
      </c>
      <c r="AI51">
        <f t="shared" si="28"/>
        <v>0</v>
      </c>
      <c r="AJ51">
        <f t="shared" si="6"/>
        <v>0</v>
      </c>
      <c r="AK51">
        <f t="shared" si="29"/>
        <v>0</v>
      </c>
      <c r="AL51">
        <f t="shared" si="30"/>
        <v>0</v>
      </c>
      <c r="AM51">
        <f t="shared" si="31"/>
        <v>0</v>
      </c>
      <c r="AN51">
        <f t="shared" si="24"/>
        <v>0</v>
      </c>
      <c r="AO51">
        <f t="shared" si="25"/>
        <v>0</v>
      </c>
      <c r="AP51">
        <f t="shared" si="26"/>
        <v>0</v>
      </c>
      <c r="AQ51">
        <f t="shared" si="32"/>
        <v>0</v>
      </c>
      <c r="AR51">
        <f t="shared" si="33"/>
        <v>0</v>
      </c>
      <c r="AS51">
        <f t="shared" si="34"/>
        <v>0</v>
      </c>
      <c r="AT51">
        <f t="shared" si="35"/>
        <v>0</v>
      </c>
      <c r="AU51">
        <f t="shared" si="36"/>
        <v>0</v>
      </c>
      <c r="AV51">
        <f t="shared" si="37"/>
        <v>0</v>
      </c>
      <c r="AW51">
        <f t="shared" si="38"/>
        <v>0</v>
      </c>
      <c r="AX51">
        <f t="shared" si="39"/>
        <v>0</v>
      </c>
      <c r="AY51">
        <f t="shared" si="40"/>
        <v>0</v>
      </c>
    </row>
    <row r="52" spans="16:51" ht="16" x14ac:dyDescent="0.2">
      <c r="P52" s="171"/>
      <c r="Q52" s="171"/>
      <c r="R52" s="171"/>
      <c r="S52" s="171"/>
      <c r="T52" s="171"/>
      <c r="V52" s="174"/>
      <c r="AC52">
        <f t="shared" si="22"/>
        <v>0</v>
      </c>
      <c r="AD52">
        <f t="shared" si="23"/>
        <v>0</v>
      </c>
      <c r="AE52">
        <f t="shared" si="1"/>
        <v>0</v>
      </c>
      <c r="AF52">
        <f t="shared" si="2"/>
        <v>0</v>
      </c>
      <c r="AG52">
        <f t="shared" si="3"/>
        <v>0</v>
      </c>
      <c r="AH52">
        <f t="shared" si="27"/>
        <v>0</v>
      </c>
      <c r="AI52">
        <f t="shared" si="28"/>
        <v>0</v>
      </c>
      <c r="AJ52">
        <f t="shared" si="6"/>
        <v>0</v>
      </c>
      <c r="AK52">
        <f t="shared" si="29"/>
        <v>0</v>
      </c>
      <c r="AL52">
        <f t="shared" si="30"/>
        <v>0</v>
      </c>
      <c r="AM52">
        <f t="shared" si="31"/>
        <v>0</v>
      </c>
      <c r="AN52">
        <f t="shared" si="24"/>
        <v>0</v>
      </c>
      <c r="AO52">
        <f t="shared" si="25"/>
        <v>0</v>
      </c>
      <c r="AP52">
        <f t="shared" si="26"/>
        <v>0</v>
      </c>
      <c r="AQ52">
        <f t="shared" si="32"/>
        <v>0</v>
      </c>
      <c r="AR52">
        <f t="shared" si="33"/>
        <v>0</v>
      </c>
      <c r="AS52">
        <f t="shared" si="34"/>
        <v>0</v>
      </c>
      <c r="AT52">
        <f t="shared" si="35"/>
        <v>0</v>
      </c>
      <c r="AU52">
        <f t="shared" si="36"/>
        <v>0</v>
      </c>
      <c r="AV52">
        <f t="shared" si="37"/>
        <v>0</v>
      </c>
      <c r="AW52">
        <f t="shared" si="38"/>
        <v>0</v>
      </c>
      <c r="AX52">
        <f t="shared" si="39"/>
        <v>0</v>
      </c>
      <c r="AY52">
        <f t="shared" si="40"/>
        <v>0</v>
      </c>
    </row>
    <row r="53" spans="16:51" ht="16" x14ac:dyDescent="0.2">
      <c r="P53" s="171"/>
      <c r="Q53" s="171"/>
      <c r="R53" s="171"/>
      <c r="S53" s="171"/>
      <c r="T53" s="171"/>
      <c r="V53" s="174"/>
      <c r="AC53">
        <f t="shared" si="22"/>
        <v>0</v>
      </c>
      <c r="AD53">
        <f t="shared" si="23"/>
        <v>0</v>
      </c>
      <c r="AE53">
        <f t="shared" si="1"/>
        <v>0</v>
      </c>
      <c r="AF53">
        <f t="shared" si="2"/>
        <v>0</v>
      </c>
      <c r="AG53">
        <f t="shared" si="3"/>
        <v>0</v>
      </c>
      <c r="AH53">
        <f t="shared" si="27"/>
        <v>0</v>
      </c>
      <c r="AI53">
        <f t="shared" si="28"/>
        <v>0</v>
      </c>
      <c r="AJ53">
        <f t="shared" si="6"/>
        <v>0</v>
      </c>
      <c r="AK53">
        <f t="shared" si="29"/>
        <v>0</v>
      </c>
      <c r="AL53">
        <f t="shared" si="30"/>
        <v>0</v>
      </c>
      <c r="AM53">
        <f t="shared" si="31"/>
        <v>0</v>
      </c>
      <c r="AN53">
        <f t="shared" si="24"/>
        <v>0</v>
      </c>
      <c r="AO53">
        <f t="shared" si="25"/>
        <v>0</v>
      </c>
      <c r="AP53">
        <f t="shared" si="26"/>
        <v>0</v>
      </c>
      <c r="AQ53">
        <f t="shared" si="32"/>
        <v>0</v>
      </c>
      <c r="AR53">
        <f t="shared" si="33"/>
        <v>0</v>
      </c>
      <c r="AS53">
        <f t="shared" si="34"/>
        <v>0</v>
      </c>
      <c r="AT53">
        <f t="shared" si="35"/>
        <v>0</v>
      </c>
      <c r="AU53">
        <f t="shared" si="36"/>
        <v>0</v>
      </c>
      <c r="AV53">
        <f t="shared" si="37"/>
        <v>0</v>
      </c>
      <c r="AW53">
        <f t="shared" si="38"/>
        <v>0</v>
      </c>
      <c r="AX53">
        <f t="shared" si="39"/>
        <v>0</v>
      </c>
      <c r="AY53">
        <f t="shared" si="40"/>
        <v>0</v>
      </c>
    </row>
    <row r="54" spans="16:51" ht="16" x14ac:dyDescent="0.2">
      <c r="P54" s="171"/>
      <c r="Q54" s="171"/>
      <c r="R54" s="171"/>
      <c r="S54" s="171"/>
      <c r="T54" s="171"/>
      <c r="V54" s="174"/>
      <c r="AC54">
        <f t="shared" si="22"/>
        <v>0</v>
      </c>
      <c r="AD54">
        <f t="shared" si="23"/>
        <v>0</v>
      </c>
      <c r="AE54">
        <f t="shared" si="1"/>
        <v>0</v>
      </c>
      <c r="AF54">
        <f t="shared" si="2"/>
        <v>0</v>
      </c>
      <c r="AG54">
        <f t="shared" si="3"/>
        <v>0</v>
      </c>
      <c r="AH54">
        <f t="shared" si="27"/>
        <v>0</v>
      </c>
      <c r="AI54">
        <f t="shared" si="28"/>
        <v>0</v>
      </c>
      <c r="AJ54">
        <f t="shared" si="6"/>
        <v>0</v>
      </c>
      <c r="AK54">
        <f t="shared" si="29"/>
        <v>0</v>
      </c>
      <c r="AL54">
        <f t="shared" si="30"/>
        <v>0</v>
      </c>
      <c r="AM54">
        <f t="shared" si="31"/>
        <v>0</v>
      </c>
      <c r="AN54">
        <f t="shared" si="24"/>
        <v>0</v>
      </c>
      <c r="AO54">
        <f t="shared" si="25"/>
        <v>0</v>
      </c>
      <c r="AP54">
        <f t="shared" si="26"/>
        <v>0</v>
      </c>
      <c r="AQ54">
        <f t="shared" si="32"/>
        <v>0</v>
      </c>
      <c r="AR54">
        <f t="shared" si="33"/>
        <v>0</v>
      </c>
      <c r="AS54">
        <f t="shared" si="34"/>
        <v>0</v>
      </c>
      <c r="AT54">
        <f t="shared" si="35"/>
        <v>0</v>
      </c>
      <c r="AU54">
        <f t="shared" si="36"/>
        <v>0</v>
      </c>
      <c r="AV54">
        <f t="shared" si="37"/>
        <v>0</v>
      </c>
      <c r="AW54">
        <f t="shared" si="38"/>
        <v>0</v>
      </c>
      <c r="AX54">
        <f t="shared" si="39"/>
        <v>0</v>
      </c>
      <c r="AY54">
        <f t="shared" si="40"/>
        <v>0</v>
      </c>
    </row>
    <row r="55" spans="16:51" ht="16" x14ac:dyDescent="0.2">
      <c r="P55" s="171"/>
      <c r="Q55" s="171"/>
      <c r="R55" s="171"/>
      <c r="S55" s="171"/>
      <c r="T55" s="171"/>
      <c r="V55" s="174"/>
      <c r="AC55">
        <f t="shared" si="22"/>
        <v>0</v>
      </c>
      <c r="AD55">
        <f t="shared" si="23"/>
        <v>0</v>
      </c>
      <c r="AE55">
        <f t="shared" si="1"/>
        <v>0</v>
      </c>
      <c r="AF55">
        <f t="shared" si="2"/>
        <v>0</v>
      </c>
      <c r="AG55">
        <f t="shared" si="3"/>
        <v>0</v>
      </c>
      <c r="AH55">
        <f t="shared" si="27"/>
        <v>0</v>
      </c>
      <c r="AI55">
        <f t="shared" si="28"/>
        <v>0</v>
      </c>
      <c r="AJ55">
        <f t="shared" si="6"/>
        <v>0</v>
      </c>
      <c r="AK55">
        <f t="shared" si="29"/>
        <v>0</v>
      </c>
      <c r="AL55">
        <f t="shared" si="30"/>
        <v>0</v>
      </c>
      <c r="AM55">
        <f t="shared" si="31"/>
        <v>0</v>
      </c>
      <c r="AN55">
        <f t="shared" si="24"/>
        <v>0</v>
      </c>
      <c r="AO55">
        <f t="shared" si="25"/>
        <v>0</v>
      </c>
      <c r="AP55">
        <f t="shared" si="26"/>
        <v>0</v>
      </c>
      <c r="AQ55">
        <f t="shared" si="32"/>
        <v>0</v>
      </c>
      <c r="AR55">
        <f t="shared" si="33"/>
        <v>0</v>
      </c>
      <c r="AS55">
        <f t="shared" si="34"/>
        <v>0</v>
      </c>
      <c r="AT55">
        <f t="shared" si="35"/>
        <v>0</v>
      </c>
      <c r="AU55">
        <f t="shared" si="36"/>
        <v>0</v>
      </c>
      <c r="AV55">
        <f t="shared" si="37"/>
        <v>0</v>
      </c>
      <c r="AW55">
        <f t="shared" si="38"/>
        <v>0</v>
      </c>
      <c r="AX55">
        <f t="shared" si="39"/>
        <v>0</v>
      </c>
      <c r="AY55">
        <f t="shared" si="40"/>
        <v>0</v>
      </c>
    </row>
    <row r="56" spans="16:51" ht="16" x14ac:dyDescent="0.2">
      <c r="P56" s="171"/>
      <c r="Q56" s="171"/>
      <c r="R56" s="171"/>
      <c r="S56" s="171"/>
      <c r="T56" s="171"/>
      <c r="V56" s="174"/>
      <c r="AC56">
        <f t="shared" si="22"/>
        <v>0</v>
      </c>
      <c r="AD56">
        <f t="shared" si="23"/>
        <v>0</v>
      </c>
      <c r="AE56">
        <f t="shared" si="1"/>
        <v>0</v>
      </c>
      <c r="AF56">
        <f t="shared" si="2"/>
        <v>0</v>
      </c>
      <c r="AG56">
        <f t="shared" si="3"/>
        <v>0</v>
      </c>
      <c r="AH56">
        <f t="shared" si="27"/>
        <v>0</v>
      </c>
      <c r="AI56">
        <f t="shared" si="28"/>
        <v>0</v>
      </c>
      <c r="AJ56">
        <f t="shared" si="6"/>
        <v>0</v>
      </c>
      <c r="AK56">
        <f t="shared" si="29"/>
        <v>0</v>
      </c>
      <c r="AL56">
        <f t="shared" si="30"/>
        <v>0</v>
      </c>
      <c r="AM56">
        <f t="shared" si="31"/>
        <v>0</v>
      </c>
      <c r="AN56">
        <f t="shared" si="24"/>
        <v>0</v>
      </c>
      <c r="AO56">
        <f t="shared" si="25"/>
        <v>0</v>
      </c>
      <c r="AP56">
        <f t="shared" si="26"/>
        <v>0</v>
      </c>
      <c r="AQ56">
        <f t="shared" si="32"/>
        <v>0</v>
      </c>
      <c r="AR56">
        <f t="shared" si="33"/>
        <v>0</v>
      </c>
      <c r="AS56">
        <f t="shared" si="34"/>
        <v>0</v>
      </c>
      <c r="AT56">
        <f t="shared" si="35"/>
        <v>0</v>
      </c>
      <c r="AU56">
        <f t="shared" si="36"/>
        <v>0</v>
      </c>
      <c r="AV56">
        <f t="shared" si="37"/>
        <v>0</v>
      </c>
      <c r="AW56">
        <f t="shared" si="38"/>
        <v>0</v>
      </c>
      <c r="AX56">
        <f t="shared" si="39"/>
        <v>0</v>
      </c>
      <c r="AY56">
        <f t="shared" si="40"/>
        <v>0</v>
      </c>
    </row>
    <row r="57" spans="16:51" ht="16" x14ac:dyDescent="0.2">
      <c r="P57" s="171"/>
      <c r="Q57" s="171"/>
      <c r="R57" s="171"/>
      <c r="S57" s="171"/>
      <c r="T57" s="171"/>
      <c r="V57" s="174"/>
      <c r="AC57">
        <f t="shared" si="22"/>
        <v>0</v>
      </c>
      <c r="AD57">
        <f t="shared" si="23"/>
        <v>0</v>
      </c>
      <c r="AE57">
        <f t="shared" si="1"/>
        <v>0</v>
      </c>
      <c r="AF57">
        <f t="shared" si="2"/>
        <v>0</v>
      </c>
      <c r="AG57">
        <f t="shared" si="3"/>
        <v>0</v>
      </c>
      <c r="AH57">
        <f t="shared" si="27"/>
        <v>0</v>
      </c>
      <c r="AI57">
        <f t="shared" si="28"/>
        <v>0</v>
      </c>
      <c r="AJ57">
        <f t="shared" si="6"/>
        <v>0</v>
      </c>
      <c r="AK57">
        <f t="shared" si="29"/>
        <v>0</v>
      </c>
      <c r="AL57">
        <f t="shared" si="30"/>
        <v>0</v>
      </c>
      <c r="AM57">
        <f t="shared" si="31"/>
        <v>0</v>
      </c>
      <c r="AN57">
        <f t="shared" si="24"/>
        <v>0</v>
      </c>
      <c r="AO57">
        <f t="shared" si="25"/>
        <v>0</v>
      </c>
      <c r="AP57">
        <f t="shared" si="26"/>
        <v>0</v>
      </c>
      <c r="AQ57">
        <f t="shared" si="32"/>
        <v>0</v>
      </c>
      <c r="AR57">
        <f t="shared" si="33"/>
        <v>0</v>
      </c>
      <c r="AS57">
        <f t="shared" si="34"/>
        <v>0</v>
      </c>
      <c r="AT57">
        <f t="shared" si="35"/>
        <v>0</v>
      </c>
      <c r="AU57">
        <f t="shared" si="36"/>
        <v>0</v>
      </c>
      <c r="AV57">
        <f t="shared" si="37"/>
        <v>0</v>
      </c>
      <c r="AW57">
        <f t="shared" si="38"/>
        <v>0</v>
      </c>
      <c r="AX57">
        <f t="shared" si="39"/>
        <v>0</v>
      </c>
      <c r="AY57">
        <f t="shared" si="40"/>
        <v>0</v>
      </c>
    </row>
    <row r="58" spans="16:51" ht="16" x14ac:dyDescent="0.2">
      <c r="P58" s="171"/>
      <c r="Q58" s="171"/>
      <c r="R58" s="171"/>
      <c r="S58" s="171"/>
      <c r="T58" s="171"/>
      <c r="V58" s="174"/>
      <c r="AC58">
        <f t="shared" si="22"/>
        <v>0</v>
      </c>
      <c r="AD58">
        <f t="shared" si="23"/>
        <v>0</v>
      </c>
      <c r="AE58">
        <f t="shared" si="1"/>
        <v>0</v>
      </c>
      <c r="AF58">
        <f t="shared" si="2"/>
        <v>0</v>
      </c>
      <c r="AG58">
        <f t="shared" si="3"/>
        <v>0</v>
      </c>
      <c r="AH58">
        <f t="shared" si="27"/>
        <v>0</v>
      </c>
      <c r="AI58">
        <f t="shared" si="28"/>
        <v>0</v>
      </c>
      <c r="AJ58">
        <f t="shared" si="6"/>
        <v>0</v>
      </c>
      <c r="AK58">
        <f t="shared" si="29"/>
        <v>0</v>
      </c>
      <c r="AL58">
        <f t="shared" si="30"/>
        <v>0</v>
      </c>
      <c r="AM58">
        <f t="shared" si="31"/>
        <v>0</v>
      </c>
      <c r="AN58">
        <f t="shared" si="24"/>
        <v>0</v>
      </c>
      <c r="AO58">
        <f t="shared" si="25"/>
        <v>0</v>
      </c>
      <c r="AP58">
        <f t="shared" si="26"/>
        <v>0</v>
      </c>
      <c r="AQ58">
        <f t="shared" si="32"/>
        <v>0</v>
      </c>
      <c r="AR58">
        <f t="shared" si="33"/>
        <v>0</v>
      </c>
      <c r="AS58">
        <f t="shared" si="34"/>
        <v>0</v>
      </c>
      <c r="AT58">
        <f t="shared" si="35"/>
        <v>0</v>
      </c>
      <c r="AU58">
        <f t="shared" si="36"/>
        <v>0</v>
      </c>
      <c r="AV58">
        <f t="shared" si="37"/>
        <v>0</v>
      </c>
      <c r="AW58">
        <f t="shared" si="38"/>
        <v>0</v>
      </c>
      <c r="AX58">
        <f t="shared" si="39"/>
        <v>0</v>
      </c>
      <c r="AY58">
        <f t="shared" si="40"/>
        <v>0</v>
      </c>
    </row>
    <row r="59" spans="16:51" ht="16" x14ac:dyDescent="0.2">
      <c r="P59" s="171"/>
      <c r="Q59" s="171"/>
      <c r="R59" s="171"/>
      <c r="S59" s="171"/>
      <c r="T59" s="171"/>
      <c r="V59" s="174"/>
      <c r="AC59">
        <f t="shared" si="22"/>
        <v>0</v>
      </c>
      <c r="AD59">
        <f t="shared" si="23"/>
        <v>0</v>
      </c>
      <c r="AE59">
        <f t="shared" si="1"/>
        <v>0</v>
      </c>
      <c r="AF59">
        <f t="shared" si="2"/>
        <v>0</v>
      </c>
      <c r="AG59">
        <f t="shared" si="3"/>
        <v>0</v>
      </c>
      <c r="AH59">
        <f t="shared" si="27"/>
        <v>0</v>
      </c>
      <c r="AI59">
        <f t="shared" si="28"/>
        <v>0</v>
      </c>
      <c r="AJ59">
        <f t="shared" si="6"/>
        <v>0</v>
      </c>
      <c r="AK59">
        <f t="shared" si="29"/>
        <v>0</v>
      </c>
      <c r="AL59">
        <f t="shared" si="30"/>
        <v>0</v>
      </c>
      <c r="AM59">
        <f t="shared" si="31"/>
        <v>0</v>
      </c>
      <c r="AN59">
        <f t="shared" si="24"/>
        <v>0</v>
      </c>
      <c r="AO59">
        <f t="shared" si="25"/>
        <v>0</v>
      </c>
      <c r="AP59">
        <f t="shared" si="26"/>
        <v>0</v>
      </c>
      <c r="AQ59">
        <f t="shared" si="32"/>
        <v>0</v>
      </c>
      <c r="AR59">
        <f t="shared" si="33"/>
        <v>0</v>
      </c>
      <c r="AS59">
        <f t="shared" si="34"/>
        <v>0</v>
      </c>
      <c r="AT59">
        <f t="shared" si="35"/>
        <v>0</v>
      </c>
      <c r="AU59">
        <f t="shared" si="36"/>
        <v>0</v>
      </c>
      <c r="AV59">
        <f t="shared" si="37"/>
        <v>0</v>
      </c>
      <c r="AW59">
        <f t="shared" si="38"/>
        <v>0</v>
      </c>
      <c r="AX59">
        <f t="shared" si="39"/>
        <v>0</v>
      </c>
      <c r="AY59">
        <f t="shared" si="40"/>
        <v>0</v>
      </c>
    </row>
    <row r="60" spans="16:51" ht="16" x14ac:dyDescent="0.2">
      <c r="P60" s="171"/>
      <c r="Q60" s="171"/>
      <c r="R60" s="171"/>
      <c r="S60" s="171"/>
      <c r="T60" s="171"/>
      <c r="V60" s="174"/>
      <c r="AC60">
        <f t="shared" si="22"/>
        <v>0</v>
      </c>
      <c r="AD60">
        <f t="shared" si="23"/>
        <v>0</v>
      </c>
      <c r="AE60">
        <f t="shared" si="1"/>
        <v>0</v>
      </c>
      <c r="AF60">
        <f t="shared" si="2"/>
        <v>0</v>
      </c>
      <c r="AG60">
        <f t="shared" si="3"/>
        <v>0</v>
      </c>
      <c r="AH60">
        <f t="shared" si="27"/>
        <v>0</v>
      </c>
      <c r="AI60">
        <f t="shared" si="28"/>
        <v>0</v>
      </c>
      <c r="AJ60">
        <f t="shared" si="6"/>
        <v>0</v>
      </c>
      <c r="AK60">
        <f t="shared" si="29"/>
        <v>0</v>
      </c>
      <c r="AL60">
        <f t="shared" si="30"/>
        <v>0</v>
      </c>
      <c r="AM60">
        <f t="shared" si="31"/>
        <v>0</v>
      </c>
      <c r="AN60">
        <f t="shared" si="24"/>
        <v>0</v>
      </c>
      <c r="AO60">
        <f t="shared" si="25"/>
        <v>0</v>
      </c>
      <c r="AP60">
        <f t="shared" si="26"/>
        <v>0</v>
      </c>
      <c r="AQ60">
        <f t="shared" si="32"/>
        <v>0</v>
      </c>
      <c r="AR60">
        <f t="shared" si="33"/>
        <v>0</v>
      </c>
      <c r="AS60">
        <f t="shared" si="34"/>
        <v>0</v>
      </c>
      <c r="AT60">
        <f t="shared" si="35"/>
        <v>0</v>
      </c>
      <c r="AU60">
        <f t="shared" si="36"/>
        <v>0</v>
      </c>
      <c r="AV60">
        <f t="shared" si="37"/>
        <v>0</v>
      </c>
      <c r="AW60">
        <f t="shared" si="38"/>
        <v>0</v>
      </c>
      <c r="AX60">
        <f t="shared" si="39"/>
        <v>0</v>
      </c>
      <c r="AY60">
        <f t="shared" si="40"/>
        <v>0</v>
      </c>
    </row>
    <row r="61" spans="16:51" ht="16" x14ac:dyDescent="0.2">
      <c r="P61" s="171"/>
      <c r="Q61" s="171"/>
      <c r="R61" s="171"/>
      <c r="S61" s="171"/>
      <c r="T61" s="171"/>
      <c r="V61" s="174"/>
      <c r="AC61">
        <f t="shared" si="22"/>
        <v>0</v>
      </c>
      <c r="AD61">
        <f t="shared" si="23"/>
        <v>0</v>
      </c>
      <c r="AE61">
        <f t="shared" si="1"/>
        <v>0</v>
      </c>
      <c r="AF61">
        <f t="shared" si="2"/>
        <v>0</v>
      </c>
      <c r="AG61">
        <f t="shared" si="3"/>
        <v>0</v>
      </c>
      <c r="AH61">
        <f t="shared" si="27"/>
        <v>0</v>
      </c>
      <c r="AI61">
        <f t="shared" si="28"/>
        <v>0</v>
      </c>
      <c r="AJ61">
        <f t="shared" si="6"/>
        <v>0</v>
      </c>
      <c r="AK61">
        <f t="shared" si="29"/>
        <v>0</v>
      </c>
      <c r="AL61">
        <f t="shared" si="30"/>
        <v>0</v>
      </c>
      <c r="AM61">
        <f t="shared" si="31"/>
        <v>0</v>
      </c>
      <c r="AN61">
        <f t="shared" si="24"/>
        <v>0</v>
      </c>
      <c r="AO61">
        <f t="shared" si="25"/>
        <v>0</v>
      </c>
      <c r="AP61">
        <f t="shared" si="26"/>
        <v>0</v>
      </c>
      <c r="AQ61">
        <f t="shared" si="32"/>
        <v>0</v>
      </c>
      <c r="AR61">
        <f t="shared" si="33"/>
        <v>0</v>
      </c>
      <c r="AS61">
        <f t="shared" si="34"/>
        <v>0</v>
      </c>
      <c r="AT61">
        <f t="shared" si="35"/>
        <v>0</v>
      </c>
      <c r="AU61">
        <f t="shared" si="36"/>
        <v>0</v>
      </c>
      <c r="AV61">
        <f t="shared" si="37"/>
        <v>0</v>
      </c>
      <c r="AW61">
        <f t="shared" si="38"/>
        <v>0</v>
      </c>
      <c r="AX61">
        <f t="shared" si="39"/>
        <v>0</v>
      </c>
      <c r="AY61">
        <f t="shared" si="40"/>
        <v>0</v>
      </c>
    </row>
    <row r="62" spans="16:51" ht="16" x14ac:dyDescent="0.2">
      <c r="P62" s="171"/>
      <c r="Q62" s="171"/>
      <c r="R62" s="171"/>
      <c r="S62" s="171"/>
      <c r="T62" s="171"/>
      <c r="V62" s="174"/>
      <c r="AC62">
        <f t="shared" si="22"/>
        <v>0</v>
      </c>
      <c r="AD62">
        <f t="shared" si="23"/>
        <v>0</v>
      </c>
      <c r="AE62">
        <f t="shared" si="1"/>
        <v>0</v>
      </c>
      <c r="AF62">
        <f t="shared" si="2"/>
        <v>0</v>
      </c>
      <c r="AG62">
        <f t="shared" si="3"/>
        <v>0</v>
      </c>
      <c r="AH62">
        <f t="shared" si="27"/>
        <v>0</v>
      </c>
      <c r="AI62">
        <f t="shared" si="28"/>
        <v>0</v>
      </c>
      <c r="AJ62">
        <f t="shared" si="6"/>
        <v>0</v>
      </c>
      <c r="AK62">
        <f t="shared" si="29"/>
        <v>0</v>
      </c>
      <c r="AL62">
        <f t="shared" si="30"/>
        <v>0</v>
      </c>
      <c r="AM62">
        <f t="shared" si="31"/>
        <v>0</v>
      </c>
      <c r="AN62">
        <f t="shared" si="24"/>
        <v>0</v>
      </c>
      <c r="AO62">
        <f t="shared" si="25"/>
        <v>0</v>
      </c>
      <c r="AP62">
        <f t="shared" si="26"/>
        <v>0</v>
      </c>
      <c r="AQ62">
        <f t="shared" si="32"/>
        <v>0</v>
      </c>
      <c r="AR62">
        <f t="shared" si="33"/>
        <v>0</v>
      </c>
      <c r="AS62">
        <f t="shared" si="34"/>
        <v>0</v>
      </c>
      <c r="AT62">
        <f t="shared" si="35"/>
        <v>0</v>
      </c>
      <c r="AU62">
        <f t="shared" si="36"/>
        <v>0</v>
      </c>
      <c r="AV62">
        <f t="shared" si="37"/>
        <v>0</v>
      </c>
      <c r="AW62">
        <f t="shared" si="38"/>
        <v>0</v>
      </c>
      <c r="AX62">
        <f t="shared" si="39"/>
        <v>0</v>
      </c>
      <c r="AY62">
        <f t="shared" si="40"/>
        <v>0</v>
      </c>
    </row>
    <row r="63" spans="16:51" ht="16" x14ac:dyDescent="0.2">
      <c r="P63" s="171"/>
      <c r="Q63" s="171"/>
      <c r="R63" s="171"/>
      <c r="S63" s="171"/>
      <c r="T63" s="171"/>
      <c r="V63" s="174"/>
      <c r="AC63">
        <f t="shared" si="22"/>
        <v>0</v>
      </c>
      <c r="AD63">
        <f t="shared" si="23"/>
        <v>0</v>
      </c>
      <c r="AE63">
        <f t="shared" si="1"/>
        <v>0</v>
      </c>
      <c r="AF63">
        <f t="shared" si="2"/>
        <v>0</v>
      </c>
      <c r="AG63">
        <f t="shared" si="3"/>
        <v>0</v>
      </c>
      <c r="AH63">
        <f t="shared" si="27"/>
        <v>0</v>
      </c>
      <c r="AI63">
        <f t="shared" si="28"/>
        <v>0</v>
      </c>
      <c r="AJ63">
        <f t="shared" si="6"/>
        <v>0</v>
      </c>
      <c r="AK63">
        <f t="shared" si="29"/>
        <v>0</v>
      </c>
      <c r="AL63">
        <f t="shared" si="30"/>
        <v>0</v>
      </c>
      <c r="AM63">
        <f t="shared" si="31"/>
        <v>0</v>
      </c>
      <c r="AN63">
        <f t="shared" si="24"/>
        <v>0</v>
      </c>
      <c r="AO63">
        <f t="shared" si="25"/>
        <v>0</v>
      </c>
      <c r="AP63">
        <f t="shared" si="26"/>
        <v>0</v>
      </c>
      <c r="AQ63">
        <f t="shared" si="32"/>
        <v>0</v>
      </c>
      <c r="AR63">
        <f t="shared" si="33"/>
        <v>0</v>
      </c>
      <c r="AS63">
        <f t="shared" si="34"/>
        <v>0</v>
      </c>
      <c r="AT63">
        <f t="shared" si="35"/>
        <v>0</v>
      </c>
      <c r="AU63">
        <f t="shared" si="36"/>
        <v>0</v>
      </c>
      <c r="AV63">
        <f t="shared" si="37"/>
        <v>0</v>
      </c>
      <c r="AW63">
        <f t="shared" si="38"/>
        <v>0</v>
      </c>
      <c r="AX63">
        <f t="shared" si="39"/>
        <v>0</v>
      </c>
      <c r="AY63">
        <f t="shared" si="40"/>
        <v>0</v>
      </c>
    </row>
    <row r="64" spans="16:51" ht="16" x14ac:dyDescent="0.2">
      <c r="P64" s="171"/>
      <c r="Q64" s="171"/>
      <c r="R64" s="171"/>
      <c r="S64" s="171"/>
      <c r="T64" s="171"/>
      <c r="V64" s="174"/>
      <c r="AC64">
        <f t="shared" si="22"/>
        <v>0</v>
      </c>
      <c r="AD64">
        <f t="shared" si="23"/>
        <v>0</v>
      </c>
      <c r="AE64">
        <f t="shared" si="1"/>
        <v>0</v>
      </c>
      <c r="AF64">
        <f t="shared" si="2"/>
        <v>0</v>
      </c>
      <c r="AG64">
        <f t="shared" si="3"/>
        <v>0</v>
      </c>
      <c r="AH64">
        <f t="shared" si="27"/>
        <v>0</v>
      </c>
      <c r="AI64">
        <f t="shared" si="28"/>
        <v>0</v>
      </c>
      <c r="AJ64">
        <f t="shared" si="6"/>
        <v>0</v>
      </c>
      <c r="AK64">
        <f t="shared" si="29"/>
        <v>0</v>
      </c>
      <c r="AL64">
        <f t="shared" si="30"/>
        <v>0</v>
      </c>
      <c r="AM64">
        <f t="shared" si="31"/>
        <v>0</v>
      </c>
      <c r="AN64">
        <f t="shared" si="24"/>
        <v>0</v>
      </c>
      <c r="AO64">
        <f t="shared" si="25"/>
        <v>0</v>
      </c>
      <c r="AP64">
        <f t="shared" si="26"/>
        <v>0</v>
      </c>
      <c r="AQ64">
        <f t="shared" si="32"/>
        <v>0</v>
      </c>
      <c r="AR64">
        <f t="shared" si="33"/>
        <v>0</v>
      </c>
      <c r="AS64">
        <f t="shared" si="34"/>
        <v>0</v>
      </c>
      <c r="AT64">
        <f t="shared" si="35"/>
        <v>0</v>
      </c>
      <c r="AU64">
        <f t="shared" si="36"/>
        <v>0</v>
      </c>
      <c r="AV64">
        <f t="shared" si="37"/>
        <v>0</v>
      </c>
      <c r="AW64">
        <f t="shared" si="38"/>
        <v>0</v>
      </c>
      <c r="AX64">
        <f t="shared" si="39"/>
        <v>0</v>
      </c>
      <c r="AY64">
        <f t="shared" si="40"/>
        <v>0</v>
      </c>
    </row>
    <row r="65" spans="16:51" ht="16" x14ac:dyDescent="0.2">
      <c r="P65" s="171"/>
      <c r="Q65" s="171"/>
      <c r="R65" s="171"/>
      <c r="S65" s="171"/>
      <c r="T65" s="171"/>
      <c r="V65" s="174"/>
      <c r="AC65">
        <f t="shared" si="22"/>
        <v>0</v>
      </c>
      <c r="AD65">
        <f t="shared" si="23"/>
        <v>0</v>
      </c>
      <c r="AE65">
        <f t="shared" si="1"/>
        <v>0</v>
      </c>
      <c r="AF65">
        <f t="shared" si="2"/>
        <v>0</v>
      </c>
      <c r="AG65">
        <f t="shared" si="3"/>
        <v>0</v>
      </c>
      <c r="AH65">
        <f t="shared" si="27"/>
        <v>0</v>
      </c>
      <c r="AI65">
        <f t="shared" si="28"/>
        <v>0</v>
      </c>
      <c r="AJ65">
        <f t="shared" si="6"/>
        <v>0</v>
      </c>
      <c r="AK65">
        <f t="shared" si="29"/>
        <v>0</v>
      </c>
      <c r="AL65">
        <f t="shared" si="30"/>
        <v>0</v>
      </c>
      <c r="AM65">
        <f t="shared" si="31"/>
        <v>0</v>
      </c>
      <c r="AN65">
        <f t="shared" si="24"/>
        <v>0</v>
      </c>
      <c r="AO65">
        <f t="shared" si="25"/>
        <v>0</v>
      </c>
      <c r="AP65">
        <f t="shared" si="26"/>
        <v>0</v>
      </c>
      <c r="AQ65">
        <f t="shared" si="32"/>
        <v>0</v>
      </c>
      <c r="AR65">
        <f t="shared" si="33"/>
        <v>0</v>
      </c>
      <c r="AS65">
        <f t="shared" si="34"/>
        <v>0</v>
      </c>
      <c r="AT65">
        <f t="shared" si="35"/>
        <v>0</v>
      </c>
      <c r="AU65">
        <f t="shared" si="36"/>
        <v>0</v>
      </c>
      <c r="AV65">
        <f t="shared" si="37"/>
        <v>0</v>
      </c>
      <c r="AW65">
        <f t="shared" si="38"/>
        <v>0</v>
      </c>
      <c r="AX65">
        <f t="shared" si="39"/>
        <v>0</v>
      </c>
      <c r="AY65">
        <f t="shared" si="40"/>
        <v>0</v>
      </c>
    </row>
    <row r="66" spans="16:51" ht="16" x14ac:dyDescent="0.2">
      <c r="P66" s="171"/>
      <c r="Q66" s="171"/>
      <c r="R66" s="171"/>
      <c r="S66" s="171"/>
      <c r="T66" s="171"/>
      <c r="V66" s="174"/>
      <c r="AC66">
        <f t="shared" si="22"/>
        <v>0</v>
      </c>
      <c r="AD66">
        <f t="shared" si="23"/>
        <v>0</v>
      </c>
      <c r="AE66">
        <f t="shared" ref="AE66:AE100" si="41">C66</f>
        <v>0</v>
      </c>
      <c r="AF66">
        <f t="shared" ref="AF66:AF100" si="42">D66</f>
        <v>0</v>
      </c>
      <c r="AG66">
        <f t="shared" ref="AG66:AG100" si="43">E66</f>
        <v>0</v>
      </c>
      <c r="AH66">
        <f t="shared" ref="AH66:AH100" si="44">IF(F66="",0,_xlfn.XLOOKUP(F66,label,partID))</f>
        <v>0</v>
      </c>
      <c r="AI66">
        <f t="shared" ref="AI66:AI100" si="45">IF(G66="",0,_xlfn.XLOOKUP(G66,label,partID))</f>
        <v>0</v>
      </c>
      <c r="AJ66">
        <f t="shared" ref="AJ66:AJ100" si="46">H66</f>
        <v>0</v>
      </c>
      <c r="AK66">
        <f t="shared" ref="AK66:AK100" si="47">IF(I66="",0,_xlfn.XLOOKUP(I66,label,partID))</f>
        <v>0</v>
      </c>
      <c r="AL66">
        <f t="shared" ref="AL66:AL100" si="48">IF(J66="",0,_xlfn.XLOOKUP(J66,label,partID))</f>
        <v>0</v>
      </c>
      <c r="AM66">
        <f t="shared" ref="AM66:AM100" si="49">IF(K66="",0,_xlfn.XLOOKUP(K66,label,partID))</f>
        <v>0</v>
      </c>
      <c r="AN66">
        <f t="shared" si="24"/>
        <v>0</v>
      </c>
      <c r="AO66">
        <f t="shared" si="25"/>
        <v>0</v>
      </c>
      <c r="AP66">
        <f t="shared" si="26"/>
        <v>0</v>
      </c>
      <c r="AQ66">
        <f t="shared" ref="AQ66:AQ100" si="50">IF(O66="",0,_xlfn.XLOOKUP(O66,label,partID))</f>
        <v>0</v>
      </c>
      <c r="AR66">
        <f t="shared" ref="AR66:AR100" si="51">P66</f>
        <v>0</v>
      </c>
      <c r="AS66">
        <f t="shared" ref="AS66:AS100" si="52">Q66</f>
        <v>0</v>
      </c>
      <c r="AT66">
        <f t="shared" ref="AT66:AT100" si="53">R66</f>
        <v>0</v>
      </c>
      <c r="AU66">
        <f t="shared" ref="AU66:AU100" si="54">S66</f>
        <v>0</v>
      </c>
      <c r="AV66">
        <f t="shared" ref="AV66:AV100" si="55">T66</f>
        <v>0</v>
      </c>
      <c r="AW66">
        <f t="shared" ref="AW66:AW100" si="56">IF(U66="",0,_xlfn.XLOOKUP(U66,label,partID))</f>
        <v>0</v>
      </c>
      <c r="AX66">
        <f t="shared" ref="AX66:AX100" si="57">V66</f>
        <v>0</v>
      </c>
      <c r="AY66">
        <f t="shared" ref="AY66:AY100" si="58">W66</f>
        <v>0</v>
      </c>
    </row>
    <row r="67" spans="16:51" ht="16" x14ac:dyDescent="0.2">
      <c r="P67" s="171"/>
      <c r="Q67" s="171"/>
      <c r="R67" s="171"/>
      <c r="S67" s="171"/>
      <c r="T67" s="171"/>
      <c r="V67" s="174"/>
      <c r="AC67">
        <f t="shared" ref="AC67:AC100" si="59">A67</f>
        <v>0</v>
      </c>
      <c r="AD67">
        <f t="shared" si="23"/>
        <v>0</v>
      </c>
      <c r="AE67">
        <f t="shared" si="41"/>
        <v>0</v>
      </c>
      <c r="AF67">
        <f t="shared" si="42"/>
        <v>0</v>
      </c>
      <c r="AG67">
        <f t="shared" si="43"/>
        <v>0</v>
      </c>
      <c r="AH67">
        <f t="shared" si="44"/>
        <v>0</v>
      </c>
      <c r="AI67">
        <f t="shared" si="45"/>
        <v>0</v>
      </c>
      <c r="AJ67">
        <f t="shared" si="46"/>
        <v>0</v>
      </c>
      <c r="AK67">
        <f t="shared" si="47"/>
        <v>0</v>
      </c>
      <c r="AL67">
        <f t="shared" si="48"/>
        <v>0</v>
      </c>
      <c r="AM67">
        <f t="shared" si="49"/>
        <v>0</v>
      </c>
      <c r="AN67">
        <f t="shared" si="24"/>
        <v>0</v>
      </c>
      <c r="AO67">
        <f t="shared" si="25"/>
        <v>0</v>
      </c>
      <c r="AP67">
        <f t="shared" si="26"/>
        <v>0</v>
      </c>
      <c r="AQ67">
        <f t="shared" si="50"/>
        <v>0</v>
      </c>
      <c r="AR67">
        <f t="shared" si="51"/>
        <v>0</v>
      </c>
      <c r="AS67">
        <f t="shared" si="52"/>
        <v>0</v>
      </c>
      <c r="AT67">
        <f t="shared" si="53"/>
        <v>0</v>
      </c>
      <c r="AU67">
        <f t="shared" si="54"/>
        <v>0</v>
      </c>
      <c r="AV67">
        <f t="shared" si="55"/>
        <v>0</v>
      </c>
      <c r="AW67">
        <f t="shared" si="56"/>
        <v>0</v>
      </c>
      <c r="AX67">
        <f t="shared" si="57"/>
        <v>0</v>
      </c>
      <c r="AY67">
        <f t="shared" si="58"/>
        <v>0</v>
      </c>
    </row>
    <row r="68" spans="16:51" ht="16" x14ac:dyDescent="0.2">
      <c r="P68" s="171"/>
      <c r="Q68" s="171"/>
      <c r="R68" s="171"/>
      <c r="S68" s="171"/>
      <c r="T68" s="171"/>
      <c r="V68" s="174"/>
      <c r="AC68">
        <f t="shared" si="59"/>
        <v>0</v>
      </c>
      <c r="AD68">
        <f t="shared" si="23"/>
        <v>0</v>
      </c>
      <c r="AE68">
        <f t="shared" si="41"/>
        <v>0</v>
      </c>
      <c r="AF68">
        <f t="shared" si="42"/>
        <v>0</v>
      </c>
      <c r="AG68">
        <f t="shared" si="43"/>
        <v>0</v>
      </c>
      <c r="AH68">
        <f t="shared" si="44"/>
        <v>0</v>
      </c>
      <c r="AI68">
        <f t="shared" si="45"/>
        <v>0</v>
      </c>
      <c r="AJ68">
        <f t="shared" si="46"/>
        <v>0</v>
      </c>
      <c r="AK68">
        <f t="shared" si="47"/>
        <v>0</v>
      </c>
      <c r="AL68">
        <f t="shared" si="48"/>
        <v>0</v>
      </c>
      <c r="AM68">
        <f t="shared" si="49"/>
        <v>0</v>
      </c>
      <c r="AN68">
        <f t="shared" si="24"/>
        <v>0</v>
      </c>
      <c r="AO68">
        <f t="shared" si="25"/>
        <v>0</v>
      </c>
      <c r="AP68">
        <f t="shared" si="26"/>
        <v>0</v>
      </c>
      <c r="AQ68">
        <f t="shared" si="50"/>
        <v>0</v>
      </c>
      <c r="AR68">
        <f t="shared" si="51"/>
        <v>0</v>
      </c>
      <c r="AS68">
        <f t="shared" si="52"/>
        <v>0</v>
      </c>
      <c r="AT68">
        <f t="shared" si="53"/>
        <v>0</v>
      </c>
      <c r="AU68">
        <f t="shared" si="54"/>
        <v>0</v>
      </c>
      <c r="AV68">
        <f t="shared" si="55"/>
        <v>0</v>
      </c>
      <c r="AW68">
        <f t="shared" si="56"/>
        <v>0</v>
      </c>
      <c r="AX68">
        <f t="shared" si="57"/>
        <v>0</v>
      </c>
      <c r="AY68">
        <f t="shared" si="58"/>
        <v>0</v>
      </c>
    </row>
    <row r="69" spans="16:51" ht="16" x14ac:dyDescent="0.2">
      <c r="P69" s="171"/>
      <c r="Q69" s="171"/>
      <c r="R69" s="171"/>
      <c r="S69" s="171"/>
      <c r="T69" s="171"/>
      <c r="V69" s="174"/>
      <c r="AC69">
        <f t="shared" si="59"/>
        <v>0</v>
      </c>
      <c r="AD69">
        <f t="shared" si="23"/>
        <v>0</v>
      </c>
      <c r="AE69">
        <f t="shared" si="41"/>
        <v>0</v>
      </c>
      <c r="AF69">
        <f t="shared" si="42"/>
        <v>0</v>
      </c>
      <c r="AG69">
        <f t="shared" si="43"/>
        <v>0</v>
      </c>
      <c r="AH69">
        <f t="shared" si="44"/>
        <v>0</v>
      </c>
      <c r="AI69">
        <f t="shared" si="45"/>
        <v>0</v>
      </c>
      <c r="AJ69">
        <f t="shared" si="46"/>
        <v>0</v>
      </c>
      <c r="AK69">
        <f t="shared" si="47"/>
        <v>0</v>
      </c>
      <c r="AL69">
        <f t="shared" si="48"/>
        <v>0</v>
      </c>
      <c r="AM69">
        <f t="shared" si="49"/>
        <v>0</v>
      </c>
      <c r="AN69">
        <f t="shared" si="24"/>
        <v>0</v>
      </c>
      <c r="AO69">
        <f t="shared" si="25"/>
        <v>0</v>
      </c>
      <c r="AP69">
        <f t="shared" si="26"/>
        <v>0</v>
      </c>
      <c r="AQ69">
        <f t="shared" si="50"/>
        <v>0</v>
      </c>
      <c r="AR69">
        <f t="shared" si="51"/>
        <v>0</v>
      </c>
      <c r="AS69">
        <f t="shared" si="52"/>
        <v>0</v>
      </c>
      <c r="AT69">
        <f t="shared" si="53"/>
        <v>0</v>
      </c>
      <c r="AU69">
        <f t="shared" si="54"/>
        <v>0</v>
      </c>
      <c r="AV69">
        <f t="shared" si="55"/>
        <v>0</v>
      </c>
      <c r="AW69">
        <f t="shared" si="56"/>
        <v>0</v>
      </c>
      <c r="AX69">
        <f t="shared" si="57"/>
        <v>0</v>
      </c>
      <c r="AY69">
        <f t="shared" si="58"/>
        <v>0</v>
      </c>
    </row>
    <row r="70" spans="16:51" ht="16" x14ac:dyDescent="0.2">
      <c r="P70" s="171"/>
      <c r="Q70" s="171"/>
      <c r="R70" s="171"/>
      <c r="S70" s="171"/>
      <c r="T70" s="171"/>
      <c r="V70" s="174"/>
      <c r="AC70">
        <f t="shared" si="59"/>
        <v>0</v>
      </c>
      <c r="AD70">
        <f t="shared" ref="AD70:AD100" si="60">B70</f>
        <v>0</v>
      </c>
      <c r="AE70">
        <f t="shared" si="41"/>
        <v>0</v>
      </c>
      <c r="AF70">
        <f t="shared" si="42"/>
        <v>0</v>
      </c>
      <c r="AG70">
        <f t="shared" si="43"/>
        <v>0</v>
      </c>
      <c r="AH70">
        <f t="shared" si="44"/>
        <v>0</v>
      </c>
      <c r="AI70">
        <f t="shared" si="45"/>
        <v>0</v>
      </c>
      <c r="AJ70">
        <f t="shared" si="46"/>
        <v>0</v>
      </c>
      <c r="AK70">
        <f t="shared" si="47"/>
        <v>0</v>
      </c>
      <c r="AL70">
        <f t="shared" si="48"/>
        <v>0</v>
      </c>
      <c r="AM70">
        <f t="shared" si="49"/>
        <v>0</v>
      </c>
      <c r="AN70">
        <f t="shared" ref="AN70:AN100" si="61">L70</f>
        <v>0</v>
      </c>
      <c r="AO70">
        <f t="shared" si="25"/>
        <v>0</v>
      </c>
      <c r="AP70">
        <f t="shared" si="26"/>
        <v>0</v>
      </c>
      <c r="AQ70">
        <f t="shared" si="50"/>
        <v>0</v>
      </c>
      <c r="AR70">
        <f t="shared" si="51"/>
        <v>0</v>
      </c>
      <c r="AS70">
        <f t="shared" si="52"/>
        <v>0</v>
      </c>
      <c r="AT70">
        <f t="shared" si="53"/>
        <v>0</v>
      </c>
      <c r="AU70">
        <f t="shared" si="54"/>
        <v>0</v>
      </c>
      <c r="AV70">
        <f t="shared" si="55"/>
        <v>0</v>
      </c>
      <c r="AW70">
        <f t="shared" si="56"/>
        <v>0</v>
      </c>
      <c r="AX70">
        <f t="shared" si="57"/>
        <v>0</v>
      </c>
      <c r="AY70">
        <f t="shared" si="58"/>
        <v>0</v>
      </c>
    </row>
    <row r="71" spans="16:51" ht="16" x14ac:dyDescent="0.2">
      <c r="P71" s="171"/>
      <c r="Q71" s="171"/>
      <c r="R71" s="171"/>
      <c r="S71" s="171"/>
      <c r="T71" s="171"/>
      <c r="V71" s="174"/>
      <c r="AC71">
        <f t="shared" si="59"/>
        <v>0</v>
      </c>
      <c r="AD71">
        <f t="shared" si="60"/>
        <v>0</v>
      </c>
      <c r="AE71">
        <f t="shared" si="41"/>
        <v>0</v>
      </c>
      <c r="AF71">
        <f t="shared" si="42"/>
        <v>0</v>
      </c>
      <c r="AG71">
        <f t="shared" si="43"/>
        <v>0</v>
      </c>
      <c r="AH71">
        <f t="shared" si="44"/>
        <v>0</v>
      </c>
      <c r="AI71">
        <f t="shared" si="45"/>
        <v>0</v>
      </c>
      <c r="AJ71">
        <f t="shared" si="46"/>
        <v>0</v>
      </c>
      <c r="AK71">
        <f t="shared" si="47"/>
        <v>0</v>
      </c>
      <c r="AL71">
        <f t="shared" si="48"/>
        <v>0</v>
      </c>
      <c r="AM71">
        <f t="shared" si="49"/>
        <v>0</v>
      </c>
      <c r="AN71">
        <f t="shared" si="61"/>
        <v>0</v>
      </c>
      <c r="AO71">
        <f t="shared" si="25"/>
        <v>0</v>
      </c>
      <c r="AP71">
        <f t="shared" si="26"/>
        <v>0</v>
      </c>
      <c r="AQ71">
        <f t="shared" si="50"/>
        <v>0</v>
      </c>
      <c r="AR71">
        <f t="shared" si="51"/>
        <v>0</v>
      </c>
      <c r="AS71">
        <f t="shared" si="52"/>
        <v>0</v>
      </c>
      <c r="AT71">
        <f t="shared" si="53"/>
        <v>0</v>
      </c>
      <c r="AU71">
        <f t="shared" si="54"/>
        <v>0</v>
      </c>
      <c r="AV71">
        <f t="shared" si="55"/>
        <v>0</v>
      </c>
      <c r="AW71">
        <f t="shared" si="56"/>
        <v>0</v>
      </c>
      <c r="AX71">
        <f t="shared" si="57"/>
        <v>0</v>
      </c>
      <c r="AY71">
        <f t="shared" si="58"/>
        <v>0</v>
      </c>
    </row>
    <row r="72" spans="16:51" ht="16" x14ac:dyDescent="0.2">
      <c r="P72" s="171"/>
      <c r="Q72" s="171"/>
      <c r="R72" s="171"/>
      <c r="S72" s="171"/>
      <c r="T72" s="171"/>
      <c r="V72" s="174"/>
      <c r="AC72">
        <f t="shared" si="59"/>
        <v>0</v>
      </c>
      <c r="AD72">
        <f t="shared" si="60"/>
        <v>0</v>
      </c>
      <c r="AE72">
        <f t="shared" si="41"/>
        <v>0</v>
      </c>
      <c r="AF72">
        <f t="shared" si="42"/>
        <v>0</v>
      </c>
      <c r="AG72">
        <f t="shared" si="43"/>
        <v>0</v>
      </c>
      <c r="AH72">
        <f t="shared" si="44"/>
        <v>0</v>
      </c>
      <c r="AI72">
        <f t="shared" si="45"/>
        <v>0</v>
      </c>
      <c r="AJ72">
        <f t="shared" si="46"/>
        <v>0</v>
      </c>
      <c r="AK72">
        <f t="shared" si="47"/>
        <v>0</v>
      </c>
      <c r="AL72">
        <f t="shared" si="48"/>
        <v>0</v>
      </c>
      <c r="AM72">
        <f t="shared" si="49"/>
        <v>0</v>
      </c>
      <c r="AN72">
        <f t="shared" si="61"/>
        <v>0</v>
      </c>
      <c r="AO72">
        <f t="shared" si="25"/>
        <v>0</v>
      </c>
      <c r="AP72">
        <f t="shared" si="26"/>
        <v>0</v>
      </c>
      <c r="AQ72">
        <f t="shared" si="50"/>
        <v>0</v>
      </c>
      <c r="AR72">
        <f t="shared" si="51"/>
        <v>0</v>
      </c>
      <c r="AS72">
        <f t="shared" si="52"/>
        <v>0</v>
      </c>
      <c r="AT72">
        <f t="shared" si="53"/>
        <v>0</v>
      </c>
      <c r="AU72">
        <f t="shared" si="54"/>
        <v>0</v>
      </c>
      <c r="AV72">
        <f t="shared" si="55"/>
        <v>0</v>
      </c>
      <c r="AW72">
        <f t="shared" si="56"/>
        <v>0</v>
      </c>
      <c r="AX72">
        <f t="shared" si="57"/>
        <v>0</v>
      </c>
      <c r="AY72">
        <f t="shared" si="58"/>
        <v>0</v>
      </c>
    </row>
    <row r="73" spans="16:51" ht="16" x14ac:dyDescent="0.2">
      <c r="P73" s="171"/>
      <c r="Q73" s="171"/>
      <c r="R73" s="171"/>
      <c r="S73" s="171"/>
      <c r="T73" s="171"/>
      <c r="V73" s="174"/>
      <c r="AC73">
        <f t="shared" si="59"/>
        <v>0</v>
      </c>
      <c r="AD73">
        <f t="shared" si="60"/>
        <v>0</v>
      </c>
      <c r="AE73">
        <f t="shared" si="41"/>
        <v>0</v>
      </c>
      <c r="AF73">
        <f t="shared" si="42"/>
        <v>0</v>
      </c>
      <c r="AG73">
        <f t="shared" si="43"/>
        <v>0</v>
      </c>
      <c r="AH73">
        <f t="shared" si="44"/>
        <v>0</v>
      </c>
      <c r="AI73">
        <f t="shared" si="45"/>
        <v>0</v>
      </c>
      <c r="AJ73">
        <f t="shared" si="46"/>
        <v>0</v>
      </c>
      <c r="AK73">
        <f t="shared" si="47"/>
        <v>0</v>
      </c>
      <c r="AL73">
        <f t="shared" si="48"/>
        <v>0</v>
      </c>
      <c r="AM73">
        <f t="shared" si="49"/>
        <v>0</v>
      </c>
      <c r="AN73">
        <f t="shared" si="61"/>
        <v>0</v>
      </c>
      <c r="AO73">
        <f t="shared" si="25"/>
        <v>0</v>
      </c>
      <c r="AP73">
        <f t="shared" si="26"/>
        <v>0</v>
      </c>
      <c r="AQ73">
        <f t="shared" si="50"/>
        <v>0</v>
      </c>
      <c r="AR73">
        <f t="shared" si="51"/>
        <v>0</v>
      </c>
      <c r="AS73">
        <f t="shared" si="52"/>
        <v>0</v>
      </c>
      <c r="AT73">
        <f t="shared" si="53"/>
        <v>0</v>
      </c>
      <c r="AU73">
        <f t="shared" si="54"/>
        <v>0</v>
      </c>
      <c r="AV73">
        <f t="shared" si="55"/>
        <v>0</v>
      </c>
      <c r="AW73">
        <f t="shared" si="56"/>
        <v>0</v>
      </c>
      <c r="AX73">
        <f t="shared" si="57"/>
        <v>0</v>
      </c>
      <c r="AY73">
        <f t="shared" si="58"/>
        <v>0</v>
      </c>
    </row>
    <row r="74" spans="16:51" ht="16" x14ac:dyDescent="0.2">
      <c r="P74" s="171"/>
      <c r="Q74" s="171"/>
      <c r="R74" s="171"/>
      <c r="S74" s="171"/>
      <c r="T74" s="171"/>
      <c r="V74" s="174"/>
      <c r="AC74">
        <f t="shared" si="59"/>
        <v>0</v>
      </c>
      <c r="AD74">
        <f t="shared" si="60"/>
        <v>0</v>
      </c>
      <c r="AE74">
        <f t="shared" si="41"/>
        <v>0</v>
      </c>
      <c r="AF74">
        <f t="shared" si="42"/>
        <v>0</v>
      </c>
      <c r="AG74">
        <f t="shared" si="43"/>
        <v>0</v>
      </c>
      <c r="AH74">
        <f t="shared" si="44"/>
        <v>0</v>
      </c>
      <c r="AI74">
        <f t="shared" si="45"/>
        <v>0</v>
      </c>
      <c r="AJ74">
        <f t="shared" si="46"/>
        <v>0</v>
      </c>
      <c r="AK74">
        <f t="shared" si="47"/>
        <v>0</v>
      </c>
      <c r="AL74">
        <f t="shared" si="48"/>
        <v>0</v>
      </c>
      <c r="AM74">
        <f t="shared" si="49"/>
        <v>0</v>
      </c>
      <c r="AN74">
        <f t="shared" si="61"/>
        <v>0</v>
      </c>
      <c r="AO74">
        <f t="shared" si="25"/>
        <v>0</v>
      </c>
      <c r="AP74">
        <f t="shared" si="26"/>
        <v>0</v>
      </c>
      <c r="AQ74">
        <f t="shared" si="50"/>
        <v>0</v>
      </c>
      <c r="AR74">
        <f t="shared" si="51"/>
        <v>0</v>
      </c>
      <c r="AS74">
        <f t="shared" si="52"/>
        <v>0</v>
      </c>
      <c r="AT74">
        <f t="shared" si="53"/>
        <v>0</v>
      </c>
      <c r="AU74">
        <f t="shared" si="54"/>
        <v>0</v>
      </c>
      <c r="AV74">
        <f t="shared" si="55"/>
        <v>0</v>
      </c>
      <c r="AW74">
        <f t="shared" si="56"/>
        <v>0</v>
      </c>
      <c r="AX74">
        <f t="shared" si="57"/>
        <v>0</v>
      </c>
      <c r="AY74">
        <f t="shared" si="58"/>
        <v>0</v>
      </c>
    </row>
    <row r="75" spans="16:51" ht="16" x14ac:dyDescent="0.2">
      <c r="P75" s="171"/>
      <c r="Q75" s="171"/>
      <c r="R75" s="171"/>
      <c r="S75" s="171"/>
      <c r="T75" s="171"/>
      <c r="V75" s="174"/>
      <c r="AC75">
        <f t="shared" si="59"/>
        <v>0</v>
      </c>
      <c r="AD75">
        <f t="shared" si="60"/>
        <v>0</v>
      </c>
      <c r="AE75">
        <f t="shared" si="41"/>
        <v>0</v>
      </c>
      <c r="AF75">
        <f t="shared" si="42"/>
        <v>0</v>
      </c>
      <c r="AG75">
        <f t="shared" si="43"/>
        <v>0</v>
      </c>
      <c r="AH75">
        <f t="shared" si="44"/>
        <v>0</v>
      </c>
      <c r="AI75">
        <f t="shared" si="45"/>
        <v>0</v>
      </c>
      <c r="AJ75">
        <f t="shared" si="46"/>
        <v>0</v>
      </c>
      <c r="AK75">
        <f t="shared" si="47"/>
        <v>0</v>
      </c>
      <c r="AL75">
        <f t="shared" si="48"/>
        <v>0</v>
      </c>
      <c r="AM75">
        <f t="shared" si="49"/>
        <v>0</v>
      </c>
      <c r="AN75">
        <f t="shared" si="61"/>
        <v>0</v>
      </c>
      <c r="AO75">
        <f t="shared" si="25"/>
        <v>0</v>
      </c>
      <c r="AP75">
        <f t="shared" si="26"/>
        <v>0</v>
      </c>
      <c r="AQ75">
        <f t="shared" si="50"/>
        <v>0</v>
      </c>
      <c r="AR75">
        <f t="shared" si="51"/>
        <v>0</v>
      </c>
      <c r="AS75">
        <f t="shared" si="52"/>
        <v>0</v>
      </c>
      <c r="AT75">
        <f t="shared" si="53"/>
        <v>0</v>
      </c>
      <c r="AU75">
        <f t="shared" si="54"/>
        <v>0</v>
      </c>
      <c r="AV75">
        <f t="shared" si="55"/>
        <v>0</v>
      </c>
      <c r="AW75">
        <f t="shared" si="56"/>
        <v>0</v>
      </c>
      <c r="AX75">
        <f t="shared" si="57"/>
        <v>0</v>
      </c>
      <c r="AY75">
        <f t="shared" si="58"/>
        <v>0</v>
      </c>
    </row>
    <row r="76" spans="16:51" ht="16" x14ac:dyDescent="0.2">
      <c r="P76" s="171"/>
      <c r="Q76" s="171"/>
      <c r="R76" s="171"/>
      <c r="S76" s="171"/>
      <c r="T76" s="171"/>
      <c r="V76" s="174"/>
      <c r="AC76">
        <f t="shared" si="59"/>
        <v>0</v>
      </c>
      <c r="AD76">
        <f t="shared" si="60"/>
        <v>0</v>
      </c>
      <c r="AE76">
        <f t="shared" si="41"/>
        <v>0</v>
      </c>
      <c r="AF76">
        <f t="shared" si="42"/>
        <v>0</v>
      </c>
      <c r="AG76">
        <f t="shared" si="43"/>
        <v>0</v>
      </c>
      <c r="AH76">
        <f t="shared" si="44"/>
        <v>0</v>
      </c>
      <c r="AI76">
        <f t="shared" si="45"/>
        <v>0</v>
      </c>
      <c r="AJ76">
        <f t="shared" si="46"/>
        <v>0</v>
      </c>
      <c r="AK76">
        <f t="shared" si="47"/>
        <v>0</v>
      </c>
      <c r="AL76">
        <f t="shared" si="48"/>
        <v>0</v>
      </c>
      <c r="AM76">
        <f t="shared" si="49"/>
        <v>0</v>
      </c>
      <c r="AN76">
        <f t="shared" si="61"/>
        <v>0</v>
      </c>
      <c r="AO76">
        <f t="shared" si="25"/>
        <v>0</v>
      </c>
      <c r="AP76">
        <f t="shared" si="26"/>
        <v>0</v>
      </c>
      <c r="AQ76">
        <f t="shared" si="50"/>
        <v>0</v>
      </c>
      <c r="AR76">
        <f t="shared" si="51"/>
        <v>0</v>
      </c>
      <c r="AS76">
        <f t="shared" si="52"/>
        <v>0</v>
      </c>
      <c r="AT76">
        <f t="shared" si="53"/>
        <v>0</v>
      </c>
      <c r="AU76">
        <f t="shared" si="54"/>
        <v>0</v>
      </c>
      <c r="AV76">
        <f t="shared" si="55"/>
        <v>0</v>
      </c>
      <c r="AW76">
        <f t="shared" si="56"/>
        <v>0</v>
      </c>
      <c r="AX76">
        <f t="shared" si="57"/>
        <v>0</v>
      </c>
      <c r="AY76">
        <f t="shared" si="58"/>
        <v>0</v>
      </c>
    </row>
    <row r="77" spans="16:51" ht="16" x14ac:dyDescent="0.2">
      <c r="P77" s="171"/>
      <c r="Q77" s="171"/>
      <c r="R77" s="171"/>
      <c r="S77" s="171"/>
      <c r="T77" s="171"/>
      <c r="V77" s="174"/>
      <c r="AC77">
        <f t="shared" si="59"/>
        <v>0</v>
      </c>
      <c r="AD77">
        <f t="shared" si="60"/>
        <v>0</v>
      </c>
      <c r="AE77">
        <f t="shared" si="41"/>
        <v>0</v>
      </c>
      <c r="AF77">
        <f t="shared" si="42"/>
        <v>0</v>
      </c>
      <c r="AG77">
        <f t="shared" si="43"/>
        <v>0</v>
      </c>
      <c r="AH77">
        <f t="shared" si="44"/>
        <v>0</v>
      </c>
      <c r="AI77">
        <f t="shared" si="45"/>
        <v>0</v>
      </c>
      <c r="AJ77">
        <f t="shared" si="46"/>
        <v>0</v>
      </c>
      <c r="AK77">
        <f t="shared" si="47"/>
        <v>0</v>
      </c>
      <c r="AL77">
        <f t="shared" si="48"/>
        <v>0</v>
      </c>
      <c r="AM77">
        <f t="shared" si="49"/>
        <v>0</v>
      </c>
      <c r="AN77">
        <f t="shared" si="61"/>
        <v>0</v>
      </c>
      <c r="AO77">
        <f t="shared" si="25"/>
        <v>0</v>
      </c>
      <c r="AP77">
        <f t="shared" si="26"/>
        <v>0</v>
      </c>
      <c r="AQ77">
        <f t="shared" si="50"/>
        <v>0</v>
      </c>
      <c r="AR77">
        <f t="shared" si="51"/>
        <v>0</v>
      </c>
      <c r="AS77">
        <f t="shared" si="52"/>
        <v>0</v>
      </c>
      <c r="AT77">
        <f t="shared" si="53"/>
        <v>0</v>
      </c>
      <c r="AU77">
        <f t="shared" si="54"/>
        <v>0</v>
      </c>
      <c r="AV77">
        <f t="shared" si="55"/>
        <v>0</v>
      </c>
      <c r="AW77">
        <f t="shared" si="56"/>
        <v>0</v>
      </c>
      <c r="AX77">
        <f t="shared" si="57"/>
        <v>0</v>
      </c>
      <c r="AY77">
        <f t="shared" si="58"/>
        <v>0</v>
      </c>
    </row>
    <row r="78" spans="16:51" ht="16" x14ac:dyDescent="0.2">
      <c r="P78" s="171"/>
      <c r="Q78" s="171"/>
      <c r="R78" s="171"/>
      <c r="S78" s="171"/>
      <c r="T78" s="171"/>
      <c r="V78" s="174"/>
      <c r="AC78">
        <f t="shared" si="59"/>
        <v>0</v>
      </c>
      <c r="AD78">
        <f t="shared" si="60"/>
        <v>0</v>
      </c>
      <c r="AE78">
        <f t="shared" si="41"/>
        <v>0</v>
      </c>
      <c r="AF78">
        <f t="shared" si="42"/>
        <v>0</v>
      </c>
      <c r="AG78">
        <f t="shared" si="43"/>
        <v>0</v>
      </c>
      <c r="AH78">
        <f t="shared" si="44"/>
        <v>0</v>
      </c>
      <c r="AI78">
        <f t="shared" si="45"/>
        <v>0</v>
      </c>
      <c r="AJ78">
        <f t="shared" si="46"/>
        <v>0</v>
      </c>
      <c r="AK78">
        <f t="shared" si="47"/>
        <v>0</v>
      </c>
      <c r="AL78">
        <f t="shared" si="48"/>
        <v>0</v>
      </c>
      <c r="AM78">
        <f t="shared" si="49"/>
        <v>0</v>
      </c>
      <c r="AN78">
        <f t="shared" si="61"/>
        <v>0</v>
      </c>
      <c r="AO78">
        <f t="shared" si="25"/>
        <v>0</v>
      </c>
      <c r="AP78">
        <f t="shared" si="26"/>
        <v>0</v>
      </c>
      <c r="AQ78">
        <f t="shared" si="50"/>
        <v>0</v>
      </c>
      <c r="AR78">
        <f t="shared" si="51"/>
        <v>0</v>
      </c>
      <c r="AS78">
        <f t="shared" si="52"/>
        <v>0</v>
      </c>
      <c r="AT78">
        <f t="shared" si="53"/>
        <v>0</v>
      </c>
      <c r="AU78">
        <f t="shared" si="54"/>
        <v>0</v>
      </c>
      <c r="AV78">
        <f t="shared" si="55"/>
        <v>0</v>
      </c>
      <c r="AW78">
        <f t="shared" si="56"/>
        <v>0</v>
      </c>
      <c r="AX78">
        <f t="shared" si="57"/>
        <v>0</v>
      </c>
      <c r="AY78">
        <f t="shared" si="58"/>
        <v>0</v>
      </c>
    </row>
    <row r="79" spans="16:51" ht="16" x14ac:dyDescent="0.2">
      <c r="P79" s="171"/>
      <c r="Q79" s="171"/>
      <c r="R79" s="171"/>
      <c r="S79" s="171"/>
      <c r="T79" s="171"/>
      <c r="V79" s="174"/>
      <c r="AC79">
        <f t="shared" si="59"/>
        <v>0</v>
      </c>
      <c r="AD79">
        <f t="shared" si="60"/>
        <v>0</v>
      </c>
      <c r="AE79">
        <f t="shared" si="41"/>
        <v>0</v>
      </c>
      <c r="AF79">
        <f t="shared" si="42"/>
        <v>0</v>
      </c>
      <c r="AG79">
        <f t="shared" si="43"/>
        <v>0</v>
      </c>
      <c r="AH79">
        <f t="shared" si="44"/>
        <v>0</v>
      </c>
      <c r="AI79">
        <f t="shared" si="45"/>
        <v>0</v>
      </c>
      <c r="AJ79">
        <f t="shared" si="46"/>
        <v>0</v>
      </c>
      <c r="AK79">
        <f t="shared" si="47"/>
        <v>0</v>
      </c>
      <c r="AL79">
        <f t="shared" si="48"/>
        <v>0</v>
      </c>
      <c r="AM79">
        <f t="shared" si="49"/>
        <v>0</v>
      </c>
      <c r="AN79">
        <f t="shared" si="61"/>
        <v>0</v>
      </c>
      <c r="AO79">
        <f t="shared" si="25"/>
        <v>0</v>
      </c>
      <c r="AP79">
        <f t="shared" si="26"/>
        <v>0</v>
      </c>
      <c r="AQ79">
        <f t="shared" si="50"/>
        <v>0</v>
      </c>
      <c r="AR79">
        <f t="shared" si="51"/>
        <v>0</v>
      </c>
      <c r="AS79">
        <f t="shared" si="52"/>
        <v>0</v>
      </c>
      <c r="AT79">
        <f t="shared" si="53"/>
        <v>0</v>
      </c>
      <c r="AU79">
        <f t="shared" si="54"/>
        <v>0</v>
      </c>
      <c r="AV79">
        <f t="shared" si="55"/>
        <v>0</v>
      </c>
      <c r="AW79">
        <f t="shared" si="56"/>
        <v>0</v>
      </c>
      <c r="AX79">
        <f t="shared" si="57"/>
        <v>0</v>
      </c>
      <c r="AY79">
        <f t="shared" si="58"/>
        <v>0</v>
      </c>
    </row>
    <row r="80" spans="16:51" ht="16" x14ac:dyDescent="0.2">
      <c r="P80" s="171"/>
      <c r="Q80" s="171"/>
      <c r="R80" s="171"/>
      <c r="S80" s="171"/>
      <c r="T80" s="171"/>
      <c r="V80" s="174"/>
      <c r="AC80">
        <f t="shared" si="59"/>
        <v>0</v>
      </c>
      <c r="AD80">
        <f t="shared" si="60"/>
        <v>0</v>
      </c>
      <c r="AE80">
        <f t="shared" si="41"/>
        <v>0</v>
      </c>
      <c r="AF80">
        <f t="shared" si="42"/>
        <v>0</v>
      </c>
      <c r="AG80">
        <f t="shared" si="43"/>
        <v>0</v>
      </c>
      <c r="AH80">
        <f t="shared" si="44"/>
        <v>0</v>
      </c>
      <c r="AI80">
        <f t="shared" si="45"/>
        <v>0</v>
      </c>
      <c r="AJ80">
        <f t="shared" si="46"/>
        <v>0</v>
      </c>
      <c r="AK80">
        <f t="shared" si="47"/>
        <v>0</v>
      </c>
      <c r="AL80">
        <f t="shared" si="48"/>
        <v>0</v>
      </c>
      <c r="AM80">
        <f t="shared" si="49"/>
        <v>0</v>
      </c>
      <c r="AN80">
        <f t="shared" si="61"/>
        <v>0</v>
      </c>
      <c r="AO80">
        <f t="shared" si="25"/>
        <v>0</v>
      </c>
      <c r="AP80">
        <f t="shared" si="26"/>
        <v>0</v>
      </c>
      <c r="AQ80">
        <f t="shared" si="50"/>
        <v>0</v>
      </c>
      <c r="AR80">
        <f t="shared" si="51"/>
        <v>0</v>
      </c>
      <c r="AS80">
        <f t="shared" si="52"/>
        <v>0</v>
      </c>
      <c r="AT80">
        <f t="shared" si="53"/>
        <v>0</v>
      </c>
      <c r="AU80">
        <f t="shared" si="54"/>
        <v>0</v>
      </c>
      <c r="AV80">
        <f t="shared" si="55"/>
        <v>0</v>
      </c>
      <c r="AW80">
        <f t="shared" si="56"/>
        <v>0</v>
      </c>
      <c r="AX80">
        <f t="shared" si="57"/>
        <v>0</v>
      </c>
      <c r="AY80">
        <f t="shared" si="58"/>
        <v>0</v>
      </c>
    </row>
    <row r="81" spans="16:51" ht="16" x14ac:dyDescent="0.2">
      <c r="P81" s="171"/>
      <c r="Q81" s="171"/>
      <c r="R81" s="171"/>
      <c r="S81" s="171"/>
      <c r="T81" s="171"/>
      <c r="V81" s="174"/>
      <c r="AC81">
        <f t="shared" si="59"/>
        <v>0</v>
      </c>
      <c r="AD81">
        <f t="shared" si="60"/>
        <v>0</v>
      </c>
      <c r="AE81">
        <f t="shared" si="41"/>
        <v>0</v>
      </c>
      <c r="AF81">
        <f t="shared" si="42"/>
        <v>0</v>
      </c>
      <c r="AG81">
        <f t="shared" si="43"/>
        <v>0</v>
      </c>
      <c r="AH81">
        <f t="shared" si="44"/>
        <v>0</v>
      </c>
      <c r="AI81">
        <f t="shared" si="45"/>
        <v>0</v>
      </c>
      <c r="AJ81">
        <f t="shared" si="46"/>
        <v>0</v>
      </c>
      <c r="AK81">
        <f t="shared" si="47"/>
        <v>0</v>
      </c>
      <c r="AL81">
        <f t="shared" si="48"/>
        <v>0</v>
      </c>
      <c r="AM81">
        <f t="shared" si="49"/>
        <v>0</v>
      </c>
      <c r="AN81">
        <f t="shared" si="61"/>
        <v>0</v>
      </c>
      <c r="AO81">
        <f t="shared" si="25"/>
        <v>0</v>
      </c>
      <c r="AP81">
        <f t="shared" si="26"/>
        <v>0</v>
      </c>
      <c r="AQ81">
        <f t="shared" si="50"/>
        <v>0</v>
      </c>
      <c r="AR81">
        <f t="shared" si="51"/>
        <v>0</v>
      </c>
      <c r="AS81">
        <f t="shared" si="52"/>
        <v>0</v>
      </c>
      <c r="AT81">
        <f t="shared" si="53"/>
        <v>0</v>
      </c>
      <c r="AU81">
        <f t="shared" si="54"/>
        <v>0</v>
      </c>
      <c r="AV81">
        <f t="shared" si="55"/>
        <v>0</v>
      </c>
      <c r="AW81">
        <f t="shared" si="56"/>
        <v>0</v>
      </c>
      <c r="AX81">
        <f t="shared" si="57"/>
        <v>0</v>
      </c>
      <c r="AY81">
        <f t="shared" si="58"/>
        <v>0</v>
      </c>
    </row>
    <row r="82" spans="16:51" ht="16" x14ac:dyDescent="0.2">
      <c r="P82" s="171"/>
      <c r="Q82" s="171"/>
      <c r="R82" s="171"/>
      <c r="S82" s="171"/>
      <c r="T82" s="171"/>
      <c r="V82" s="174"/>
      <c r="AC82">
        <f t="shared" si="59"/>
        <v>0</v>
      </c>
      <c r="AD82">
        <f t="shared" si="60"/>
        <v>0</v>
      </c>
      <c r="AE82">
        <f t="shared" si="41"/>
        <v>0</v>
      </c>
      <c r="AF82">
        <f t="shared" si="42"/>
        <v>0</v>
      </c>
      <c r="AG82">
        <f t="shared" si="43"/>
        <v>0</v>
      </c>
      <c r="AH82">
        <f t="shared" si="44"/>
        <v>0</v>
      </c>
      <c r="AI82">
        <f t="shared" si="45"/>
        <v>0</v>
      </c>
      <c r="AJ82">
        <f t="shared" si="46"/>
        <v>0</v>
      </c>
      <c r="AK82">
        <f t="shared" si="47"/>
        <v>0</v>
      </c>
      <c r="AL82">
        <f t="shared" si="48"/>
        <v>0</v>
      </c>
      <c r="AM82">
        <f t="shared" si="49"/>
        <v>0</v>
      </c>
      <c r="AN82">
        <f t="shared" si="61"/>
        <v>0</v>
      </c>
      <c r="AO82">
        <f t="shared" ref="AO82:AO100" si="62">M82</f>
        <v>0</v>
      </c>
      <c r="AP82">
        <f t="shared" ref="AP82:AP100" si="63">O82</f>
        <v>0</v>
      </c>
      <c r="AQ82">
        <f t="shared" si="50"/>
        <v>0</v>
      </c>
      <c r="AR82">
        <f t="shared" si="51"/>
        <v>0</v>
      </c>
      <c r="AS82">
        <f t="shared" si="52"/>
        <v>0</v>
      </c>
      <c r="AT82">
        <f t="shared" si="53"/>
        <v>0</v>
      </c>
      <c r="AU82">
        <f t="shared" si="54"/>
        <v>0</v>
      </c>
      <c r="AV82">
        <f t="shared" si="55"/>
        <v>0</v>
      </c>
      <c r="AW82">
        <f t="shared" si="56"/>
        <v>0</v>
      </c>
      <c r="AX82">
        <f t="shared" si="57"/>
        <v>0</v>
      </c>
      <c r="AY82">
        <f t="shared" si="58"/>
        <v>0</v>
      </c>
    </row>
    <row r="83" spans="16:51" ht="16" x14ac:dyDescent="0.2">
      <c r="P83" s="171"/>
      <c r="Q83" s="171"/>
      <c r="R83" s="171"/>
      <c r="S83" s="171"/>
      <c r="T83" s="171"/>
      <c r="V83" s="174"/>
      <c r="AC83">
        <f t="shared" si="59"/>
        <v>0</v>
      </c>
      <c r="AD83">
        <f t="shared" si="60"/>
        <v>0</v>
      </c>
      <c r="AE83">
        <f t="shared" si="41"/>
        <v>0</v>
      </c>
      <c r="AF83">
        <f t="shared" si="42"/>
        <v>0</v>
      </c>
      <c r="AG83">
        <f t="shared" si="43"/>
        <v>0</v>
      </c>
      <c r="AH83">
        <f t="shared" si="44"/>
        <v>0</v>
      </c>
      <c r="AI83">
        <f t="shared" si="45"/>
        <v>0</v>
      </c>
      <c r="AJ83">
        <f t="shared" si="46"/>
        <v>0</v>
      </c>
      <c r="AK83">
        <f t="shared" si="47"/>
        <v>0</v>
      </c>
      <c r="AL83">
        <f t="shared" si="48"/>
        <v>0</v>
      </c>
      <c r="AM83">
        <f t="shared" si="49"/>
        <v>0</v>
      </c>
      <c r="AN83">
        <f t="shared" si="61"/>
        <v>0</v>
      </c>
      <c r="AO83">
        <f t="shared" si="62"/>
        <v>0</v>
      </c>
      <c r="AP83">
        <f t="shared" si="63"/>
        <v>0</v>
      </c>
      <c r="AQ83">
        <f t="shared" si="50"/>
        <v>0</v>
      </c>
      <c r="AR83">
        <f t="shared" si="51"/>
        <v>0</v>
      </c>
      <c r="AS83">
        <f t="shared" si="52"/>
        <v>0</v>
      </c>
      <c r="AT83">
        <f t="shared" si="53"/>
        <v>0</v>
      </c>
      <c r="AU83">
        <f t="shared" si="54"/>
        <v>0</v>
      </c>
      <c r="AV83">
        <f t="shared" si="55"/>
        <v>0</v>
      </c>
      <c r="AW83">
        <f t="shared" si="56"/>
        <v>0</v>
      </c>
      <c r="AX83">
        <f t="shared" si="57"/>
        <v>0</v>
      </c>
      <c r="AY83">
        <f t="shared" si="58"/>
        <v>0</v>
      </c>
    </row>
    <row r="84" spans="16:51" ht="16" x14ac:dyDescent="0.2">
      <c r="P84" s="171"/>
      <c r="Q84" s="171"/>
      <c r="R84" s="171"/>
      <c r="S84" s="171"/>
      <c r="T84" s="171"/>
      <c r="V84" s="174"/>
      <c r="AC84">
        <f t="shared" si="59"/>
        <v>0</v>
      </c>
      <c r="AD84">
        <f t="shared" si="60"/>
        <v>0</v>
      </c>
      <c r="AE84">
        <f t="shared" si="41"/>
        <v>0</v>
      </c>
      <c r="AF84">
        <f t="shared" si="42"/>
        <v>0</v>
      </c>
      <c r="AG84">
        <f t="shared" si="43"/>
        <v>0</v>
      </c>
      <c r="AH84">
        <f t="shared" si="44"/>
        <v>0</v>
      </c>
      <c r="AI84">
        <f t="shared" si="45"/>
        <v>0</v>
      </c>
      <c r="AJ84">
        <f t="shared" si="46"/>
        <v>0</v>
      </c>
      <c r="AK84">
        <f t="shared" si="47"/>
        <v>0</v>
      </c>
      <c r="AL84">
        <f t="shared" si="48"/>
        <v>0</v>
      </c>
      <c r="AM84">
        <f t="shared" si="49"/>
        <v>0</v>
      </c>
      <c r="AN84">
        <f t="shared" si="61"/>
        <v>0</v>
      </c>
      <c r="AO84">
        <f t="shared" si="62"/>
        <v>0</v>
      </c>
      <c r="AP84">
        <f t="shared" si="63"/>
        <v>0</v>
      </c>
      <c r="AQ84">
        <f t="shared" si="50"/>
        <v>0</v>
      </c>
      <c r="AR84">
        <f t="shared" si="51"/>
        <v>0</v>
      </c>
      <c r="AS84">
        <f t="shared" si="52"/>
        <v>0</v>
      </c>
      <c r="AT84">
        <f t="shared" si="53"/>
        <v>0</v>
      </c>
      <c r="AU84">
        <f t="shared" si="54"/>
        <v>0</v>
      </c>
      <c r="AV84">
        <f t="shared" si="55"/>
        <v>0</v>
      </c>
      <c r="AW84">
        <f t="shared" si="56"/>
        <v>0</v>
      </c>
      <c r="AX84">
        <f t="shared" si="57"/>
        <v>0</v>
      </c>
      <c r="AY84">
        <f t="shared" si="58"/>
        <v>0</v>
      </c>
    </row>
    <row r="85" spans="16:51" ht="16" x14ac:dyDescent="0.2">
      <c r="P85" s="171"/>
      <c r="Q85" s="171"/>
      <c r="R85" s="171"/>
      <c r="S85" s="171"/>
      <c r="T85" s="171"/>
      <c r="V85" s="174"/>
      <c r="AC85">
        <f t="shared" si="59"/>
        <v>0</v>
      </c>
      <c r="AD85">
        <f t="shared" si="60"/>
        <v>0</v>
      </c>
      <c r="AE85">
        <f t="shared" si="41"/>
        <v>0</v>
      </c>
      <c r="AF85">
        <f t="shared" si="42"/>
        <v>0</v>
      </c>
      <c r="AG85">
        <f t="shared" si="43"/>
        <v>0</v>
      </c>
      <c r="AH85">
        <f t="shared" si="44"/>
        <v>0</v>
      </c>
      <c r="AI85">
        <f t="shared" si="45"/>
        <v>0</v>
      </c>
      <c r="AJ85">
        <f t="shared" si="46"/>
        <v>0</v>
      </c>
      <c r="AK85">
        <f t="shared" si="47"/>
        <v>0</v>
      </c>
      <c r="AL85">
        <f t="shared" si="48"/>
        <v>0</v>
      </c>
      <c r="AM85">
        <f t="shared" si="49"/>
        <v>0</v>
      </c>
      <c r="AN85">
        <f t="shared" si="61"/>
        <v>0</v>
      </c>
      <c r="AO85">
        <f t="shared" si="62"/>
        <v>0</v>
      </c>
      <c r="AP85">
        <f t="shared" si="63"/>
        <v>0</v>
      </c>
      <c r="AQ85">
        <f t="shared" si="50"/>
        <v>0</v>
      </c>
      <c r="AR85">
        <f t="shared" si="51"/>
        <v>0</v>
      </c>
      <c r="AS85">
        <f t="shared" si="52"/>
        <v>0</v>
      </c>
      <c r="AT85">
        <f t="shared" si="53"/>
        <v>0</v>
      </c>
      <c r="AU85">
        <f t="shared" si="54"/>
        <v>0</v>
      </c>
      <c r="AV85">
        <f t="shared" si="55"/>
        <v>0</v>
      </c>
      <c r="AW85">
        <f t="shared" si="56"/>
        <v>0</v>
      </c>
      <c r="AX85">
        <f t="shared" si="57"/>
        <v>0</v>
      </c>
      <c r="AY85">
        <f t="shared" si="58"/>
        <v>0</v>
      </c>
    </row>
    <row r="86" spans="16:51" ht="16" x14ac:dyDescent="0.2">
      <c r="P86" s="171"/>
      <c r="Q86" s="171"/>
      <c r="R86" s="171"/>
      <c r="S86" s="171"/>
      <c r="T86" s="171"/>
      <c r="V86" s="174"/>
      <c r="AC86">
        <f t="shared" si="59"/>
        <v>0</v>
      </c>
      <c r="AD86">
        <f t="shared" si="60"/>
        <v>0</v>
      </c>
      <c r="AE86">
        <f t="shared" si="41"/>
        <v>0</v>
      </c>
      <c r="AF86">
        <f t="shared" si="42"/>
        <v>0</v>
      </c>
      <c r="AG86">
        <f t="shared" si="43"/>
        <v>0</v>
      </c>
      <c r="AH86">
        <f t="shared" si="44"/>
        <v>0</v>
      </c>
      <c r="AI86">
        <f t="shared" si="45"/>
        <v>0</v>
      </c>
      <c r="AJ86">
        <f t="shared" si="46"/>
        <v>0</v>
      </c>
      <c r="AK86">
        <f t="shared" si="47"/>
        <v>0</v>
      </c>
      <c r="AL86">
        <f t="shared" si="48"/>
        <v>0</v>
      </c>
      <c r="AM86">
        <f t="shared" si="49"/>
        <v>0</v>
      </c>
      <c r="AN86">
        <f t="shared" si="61"/>
        <v>0</v>
      </c>
      <c r="AO86">
        <f t="shared" si="62"/>
        <v>0</v>
      </c>
      <c r="AP86">
        <f t="shared" si="63"/>
        <v>0</v>
      </c>
      <c r="AQ86">
        <f t="shared" si="50"/>
        <v>0</v>
      </c>
      <c r="AR86">
        <f t="shared" si="51"/>
        <v>0</v>
      </c>
      <c r="AS86">
        <f t="shared" si="52"/>
        <v>0</v>
      </c>
      <c r="AT86">
        <f t="shared" si="53"/>
        <v>0</v>
      </c>
      <c r="AU86">
        <f t="shared" si="54"/>
        <v>0</v>
      </c>
      <c r="AV86">
        <f t="shared" si="55"/>
        <v>0</v>
      </c>
      <c r="AW86">
        <f t="shared" si="56"/>
        <v>0</v>
      </c>
      <c r="AX86">
        <f t="shared" si="57"/>
        <v>0</v>
      </c>
      <c r="AY86">
        <f t="shared" si="58"/>
        <v>0</v>
      </c>
    </row>
    <row r="87" spans="16:51" ht="16" x14ac:dyDescent="0.2">
      <c r="P87" s="171"/>
      <c r="Q87" s="171"/>
      <c r="R87" s="171"/>
      <c r="S87" s="171"/>
      <c r="T87" s="171"/>
      <c r="V87" s="174"/>
      <c r="AC87">
        <f t="shared" si="59"/>
        <v>0</v>
      </c>
      <c r="AD87">
        <f t="shared" si="60"/>
        <v>0</v>
      </c>
      <c r="AE87">
        <f t="shared" si="41"/>
        <v>0</v>
      </c>
      <c r="AF87">
        <f t="shared" si="42"/>
        <v>0</v>
      </c>
      <c r="AG87">
        <f t="shared" si="43"/>
        <v>0</v>
      </c>
      <c r="AH87">
        <f t="shared" si="44"/>
        <v>0</v>
      </c>
      <c r="AI87">
        <f t="shared" si="45"/>
        <v>0</v>
      </c>
      <c r="AJ87">
        <f t="shared" si="46"/>
        <v>0</v>
      </c>
      <c r="AK87">
        <f t="shared" si="47"/>
        <v>0</v>
      </c>
      <c r="AL87">
        <f t="shared" si="48"/>
        <v>0</v>
      </c>
      <c r="AM87">
        <f t="shared" si="49"/>
        <v>0</v>
      </c>
      <c r="AN87">
        <f t="shared" si="61"/>
        <v>0</v>
      </c>
      <c r="AO87">
        <f t="shared" si="62"/>
        <v>0</v>
      </c>
      <c r="AP87">
        <f t="shared" si="63"/>
        <v>0</v>
      </c>
      <c r="AQ87">
        <f t="shared" si="50"/>
        <v>0</v>
      </c>
      <c r="AR87">
        <f t="shared" si="51"/>
        <v>0</v>
      </c>
      <c r="AS87">
        <f t="shared" si="52"/>
        <v>0</v>
      </c>
      <c r="AT87">
        <f t="shared" si="53"/>
        <v>0</v>
      </c>
      <c r="AU87">
        <f t="shared" si="54"/>
        <v>0</v>
      </c>
      <c r="AV87">
        <f t="shared" si="55"/>
        <v>0</v>
      </c>
      <c r="AW87">
        <f t="shared" si="56"/>
        <v>0</v>
      </c>
      <c r="AX87">
        <f t="shared" si="57"/>
        <v>0</v>
      </c>
      <c r="AY87">
        <f t="shared" si="58"/>
        <v>0</v>
      </c>
    </row>
    <row r="88" spans="16:51" ht="16" x14ac:dyDescent="0.2">
      <c r="P88" s="171"/>
      <c r="Q88" s="171"/>
      <c r="R88" s="171"/>
      <c r="S88" s="171"/>
      <c r="T88" s="171"/>
      <c r="V88" s="174"/>
      <c r="AC88">
        <f t="shared" si="59"/>
        <v>0</v>
      </c>
      <c r="AD88">
        <f t="shared" si="60"/>
        <v>0</v>
      </c>
      <c r="AE88">
        <f t="shared" si="41"/>
        <v>0</v>
      </c>
      <c r="AF88">
        <f t="shared" si="42"/>
        <v>0</v>
      </c>
      <c r="AG88">
        <f t="shared" si="43"/>
        <v>0</v>
      </c>
      <c r="AH88">
        <f t="shared" si="44"/>
        <v>0</v>
      </c>
      <c r="AI88">
        <f t="shared" si="45"/>
        <v>0</v>
      </c>
      <c r="AJ88">
        <f t="shared" si="46"/>
        <v>0</v>
      </c>
      <c r="AK88">
        <f t="shared" si="47"/>
        <v>0</v>
      </c>
      <c r="AL88">
        <f t="shared" si="48"/>
        <v>0</v>
      </c>
      <c r="AM88">
        <f t="shared" si="49"/>
        <v>0</v>
      </c>
      <c r="AN88">
        <f t="shared" si="61"/>
        <v>0</v>
      </c>
      <c r="AO88">
        <f t="shared" si="62"/>
        <v>0</v>
      </c>
      <c r="AP88">
        <f t="shared" si="63"/>
        <v>0</v>
      </c>
      <c r="AQ88">
        <f t="shared" si="50"/>
        <v>0</v>
      </c>
      <c r="AR88">
        <f t="shared" si="51"/>
        <v>0</v>
      </c>
      <c r="AS88">
        <f t="shared" si="52"/>
        <v>0</v>
      </c>
      <c r="AT88">
        <f t="shared" si="53"/>
        <v>0</v>
      </c>
      <c r="AU88">
        <f t="shared" si="54"/>
        <v>0</v>
      </c>
      <c r="AV88">
        <f t="shared" si="55"/>
        <v>0</v>
      </c>
      <c r="AW88">
        <f t="shared" si="56"/>
        <v>0</v>
      </c>
      <c r="AX88">
        <f t="shared" si="57"/>
        <v>0</v>
      </c>
      <c r="AY88">
        <f t="shared" si="58"/>
        <v>0</v>
      </c>
    </row>
    <row r="89" spans="16:51" ht="16" x14ac:dyDescent="0.2">
      <c r="P89" s="171"/>
      <c r="Q89" s="171"/>
      <c r="R89" s="171"/>
      <c r="S89" s="171"/>
      <c r="T89" s="171"/>
      <c r="V89" s="174"/>
      <c r="AC89">
        <f t="shared" si="59"/>
        <v>0</v>
      </c>
      <c r="AD89">
        <f t="shared" si="60"/>
        <v>0</v>
      </c>
      <c r="AE89">
        <f t="shared" si="41"/>
        <v>0</v>
      </c>
      <c r="AF89">
        <f t="shared" si="42"/>
        <v>0</v>
      </c>
      <c r="AG89">
        <f t="shared" si="43"/>
        <v>0</v>
      </c>
      <c r="AH89">
        <f t="shared" si="44"/>
        <v>0</v>
      </c>
      <c r="AI89">
        <f t="shared" si="45"/>
        <v>0</v>
      </c>
      <c r="AJ89">
        <f t="shared" si="46"/>
        <v>0</v>
      </c>
      <c r="AK89">
        <f t="shared" si="47"/>
        <v>0</v>
      </c>
      <c r="AL89">
        <f t="shared" si="48"/>
        <v>0</v>
      </c>
      <c r="AM89">
        <f t="shared" si="49"/>
        <v>0</v>
      </c>
      <c r="AN89">
        <f t="shared" si="61"/>
        <v>0</v>
      </c>
      <c r="AO89">
        <f t="shared" si="62"/>
        <v>0</v>
      </c>
      <c r="AP89">
        <f t="shared" si="63"/>
        <v>0</v>
      </c>
      <c r="AQ89">
        <f t="shared" si="50"/>
        <v>0</v>
      </c>
      <c r="AR89">
        <f t="shared" si="51"/>
        <v>0</v>
      </c>
      <c r="AS89">
        <f t="shared" si="52"/>
        <v>0</v>
      </c>
      <c r="AT89">
        <f t="shared" si="53"/>
        <v>0</v>
      </c>
      <c r="AU89">
        <f t="shared" si="54"/>
        <v>0</v>
      </c>
      <c r="AV89">
        <f t="shared" si="55"/>
        <v>0</v>
      </c>
      <c r="AW89">
        <f t="shared" si="56"/>
        <v>0</v>
      </c>
      <c r="AX89">
        <f t="shared" si="57"/>
        <v>0</v>
      </c>
      <c r="AY89">
        <f t="shared" si="58"/>
        <v>0</v>
      </c>
    </row>
    <row r="90" spans="16:51" ht="16" x14ac:dyDescent="0.2">
      <c r="P90" s="171"/>
      <c r="Q90" s="171"/>
      <c r="R90" s="171"/>
      <c r="S90" s="171"/>
      <c r="T90" s="171"/>
      <c r="V90" s="174"/>
      <c r="AC90">
        <f t="shared" si="59"/>
        <v>0</v>
      </c>
      <c r="AD90">
        <f t="shared" si="60"/>
        <v>0</v>
      </c>
      <c r="AE90">
        <f t="shared" si="41"/>
        <v>0</v>
      </c>
      <c r="AF90">
        <f t="shared" si="42"/>
        <v>0</v>
      </c>
      <c r="AG90">
        <f t="shared" si="43"/>
        <v>0</v>
      </c>
      <c r="AH90">
        <f t="shared" si="44"/>
        <v>0</v>
      </c>
      <c r="AI90">
        <f t="shared" si="45"/>
        <v>0</v>
      </c>
      <c r="AJ90">
        <f t="shared" si="46"/>
        <v>0</v>
      </c>
      <c r="AK90">
        <f t="shared" si="47"/>
        <v>0</v>
      </c>
      <c r="AL90">
        <f t="shared" si="48"/>
        <v>0</v>
      </c>
      <c r="AM90">
        <f t="shared" si="49"/>
        <v>0</v>
      </c>
      <c r="AN90">
        <f t="shared" si="61"/>
        <v>0</v>
      </c>
      <c r="AO90">
        <f t="shared" si="62"/>
        <v>0</v>
      </c>
      <c r="AP90">
        <f t="shared" si="63"/>
        <v>0</v>
      </c>
      <c r="AQ90">
        <f t="shared" si="50"/>
        <v>0</v>
      </c>
      <c r="AR90">
        <f t="shared" si="51"/>
        <v>0</v>
      </c>
      <c r="AS90">
        <f t="shared" si="52"/>
        <v>0</v>
      </c>
      <c r="AT90">
        <f t="shared" si="53"/>
        <v>0</v>
      </c>
      <c r="AU90">
        <f t="shared" si="54"/>
        <v>0</v>
      </c>
      <c r="AV90">
        <f t="shared" si="55"/>
        <v>0</v>
      </c>
      <c r="AW90">
        <f t="shared" si="56"/>
        <v>0</v>
      </c>
      <c r="AX90">
        <f t="shared" si="57"/>
        <v>0</v>
      </c>
      <c r="AY90">
        <f t="shared" si="58"/>
        <v>0</v>
      </c>
    </row>
    <row r="91" spans="16:51" ht="16" x14ac:dyDescent="0.2">
      <c r="P91" s="171"/>
      <c r="Q91" s="171"/>
      <c r="R91" s="171"/>
      <c r="S91" s="171"/>
      <c r="T91" s="171"/>
      <c r="V91" s="174"/>
      <c r="AC91">
        <f t="shared" si="59"/>
        <v>0</v>
      </c>
      <c r="AD91">
        <f t="shared" si="60"/>
        <v>0</v>
      </c>
      <c r="AE91">
        <f t="shared" si="41"/>
        <v>0</v>
      </c>
      <c r="AF91">
        <f t="shared" si="42"/>
        <v>0</v>
      </c>
      <c r="AG91">
        <f t="shared" si="43"/>
        <v>0</v>
      </c>
      <c r="AH91">
        <f t="shared" si="44"/>
        <v>0</v>
      </c>
      <c r="AI91">
        <f t="shared" si="45"/>
        <v>0</v>
      </c>
      <c r="AJ91">
        <f t="shared" si="46"/>
        <v>0</v>
      </c>
      <c r="AK91">
        <f t="shared" si="47"/>
        <v>0</v>
      </c>
      <c r="AL91">
        <f t="shared" si="48"/>
        <v>0</v>
      </c>
      <c r="AM91">
        <f t="shared" si="49"/>
        <v>0</v>
      </c>
      <c r="AN91">
        <f t="shared" si="61"/>
        <v>0</v>
      </c>
      <c r="AO91">
        <f t="shared" si="62"/>
        <v>0</v>
      </c>
      <c r="AP91">
        <f t="shared" si="63"/>
        <v>0</v>
      </c>
      <c r="AQ91">
        <f t="shared" si="50"/>
        <v>0</v>
      </c>
      <c r="AR91">
        <f t="shared" si="51"/>
        <v>0</v>
      </c>
      <c r="AS91">
        <f t="shared" si="52"/>
        <v>0</v>
      </c>
      <c r="AT91">
        <f t="shared" si="53"/>
        <v>0</v>
      </c>
      <c r="AU91">
        <f t="shared" si="54"/>
        <v>0</v>
      </c>
      <c r="AV91">
        <f t="shared" si="55"/>
        <v>0</v>
      </c>
      <c r="AW91">
        <f t="shared" si="56"/>
        <v>0</v>
      </c>
      <c r="AX91">
        <f t="shared" si="57"/>
        <v>0</v>
      </c>
      <c r="AY91">
        <f t="shared" si="58"/>
        <v>0</v>
      </c>
    </row>
    <row r="92" spans="16:51" ht="16" x14ac:dyDescent="0.2">
      <c r="P92" s="171"/>
      <c r="Q92" s="171"/>
      <c r="R92" s="171"/>
      <c r="S92" s="171"/>
      <c r="T92" s="171"/>
      <c r="V92" s="174"/>
      <c r="AC92">
        <f t="shared" si="59"/>
        <v>0</v>
      </c>
      <c r="AD92">
        <f t="shared" si="60"/>
        <v>0</v>
      </c>
      <c r="AE92">
        <f t="shared" si="41"/>
        <v>0</v>
      </c>
      <c r="AF92">
        <f t="shared" si="42"/>
        <v>0</v>
      </c>
      <c r="AG92">
        <f t="shared" si="43"/>
        <v>0</v>
      </c>
      <c r="AH92">
        <f t="shared" si="44"/>
        <v>0</v>
      </c>
      <c r="AI92">
        <f t="shared" si="45"/>
        <v>0</v>
      </c>
      <c r="AJ92">
        <f t="shared" si="46"/>
        <v>0</v>
      </c>
      <c r="AK92">
        <f t="shared" si="47"/>
        <v>0</v>
      </c>
      <c r="AL92">
        <f t="shared" si="48"/>
        <v>0</v>
      </c>
      <c r="AM92">
        <f t="shared" si="49"/>
        <v>0</v>
      </c>
      <c r="AN92">
        <f t="shared" si="61"/>
        <v>0</v>
      </c>
      <c r="AO92">
        <f t="shared" si="62"/>
        <v>0</v>
      </c>
      <c r="AP92">
        <f t="shared" si="63"/>
        <v>0</v>
      </c>
      <c r="AQ92">
        <f t="shared" si="50"/>
        <v>0</v>
      </c>
      <c r="AR92">
        <f t="shared" si="51"/>
        <v>0</v>
      </c>
      <c r="AS92">
        <f t="shared" si="52"/>
        <v>0</v>
      </c>
      <c r="AT92">
        <f t="shared" si="53"/>
        <v>0</v>
      </c>
      <c r="AU92">
        <f t="shared" si="54"/>
        <v>0</v>
      </c>
      <c r="AV92">
        <f t="shared" si="55"/>
        <v>0</v>
      </c>
      <c r="AW92">
        <f t="shared" si="56"/>
        <v>0</v>
      </c>
      <c r="AX92">
        <f t="shared" si="57"/>
        <v>0</v>
      </c>
      <c r="AY92">
        <f t="shared" si="58"/>
        <v>0</v>
      </c>
    </row>
    <row r="93" spans="16:51" ht="16" x14ac:dyDescent="0.2">
      <c r="P93" s="171"/>
      <c r="Q93" s="171"/>
      <c r="R93" s="171"/>
      <c r="S93" s="171"/>
      <c r="T93" s="171"/>
      <c r="V93" s="174"/>
      <c r="AC93">
        <f t="shared" si="59"/>
        <v>0</v>
      </c>
      <c r="AD93">
        <f t="shared" si="60"/>
        <v>0</v>
      </c>
      <c r="AE93">
        <f t="shared" si="41"/>
        <v>0</v>
      </c>
      <c r="AF93">
        <f t="shared" si="42"/>
        <v>0</v>
      </c>
      <c r="AG93">
        <f t="shared" si="43"/>
        <v>0</v>
      </c>
      <c r="AH93">
        <f t="shared" si="44"/>
        <v>0</v>
      </c>
      <c r="AI93">
        <f t="shared" si="45"/>
        <v>0</v>
      </c>
      <c r="AJ93">
        <f t="shared" si="46"/>
        <v>0</v>
      </c>
      <c r="AK93">
        <f t="shared" si="47"/>
        <v>0</v>
      </c>
      <c r="AL93">
        <f t="shared" si="48"/>
        <v>0</v>
      </c>
      <c r="AM93">
        <f t="shared" si="49"/>
        <v>0</v>
      </c>
      <c r="AN93">
        <f t="shared" si="61"/>
        <v>0</v>
      </c>
      <c r="AO93">
        <f t="shared" si="62"/>
        <v>0</v>
      </c>
      <c r="AP93">
        <f t="shared" si="63"/>
        <v>0</v>
      </c>
      <c r="AQ93">
        <f t="shared" si="50"/>
        <v>0</v>
      </c>
      <c r="AR93">
        <f t="shared" si="51"/>
        <v>0</v>
      </c>
      <c r="AS93">
        <f t="shared" si="52"/>
        <v>0</v>
      </c>
      <c r="AT93">
        <f t="shared" si="53"/>
        <v>0</v>
      </c>
      <c r="AU93">
        <f t="shared" si="54"/>
        <v>0</v>
      </c>
      <c r="AV93">
        <f t="shared" si="55"/>
        <v>0</v>
      </c>
      <c r="AW93">
        <f t="shared" si="56"/>
        <v>0</v>
      </c>
      <c r="AX93">
        <f t="shared" si="57"/>
        <v>0</v>
      </c>
      <c r="AY93">
        <f t="shared" si="58"/>
        <v>0</v>
      </c>
    </row>
    <row r="94" spans="16:51" ht="16" x14ac:dyDescent="0.2">
      <c r="P94" s="171"/>
      <c r="Q94" s="171"/>
      <c r="R94" s="171"/>
      <c r="S94" s="171"/>
      <c r="T94" s="171"/>
      <c r="V94" s="174"/>
      <c r="AC94">
        <f t="shared" si="59"/>
        <v>0</v>
      </c>
      <c r="AD94">
        <f t="shared" si="60"/>
        <v>0</v>
      </c>
      <c r="AE94">
        <f t="shared" si="41"/>
        <v>0</v>
      </c>
      <c r="AF94">
        <f t="shared" si="42"/>
        <v>0</v>
      </c>
      <c r="AG94">
        <f t="shared" si="43"/>
        <v>0</v>
      </c>
      <c r="AH94">
        <f t="shared" si="44"/>
        <v>0</v>
      </c>
      <c r="AI94">
        <f t="shared" si="45"/>
        <v>0</v>
      </c>
      <c r="AJ94">
        <f t="shared" si="46"/>
        <v>0</v>
      </c>
      <c r="AK94">
        <f t="shared" si="47"/>
        <v>0</v>
      </c>
      <c r="AL94">
        <f t="shared" si="48"/>
        <v>0</v>
      </c>
      <c r="AM94">
        <f t="shared" si="49"/>
        <v>0</v>
      </c>
      <c r="AN94">
        <f t="shared" si="61"/>
        <v>0</v>
      </c>
      <c r="AO94">
        <f t="shared" si="62"/>
        <v>0</v>
      </c>
      <c r="AP94">
        <f t="shared" si="63"/>
        <v>0</v>
      </c>
      <c r="AQ94">
        <f t="shared" si="50"/>
        <v>0</v>
      </c>
      <c r="AR94">
        <f t="shared" si="51"/>
        <v>0</v>
      </c>
      <c r="AS94">
        <f t="shared" si="52"/>
        <v>0</v>
      </c>
      <c r="AT94">
        <f t="shared" si="53"/>
        <v>0</v>
      </c>
      <c r="AU94">
        <f t="shared" si="54"/>
        <v>0</v>
      </c>
      <c r="AV94">
        <f t="shared" si="55"/>
        <v>0</v>
      </c>
      <c r="AW94">
        <f t="shared" si="56"/>
        <v>0</v>
      </c>
      <c r="AX94">
        <f t="shared" si="57"/>
        <v>0</v>
      </c>
      <c r="AY94">
        <f t="shared" si="58"/>
        <v>0</v>
      </c>
    </row>
    <row r="95" spans="16:51" ht="16" x14ac:dyDescent="0.2">
      <c r="P95" s="171"/>
      <c r="Q95" s="171"/>
      <c r="R95" s="171"/>
      <c r="S95" s="171"/>
      <c r="T95" s="171"/>
      <c r="V95" s="174"/>
      <c r="AC95">
        <f t="shared" si="59"/>
        <v>0</v>
      </c>
      <c r="AD95">
        <f t="shared" si="60"/>
        <v>0</v>
      </c>
      <c r="AE95">
        <f t="shared" si="41"/>
        <v>0</v>
      </c>
      <c r="AF95">
        <f t="shared" si="42"/>
        <v>0</v>
      </c>
      <c r="AG95">
        <f t="shared" si="43"/>
        <v>0</v>
      </c>
      <c r="AH95">
        <f t="shared" si="44"/>
        <v>0</v>
      </c>
      <c r="AI95">
        <f t="shared" si="45"/>
        <v>0</v>
      </c>
      <c r="AJ95">
        <f t="shared" si="46"/>
        <v>0</v>
      </c>
      <c r="AK95">
        <f t="shared" si="47"/>
        <v>0</v>
      </c>
      <c r="AL95">
        <f t="shared" si="48"/>
        <v>0</v>
      </c>
      <c r="AM95">
        <f t="shared" si="49"/>
        <v>0</v>
      </c>
      <c r="AN95">
        <f t="shared" si="61"/>
        <v>0</v>
      </c>
      <c r="AO95">
        <f t="shared" si="62"/>
        <v>0</v>
      </c>
      <c r="AP95">
        <f t="shared" si="63"/>
        <v>0</v>
      </c>
      <c r="AQ95">
        <f t="shared" si="50"/>
        <v>0</v>
      </c>
      <c r="AR95">
        <f t="shared" si="51"/>
        <v>0</v>
      </c>
      <c r="AS95">
        <f t="shared" si="52"/>
        <v>0</v>
      </c>
      <c r="AT95">
        <f t="shared" si="53"/>
        <v>0</v>
      </c>
      <c r="AU95">
        <f t="shared" si="54"/>
        <v>0</v>
      </c>
      <c r="AV95">
        <f t="shared" si="55"/>
        <v>0</v>
      </c>
      <c r="AW95">
        <f t="shared" si="56"/>
        <v>0</v>
      </c>
      <c r="AX95">
        <f t="shared" si="57"/>
        <v>0</v>
      </c>
      <c r="AY95">
        <f t="shared" si="58"/>
        <v>0</v>
      </c>
    </row>
    <row r="96" spans="16:51" ht="16" x14ac:dyDescent="0.2">
      <c r="P96" s="171"/>
      <c r="Q96" s="171"/>
      <c r="R96" s="171"/>
      <c r="S96" s="171"/>
      <c r="T96" s="171"/>
      <c r="V96" s="174"/>
      <c r="AC96">
        <f t="shared" si="59"/>
        <v>0</v>
      </c>
      <c r="AD96">
        <f t="shared" si="60"/>
        <v>0</v>
      </c>
      <c r="AE96">
        <f t="shared" si="41"/>
        <v>0</v>
      </c>
      <c r="AF96">
        <f t="shared" si="42"/>
        <v>0</v>
      </c>
      <c r="AG96">
        <f t="shared" si="43"/>
        <v>0</v>
      </c>
      <c r="AH96">
        <f t="shared" si="44"/>
        <v>0</v>
      </c>
      <c r="AI96">
        <f t="shared" si="45"/>
        <v>0</v>
      </c>
      <c r="AJ96">
        <f t="shared" si="46"/>
        <v>0</v>
      </c>
      <c r="AK96">
        <f t="shared" si="47"/>
        <v>0</v>
      </c>
      <c r="AL96">
        <f t="shared" si="48"/>
        <v>0</v>
      </c>
      <c r="AM96">
        <f t="shared" si="49"/>
        <v>0</v>
      </c>
      <c r="AN96">
        <f t="shared" si="61"/>
        <v>0</v>
      </c>
      <c r="AO96">
        <f t="shared" si="62"/>
        <v>0</v>
      </c>
      <c r="AP96">
        <f t="shared" si="63"/>
        <v>0</v>
      </c>
      <c r="AQ96">
        <f t="shared" si="50"/>
        <v>0</v>
      </c>
      <c r="AR96">
        <f t="shared" si="51"/>
        <v>0</v>
      </c>
      <c r="AS96">
        <f t="shared" si="52"/>
        <v>0</v>
      </c>
      <c r="AT96">
        <f t="shared" si="53"/>
        <v>0</v>
      </c>
      <c r="AU96">
        <f t="shared" si="54"/>
        <v>0</v>
      </c>
      <c r="AV96">
        <f t="shared" si="55"/>
        <v>0</v>
      </c>
      <c r="AW96">
        <f t="shared" si="56"/>
        <v>0</v>
      </c>
      <c r="AX96">
        <f t="shared" si="57"/>
        <v>0</v>
      </c>
      <c r="AY96">
        <f t="shared" si="58"/>
        <v>0</v>
      </c>
    </row>
    <row r="97" spans="16:51" ht="16" x14ac:dyDescent="0.2">
      <c r="P97" s="171"/>
      <c r="Q97" s="171"/>
      <c r="R97" s="171"/>
      <c r="S97" s="171"/>
      <c r="T97" s="171"/>
      <c r="V97" s="174"/>
      <c r="AC97">
        <f t="shared" si="59"/>
        <v>0</v>
      </c>
      <c r="AD97">
        <f t="shared" si="60"/>
        <v>0</v>
      </c>
      <c r="AE97">
        <f t="shared" si="41"/>
        <v>0</v>
      </c>
      <c r="AF97">
        <f t="shared" si="42"/>
        <v>0</v>
      </c>
      <c r="AG97">
        <f t="shared" si="43"/>
        <v>0</v>
      </c>
      <c r="AH97">
        <f t="shared" si="44"/>
        <v>0</v>
      </c>
      <c r="AI97">
        <f t="shared" si="45"/>
        <v>0</v>
      </c>
      <c r="AJ97">
        <f t="shared" si="46"/>
        <v>0</v>
      </c>
      <c r="AK97">
        <f t="shared" si="47"/>
        <v>0</v>
      </c>
      <c r="AL97">
        <f t="shared" si="48"/>
        <v>0</v>
      </c>
      <c r="AM97">
        <f t="shared" si="49"/>
        <v>0</v>
      </c>
      <c r="AN97">
        <f t="shared" si="61"/>
        <v>0</v>
      </c>
      <c r="AO97">
        <f t="shared" si="62"/>
        <v>0</v>
      </c>
      <c r="AP97">
        <f t="shared" si="63"/>
        <v>0</v>
      </c>
      <c r="AQ97">
        <f t="shared" si="50"/>
        <v>0</v>
      </c>
      <c r="AR97">
        <f t="shared" si="51"/>
        <v>0</v>
      </c>
      <c r="AS97">
        <f t="shared" si="52"/>
        <v>0</v>
      </c>
      <c r="AT97">
        <f t="shared" si="53"/>
        <v>0</v>
      </c>
      <c r="AU97">
        <f t="shared" si="54"/>
        <v>0</v>
      </c>
      <c r="AV97">
        <f t="shared" si="55"/>
        <v>0</v>
      </c>
      <c r="AW97">
        <f t="shared" si="56"/>
        <v>0</v>
      </c>
      <c r="AX97">
        <f t="shared" si="57"/>
        <v>0</v>
      </c>
      <c r="AY97">
        <f t="shared" si="58"/>
        <v>0</v>
      </c>
    </row>
    <row r="98" spans="16:51" ht="16" x14ac:dyDescent="0.2">
      <c r="P98" s="171"/>
      <c r="Q98" s="171"/>
      <c r="R98" s="171"/>
      <c r="S98" s="171"/>
      <c r="T98" s="171"/>
      <c r="V98" s="174"/>
      <c r="AC98">
        <f t="shared" si="59"/>
        <v>0</v>
      </c>
      <c r="AD98">
        <f t="shared" si="60"/>
        <v>0</v>
      </c>
      <c r="AE98">
        <f t="shared" si="41"/>
        <v>0</v>
      </c>
      <c r="AF98">
        <f t="shared" si="42"/>
        <v>0</v>
      </c>
      <c r="AG98">
        <f t="shared" si="43"/>
        <v>0</v>
      </c>
      <c r="AH98">
        <f t="shared" si="44"/>
        <v>0</v>
      </c>
      <c r="AI98">
        <f t="shared" si="45"/>
        <v>0</v>
      </c>
      <c r="AJ98">
        <f t="shared" si="46"/>
        <v>0</v>
      </c>
      <c r="AK98">
        <f t="shared" si="47"/>
        <v>0</v>
      </c>
      <c r="AL98">
        <f t="shared" si="48"/>
        <v>0</v>
      </c>
      <c r="AM98">
        <f t="shared" si="49"/>
        <v>0</v>
      </c>
      <c r="AN98">
        <f t="shared" si="61"/>
        <v>0</v>
      </c>
      <c r="AO98">
        <f t="shared" si="62"/>
        <v>0</v>
      </c>
      <c r="AP98">
        <f t="shared" si="63"/>
        <v>0</v>
      </c>
      <c r="AQ98">
        <f t="shared" si="50"/>
        <v>0</v>
      </c>
      <c r="AR98">
        <f t="shared" si="51"/>
        <v>0</v>
      </c>
      <c r="AS98">
        <f t="shared" si="52"/>
        <v>0</v>
      </c>
      <c r="AT98">
        <f t="shared" si="53"/>
        <v>0</v>
      </c>
      <c r="AU98">
        <f t="shared" si="54"/>
        <v>0</v>
      </c>
      <c r="AV98">
        <f t="shared" si="55"/>
        <v>0</v>
      </c>
      <c r="AW98">
        <f t="shared" si="56"/>
        <v>0</v>
      </c>
      <c r="AX98">
        <f t="shared" si="57"/>
        <v>0</v>
      </c>
      <c r="AY98">
        <f t="shared" si="58"/>
        <v>0</v>
      </c>
    </row>
    <row r="99" spans="16:51" ht="16" x14ac:dyDescent="0.2">
      <c r="P99" s="171"/>
      <c r="Q99" s="171"/>
      <c r="R99" s="171"/>
      <c r="S99" s="171"/>
      <c r="T99" s="171"/>
      <c r="V99" s="174"/>
      <c r="AC99">
        <f t="shared" si="59"/>
        <v>0</v>
      </c>
      <c r="AD99">
        <f t="shared" si="60"/>
        <v>0</v>
      </c>
      <c r="AE99">
        <f t="shared" si="41"/>
        <v>0</v>
      </c>
      <c r="AF99">
        <f t="shared" si="42"/>
        <v>0</v>
      </c>
      <c r="AG99">
        <f t="shared" si="43"/>
        <v>0</v>
      </c>
      <c r="AH99">
        <f t="shared" si="44"/>
        <v>0</v>
      </c>
      <c r="AI99">
        <f t="shared" si="45"/>
        <v>0</v>
      </c>
      <c r="AJ99">
        <f t="shared" si="46"/>
        <v>0</v>
      </c>
      <c r="AK99">
        <f t="shared" si="47"/>
        <v>0</v>
      </c>
      <c r="AL99">
        <f t="shared" si="48"/>
        <v>0</v>
      </c>
      <c r="AM99">
        <f t="shared" si="49"/>
        <v>0</v>
      </c>
      <c r="AN99">
        <f t="shared" si="61"/>
        <v>0</v>
      </c>
      <c r="AO99">
        <f t="shared" si="62"/>
        <v>0</v>
      </c>
      <c r="AP99">
        <f t="shared" si="63"/>
        <v>0</v>
      </c>
      <c r="AQ99">
        <f t="shared" si="50"/>
        <v>0</v>
      </c>
      <c r="AR99">
        <f t="shared" si="51"/>
        <v>0</v>
      </c>
      <c r="AS99">
        <f t="shared" si="52"/>
        <v>0</v>
      </c>
      <c r="AT99">
        <f t="shared" si="53"/>
        <v>0</v>
      </c>
      <c r="AU99">
        <f t="shared" si="54"/>
        <v>0</v>
      </c>
      <c r="AV99">
        <f t="shared" si="55"/>
        <v>0</v>
      </c>
      <c r="AW99">
        <f t="shared" si="56"/>
        <v>0</v>
      </c>
      <c r="AX99">
        <f t="shared" si="57"/>
        <v>0</v>
      </c>
      <c r="AY99">
        <f t="shared" si="58"/>
        <v>0</v>
      </c>
    </row>
    <row r="100" spans="16:51" ht="16" x14ac:dyDescent="0.2">
      <c r="P100" s="171"/>
      <c r="Q100" s="171"/>
      <c r="R100" s="171"/>
      <c r="S100" s="171"/>
      <c r="T100" s="171"/>
      <c r="V100" s="174"/>
      <c r="AC100">
        <f t="shared" si="59"/>
        <v>0</v>
      </c>
      <c r="AD100">
        <f t="shared" si="60"/>
        <v>0</v>
      </c>
      <c r="AE100">
        <f t="shared" si="41"/>
        <v>0</v>
      </c>
      <c r="AF100">
        <f t="shared" si="42"/>
        <v>0</v>
      </c>
      <c r="AG100">
        <f t="shared" si="43"/>
        <v>0</v>
      </c>
      <c r="AH100">
        <f t="shared" si="44"/>
        <v>0</v>
      </c>
      <c r="AI100">
        <f t="shared" si="45"/>
        <v>0</v>
      </c>
      <c r="AJ100">
        <f t="shared" si="46"/>
        <v>0</v>
      </c>
      <c r="AK100">
        <f t="shared" si="47"/>
        <v>0</v>
      </c>
      <c r="AL100">
        <f t="shared" si="48"/>
        <v>0</v>
      </c>
      <c r="AM100">
        <f t="shared" si="49"/>
        <v>0</v>
      </c>
      <c r="AN100">
        <f t="shared" si="61"/>
        <v>0</v>
      </c>
      <c r="AO100">
        <f t="shared" si="62"/>
        <v>0</v>
      </c>
      <c r="AP100">
        <f t="shared" si="63"/>
        <v>0</v>
      </c>
      <c r="AQ100">
        <f t="shared" si="50"/>
        <v>0</v>
      </c>
      <c r="AR100">
        <f t="shared" si="51"/>
        <v>0</v>
      </c>
      <c r="AS100">
        <f t="shared" si="52"/>
        <v>0</v>
      </c>
      <c r="AT100">
        <f t="shared" si="53"/>
        <v>0</v>
      </c>
      <c r="AU100">
        <f t="shared" si="54"/>
        <v>0</v>
      </c>
      <c r="AV100">
        <f t="shared" si="55"/>
        <v>0</v>
      </c>
      <c r="AW100">
        <f t="shared" si="56"/>
        <v>0</v>
      </c>
      <c r="AX100">
        <f t="shared" si="57"/>
        <v>0</v>
      </c>
      <c r="AY100">
        <f t="shared" si="58"/>
        <v>0</v>
      </c>
    </row>
  </sheetData>
  <conditionalFormatting sqref="A2:W100">
    <cfRule type="expression" dxfId="26" priority="1">
      <formula>ISEVEN(ROW())</formula>
    </cfRule>
  </conditionalFormatting>
  <dataValidations count="1">
    <dataValidation allowBlank="1" showInputMessage="1" showErrorMessage="1" sqref="P1:P1048576 Z1:Z1048576 L1:L1048576 H1:H1048576 U1:W1 W2:W1048576" xr:uid="{C4955C08-5582-47BC-BDBD-2C5FF5992748}"/>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InputMessage="1" showErrorMessage="1" xr:uid="{B218B491-4447-46C7-97D0-CE49F2DDBC4A}">
          <x14:formula1>
            <xm:f>_xlfn.ANCHORARRAY(lists!$N$2)</xm:f>
          </x14:formula1>
          <xm:sqref>F2:F1048576</xm:sqref>
        </x14:dataValidation>
        <x14:dataValidation type="list" allowBlank="1" showInputMessage="1" showErrorMessage="1" xr:uid="{C9ABA2DF-E1A9-4A25-8B0E-36362F6AB907}">
          <x14:formula1>
            <xm:f>lists!$G$2:$G$3</xm:f>
          </x14:formula1>
          <xm:sqref>U2:U1048576 O2:O1048576</xm:sqref>
        </x14:dataValidation>
        <x14:dataValidation type="list" allowBlank="1" showInputMessage="1" showErrorMessage="1" xr:uid="{E1AAEC77-4542-4B58-A21E-7B162FB1E2A7}">
          <x14:formula1>
            <xm:f>_xlfn.ANCHORARRAY(lists!$H$2)</xm:f>
          </x14:formula1>
          <xm:sqref>J2:J1048576</xm:sqref>
        </x14:dataValidation>
        <x14:dataValidation type="list" allowBlank="1" showInputMessage="1" showErrorMessage="1" xr:uid="{E6254790-69D7-4E20-AB6F-D7784B9BA500}">
          <x14:formula1>
            <xm:f>_xlfn.ANCHORARRAY(lists!$J$2)</xm:f>
          </x14:formula1>
          <xm:sqref>K2:K1048576</xm:sqref>
        </x14:dataValidation>
        <x14:dataValidation type="list" allowBlank="1" showInputMessage="1" showErrorMessage="1" xr:uid="{CC8D6A82-5F72-43A3-99C3-32087F54249B}">
          <x14:formula1>
            <xm:f>_xlfn.ANCHORARRAY(lists!$K$2)</xm:f>
          </x14:formula1>
          <xm:sqref>G2:G1048576</xm:sqref>
        </x14:dataValidation>
        <x14:dataValidation type="list" allowBlank="1" showInputMessage="1" showErrorMessage="1" xr:uid="{5A765C8B-EBEA-4B98-AE94-63372D081048}">
          <x14:formula1>
            <xm:f>_xlfn.ANCHORARRAY(lists!$I$2)</xm:f>
          </x14:formula1>
          <xm:sqref>I2:I1048576</xm:sqref>
        </x14:dataValidation>
        <x14:dataValidation type="list" allowBlank="1" showInputMessage="1" showErrorMessage="1" xr:uid="{23BE106D-B6DA-4DB9-B080-DA03BE35E949}">
          <x14:formula1>
            <xm:f>_xlfn.ANCHORARRAY(lists!#REF!)</xm:f>
          </x14:formula1>
          <xm:sqref>V2:V1048576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14A98-BE41-49F6-B059-92E1D3CC4A74}">
  <sheetPr>
    <tabColor rgb="FFBDD7EE"/>
  </sheetPr>
  <dimension ref="A1:S100"/>
  <sheetViews>
    <sheetView topLeftCell="A96" workbookViewId="0">
      <selection activeCell="E99" sqref="E99"/>
    </sheetView>
  </sheetViews>
  <sheetFormatPr baseColWidth="10" defaultColWidth="8.83203125" defaultRowHeight="16" x14ac:dyDescent="0.2"/>
  <cols>
    <col min="1" max="1" width="28.1640625" customWidth="1"/>
    <col min="2" max="2" width="19.6640625" customWidth="1"/>
    <col min="3" max="3" width="25" customWidth="1"/>
    <col min="4" max="4" width="18.6640625" customWidth="1"/>
    <col min="5" max="6" width="14.6640625" customWidth="1"/>
    <col min="7" max="7" width="15.1640625" customWidth="1"/>
    <col min="8" max="8" width="11.1640625" customWidth="1"/>
    <col min="9" max="9" width="9"/>
    <col min="10" max="10" width="15" customWidth="1"/>
    <col min="11" max="11" width="18.6640625" customWidth="1"/>
    <col min="12" max="12" width="20" customWidth="1"/>
    <col min="13" max="13" width="16.1640625" customWidth="1"/>
    <col min="14" max="14" width="16.5" customWidth="1"/>
    <col min="15" max="15" width="14" customWidth="1"/>
  </cols>
  <sheetData>
    <row r="1" spans="1:19" ht="44.25" customHeight="1" x14ac:dyDescent="0.25">
      <c r="A1" s="84" t="str" cm="1">
        <f t="array" ref="A1:E1">TRANSPOSE(_xlfn.SORTBY(_xlfn._xlws.FILTER(label,(parts!BY:BY="header")+(parts!BY:BY="cK")+(parts!BY:BY="PK")+(parts!BY:BY="FK")),_xlfn._xlws.FILTER(parts!CA:CA,(parts!BY:BY="header")+(parts!BY:BY="cK")+(parts!BY:BY="PK")+(parts!BY:BY="FK")),1))</f>
        <v>Sample ID subject</v>
      </c>
      <c r="B1" s="9" t="str">
        <v>Sample relationship</v>
      </c>
      <c r="C1" s="64" t="str">
        <v>Sample ID object</v>
      </c>
      <c r="D1" s="64" t="str">
        <v>Last edited</v>
      </c>
      <c r="E1" s="9" t="str">
        <v>Notes</v>
      </c>
      <c r="F1" s="9"/>
      <c r="G1" s="64"/>
      <c r="H1" s="9"/>
      <c r="I1" s="9"/>
      <c r="J1" s="64" t="s">
        <v>6107</v>
      </c>
      <c r="K1" s="64" t="str" cm="1">
        <f t="array" ref="K1:O1">TRANSPOSE(_xlfn.SORTBY(_xlfn._xlws.FILTER(partID,(parts!BY:BY="header")+(parts!BY:BY="cK")+(parts!BY:BY="PK")+(parts!BY:BY="FK")),_xlfn._xlws.FILTER(parts!CA:CA,(parts!BY:BY="header")+(parts!BY:BY="cK")+(parts!BY:BY="PK")+(parts!BY:BY="FK")),1))</f>
        <v>sampleIDSubject</v>
      </c>
      <c r="L1" s="64" t="str">
        <v>sampleRelID</v>
      </c>
      <c r="M1" s="9" t="str">
        <v>sampleIDObject</v>
      </c>
      <c r="N1" s="9" t="str">
        <v>lastEdited</v>
      </c>
      <c r="O1" s="9" t="str">
        <v>notes</v>
      </c>
      <c r="P1" s="64"/>
      <c r="Q1" s="64"/>
      <c r="R1" s="9"/>
      <c r="S1" s="9"/>
    </row>
    <row r="2" spans="1:19" x14ac:dyDescent="0.2">
      <c r="B2" t="s">
        <v>921</v>
      </c>
      <c r="D2" s="171"/>
      <c r="J2" s="37"/>
      <c r="K2">
        <f t="shared" ref="K2:K33" si="0">A2</f>
        <v>0</v>
      </c>
      <c r="L2" t="str">
        <f t="shared" ref="L2:L33" si="1">IF(B2="",0,_xlfn.XLOOKUP(B2,label,partID))</f>
        <v>child</v>
      </c>
      <c r="M2">
        <f>C2</f>
        <v>0</v>
      </c>
      <c r="N2">
        <f>D2</f>
        <v>0</v>
      </c>
      <c r="O2">
        <f>E2</f>
        <v>0</v>
      </c>
    </row>
    <row r="3" spans="1:19" x14ac:dyDescent="0.2">
      <c r="D3" s="171"/>
      <c r="K3">
        <f t="shared" si="0"/>
        <v>0</v>
      </c>
      <c r="L3">
        <f t="shared" si="1"/>
        <v>0</v>
      </c>
      <c r="M3">
        <f t="shared" ref="M3:M34" si="2">C3</f>
        <v>0</v>
      </c>
      <c r="N3">
        <f t="shared" ref="N3:N34" si="3">D3</f>
        <v>0</v>
      </c>
      <c r="O3">
        <f t="shared" ref="O3:O66" si="4">E3</f>
        <v>0</v>
      </c>
    </row>
    <row r="4" spans="1:19" x14ac:dyDescent="0.2">
      <c r="D4" s="171"/>
      <c r="K4">
        <f t="shared" si="0"/>
        <v>0</v>
      </c>
      <c r="L4">
        <f t="shared" si="1"/>
        <v>0</v>
      </c>
      <c r="M4">
        <f t="shared" si="2"/>
        <v>0</v>
      </c>
      <c r="N4">
        <f t="shared" si="3"/>
        <v>0</v>
      </c>
      <c r="O4">
        <f t="shared" si="4"/>
        <v>0</v>
      </c>
    </row>
    <row r="5" spans="1:19" x14ac:dyDescent="0.2">
      <c r="D5" s="171"/>
      <c r="K5">
        <f t="shared" si="0"/>
        <v>0</v>
      </c>
      <c r="L5">
        <f t="shared" si="1"/>
        <v>0</v>
      </c>
      <c r="M5">
        <f t="shared" si="2"/>
        <v>0</v>
      </c>
      <c r="N5">
        <f t="shared" si="3"/>
        <v>0</v>
      </c>
      <c r="O5">
        <f t="shared" si="4"/>
        <v>0</v>
      </c>
    </row>
    <row r="6" spans="1:19" x14ac:dyDescent="0.2">
      <c r="D6" s="171"/>
      <c r="K6">
        <f t="shared" si="0"/>
        <v>0</v>
      </c>
      <c r="L6">
        <f t="shared" si="1"/>
        <v>0</v>
      </c>
      <c r="M6">
        <f t="shared" si="2"/>
        <v>0</v>
      </c>
      <c r="N6">
        <f t="shared" si="3"/>
        <v>0</v>
      </c>
      <c r="O6">
        <f t="shared" si="4"/>
        <v>0</v>
      </c>
    </row>
    <row r="7" spans="1:19" x14ac:dyDescent="0.2">
      <c r="D7" s="171"/>
      <c r="K7">
        <f t="shared" si="0"/>
        <v>0</v>
      </c>
      <c r="L7">
        <f t="shared" si="1"/>
        <v>0</v>
      </c>
      <c r="M7">
        <f t="shared" si="2"/>
        <v>0</v>
      </c>
      <c r="N7">
        <f t="shared" si="3"/>
        <v>0</v>
      </c>
      <c r="O7">
        <f t="shared" si="4"/>
        <v>0</v>
      </c>
    </row>
    <row r="8" spans="1:19" x14ac:dyDescent="0.2">
      <c r="D8" s="171"/>
      <c r="K8">
        <f t="shared" si="0"/>
        <v>0</v>
      </c>
      <c r="L8">
        <f t="shared" si="1"/>
        <v>0</v>
      </c>
      <c r="M8">
        <f t="shared" si="2"/>
        <v>0</v>
      </c>
      <c r="N8">
        <f t="shared" si="3"/>
        <v>0</v>
      </c>
      <c r="O8">
        <f t="shared" si="4"/>
        <v>0</v>
      </c>
    </row>
    <row r="9" spans="1:19" x14ac:dyDescent="0.2">
      <c r="D9" s="171"/>
      <c r="K9">
        <f t="shared" si="0"/>
        <v>0</v>
      </c>
      <c r="L9">
        <f t="shared" si="1"/>
        <v>0</v>
      </c>
      <c r="M9">
        <f t="shared" si="2"/>
        <v>0</v>
      </c>
      <c r="N9">
        <f t="shared" si="3"/>
        <v>0</v>
      </c>
      <c r="O9">
        <f t="shared" si="4"/>
        <v>0</v>
      </c>
    </row>
    <row r="10" spans="1:19" x14ac:dyDescent="0.2">
      <c r="D10" s="171"/>
      <c r="K10">
        <f t="shared" si="0"/>
        <v>0</v>
      </c>
      <c r="L10">
        <f t="shared" si="1"/>
        <v>0</v>
      </c>
      <c r="M10">
        <f t="shared" si="2"/>
        <v>0</v>
      </c>
      <c r="N10">
        <f t="shared" si="3"/>
        <v>0</v>
      </c>
      <c r="O10">
        <f t="shared" si="4"/>
        <v>0</v>
      </c>
    </row>
    <row r="11" spans="1:19" x14ac:dyDescent="0.2">
      <c r="D11" s="171"/>
      <c r="K11">
        <f t="shared" si="0"/>
        <v>0</v>
      </c>
      <c r="L11">
        <f t="shared" si="1"/>
        <v>0</v>
      </c>
      <c r="M11">
        <f t="shared" si="2"/>
        <v>0</v>
      </c>
      <c r="N11">
        <f t="shared" si="3"/>
        <v>0</v>
      </c>
      <c r="O11">
        <f t="shared" si="4"/>
        <v>0</v>
      </c>
    </row>
    <row r="12" spans="1:19" x14ac:dyDescent="0.2">
      <c r="D12" s="171"/>
      <c r="K12">
        <f t="shared" si="0"/>
        <v>0</v>
      </c>
      <c r="L12">
        <f t="shared" si="1"/>
        <v>0</v>
      </c>
      <c r="M12">
        <f t="shared" si="2"/>
        <v>0</v>
      </c>
      <c r="N12">
        <f t="shared" si="3"/>
        <v>0</v>
      </c>
      <c r="O12">
        <f t="shared" si="4"/>
        <v>0</v>
      </c>
    </row>
    <row r="13" spans="1:19" x14ac:dyDescent="0.2">
      <c r="D13" s="171"/>
      <c r="K13">
        <f t="shared" si="0"/>
        <v>0</v>
      </c>
      <c r="L13">
        <f t="shared" si="1"/>
        <v>0</v>
      </c>
      <c r="M13">
        <f t="shared" si="2"/>
        <v>0</v>
      </c>
      <c r="N13">
        <f t="shared" si="3"/>
        <v>0</v>
      </c>
      <c r="O13">
        <f t="shared" si="4"/>
        <v>0</v>
      </c>
    </row>
    <row r="14" spans="1:19" x14ac:dyDescent="0.2">
      <c r="D14" s="171"/>
      <c r="K14">
        <f t="shared" si="0"/>
        <v>0</v>
      </c>
      <c r="L14">
        <f t="shared" si="1"/>
        <v>0</v>
      </c>
      <c r="M14">
        <f t="shared" si="2"/>
        <v>0</v>
      </c>
      <c r="N14">
        <f t="shared" si="3"/>
        <v>0</v>
      </c>
      <c r="O14">
        <f t="shared" si="4"/>
        <v>0</v>
      </c>
    </row>
    <row r="15" spans="1:19" x14ac:dyDescent="0.2">
      <c r="D15" s="171"/>
      <c r="K15">
        <f t="shared" si="0"/>
        <v>0</v>
      </c>
      <c r="L15">
        <f t="shared" si="1"/>
        <v>0</v>
      </c>
      <c r="M15">
        <f t="shared" si="2"/>
        <v>0</v>
      </c>
      <c r="N15">
        <f t="shared" si="3"/>
        <v>0</v>
      </c>
      <c r="O15">
        <f t="shared" si="4"/>
        <v>0</v>
      </c>
    </row>
    <row r="16" spans="1:19" x14ac:dyDescent="0.2">
      <c r="D16" s="171"/>
      <c r="K16">
        <f t="shared" si="0"/>
        <v>0</v>
      </c>
      <c r="L16">
        <f t="shared" si="1"/>
        <v>0</v>
      </c>
      <c r="M16">
        <f t="shared" si="2"/>
        <v>0</v>
      </c>
      <c r="N16">
        <f t="shared" si="3"/>
        <v>0</v>
      </c>
      <c r="O16">
        <f t="shared" si="4"/>
        <v>0</v>
      </c>
    </row>
    <row r="17" spans="4:15" x14ac:dyDescent="0.2">
      <c r="D17" s="171"/>
      <c r="K17">
        <f t="shared" si="0"/>
        <v>0</v>
      </c>
      <c r="L17">
        <f t="shared" si="1"/>
        <v>0</v>
      </c>
      <c r="M17">
        <f t="shared" si="2"/>
        <v>0</v>
      </c>
      <c r="N17">
        <f t="shared" si="3"/>
        <v>0</v>
      </c>
      <c r="O17">
        <f t="shared" si="4"/>
        <v>0</v>
      </c>
    </row>
    <row r="18" spans="4:15" x14ac:dyDescent="0.2">
      <c r="D18" s="171"/>
      <c r="K18">
        <f t="shared" si="0"/>
        <v>0</v>
      </c>
      <c r="L18">
        <f t="shared" si="1"/>
        <v>0</v>
      </c>
      <c r="M18">
        <f t="shared" si="2"/>
        <v>0</v>
      </c>
      <c r="N18">
        <f t="shared" si="3"/>
        <v>0</v>
      </c>
      <c r="O18">
        <f t="shared" si="4"/>
        <v>0</v>
      </c>
    </row>
    <row r="19" spans="4:15" x14ac:dyDescent="0.2">
      <c r="D19" s="171"/>
      <c r="K19">
        <f t="shared" si="0"/>
        <v>0</v>
      </c>
      <c r="L19">
        <f t="shared" si="1"/>
        <v>0</v>
      </c>
      <c r="M19">
        <f t="shared" si="2"/>
        <v>0</v>
      </c>
      <c r="N19">
        <f t="shared" si="3"/>
        <v>0</v>
      </c>
      <c r="O19">
        <f t="shared" si="4"/>
        <v>0</v>
      </c>
    </row>
    <row r="20" spans="4:15" x14ac:dyDescent="0.2">
      <c r="D20" s="171"/>
      <c r="K20">
        <f t="shared" si="0"/>
        <v>0</v>
      </c>
      <c r="L20">
        <f t="shared" si="1"/>
        <v>0</v>
      </c>
      <c r="M20">
        <f t="shared" si="2"/>
        <v>0</v>
      </c>
      <c r="N20">
        <f t="shared" si="3"/>
        <v>0</v>
      </c>
      <c r="O20">
        <f t="shared" si="4"/>
        <v>0</v>
      </c>
    </row>
    <row r="21" spans="4:15" x14ac:dyDescent="0.2">
      <c r="D21" s="171"/>
      <c r="K21">
        <f t="shared" si="0"/>
        <v>0</v>
      </c>
      <c r="L21">
        <f t="shared" si="1"/>
        <v>0</v>
      </c>
      <c r="M21">
        <f t="shared" si="2"/>
        <v>0</v>
      </c>
      <c r="N21">
        <f t="shared" si="3"/>
        <v>0</v>
      </c>
      <c r="O21">
        <f t="shared" si="4"/>
        <v>0</v>
      </c>
    </row>
    <row r="22" spans="4:15" x14ac:dyDescent="0.2">
      <c r="D22" s="171"/>
      <c r="K22">
        <f t="shared" si="0"/>
        <v>0</v>
      </c>
      <c r="L22">
        <f t="shared" si="1"/>
        <v>0</v>
      </c>
      <c r="M22">
        <f t="shared" si="2"/>
        <v>0</v>
      </c>
      <c r="N22">
        <f t="shared" si="3"/>
        <v>0</v>
      </c>
      <c r="O22">
        <f t="shared" si="4"/>
        <v>0</v>
      </c>
    </row>
    <row r="23" spans="4:15" x14ac:dyDescent="0.2">
      <c r="D23" s="171"/>
      <c r="K23">
        <f t="shared" si="0"/>
        <v>0</v>
      </c>
      <c r="L23">
        <f t="shared" si="1"/>
        <v>0</v>
      </c>
      <c r="M23">
        <f t="shared" si="2"/>
        <v>0</v>
      </c>
      <c r="N23">
        <f t="shared" si="3"/>
        <v>0</v>
      </c>
      <c r="O23">
        <f t="shared" si="4"/>
        <v>0</v>
      </c>
    </row>
    <row r="24" spans="4:15" x14ac:dyDescent="0.2">
      <c r="D24" s="171"/>
      <c r="K24">
        <f t="shared" si="0"/>
        <v>0</v>
      </c>
      <c r="L24">
        <f t="shared" si="1"/>
        <v>0</v>
      </c>
      <c r="M24">
        <f t="shared" si="2"/>
        <v>0</v>
      </c>
      <c r="N24">
        <f t="shared" si="3"/>
        <v>0</v>
      </c>
      <c r="O24">
        <f t="shared" si="4"/>
        <v>0</v>
      </c>
    </row>
    <row r="25" spans="4:15" x14ac:dyDescent="0.2">
      <c r="D25" s="171"/>
      <c r="K25">
        <f t="shared" si="0"/>
        <v>0</v>
      </c>
      <c r="L25">
        <f t="shared" si="1"/>
        <v>0</v>
      </c>
      <c r="M25">
        <f t="shared" si="2"/>
        <v>0</v>
      </c>
      <c r="N25">
        <f t="shared" si="3"/>
        <v>0</v>
      </c>
      <c r="O25">
        <f t="shared" si="4"/>
        <v>0</v>
      </c>
    </row>
    <row r="26" spans="4:15" x14ac:dyDescent="0.2">
      <c r="D26" s="171"/>
      <c r="K26">
        <f t="shared" si="0"/>
        <v>0</v>
      </c>
      <c r="L26">
        <f t="shared" si="1"/>
        <v>0</v>
      </c>
      <c r="M26">
        <f t="shared" si="2"/>
        <v>0</v>
      </c>
      <c r="N26">
        <f t="shared" si="3"/>
        <v>0</v>
      </c>
      <c r="O26">
        <f t="shared" si="4"/>
        <v>0</v>
      </c>
    </row>
    <row r="27" spans="4:15" x14ac:dyDescent="0.2">
      <c r="D27" s="171"/>
      <c r="K27">
        <f t="shared" si="0"/>
        <v>0</v>
      </c>
      <c r="L27">
        <f t="shared" si="1"/>
        <v>0</v>
      </c>
      <c r="M27">
        <f t="shared" si="2"/>
        <v>0</v>
      </c>
      <c r="N27">
        <f t="shared" si="3"/>
        <v>0</v>
      </c>
      <c r="O27">
        <f t="shared" si="4"/>
        <v>0</v>
      </c>
    </row>
    <row r="28" spans="4:15" x14ac:dyDescent="0.2">
      <c r="D28" s="171"/>
      <c r="K28">
        <f t="shared" si="0"/>
        <v>0</v>
      </c>
      <c r="L28">
        <f t="shared" si="1"/>
        <v>0</v>
      </c>
      <c r="M28">
        <f t="shared" si="2"/>
        <v>0</v>
      </c>
      <c r="N28">
        <f t="shared" si="3"/>
        <v>0</v>
      </c>
      <c r="O28">
        <f t="shared" si="4"/>
        <v>0</v>
      </c>
    </row>
    <row r="29" spans="4:15" x14ac:dyDescent="0.2">
      <c r="D29" s="171"/>
      <c r="K29">
        <f t="shared" si="0"/>
        <v>0</v>
      </c>
      <c r="L29">
        <f t="shared" si="1"/>
        <v>0</v>
      </c>
      <c r="M29">
        <f t="shared" si="2"/>
        <v>0</v>
      </c>
      <c r="N29">
        <f t="shared" si="3"/>
        <v>0</v>
      </c>
      <c r="O29">
        <f t="shared" si="4"/>
        <v>0</v>
      </c>
    </row>
    <row r="30" spans="4:15" x14ac:dyDescent="0.2">
      <c r="D30" s="171"/>
      <c r="K30">
        <f t="shared" si="0"/>
        <v>0</v>
      </c>
      <c r="L30">
        <f t="shared" si="1"/>
        <v>0</v>
      </c>
      <c r="M30">
        <f t="shared" si="2"/>
        <v>0</v>
      </c>
      <c r="N30">
        <f t="shared" si="3"/>
        <v>0</v>
      </c>
      <c r="O30">
        <f t="shared" si="4"/>
        <v>0</v>
      </c>
    </row>
    <row r="31" spans="4:15" x14ac:dyDescent="0.2">
      <c r="D31" s="171"/>
      <c r="K31">
        <f t="shared" si="0"/>
        <v>0</v>
      </c>
      <c r="L31">
        <f t="shared" si="1"/>
        <v>0</v>
      </c>
      <c r="M31">
        <f t="shared" si="2"/>
        <v>0</v>
      </c>
      <c r="N31">
        <f t="shared" si="3"/>
        <v>0</v>
      </c>
      <c r="O31">
        <f t="shared" si="4"/>
        <v>0</v>
      </c>
    </row>
    <row r="32" spans="4:15" x14ac:dyDescent="0.2">
      <c r="D32" s="171"/>
      <c r="K32">
        <f t="shared" si="0"/>
        <v>0</v>
      </c>
      <c r="L32">
        <f t="shared" si="1"/>
        <v>0</v>
      </c>
      <c r="M32">
        <f t="shared" si="2"/>
        <v>0</v>
      </c>
      <c r="N32">
        <f t="shared" si="3"/>
        <v>0</v>
      </c>
      <c r="O32">
        <f t="shared" si="4"/>
        <v>0</v>
      </c>
    </row>
    <row r="33" spans="4:15" x14ac:dyDescent="0.2">
      <c r="D33" s="171"/>
      <c r="K33">
        <f t="shared" si="0"/>
        <v>0</v>
      </c>
      <c r="L33">
        <f t="shared" si="1"/>
        <v>0</v>
      </c>
      <c r="M33">
        <f t="shared" si="2"/>
        <v>0</v>
      </c>
      <c r="N33">
        <f t="shared" si="3"/>
        <v>0</v>
      </c>
      <c r="O33">
        <f t="shared" si="4"/>
        <v>0</v>
      </c>
    </row>
    <row r="34" spans="4:15" x14ac:dyDescent="0.2">
      <c r="D34" s="171"/>
      <c r="K34">
        <f t="shared" ref="K34:K65" si="5">A34</f>
        <v>0</v>
      </c>
      <c r="L34">
        <f t="shared" ref="L34:L65" si="6">IF(B34="",0,_xlfn.XLOOKUP(B34,label,partID))</f>
        <v>0</v>
      </c>
      <c r="M34">
        <f t="shared" si="2"/>
        <v>0</v>
      </c>
      <c r="N34">
        <f t="shared" si="3"/>
        <v>0</v>
      </c>
      <c r="O34">
        <f t="shared" si="4"/>
        <v>0</v>
      </c>
    </row>
    <row r="35" spans="4:15" x14ac:dyDescent="0.2">
      <c r="D35" s="171"/>
      <c r="K35">
        <f t="shared" si="5"/>
        <v>0</v>
      </c>
      <c r="L35">
        <f t="shared" si="6"/>
        <v>0</v>
      </c>
      <c r="M35">
        <f t="shared" ref="M35:M66" si="7">C35</f>
        <v>0</v>
      </c>
      <c r="N35">
        <f t="shared" ref="N35:N66" si="8">D35</f>
        <v>0</v>
      </c>
      <c r="O35">
        <f t="shared" si="4"/>
        <v>0</v>
      </c>
    </row>
    <row r="36" spans="4:15" x14ac:dyDescent="0.2">
      <c r="D36" s="171"/>
      <c r="K36">
        <f t="shared" si="5"/>
        <v>0</v>
      </c>
      <c r="L36">
        <f t="shared" si="6"/>
        <v>0</v>
      </c>
      <c r="M36">
        <f t="shared" si="7"/>
        <v>0</v>
      </c>
      <c r="N36">
        <f t="shared" si="8"/>
        <v>0</v>
      </c>
      <c r="O36">
        <f t="shared" si="4"/>
        <v>0</v>
      </c>
    </row>
    <row r="37" spans="4:15" x14ac:dyDescent="0.2">
      <c r="D37" s="171"/>
      <c r="K37">
        <f t="shared" si="5"/>
        <v>0</v>
      </c>
      <c r="L37">
        <f t="shared" si="6"/>
        <v>0</v>
      </c>
      <c r="M37">
        <f t="shared" si="7"/>
        <v>0</v>
      </c>
      <c r="N37">
        <f t="shared" si="8"/>
        <v>0</v>
      </c>
      <c r="O37">
        <f t="shared" si="4"/>
        <v>0</v>
      </c>
    </row>
    <row r="38" spans="4:15" x14ac:dyDescent="0.2">
      <c r="D38" s="171"/>
      <c r="K38">
        <f t="shared" si="5"/>
        <v>0</v>
      </c>
      <c r="L38">
        <f t="shared" si="6"/>
        <v>0</v>
      </c>
      <c r="M38">
        <f t="shared" si="7"/>
        <v>0</v>
      </c>
      <c r="N38">
        <f t="shared" si="8"/>
        <v>0</v>
      </c>
      <c r="O38">
        <f t="shared" si="4"/>
        <v>0</v>
      </c>
    </row>
    <row r="39" spans="4:15" x14ac:dyDescent="0.2">
      <c r="D39" s="171"/>
      <c r="K39">
        <f t="shared" si="5"/>
        <v>0</v>
      </c>
      <c r="L39">
        <f t="shared" si="6"/>
        <v>0</v>
      </c>
      <c r="M39">
        <f t="shared" si="7"/>
        <v>0</v>
      </c>
      <c r="N39">
        <f t="shared" si="8"/>
        <v>0</v>
      </c>
      <c r="O39">
        <f t="shared" si="4"/>
        <v>0</v>
      </c>
    </row>
    <row r="40" spans="4:15" x14ac:dyDescent="0.2">
      <c r="D40" s="171"/>
      <c r="K40">
        <f t="shared" si="5"/>
        <v>0</v>
      </c>
      <c r="L40">
        <f t="shared" si="6"/>
        <v>0</v>
      </c>
      <c r="M40">
        <f t="shared" si="7"/>
        <v>0</v>
      </c>
      <c r="N40">
        <f t="shared" si="8"/>
        <v>0</v>
      </c>
      <c r="O40">
        <f t="shared" si="4"/>
        <v>0</v>
      </c>
    </row>
    <row r="41" spans="4:15" x14ac:dyDescent="0.2">
      <c r="D41" s="171"/>
      <c r="K41">
        <f t="shared" si="5"/>
        <v>0</v>
      </c>
      <c r="L41">
        <f t="shared" si="6"/>
        <v>0</v>
      </c>
      <c r="M41">
        <f t="shared" si="7"/>
        <v>0</v>
      </c>
      <c r="N41">
        <f t="shared" si="8"/>
        <v>0</v>
      </c>
      <c r="O41">
        <f t="shared" si="4"/>
        <v>0</v>
      </c>
    </row>
    <row r="42" spans="4:15" x14ac:dyDescent="0.2">
      <c r="D42" s="171"/>
      <c r="K42">
        <f t="shared" si="5"/>
        <v>0</v>
      </c>
      <c r="L42">
        <f t="shared" si="6"/>
        <v>0</v>
      </c>
      <c r="M42">
        <f t="shared" si="7"/>
        <v>0</v>
      </c>
      <c r="N42">
        <f t="shared" si="8"/>
        <v>0</v>
      </c>
      <c r="O42">
        <f t="shared" si="4"/>
        <v>0</v>
      </c>
    </row>
    <row r="43" spans="4:15" x14ac:dyDescent="0.2">
      <c r="D43" s="171"/>
      <c r="K43">
        <f t="shared" si="5"/>
        <v>0</v>
      </c>
      <c r="L43">
        <f t="shared" si="6"/>
        <v>0</v>
      </c>
      <c r="M43">
        <f t="shared" si="7"/>
        <v>0</v>
      </c>
      <c r="N43">
        <f t="shared" si="8"/>
        <v>0</v>
      </c>
      <c r="O43">
        <f t="shared" si="4"/>
        <v>0</v>
      </c>
    </row>
    <row r="44" spans="4:15" x14ac:dyDescent="0.2">
      <c r="D44" s="171"/>
      <c r="K44">
        <f t="shared" si="5"/>
        <v>0</v>
      </c>
      <c r="L44">
        <f t="shared" si="6"/>
        <v>0</v>
      </c>
      <c r="M44">
        <f t="shared" si="7"/>
        <v>0</v>
      </c>
      <c r="N44">
        <f t="shared" si="8"/>
        <v>0</v>
      </c>
      <c r="O44">
        <f t="shared" si="4"/>
        <v>0</v>
      </c>
    </row>
    <row r="45" spans="4:15" x14ac:dyDescent="0.2">
      <c r="D45" s="171"/>
      <c r="K45">
        <f t="shared" si="5"/>
        <v>0</v>
      </c>
      <c r="L45">
        <f t="shared" si="6"/>
        <v>0</v>
      </c>
      <c r="M45">
        <f t="shared" si="7"/>
        <v>0</v>
      </c>
      <c r="N45">
        <f t="shared" si="8"/>
        <v>0</v>
      </c>
      <c r="O45">
        <f t="shared" si="4"/>
        <v>0</v>
      </c>
    </row>
    <row r="46" spans="4:15" x14ac:dyDescent="0.2">
      <c r="D46" s="171"/>
      <c r="K46">
        <f t="shared" si="5"/>
        <v>0</v>
      </c>
      <c r="L46">
        <f t="shared" si="6"/>
        <v>0</v>
      </c>
      <c r="M46">
        <f t="shared" si="7"/>
        <v>0</v>
      </c>
      <c r="N46">
        <f t="shared" si="8"/>
        <v>0</v>
      </c>
      <c r="O46">
        <f t="shared" si="4"/>
        <v>0</v>
      </c>
    </row>
    <row r="47" spans="4:15" x14ac:dyDescent="0.2">
      <c r="D47" s="171"/>
      <c r="K47">
        <f t="shared" si="5"/>
        <v>0</v>
      </c>
      <c r="L47">
        <f t="shared" si="6"/>
        <v>0</v>
      </c>
      <c r="M47">
        <f t="shared" si="7"/>
        <v>0</v>
      </c>
      <c r="N47">
        <f t="shared" si="8"/>
        <v>0</v>
      </c>
      <c r="O47">
        <f t="shared" si="4"/>
        <v>0</v>
      </c>
    </row>
    <row r="48" spans="4:15" x14ac:dyDescent="0.2">
      <c r="D48" s="171"/>
      <c r="K48">
        <f t="shared" si="5"/>
        <v>0</v>
      </c>
      <c r="L48">
        <f t="shared" si="6"/>
        <v>0</v>
      </c>
      <c r="M48">
        <f t="shared" si="7"/>
        <v>0</v>
      </c>
      <c r="N48">
        <f t="shared" si="8"/>
        <v>0</v>
      </c>
      <c r="O48">
        <f t="shared" si="4"/>
        <v>0</v>
      </c>
    </row>
    <row r="49" spans="4:15" x14ac:dyDescent="0.2">
      <c r="D49" s="171"/>
      <c r="K49">
        <f t="shared" si="5"/>
        <v>0</v>
      </c>
      <c r="L49">
        <f t="shared" si="6"/>
        <v>0</v>
      </c>
      <c r="M49">
        <f t="shared" si="7"/>
        <v>0</v>
      </c>
      <c r="N49">
        <f t="shared" si="8"/>
        <v>0</v>
      </c>
      <c r="O49">
        <f t="shared" si="4"/>
        <v>0</v>
      </c>
    </row>
    <row r="50" spans="4:15" x14ac:dyDescent="0.2">
      <c r="D50" s="171"/>
      <c r="K50">
        <f t="shared" si="5"/>
        <v>0</v>
      </c>
      <c r="L50">
        <f t="shared" si="6"/>
        <v>0</v>
      </c>
      <c r="M50">
        <f t="shared" si="7"/>
        <v>0</v>
      </c>
      <c r="N50">
        <f t="shared" si="8"/>
        <v>0</v>
      </c>
      <c r="O50">
        <f t="shared" si="4"/>
        <v>0</v>
      </c>
    </row>
    <row r="51" spans="4:15" x14ac:dyDescent="0.2">
      <c r="D51" s="171"/>
      <c r="K51">
        <f t="shared" si="5"/>
        <v>0</v>
      </c>
      <c r="L51">
        <f t="shared" si="6"/>
        <v>0</v>
      </c>
      <c r="M51">
        <f t="shared" si="7"/>
        <v>0</v>
      </c>
      <c r="N51">
        <f t="shared" si="8"/>
        <v>0</v>
      </c>
      <c r="O51">
        <f t="shared" si="4"/>
        <v>0</v>
      </c>
    </row>
    <row r="52" spans="4:15" x14ac:dyDescent="0.2">
      <c r="D52" s="171"/>
      <c r="K52">
        <f t="shared" si="5"/>
        <v>0</v>
      </c>
      <c r="L52">
        <f t="shared" si="6"/>
        <v>0</v>
      </c>
      <c r="M52">
        <f t="shared" si="7"/>
        <v>0</v>
      </c>
      <c r="N52">
        <f t="shared" si="8"/>
        <v>0</v>
      </c>
      <c r="O52">
        <f t="shared" si="4"/>
        <v>0</v>
      </c>
    </row>
    <row r="53" spans="4:15" x14ac:dyDescent="0.2">
      <c r="D53" s="171"/>
      <c r="K53">
        <f t="shared" si="5"/>
        <v>0</v>
      </c>
      <c r="L53">
        <f t="shared" si="6"/>
        <v>0</v>
      </c>
      <c r="M53">
        <f t="shared" si="7"/>
        <v>0</v>
      </c>
      <c r="N53">
        <f t="shared" si="8"/>
        <v>0</v>
      </c>
      <c r="O53">
        <f t="shared" si="4"/>
        <v>0</v>
      </c>
    </row>
    <row r="54" spans="4:15" x14ac:dyDescent="0.2">
      <c r="D54" s="171"/>
      <c r="K54">
        <f t="shared" si="5"/>
        <v>0</v>
      </c>
      <c r="L54">
        <f t="shared" si="6"/>
        <v>0</v>
      </c>
      <c r="M54">
        <f t="shared" si="7"/>
        <v>0</v>
      </c>
      <c r="N54">
        <f t="shared" si="8"/>
        <v>0</v>
      </c>
      <c r="O54">
        <f t="shared" si="4"/>
        <v>0</v>
      </c>
    </row>
    <row r="55" spans="4:15" x14ac:dyDescent="0.2">
      <c r="D55" s="171"/>
      <c r="K55">
        <f t="shared" si="5"/>
        <v>0</v>
      </c>
      <c r="L55">
        <f t="shared" si="6"/>
        <v>0</v>
      </c>
      <c r="M55">
        <f t="shared" si="7"/>
        <v>0</v>
      </c>
      <c r="N55">
        <f t="shared" si="8"/>
        <v>0</v>
      </c>
      <c r="O55">
        <f t="shared" si="4"/>
        <v>0</v>
      </c>
    </row>
    <row r="56" spans="4:15" x14ac:dyDescent="0.2">
      <c r="D56" s="171"/>
      <c r="K56">
        <f t="shared" si="5"/>
        <v>0</v>
      </c>
      <c r="L56">
        <f t="shared" si="6"/>
        <v>0</v>
      </c>
      <c r="M56">
        <f t="shared" si="7"/>
        <v>0</v>
      </c>
      <c r="N56">
        <f t="shared" si="8"/>
        <v>0</v>
      </c>
      <c r="O56">
        <f t="shared" si="4"/>
        <v>0</v>
      </c>
    </row>
    <row r="57" spans="4:15" x14ac:dyDescent="0.2">
      <c r="D57" s="171"/>
      <c r="K57">
        <f t="shared" si="5"/>
        <v>0</v>
      </c>
      <c r="L57">
        <f t="shared" si="6"/>
        <v>0</v>
      </c>
      <c r="M57">
        <f t="shared" si="7"/>
        <v>0</v>
      </c>
      <c r="N57">
        <f t="shared" si="8"/>
        <v>0</v>
      </c>
      <c r="O57">
        <f t="shared" si="4"/>
        <v>0</v>
      </c>
    </row>
    <row r="58" spans="4:15" x14ac:dyDescent="0.2">
      <c r="D58" s="171"/>
      <c r="K58">
        <f t="shared" si="5"/>
        <v>0</v>
      </c>
      <c r="L58">
        <f t="shared" si="6"/>
        <v>0</v>
      </c>
      <c r="M58">
        <f t="shared" si="7"/>
        <v>0</v>
      </c>
      <c r="N58">
        <f t="shared" si="8"/>
        <v>0</v>
      </c>
      <c r="O58">
        <f t="shared" si="4"/>
        <v>0</v>
      </c>
    </row>
    <row r="59" spans="4:15" x14ac:dyDescent="0.2">
      <c r="D59" s="171"/>
      <c r="K59">
        <f t="shared" si="5"/>
        <v>0</v>
      </c>
      <c r="L59">
        <f t="shared" si="6"/>
        <v>0</v>
      </c>
      <c r="M59">
        <f t="shared" si="7"/>
        <v>0</v>
      </c>
      <c r="N59">
        <f t="shared" si="8"/>
        <v>0</v>
      </c>
      <c r="O59">
        <f t="shared" si="4"/>
        <v>0</v>
      </c>
    </row>
    <row r="60" spans="4:15" x14ac:dyDescent="0.2">
      <c r="D60" s="171"/>
      <c r="K60">
        <f t="shared" si="5"/>
        <v>0</v>
      </c>
      <c r="L60">
        <f t="shared" si="6"/>
        <v>0</v>
      </c>
      <c r="M60">
        <f t="shared" si="7"/>
        <v>0</v>
      </c>
      <c r="N60">
        <f t="shared" si="8"/>
        <v>0</v>
      </c>
      <c r="O60">
        <f t="shared" si="4"/>
        <v>0</v>
      </c>
    </row>
    <row r="61" spans="4:15" x14ac:dyDescent="0.2">
      <c r="D61" s="171"/>
      <c r="K61">
        <f t="shared" si="5"/>
        <v>0</v>
      </c>
      <c r="L61">
        <f t="shared" si="6"/>
        <v>0</v>
      </c>
      <c r="M61">
        <f t="shared" si="7"/>
        <v>0</v>
      </c>
      <c r="N61">
        <f t="shared" si="8"/>
        <v>0</v>
      </c>
      <c r="O61">
        <f t="shared" si="4"/>
        <v>0</v>
      </c>
    </row>
    <row r="62" spans="4:15" x14ac:dyDescent="0.2">
      <c r="D62" s="171"/>
      <c r="K62">
        <f t="shared" si="5"/>
        <v>0</v>
      </c>
      <c r="L62">
        <f t="shared" si="6"/>
        <v>0</v>
      </c>
      <c r="M62">
        <f t="shared" si="7"/>
        <v>0</v>
      </c>
      <c r="N62">
        <f t="shared" si="8"/>
        <v>0</v>
      </c>
      <c r="O62">
        <f t="shared" si="4"/>
        <v>0</v>
      </c>
    </row>
    <row r="63" spans="4:15" x14ac:dyDescent="0.2">
      <c r="D63" s="171"/>
      <c r="K63">
        <f t="shared" si="5"/>
        <v>0</v>
      </c>
      <c r="L63">
        <f t="shared" si="6"/>
        <v>0</v>
      </c>
      <c r="M63">
        <f t="shared" si="7"/>
        <v>0</v>
      </c>
      <c r="N63">
        <f t="shared" si="8"/>
        <v>0</v>
      </c>
      <c r="O63">
        <f t="shared" si="4"/>
        <v>0</v>
      </c>
    </row>
    <row r="64" spans="4:15" x14ac:dyDescent="0.2">
      <c r="D64" s="171"/>
      <c r="K64">
        <f t="shared" si="5"/>
        <v>0</v>
      </c>
      <c r="L64">
        <f t="shared" si="6"/>
        <v>0</v>
      </c>
      <c r="M64">
        <f t="shared" si="7"/>
        <v>0</v>
      </c>
      <c r="N64">
        <f t="shared" si="8"/>
        <v>0</v>
      </c>
      <c r="O64">
        <f t="shared" si="4"/>
        <v>0</v>
      </c>
    </row>
    <row r="65" spans="4:15" x14ac:dyDescent="0.2">
      <c r="D65" s="171"/>
      <c r="K65">
        <f t="shared" si="5"/>
        <v>0</v>
      </c>
      <c r="L65">
        <f t="shared" si="6"/>
        <v>0</v>
      </c>
      <c r="M65">
        <f t="shared" si="7"/>
        <v>0</v>
      </c>
      <c r="N65">
        <f t="shared" si="8"/>
        <v>0</v>
      </c>
      <c r="O65">
        <f t="shared" si="4"/>
        <v>0</v>
      </c>
    </row>
    <row r="66" spans="4:15" x14ac:dyDescent="0.2">
      <c r="D66" s="171"/>
      <c r="K66">
        <f t="shared" ref="K66:K100" si="9">A66</f>
        <v>0</v>
      </c>
      <c r="L66">
        <f t="shared" ref="L66:L100" si="10">IF(B66="",0,_xlfn.XLOOKUP(B66,label,partID))</f>
        <v>0</v>
      </c>
      <c r="M66">
        <f t="shared" si="7"/>
        <v>0</v>
      </c>
      <c r="N66">
        <f t="shared" si="8"/>
        <v>0</v>
      </c>
      <c r="O66">
        <f t="shared" si="4"/>
        <v>0</v>
      </c>
    </row>
    <row r="67" spans="4:15" x14ac:dyDescent="0.2">
      <c r="D67" s="171"/>
      <c r="K67">
        <f t="shared" si="9"/>
        <v>0</v>
      </c>
      <c r="L67">
        <f t="shared" si="10"/>
        <v>0</v>
      </c>
      <c r="M67">
        <f t="shared" ref="M67:M100" si="11">C67</f>
        <v>0</v>
      </c>
      <c r="N67">
        <f t="shared" ref="N67:N100" si="12">D67</f>
        <v>0</v>
      </c>
      <c r="O67">
        <f t="shared" ref="O67:O100" si="13">E67</f>
        <v>0</v>
      </c>
    </row>
    <row r="68" spans="4:15" x14ac:dyDescent="0.2">
      <c r="D68" s="171"/>
      <c r="K68">
        <f t="shared" si="9"/>
        <v>0</v>
      </c>
      <c r="L68">
        <f t="shared" si="10"/>
        <v>0</v>
      </c>
      <c r="M68">
        <f t="shared" si="11"/>
        <v>0</v>
      </c>
      <c r="N68">
        <f t="shared" si="12"/>
        <v>0</v>
      </c>
      <c r="O68">
        <f t="shared" si="13"/>
        <v>0</v>
      </c>
    </row>
    <row r="69" spans="4:15" x14ac:dyDescent="0.2">
      <c r="D69" s="171"/>
      <c r="K69">
        <f t="shared" si="9"/>
        <v>0</v>
      </c>
      <c r="L69">
        <f t="shared" si="10"/>
        <v>0</v>
      </c>
      <c r="M69">
        <f t="shared" si="11"/>
        <v>0</v>
      </c>
      <c r="N69">
        <f t="shared" si="12"/>
        <v>0</v>
      </c>
      <c r="O69">
        <f t="shared" si="13"/>
        <v>0</v>
      </c>
    </row>
    <row r="70" spans="4:15" x14ac:dyDescent="0.2">
      <c r="D70" s="171"/>
      <c r="K70">
        <f t="shared" si="9"/>
        <v>0</v>
      </c>
      <c r="L70">
        <f t="shared" si="10"/>
        <v>0</v>
      </c>
      <c r="M70">
        <f t="shared" si="11"/>
        <v>0</v>
      </c>
      <c r="N70">
        <f t="shared" si="12"/>
        <v>0</v>
      </c>
      <c r="O70">
        <f t="shared" si="13"/>
        <v>0</v>
      </c>
    </row>
    <row r="71" spans="4:15" x14ac:dyDescent="0.2">
      <c r="D71" s="171"/>
      <c r="K71">
        <f t="shared" si="9"/>
        <v>0</v>
      </c>
      <c r="L71">
        <f t="shared" si="10"/>
        <v>0</v>
      </c>
      <c r="M71">
        <f t="shared" si="11"/>
        <v>0</v>
      </c>
      <c r="N71">
        <f t="shared" si="12"/>
        <v>0</v>
      </c>
      <c r="O71">
        <f t="shared" si="13"/>
        <v>0</v>
      </c>
    </row>
    <row r="72" spans="4:15" x14ac:dyDescent="0.2">
      <c r="D72" s="171"/>
      <c r="K72">
        <f t="shared" si="9"/>
        <v>0</v>
      </c>
      <c r="L72">
        <f t="shared" si="10"/>
        <v>0</v>
      </c>
      <c r="M72">
        <f t="shared" si="11"/>
        <v>0</v>
      </c>
      <c r="N72">
        <f t="shared" si="12"/>
        <v>0</v>
      </c>
      <c r="O72">
        <f t="shared" si="13"/>
        <v>0</v>
      </c>
    </row>
    <row r="73" spans="4:15" x14ac:dyDescent="0.2">
      <c r="D73" s="171"/>
      <c r="K73">
        <f t="shared" si="9"/>
        <v>0</v>
      </c>
      <c r="L73">
        <f t="shared" si="10"/>
        <v>0</v>
      </c>
      <c r="M73">
        <f t="shared" si="11"/>
        <v>0</v>
      </c>
      <c r="N73">
        <f t="shared" si="12"/>
        <v>0</v>
      </c>
      <c r="O73">
        <f t="shared" si="13"/>
        <v>0</v>
      </c>
    </row>
    <row r="74" spans="4:15" x14ac:dyDescent="0.2">
      <c r="D74" s="171"/>
      <c r="K74">
        <f t="shared" si="9"/>
        <v>0</v>
      </c>
      <c r="L74">
        <f t="shared" si="10"/>
        <v>0</v>
      </c>
      <c r="M74">
        <f t="shared" si="11"/>
        <v>0</v>
      </c>
      <c r="N74">
        <f t="shared" si="12"/>
        <v>0</v>
      </c>
      <c r="O74">
        <f t="shared" si="13"/>
        <v>0</v>
      </c>
    </row>
    <row r="75" spans="4:15" x14ac:dyDescent="0.2">
      <c r="D75" s="171"/>
      <c r="K75">
        <f t="shared" si="9"/>
        <v>0</v>
      </c>
      <c r="L75">
        <f t="shared" si="10"/>
        <v>0</v>
      </c>
      <c r="M75">
        <f t="shared" si="11"/>
        <v>0</v>
      </c>
      <c r="N75">
        <f t="shared" si="12"/>
        <v>0</v>
      </c>
      <c r="O75">
        <f t="shared" si="13"/>
        <v>0</v>
      </c>
    </row>
    <row r="76" spans="4:15" x14ac:dyDescent="0.2">
      <c r="D76" s="171"/>
      <c r="K76">
        <f t="shared" si="9"/>
        <v>0</v>
      </c>
      <c r="L76">
        <f t="shared" si="10"/>
        <v>0</v>
      </c>
      <c r="M76">
        <f t="shared" si="11"/>
        <v>0</v>
      </c>
      <c r="N76">
        <f t="shared" si="12"/>
        <v>0</v>
      </c>
      <c r="O76">
        <f t="shared" si="13"/>
        <v>0</v>
      </c>
    </row>
    <row r="77" spans="4:15" x14ac:dyDescent="0.2">
      <c r="D77" s="171"/>
      <c r="K77">
        <f t="shared" si="9"/>
        <v>0</v>
      </c>
      <c r="L77">
        <f t="shared" si="10"/>
        <v>0</v>
      </c>
      <c r="M77">
        <f t="shared" si="11"/>
        <v>0</v>
      </c>
      <c r="N77">
        <f t="shared" si="12"/>
        <v>0</v>
      </c>
      <c r="O77">
        <f t="shared" si="13"/>
        <v>0</v>
      </c>
    </row>
    <row r="78" spans="4:15" x14ac:dyDescent="0.2">
      <c r="D78" s="171"/>
      <c r="K78">
        <f t="shared" si="9"/>
        <v>0</v>
      </c>
      <c r="L78">
        <f t="shared" si="10"/>
        <v>0</v>
      </c>
      <c r="M78">
        <f t="shared" si="11"/>
        <v>0</v>
      </c>
      <c r="N78">
        <f t="shared" si="12"/>
        <v>0</v>
      </c>
      <c r="O78">
        <f t="shared" si="13"/>
        <v>0</v>
      </c>
    </row>
    <row r="79" spans="4:15" x14ac:dyDescent="0.2">
      <c r="D79" s="171"/>
      <c r="K79">
        <f t="shared" si="9"/>
        <v>0</v>
      </c>
      <c r="L79">
        <f t="shared" si="10"/>
        <v>0</v>
      </c>
      <c r="M79">
        <f t="shared" si="11"/>
        <v>0</v>
      </c>
      <c r="N79">
        <f t="shared" si="12"/>
        <v>0</v>
      </c>
      <c r="O79">
        <f t="shared" si="13"/>
        <v>0</v>
      </c>
    </row>
    <row r="80" spans="4:15" x14ac:dyDescent="0.2">
      <c r="D80" s="171"/>
      <c r="K80">
        <f t="shared" si="9"/>
        <v>0</v>
      </c>
      <c r="L80">
        <f t="shared" si="10"/>
        <v>0</v>
      </c>
      <c r="M80">
        <f t="shared" si="11"/>
        <v>0</v>
      </c>
      <c r="N80">
        <f t="shared" si="12"/>
        <v>0</v>
      </c>
      <c r="O80">
        <f t="shared" si="13"/>
        <v>0</v>
      </c>
    </row>
    <row r="81" spans="4:15" x14ac:dyDescent="0.2">
      <c r="D81" s="171"/>
      <c r="K81">
        <f t="shared" si="9"/>
        <v>0</v>
      </c>
      <c r="L81">
        <f t="shared" si="10"/>
        <v>0</v>
      </c>
      <c r="M81">
        <f t="shared" si="11"/>
        <v>0</v>
      </c>
      <c r="N81">
        <f t="shared" si="12"/>
        <v>0</v>
      </c>
      <c r="O81">
        <f t="shared" si="13"/>
        <v>0</v>
      </c>
    </row>
    <row r="82" spans="4:15" x14ac:dyDescent="0.2">
      <c r="D82" s="171"/>
      <c r="K82">
        <f t="shared" si="9"/>
        <v>0</v>
      </c>
      <c r="L82">
        <f t="shared" si="10"/>
        <v>0</v>
      </c>
      <c r="M82">
        <f t="shared" si="11"/>
        <v>0</v>
      </c>
      <c r="N82">
        <f t="shared" si="12"/>
        <v>0</v>
      </c>
      <c r="O82">
        <f t="shared" si="13"/>
        <v>0</v>
      </c>
    </row>
    <row r="83" spans="4:15" x14ac:dyDescent="0.2">
      <c r="D83" s="171"/>
      <c r="K83">
        <f t="shared" si="9"/>
        <v>0</v>
      </c>
      <c r="L83">
        <f t="shared" si="10"/>
        <v>0</v>
      </c>
      <c r="M83">
        <f t="shared" si="11"/>
        <v>0</v>
      </c>
      <c r="N83">
        <f t="shared" si="12"/>
        <v>0</v>
      </c>
      <c r="O83">
        <f t="shared" si="13"/>
        <v>0</v>
      </c>
    </row>
    <row r="84" spans="4:15" x14ac:dyDescent="0.2">
      <c r="D84" s="171"/>
      <c r="K84">
        <f t="shared" si="9"/>
        <v>0</v>
      </c>
      <c r="L84">
        <f t="shared" si="10"/>
        <v>0</v>
      </c>
      <c r="M84">
        <f t="shared" si="11"/>
        <v>0</v>
      </c>
      <c r="N84">
        <f t="shared" si="12"/>
        <v>0</v>
      </c>
      <c r="O84">
        <f t="shared" si="13"/>
        <v>0</v>
      </c>
    </row>
    <row r="85" spans="4:15" x14ac:dyDescent="0.2">
      <c r="D85" s="171"/>
      <c r="K85">
        <f t="shared" si="9"/>
        <v>0</v>
      </c>
      <c r="L85">
        <f t="shared" si="10"/>
        <v>0</v>
      </c>
      <c r="M85">
        <f t="shared" si="11"/>
        <v>0</v>
      </c>
      <c r="N85">
        <f t="shared" si="12"/>
        <v>0</v>
      </c>
      <c r="O85">
        <f t="shared" si="13"/>
        <v>0</v>
      </c>
    </row>
    <row r="86" spans="4:15" x14ac:dyDescent="0.2">
      <c r="D86" s="171"/>
      <c r="K86">
        <f t="shared" si="9"/>
        <v>0</v>
      </c>
      <c r="L86">
        <f t="shared" si="10"/>
        <v>0</v>
      </c>
      <c r="M86">
        <f t="shared" si="11"/>
        <v>0</v>
      </c>
      <c r="N86">
        <f t="shared" si="12"/>
        <v>0</v>
      </c>
      <c r="O86">
        <f t="shared" si="13"/>
        <v>0</v>
      </c>
    </row>
    <row r="87" spans="4:15" x14ac:dyDescent="0.2">
      <c r="D87" s="171"/>
      <c r="K87">
        <f t="shared" si="9"/>
        <v>0</v>
      </c>
      <c r="L87">
        <f t="shared" si="10"/>
        <v>0</v>
      </c>
      <c r="M87">
        <f t="shared" si="11"/>
        <v>0</v>
      </c>
      <c r="N87">
        <f t="shared" si="12"/>
        <v>0</v>
      </c>
      <c r="O87">
        <f t="shared" si="13"/>
        <v>0</v>
      </c>
    </row>
    <row r="88" spans="4:15" x14ac:dyDescent="0.2">
      <c r="D88" s="171"/>
      <c r="K88">
        <f t="shared" si="9"/>
        <v>0</v>
      </c>
      <c r="L88">
        <f t="shared" si="10"/>
        <v>0</v>
      </c>
      <c r="M88">
        <f t="shared" si="11"/>
        <v>0</v>
      </c>
      <c r="N88">
        <f t="shared" si="12"/>
        <v>0</v>
      </c>
      <c r="O88">
        <f t="shared" si="13"/>
        <v>0</v>
      </c>
    </row>
    <row r="89" spans="4:15" x14ac:dyDescent="0.2">
      <c r="D89" s="171"/>
      <c r="K89">
        <f t="shared" si="9"/>
        <v>0</v>
      </c>
      <c r="L89">
        <f t="shared" si="10"/>
        <v>0</v>
      </c>
      <c r="M89">
        <f t="shared" si="11"/>
        <v>0</v>
      </c>
      <c r="N89">
        <f t="shared" si="12"/>
        <v>0</v>
      </c>
      <c r="O89">
        <f t="shared" si="13"/>
        <v>0</v>
      </c>
    </row>
    <row r="90" spans="4:15" x14ac:dyDescent="0.2">
      <c r="D90" s="171"/>
      <c r="K90">
        <f t="shared" si="9"/>
        <v>0</v>
      </c>
      <c r="L90">
        <f t="shared" si="10"/>
        <v>0</v>
      </c>
      <c r="M90">
        <f t="shared" si="11"/>
        <v>0</v>
      </c>
      <c r="N90">
        <f t="shared" si="12"/>
        <v>0</v>
      </c>
      <c r="O90">
        <f t="shared" si="13"/>
        <v>0</v>
      </c>
    </row>
    <row r="91" spans="4:15" x14ac:dyDescent="0.2">
      <c r="D91" s="171"/>
      <c r="K91">
        <f t="shared" si="9"/>
        <v>0</v>
      </c>
      <c r="L91">
        <f t="shared" si="10"/>
        <v>0</v>
      </c>
      <c r="M91">
        <f t="shared" si="11"/>
        <v>0</v>
      </c>
      <c r="N91">
        <f t="shared" si="12"/>
        <v>0</v>
      </c>
      <c r="O91">
        <f t="shared" si="13"/>
        <v>0</v>
      </c>
    </row>
    <row r="92" spans="4:15" x14ac:dyDescent="0.2">
      <c r="D92" s="171"/>
      <c r="K92">
        <f t="shared" si="9"/>
        <v>0</v>
      </c>
      <c r="L92">
        <f t="shared" si="10"/>
        <v>0</v>
      </c>
      <c r="M92">
        <f t="shared" si="11"/>
        <v>0</v>
      </c>
      <c r="N92">
        <f t="shared" si="12"/>
        <v>0</v>
      </c>
      <c r="O92">
        <f t="shared" si="13"/>
        <v>0</v>
      </c>
    </row>
    <row r="93" spans="4:15" x14ac:dyDescent="0.2">
      <c r="D93" s="171"/>
      <c r="K93">
        <f t="shared" si="9"/>
        <v>0</v>
      </c>
      <c r="L93">
        <f t="shared" si="10"/>
        <v>0</v>
      </c>
      <c r="M93">
        <f t="shared" si="11"/>
        <v>0</v>
      </c>
      <c r="N93">
        <f t="shared" si="12"/>
        <v>0</v>
      </c>
      <c r="O93">
        <f t="shared" si="13"/>
        <v>0</v>
      </c>
    </row>
    <row r="94" spans="4:15" x14ac:dyDescent="0.2">
      <c r="D94" s="171"/>
      <c r="K94">
        <f t="shared" si="9"/>
        <v>0</v>
      </c>
      <c r="L94">
        <f t="shared" si="10"/>
        <v>0</v>
      </c>
      <c r="M94">
        <f t="shared" si="11"/>
        <v>0</v>
      </c>
      <c r="N94">
        <f t="shared" si="12"/>
        <v>0</v>
      </c>
      <c r="O94">
        <f t="shared" si="13"/>
        <v>0</v>
      </c>
    </row>
    <row r="95" spans="4:15" x14ac:dyDescent="0.2">
      <c r="D95" s="171"/>
      <c r="K95">
        <f t="shared" si="9"/>
        <v>0</v>
      </c>
      <c r="L95">
        <f t="shared" si="10"/>
        <v>0</v>
      </c>
      <c r="M95">
        <f t="shared" si="11"/>
        <v>0</v>
      </c>
      <c r="N95">
        <f t="shared" si="12"/>
        <v>0</v>
      </c>
      <c r="O95">
        <f t="shared" si="13"/>
        <v>0</v>
      </c>
    </row>
    <row r="96" spans="4:15" x14ac:dyDescent="0.2">
      <c r="D96" s="171"/>
      <c r="K96">
        <f t="shared" si="9"/>
        <v>0</v>
      </c>
      <c r="L96">
        <f t="shared" si="10"/>
        <v>0</v>
      </c>
      <c r="M96">
        <f t="shared" si="11"/>
        <v>0</v>
      </c>
      <c r="N96">
        <f t="shared" si="12"/>
        <v>0</v>
      </c>
      <c r="O96">
        <f t="shared" si="13"/>
        <v>0</v>
      </c>
    </row>
    <row r="97" spans="4:15" x14ac:dyDescent="0.2">
      <c r="D97" s="171"/>
      <c r="K97">
        <f t="shared" si="9"/>
        <v>0</v>
      </c>
      <c r="L97">
        <f t="shared" si="10"/>
        <v>0</v>
      </c>
      <c r="M97">
        <f t="shared" si="11"/>
        <v>0</v>
      </c>
      <c r="N97">
        <f t="shared" si="12"/>
        <v>0</v>
      </c>
      <c r="O97">
        <f t="shared" si="13"/>
        <v>0</v>
      </c>
    </row>
    <row r="98" spans="4:15" x14ac:dyDescent="0.2">
      <c r="D98" s="171"/>
      <c r="K98">
        <f t="shared" si="9"/>
        <v>0</v>
      </c>
      <c r="L98">
        <f t="shared" si="10"/>
        <v>0</v>
      </c>
      <c r="M98">
        <f t="shared" si="11"/>
        <v>0</v>
      </c>
      <c r="N98">
        <f t="shared" si="12"/>
        <v>0</v>
      </c>
      <c r="O98">
        <f t="shared" si="13"/>
        <v>0</v>
      </c>
    </row>
    <row r="99" spans="4:15" x14ac:dyDescent="0.2">
      <c r="D99" s="171"/>
      <c r="K99">
        <f t="shared" si="9"/>
        <v>0</v>
      </c>
      <c r="L99">
        <f t="shared" si="10"/>
        <v>0</v>
      </c>
      <c r="M99">
        <f t="shared" si="11"/>
        <v>0</v>
      </c>
      <c r="N99">
        <f t="shared" si="12"/>
        <v>0</v>
      </c>
      <c r="O99">
        <f t="shared" si="13"/>
        <v>0</v>
      </c>
    </row>
    <row r="100" spans="4:15" x14ac:dyDescent="0.2">
      <c r="D100" s="171"/>
      <c r="K100">
        <f t="shared" si="9"/>
        <v>0</v>
      </c>
      <c r="L100">
        <f t="shared" si="10"/>
        <v>0</v>
      </c>
      <c r="M100">
        <f t="shared" si="11"/>
        <v>0</v>
      </c>
      <c r="N100">
        <f t="shared" si="12"/>
        <v>0</v>
      </c>
      <c r="O100">
        <f t="shared" si="13"/>
        <v>0</v>
      </c>
    </row>
  </sheetData>
  <conditionalFormatting sqref="A2:E100">
    <cfRule type="expression" dxfId="25" priority="1">
      <formula>ISEVEN(ROW())</formula>
    </cfRule>
  </conditionalFormatting>
  <dataValidations count="1">
    <dataValidation allowBlank="1" showInputMessage="1" showErrorMessage="1" sqref="B1 S1:S2 N1 O1:O1048576 C1:J1048576" xr:uid="{18621649-79FD-402C-BED9-C117B76167E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C094738-7AD8-4865-8A0C-CB9E80EF820B}">
          <x14:formula1>
            <xm:f>_xlfn.ANCHORARRAY(lists!$V$2)</xm:f>
          </x14:formula1>
          <xm:sqref>B2:B1048576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B8BA4-0FFA-4D88-9ACB-CCAD77622681}">
  <sheetPr>
    <tabColor rgb="FFBDD7EE"/>
  </sheetPr>
  <dimension ref="A1:X100"/>
  <sheetViews>
    <sheetView topLeftCell="P1" workbookViewId="0">
      <selection activeCell="T2" sqref="T2"/>
    </sheetView>
  </sheetViews>
  <sheetFormatPr baseColWidth="10" defaultColWidth="8.83203125" defaultRowHeight="16" x14ac:dyDescent="0.2"/>
  <cols>
    <col min="1" max="1" width="18.83203125" customWidth="1"/>
    <col min="2" max="3" width="15.1640625" customWidth="1"/>
    <col min="4" max="4" width="14.83203125" customWidth="1"/>
    <col min="5" max="6" width="14.6640625" customWidth="1"/>
    <col min="7" max="7" width="15.1640625" customWidth="1"/>
    <col min="8" max="8" width="11.1640625" customWidth="1"/>
    <col min="15" max="15" width="12.83203125" customWidth="1"/>
    <col min="16" max="16" width="13" customWidth="1"/>
    <col min="17" max="17" width="20" customWidth="1"/>
    <col min="18" max="18" width="16.1640625" customWidth="1"/>
    <col min="19" max="19" width="16.5" customWidth="1"/>
    <col min="20" max="20" width="14" customWidth="1"/>
  </cols>
  <sheetData>
    <row r="1" spans="1:24" ht="44.25" customHeight="1" x14ac:dyDescent="0.25">
      <c r="A1" s="84" t="str" cm="1">
        <f t="array" ref="A1:H1">TRANSPOSE(_xlfn.SORTBY(_xlfn._xlws.FILTER(label,(parts!BV:BV="header")+(parts!BV:BV="cK")+(parts!BV:BV="PK")+(parts!BV:BV="FK")),_xlfn._xlws.FILTER(parts!BX:BX,(parts!BV:BV="header")+(parts!BV:BV="cK")+(parts!BV:BV="PK")+(parts!BV:BV="FK")),1))</f>
        <v>Quality report</v>
      </c>
      <c r="B1" s="9" t="str">
        <v>Report ID</v>
      </c>
      <c r="C1" s="64" t="str">
        <v>Sample ID</v>
      </c>
      <c r="D1" s="9" t="str">
        <v>Report set ID</v>
      </c>
      <c r="E1" s="9" t="str">
        <v>Quality flag</v>
      </c>
      <c r="F1" s="64" t="str">
        <v>Severity indicator</v>
      </c>
      <c r="G1" s="64" t="str">
        <v>Last edited</v>
      </c>
      <c r="H1" s="9" t="str">
        <v>Notes</v>
      </c>
      <c r="I1" s="9"/>
      <c r="J1" s="9"/>
      <c r="K1" s="64"/>
      <c r="L1" s="64"/>
      <c r="M1" s="64"/>
      <c r="N1" s="64"/>
      <c r="O1" s="64" t="s">
        <v>6107</v>
      </c>
      <c r="P1" s="64" t="str" cm="1">
        <f t="array" ref="P1:W1">TRANSPOSE(_xlfn.SORTBY(_xlfn._xlws.FILTER(partID,(parts!BV:BV="header")+(parts!BV:BV="cK")+(parts!BV:BV="PK")+(parts!BV:BV="FK")),_xlfn._xlws.FILTER(parts!BX:BX,(parts!BV:BV="header")+(parts!BV:BV="cK")+(parts!BV:BV="PK")+(parts!BV:BV="FK")),1))</f>
        <v>qualityID</v>
      </c>
      <c r="Q1" s="64" t="str">
        <v>measureRepID</v>
      </c>
      <c r="R1" s="9" t="str">
        <v>sampleID</v>
      </c>
      <c r="S1" s="9" t="str">
        <v>meaureSetRepID</v>
      </c>
      <c r="T1" s="9" t="str">
        <v>qualityFlag</v>
      </c>
      <c r="U1" s="64" t="str">
        <v>severity</v>
      </c>
      <c r="V1" s="64" t="str">
        <v>lastEdited</v>
      </c>
      <c r="W1" s="9" t="str">
        <v>notes</v>
      </c>
      <c r="X1" s="9"/>
    </row>
    <row r="2" spans="1:24" x14ac:dyDescent="0.2">
      <c r="E2" t="s">
        <v>1754</v>
      </c>
      <c r="F2" t="s">
        <v>2799</v>
      </c>
      <c r="G2" s="171"/>
      <c r="O2" s="37"/>
      <c r="P2">
        <f>A2</f>
        <v>0</v>
      </c>
      <c r="Q2">
        <f t="shared" ref="Q2:Q65" si="0">B2</f>
        <v>0</v>
      </c>
      <c r="R2">
        <f t="shared" ref="R2:R65" si="1">C2</f>
        <v>0</v>
      </c>
      <c r="S2">
        <f t="shared" ref="S2:S65" si="2">D2</f>
        <v>0</v>
      </c>
      <c r="T2" t="str">
        <f>IF(E2="",0,_xlfn.XLOOKUP(E2,label,partID))</f>
        <v>flagAI</v>
      </c>
      <c r="U2" t="str">
        <f t="shared" ref="U2:U33" si="3">IF(F2="",0,_xlfn.XLOOKUP(F2,label,partID))</f>
        <v>mid</v>
      </c>
      <c r="V2">
        <f t="shared" ref="V2:W65" si="4">G2</f>
        <v>0</v>
      </c>
      <c r="W2">
        <f t="shared" si="4"/>
        <v>0</v>
      </c>
    </row>
    <row r="3" spans="1:24" x14ac:dyDescent="0.2">
      <c r="G3" s="171"/>
      <c r="P3">
        <f t="shared" ref="P3:P66" si="5">A3</f>
        <v>0</v>
      </c>
      <c r="Q3">
        <f t="shared" si="0"/>
        <v>0</v>
      </c>
      <c r="R3">
        <f t="shared" si="1"/>
        <v>0</v>
      </c>
      <c r="S3">
        <f t="shared" si="2"/>
        <v>0</v>
      </c>
      <c r="T3">
        <f t="shared" ref="T3:T33" si="6">IF(E3="",0,_xlfn.XLOOKUP(E3,label,partID))</f>
        <v>0</v>
      </c>
      <c r="U3">
        <f t="shared" si="3"/>
        <v>0</v>
      </c>
      <c r="V3">
        <f t="shared" si="4"/>
        <v>0</v>
      </c>
      <c r="W3">
        <f t="shared" si="4"/>
        <v>0</v>
      </c>
    </row>
    <row r="4" spans="1:24" x14ac:dyDescent="0.2">
      <c r="G4" s="171"/>
      <c r="P4">
        <f t="shared" si="5"/>
        <v>0</v>
      </c>
      <c r="Q4">
        <f t="shared" si="0"/>
        <v>0</v>
      </c>
      <c r="R4">
        <f t="shared" si="1"/>
        <v>0</v>
      </c>
      <c r="S4">
        <f t="shared" si="2"/>
        <v>0</v>
      </c>
      <c r="T4">
        <f t="shared" si="6"/>
        <v>0</v>
      </c>
      <c r="U4">
        <f t="shared" si="3"/>
        <v>0</v>
      </c>
      <c r="V4">
        <f t="shared" si="4"/>
        <v>0</v>
      </c>
      <c r="W4">
        <f t="shared" si="4"/>
        <v>0</v>
      </c>
    </row>
    <row r="5" spans="1:24" x14ac:dyDescent="0.2">
      <c r="G5" s="171"/>
      <c r="P5">
        <f t="shared" si="5"/>
        <v>0</v>
      </c>
      <c r="Q5">
        <f t="shared" si="0"/>
        <v>0</v>
      </c>
      <c r="R5">
        <f t="shared" si="1"/>
        <v>0</v>
      </c>
      <c r="S5">
        <f t="shared" si="2"/>
        <v>0</v>
      </c>
      <c r="T5">
        <f t="shared" si="6"/>
        <v>0</v>
      </c>
      <c r="U5">
        <f t="shared" si="3"/>
        <v>0</v>
      </c>
      <c r="V5">
        <f t="shared" si="4"/>
        <v>0</v>
      </c>
      <c r="W5">
        <f t="shared" si="4"/>
        <v>0</v>
      </c>
    </row>
    <row r="6" spans="1:24" x14ac:dyDescent="0.2">
      <c r="G6" s="171"/>
      <c r="P6">
        <f t="shared" si="5"/>
        <v>0</v>
      </c>
      <c r="Q6">
        <f t="shared" si="0"/>
        <v>0</v>
      </c>
      <c r="R6">
        <f t="shared" si="1"/>
        <v>0</v>
      </c>
      <c r="S6">
        <f t="shared" si="2"/>
        <v>0</v>
      </c>
      <c r="T6">
        <f t="shared" si="6"/>
        <v>0</v>
      </c>
      <c r="U6">
        <f t="shared" si="3"/>
        <v>0</v>
      </c>
      <c r="V6">
        <f t="shared" si="4"/>
        <v>0</v>
      </c>
      <c r="W6">
        <f t="shared" si="4"/>
        <v>0</v>
      </c>
    </row>
    <row r="7" spans="1:24" x14ac:dyDescent="0.2">
      <c r="G7" s="171"/>
      <c r="P7">
        <f t="shared" si="5"/>
        <v>0</v>
      </c>
      <c r="Q7">
        <f t="shared" si="0"/>
        <v>0</v>
      </c>
      <c r="R7">
        <f t="shared" si="1"/>
        <v>0</v>
      </c>
      <c r="S7">
        <f t="shared" si="2"/>
        <v>0</v>
      </c>
      <c r="T7">
        <f t="shared" si="6"/>
        <v>0</v>
      </c>
      <c r="U7">
        <f t="shared" si="3"/>
        <v>0</v>
      </c>
      <c r="V7">
        <f t="shared" si="4"/>
        <v>0</v>
      </c>
      <c r="W7">
        <f t="shared" si="4"/>
        <v>0</v>
      </c>
    </row>
    <row r="8" spans="1:24" x14ac:dyDescent="0.2">
      <c r="G8" s="171"/>
      <c r="P8">
        <f t="shared" si="5"/>
        <v>0</v>
      </c>
      <c r="Q8">
        <f t="shared" si="0"/>
        <v>0</v>
      </c>
      <c r="R8">
        <f t="shared" si="1"/>
        <v>0</v>
      </c>
      <c r="S8">
        <f t="shared" si="2"/>
        <v>0</v>
      </c>
      <c r="T8">
        <f t="shared" si="6"/>
        <v>0</v>
      </c>
      <c r="U8">
        <f t="shared" si="3"/>
        <v>0</v>
      </c>
      <c r="V8">
        <f t="shared" si="4"/>
        <v>0</v>
      </c>
      <c r="W8">
        <f t="shared" si="4"/>
        <v>0</v>
      </c>
    </row>
    <row r="9" spans="1:24" x14ac:dyDescent="0.2">
      <c r="G9" s="171"/>
      <c r="P9">
        <f t="shared" si="5"/>
        <v>0</v>
      </c>
      <c r="Q9">
        <f t="shared" si="0"/>
        <v>0</v>
      </c>
      <c r="R9">
        <f t="shared" si="1"/>
        <v>0</v>
      </c>
      <c r="S9">
        <f t="shared" si="2"/>
        <v>0</v>
      </c>
      <c r="T9">
        <f t="shared" si="6"/>
        <v>0</v>
      </c>
      <c r="U9">
        <f t="shared" si="3"/>
        <v>0</v>
      </c>
      <c r="V9">
        <f t="shared" si="4"/>
        <v>0</v>
      </c>
      <c r="W9">
        <f t="shared" si="4"/>
        <v>0</v>
      </c>
    </row>
    <row r="10" spans="1:24" x14ac:dyDescent="0.2">
      <c r="G10" s="171"/>
      <c r="P10">
        <f t="shared" si="5"/>
        <v>0</v>
      </c>
      <c r="Q10">
        <f t="shared" si="0"/>
        <v>0</v>
      </c>
      <c r="R10">
        <f t="shared" si="1"/>
        <v>0</v>
      </c>
      <c r="S10">
        <f t="shared" si="2"/>
        <v>0</v>
      </c>
      <c r="T10">
        <f t="shared" si="6"/>
        <v>0</v>
      </c>
      <c r="U10">
        <f t="shared" si="3"/>
        <v>0</v>
      </c>
      <c r="V10">
        <f t="shared" si="4"/>
        <v>0</v>
      </c>
      <c r="W10">
        <f t="shared" si="4"/>
        <v>0</v>
      </c>
    </row>
    <row r="11" spans="1:24" x14ac:dyDescent="0.2">
      <c r="G11" s="171"/>
      <c r="P11">
        <f t="shared" si="5"/>
        <v>0</v>
      </c>
      <c r="Q11">
        <f t="shared" si="0"/>
        <v>0</v>
      </c>
      <c r="R11">
        <f t="shared" si="1"/>
        <v>0</v>
      </c>
      <c r="S11">
        <f t="shared" si="2"/>
        <v>0</v>
      </c>
      <c r="T11">
        <f t="shared" si="6"/>
        <v>0</v>
      </c>
      <c r="U11">
        <f t="shared" si="3"/>
        <v>0</v>
      </c>
      <c r="V11">
        <f t="shared" si="4"/>
        <v>0</v>
      </c>
      <c r="W11">
        <f t="shared" si="4"/>
        <v>0</v>
      </c>
    </row>
    <row r="12" spans="1:24" x14ac:dyDescent="0.2">
      <c r="G12" s="171"/>
      <c r="P12">
        <f t="shared" si="5"/>
        <v>0</v>
      </c>
      <c r="Q12">
        <f t="shared" si="0"/>
        <v>0</v>
      </c>
      <c r="R12">
        <f t="shared" si="1"/>
        <v>0</v>
      </c>
      <c r="S12">
        <f t="shared" si="2"/>
        <v>0</v>
      </c>
      <c r="T12">
        <f t="shared" si="6"/>
        <v>0</v>
      </c>
      <c r="U12">
        <f t="shared" si="3"/>
        <v>0</v>
      </c>
      <c r="V12">
        <f t="shared" si="4"/>
        <v>0</v>
      </c>
      <c r="W12">
        <f t="shared" si="4"/>
        <v>0</v>
      </c>
    </row>
    <row r="13" spans="1:24" x14ac:dyDescent="0.2">
      <c r="G13" s="171"/>
      <c r="P13">
        <f t="shared" si="5"/>
        <v>0</v>
      </c>
      <c r="Q13">
        <f t="shared" si="0"/>
        <v>0</v>
      </c>
      <c r="R13">
        <f t="shared" si="1"/>
        <v>0</v>
      </c>
      <c r="S13">
        <f t="shared" si="2"/>
        <v>0</v>
      </c>
      <c r="T13">
        <f t="shared" si="6"/>
        <v>0</v>
      </c>
      <c r="U13">
        <f t="shared" si="3"/>
        <v>0</v>
      </c>
      <c r="V13">
        <f t="shared" si="4"/>
        <v>0</v>
      </c>
      <c r="W13">
        <f t="shared" si="4"/>
        <v>0</v>
      </c>
    </row>
    <row r="14" spans="1:24" x14ac:dyDescent="0.2">
      <c r="G14" s="171"/>
      <c r="P14">
        <f t="shared" si="5"/>
        <v>0</v>
      </c>
      <c r="Q14">
        <f t="shared" si="0"/>
        <v>0</v>
      </c>
      <c r="R14">
        <f t="shared" si="1"/>
        <v>0</v>
      </c>
      <c r="S14">
        <f t="shared" si="2"/>
        <v>0</v>
      </c>
      <c r="T14">
        <f t="shared" si="6"/>
        <v>0</v>
      </c>
      <c r="U14">
        <f t="shared" si="3"/>
        <v>0</v>
      </c>
      <c r="V14">
        <f t="shared" si="4"/>
        <v>0</v>
      </c>
      <c r="W14">
        <f t="shared" si="4"/>
        <v>0</v>
      </c>
    </row>
    <row r="15" spans="1:24" x14ac:dyDescent="0.2">
      <c r="G15" s="171"/>
      <c r="P15">
        <f t="shared" si="5"/>
        <v>0</v>
      </c>
      <c r="Q15">
        <f t="shared" si="0"/>
        <v>0</v>
      </c>
      <c r="R15">
        <f t="shared" si="1"/>
        <v>0</v>
      </c>
      <c r="S15">
        <f t="shared" si="2"/>
        <v>0</v>
      </c>
      <c r="T15">
        <f t="shared" si="6"/>
        <v>0</v>
      </c>
      <c r="U15">
        <f t="shared" si="3"/>
        <v>0</v>
      </c>
      <c r="V15">
        <f t="shared" si="4"/>
        <v>0</v>
      </c>
      <c r="W15">
        <f t="shared" si="4"/>
        <v>0</v>
      </c>
    </row>
    <row r="16" spans="1:24" x14ac:dyDescent="0.2">
      <c r="G16" s="171"/>
      <c r="P16">
        <f t="shared" si="5"/>
        <v>0</v>
      </c>
      <c r="Q16">
        <f t="shared" si="0"/>
        <v>0</v>
      </c>
      <c r="R16">
        <f t="shared" si="1"/>
        <v>0</v>
      </c>
      <c r="S16">
        <f t="shared" si="2"/>
        <v>0</v>
      </c>
      <c r="T16">
        <f t="shared" si="6"/>
        <v>0</v>
      </c>
      <c r="U16">
        <f t="shared" si="3"/>
        <v>0</v>
      </c>
      <c r="V16">
        <f t="shared" si="4"/>
        <v>0</v>
      </c>
      <c r="W16">
        <f t="shared" si="4"/>
        <v>0</v>
      </c>
    </row>
    <row r="17" spans="7:23" x14ac:dyDescent="0.2">
      <c r="G17" s="171"/>
      <c r="P17">
        <f t="shared" si="5"/>
        <v>0</v>
      </c>
      <c r="Q17">
        <f t="shared" si="0"/>
        <v>0</v>
      </c>
      <c r="R17">
        <f t="shared" si="1"/>
        <v>0</v>
      </c>
      <c r="S17">
        <f t="shared" si="2"/>
        <v>0</v>
      </c>
      <c r="T17">
        <f t="shared" si="6"/>
        <v>0</v>
      </c>
      <c r="U17">
        <f t="shared" si="3"/>
        <v>0</v>
      </c>
      <c r="V17">
        <f t="shared" si="4"/>
        <v>0</v>
      </c>
      <c r="W17">
        <f t="shared" si="4"/>
        <v>0</v>
      </c>
    </row>
    <row r="18" spans="7:23" x14ac:dyDescent="0.2">
      <c r="G18" s="171"/>
      <c r="P18">
        <f t="shared" si="5"/>
        <v>0</v>
      </c>
      <c r="Q18">
        <f t="shared" si="0"/>
        <v>0</v>
      </c>
      <c r="R18">
        <f t="shared" si="1"/>
        <v>0</v>
      </c>
      <c r="S18">
        <f t="shared" si="2"/>
        <v>0</v>
      </c>
      <c r="T18">
        <f t="shared" si="6"/>
        <v>0</v>
      </c>
      <c r="U18">
        <f t="shared" si="3"/>
        <v>0</v>
      </c>
      <c r="V18">
        <f t="shared" si="4"/>
        <v>0</v>
      </c>
      <c r="W18">
        <f t="shared" si="4"/>
        <v>0</v>
      </c>
    </row>
    <row r="19" spans="7:23" x14ac:dyDescent="0.2">
      <c r="G19" s="171"/>
      <c r="P19">
        <f t="shared" si="5"/>
        <v>0</v>
      </c>
      <c r="Q19">
        <f t="shared" si="0"/>
        <v>0</v>
      </c>
      <c r="R19">
        <f t="shared" si="1"/>
        <v>0</v>
      </c>
      <c r="S19">
        <f t="shared" si="2"/>
        <v>0</v>
      </c>
      <c r="T19">
        <f t="shared" si="6"/>
        <v>0</v>
      </c>
      <c r="U19">
        <f t="shared" si="3"/>
        <v>0</v>
      </c>
      <c r="V19">
        <f t="shared" si="4"/>
        <v>0</v>
      </c>
      <c r="W19">
        <f t="shared" si="4"/>
        <v>0</v>
      </c>
    </row>
    <row r="20" spans="7:23" x14ac:dyDescent="0.2">
      <c r="G20" s="171"/>
      <c r="P20">
        <f t="shared" si="5"/>
        <v>0</v>
      </c>
      <c r="Q20">
        <f t="shared" si="0"/>
        <v>0</v>
      </c>
      <c r="R20">
        <f t="shared" si="1"/>
        <v>0</v>
      </c>
      <c r="S20">
        <f t="shared" si="2"/>
        <v>0</v>
      </c>
      <c r="T20">
        <f t="shared" si="6"/>
        <v>0</v>
      </c>
      <c r="U20">
        <f t="shared" si="3"/>
        <v>0</v>
      </c>
      <c r="V20">
        <f t="shared" si="4"/>
        <v>0</v>
      </c>
      <c r="W20">
        <f t="shared" si="4"/>
        <v>0</v>
      </c>
    </row>
    <row r="21" spans="7:23" x14ac:dyDescent="0.2">
      <c r="G21" s="171"/>
      <c r="P21">
        <f t="shared" si="5"/>
        <v>0</v>
      </c>
      <c r="Q21">
        <f t="shared" si="0"/>
        <v>0</v>
      </c>
      <c r="R21">
        <f t="shared" si="1"/>
        <v>0</v>
      </c>
      <c r="S21">
        <f t="shared" si="2"/>
        <v>0</v>
      </c>
      <c r="T21">
        <f t="shared" si="6"/>
        <v>0</v>
      </c>
      <c r="U21">
        <f t="shared" si="3"/>
        <v>0</v>
      </c>
      <c r="V21">
        <f t="shared" si="4"/>
        <v>0</v>
      </c>
      <c r="W21">
        <f t="shared" si="4"/>
        <v>0</v>
      </c>
    </row>
    <row r="22" spans="7:23" x14ac:dyDescent="0.2">
      <c r="G22" s="171"/>
      <c r="P22">
        <f t="shared" si="5"/>
        <v>0</v>
      </c>
      <c r="Q22">
        <f t="shared" si="0"/>
        <v>0</v>
      </c>
      <c r="R22">
        <f t="shared" si="1"/>
        <v>0</v>
      </c>
      <c r="S22">
        <f t="shared" si="2"/>
        <v>0</v>
      </c>
      <c r="T22">
        <f t="shared" si="6"/>
        <v>0</v>
      </c>
      <c r="U22">
        <f t="shared" si="3"/>
        <v>0</v>
      </c>
      <c r="V22">
        <f t="shared" si="4"/>
        <v>0</v>
      </c>
      <c r="W22">
        <f t="shared" si="4"/>
        <v>0</v>
      </c>
    </row>
    <row r="23" spans="7:23" x14ac:dyDescent="0.2">
      <c r="G23" s="171"/>
      <c r="P23">
        <f t="shared" si="5"/>
        <v>0</v>
      </c>
      <c r="Q23">
        <f t="shared" si="0"/>
        <v>0</v>
      </c>
      <c r="R23">
        <f t="shared" si="1"/>
        <v>0</v>
      </c>
      <c r="S23">
        <f t="shared" si="2"/>
        <v>0</v>
      </c>
      <c r="T23">
        <f t="shared" si="6"/>
        <v>0</v>
      </c>
      <c r="U23">
        <f t="shared" si="3"/>
        <v>0</v>
      </c>
      <c r="V23">
        <f t="shared" si="4"/>
        <v>0</v>
      </c>
      <c r="W23">
        <f t="shared" si="4"/>
        <v>0</v>
      </c>
    </row>
    <row r="24" spans="7:23" x14ac:dyDescent="0.2">
      <c r="G24" s="171"/>
      <c r="P24">
        <f t="shared" si="5"/>
        <v>0</v>
      </c>
      <c r="Q24">
        <f t="shared" si="0"/>
        <v>0</v>
      </c>
      <c r="R24">
        <f t="shared" si="1"/>
        <v>0</v>
      </c>
      <c r="S24">
        <f t="shared" si="2"/>
        <v>0</v>
      </c>
      <c r="T24">
        <f t="shared" si="6"/>
        <v>0</v>
      </c>
      <c r="U24">
        <f t="shared" si="3"/>
        <v>0</v>
      </c>
      <c r="V24">
        <f t="shared" si="4"/>
        <v>0</v>
      </c>
      <c r="W24">
        <f t="shared" si="4"/>
        <v>0</v>
      </c>
    </row>
    <row r="25" spans="7:23" x14ac:dyDescent="0.2">
      <c r="G25" s="171"/>
      <c r="P25">
        <f t="shared" si="5"/>
        <v>0</v>
      </c>
      <c r="Q25">
        <f t="shared" si="0"/>
        <v>0</v>
      </c>
      <c r="R25">
        <f t="shared" si="1"/>
        <v>0</v>
      </c>
      <c r="S25">
        <f t="shared" si="2"/>
        <v>0</v>
      </c>
      <c r="T25">
        <f t="shared" si="6"/>
        <v>0</v>
      </c>
      <c r="U25">
        <f t="shared" si="3"/>
        <v>0</v>
      </c>
      <c r="V25">
        <f t="shared" si="4"/>
        <v>0</v>
      </c>
      <c r="W25">
        <f t="shared" si="4"/>
        <v>0</v>
      </c>
    </row>
    <row r="26" spans="7:23" x14ac:dyDescent="0.2">
      <c r="G26" s="171"/>
      <c r="P26">
        <f t="shared" si="5"/>
        <v>0</v>
      </c>
      <c r="Q26">
        <f t="shared" si="0"/>
        <v>0</v>
      </c>
      <c r="R26">
        <f t="shared" si="1"/>
        <v>0</v>
      </c>
      <c r="S26">
        <f t="shared" si="2"/>
        <v>0</v>
      </c>
      <c r="T26">
        <f t="shared" si="6"/>
        <v>0</v>
      </c>
      <c r="U26">
        <f t="shared" si="3"/>
        <v>0</v>
      </c>
      <c r="V26">
        <f t="shared" si="4"/>
        <v>0</v>
      </c>
      <c r="W26">
        <f t="shared" si="4"/>
        <v>0</v>
      </c>
    </row>
    <row r="27" spans="7:23" x14ac:dyDescent="0.2">
      <c r="G27" s="171"/>
      <c r="P27">
        <f t="shared" si="5"/>
        <v>0</v>
      </c>
      <c r="Q27">
        <f t="shared" si="0"/>
        <v>0</v>
      </c>
      <c r="R27">
        <f t="shared" si="1"/>
        <v>0</v>
      </c>
      <c r="S27">
        <f t="shared" si="2"/>
        <v>0</v>
      </c>
      <c r="T27">
        <f t="shared" si="6"/>
        <v>0</v>
      </c>
      <c r="U27">
        <f t="shared" si="3"/>
        <v>0</v>
      </c>
      <c r="V27">
        <f t="shared" si="4"/>
        <v>0</v>
      </c>
      <c r="W27">
        <f t="shared" si="4"/>
        <v>0</v>
      </c>
    </row>
    <row r="28" spans="7:23" x14ac:dyDescent="0.2">
      <c r="G28" s="171"/>
      <c r="P28">
        <f t="shared" si="5"/>
        <v>0</v>
      </c>
      <c r="Q28">
        <f t="shared" si="0"/>
        <v>0</v>
      </c>
      <c r="R28">
        <f t="shared" si="1"/>
        <v>0</v>
      </c>
      <c r="S28">
        <f t="shared" si="2"/>
        <v>0</v>
      </c>
      <c r="T28">
        <f t="shared" si="6"/>
        <v>0</v>
      </c>
      <c r="U28">
        <f t="shared" si="3"/>
        <v>0</v>
      </c>
      <c r="V28">
        <f t="shared" si="4"/>
        <v>0</v>
      </c>
      <c r="W28">
        <f t="shared" si="4"/>
        <v>0</v>
      </c>
    </row>
    <row r="29" spans="7:23" x14ac:dyDescent="0.2">
      <c r="G29" s="171"/>
      <c r="P29">
        <f t="shared" si="5"/>
        <v>0</v>
      </c>
      <c r="Q29">
        <f t="shared" si="0"/>
        <v>0</v>
      </c>
      <c r="R29">
        <f t="shared" si="1"/>
        <v>0</v>
      </c>
      <c r="S29">
        <f t="shared" si="2"/>
        <v>0</v>
      </c>
      <c r="T29">
        <f t="shared" si="6"/>
        <v>0</v>
      </c>
      <c r="U29">
        <f t="shared" si="3"/>
        <v>0</v>
      </c>
      <c r="V29">
        <f t="shared" si="4"/>
        <v>0</v>
      </c>
      <c r="W29">
        <f t="shared" si="4"/>
        <v>0</v>
      </c>
    </row>
    <row r="30" spans="7:23" x14ac:dyDescent="0.2">
      <c r="G30" s="171"/>
      <c r="P30">
        <f t="shared" si="5"/>
        <v>0</v>
      </c>
      <c r="Q30">
        <f t="shared" si="0"/>
        <v>0</v>
      </c>
      <c r="R30">
        <f t="shared" si="1"/>
        <v>0</v>
      </c>
      <c r="S30">
        <f t="shared" si="2"/>
        <v>0</v>
      </c>
      <c r="T30">
        <f t="shared" si="6"/>
        <v>0</v>
      </c>
      <c r="U30">
        <f t="shared" si="3"/>
        <v>0</v>
      </c>
      <c r="V30">
        <f t="shared" si="4"/>
        <v>0</v>
      </c>
      <c r="W30">
        <f t="shared" si="4"/>
        <v>0</v>
      </c>
    </row>
    <row r="31" spans="7:23" x14ac:dyDescent="0.2">
      <c r="G31" s="171"/>
      <c r="P31">
        <f t="shared" si="5"/>
        <v>0</v>
      </c>
      <c r="Q31">
        <f t="shared" si="0"/>
        <v>0</v>
      </c>
      <c r="R31">
        <f t="shared" si="1"/>
        <v>0</v>
      </c>
      <c r="S31">
        <f t="shared" si="2"/>
        <v>0</v>
      </c>
      <c r="T31">
        <f t="shared" si="6"/>
        <v>0</v>
      </c>
      <c r="U31">
        <f t="shared" si="3"/>
        <v>0</v>
      </c>
      <c r="V31">
        <f t="shared" si="4"/>
        <v>0</v>
      </c>
      <c r="W31">
        <f t="shared" si="4"/>
        <v>0</v>
      </c>
    </row>
    <row r="32" spans="7:23" x14ac:dyDescent="0.2">
      <c r="G32" s="171"/>
      <c r="P32">
        <f t="shared" si="5"/>
        <v>0</v>
      </c>
      <c r="Q32">
        <f t="shared" si="0"/>
        <v>0</v>
      </c>
      <c r="R32">
        <f t="shared" si="1"/>
        <v>0</v>
      </c>
      <c r="S32">
        <f t="shared" si="2"/>
        <v>0</v>
      </c>
      <c r="T32">
        <f t="shared" si="6"/>
        <v>0</v>
      </c>
      <c r="U32">
        <f t="shared" si="3"/>
        <v>0</v>
      </c>
      <c r="V32">
        <f t="shared" si="4"/>
        <v>0</v>
      </c>
      <c r="W32">
        <f t="shared" si="4"/>
        <v>0</v>
      </c>
    </row>
    <row r="33" spans="7:23" x14ac:dyDescent="0.2">
      <c r="G33" s="171"/>
      <c r="P33">
        <f t="shared" si="5"/>
        <v>0</v>
      </c>
      <c r="Q33">
        <f t="shared" si="0"/>
        <v>0</v>
      </c>
      <c r="R33">
        <f t="shared" si="1"/>
        <v>0</v>
      </c>
      <c r="S33">
        <f t="shared" si="2"/>
        <v>0</v>
      </c>
      <c r="T33">
        <f t="shared" si="6"/>
        <v>0</v>
      </c>
      <c r="U33">
        <f t="shared" si="3"/>
        <v>0</v>
      </c>
      <c r="V33">
        <f t="shared" si="4"/>
        <v>0</v>
      </c>
      <c r="W33">
        <f t="shared" si="4"/>
        <v>0</v>
      </c>
    </row>
    <row r="34" spans="7:23" x14ac:dyDescent="0.2">
      <c r="G34" s="171"/>
      <c r="P34">
        <f t="shared" si="5"/>
        <v>0</v>
      </c>
      <c r="Q34">
        <f t="shared" si="0"/>
        <v>0</v>
      </c>
      <c r="R34">
        <f t="shared" si="1"/>
        <v>0</v>
      </c>
      <c r="S34">
        <f t="shared" si="2"/>
        <v>0</v>
      </c>
      <c r="T34">
        <f t="shared" ref="T34:T65" si="7">IF(E34="",0,_xlfn.XLOOKUP(E34,label,partID))</f>
        <v>0</v>
      </c>
      <c r="U34">
        <f t="shared" ref="U34:U65" si="8">IF(F34="",0,_xlfn.XLOOKUP(F34,label,partID))</f>
        <v>0</v>
      </c>
      <c r="V34">
        <f t="shared" si="4"/>
        <v>0</v>
      </c>
      <c r="W34">
        <f t="shared" si="4"/>
        <v>0</v>
      </c>
    </row>
    <row r="35" spans="7:23" x14ac:dyDescent="0.2">
      <c r="G35" s="171"/>
      <c r="P35">
        <f t="shared" si="5"/>
        <v>0</v>
      </c>
      <c r="Q35">
        <f t="shared" si="0"/>
        <v>0</v>
      </c>
      <c r="R35">
        <f t="shared" si="1"/>
        <v>0</v>
      </c>
      <c r="S35">
        <f t="shared" si="2"/>
        <v>0</v>
      </c>
      <c r="T35">
        <f t="shared" si="7"/>
        <v>0</v>
      </c>
      <c r="U35">
        <f t="shared" si="8"/>
        <v>0</v>
      </c>
      <c r="V35">
        <f t="shared" si="4"/>
        <v>0</v>
      </c>
      <c r="W35">
        <f t="shared" si="4"/>
        <v>0</v>
      </c>
    </row>
    <row r="36" spans="7:23" x14ac:dyDescent="0.2">
      <c r="G36" s="171"/>
      <c r="P36">
        <f t="shared" si="5"/>
        <v>0</v>
      </c>
      <c r="Q36">
        <f t="shared" si="0"/>
        <v>0</v>
      </c>
      <c r="R36">
        <f t="shared" si="1"/>
        <v>0</v>
      </c>
      <c r="S36">
        <f t="shared" si="2"/>
        <v>0</v>
      </c>
      <c r="T36">
        <f t="shared" si="7"/>
        <v>0</v>
      </c>
      <c r="U36">
        <f t="shared" si="8"/>
        <v>0</v>
      </c>
      <c r="V36">
        <f t="shared" si="4"/>
        <v>0</v>
      </c>
      <c r="W36">
        <f t="shared" si="4"/>
        <v>0</v>
      </c>
    </row>
    <row r="37" spans="7:23" x14ac:dyDescent="0.2">
      <c r="G37" s="171"/>
      <c r="P37">
        <f t="shared" si="5"/>
        <v>0</v>
      </c>
      <c r="Q37">
        <f t="shared" si="0"/>
        <v>0</v>
      </c>
      <c r="R37">
        <f t="shared" si="1"/>
        <v>0</v>
      </c>
      <c r="S37">
        <f t="shared" si="2"/>
        <v>0</v>
      </c>
      <c r="T37">
        <f t="shared" si="7"/>
        <v>0</v>
      </c>
      <c r="U37">
        <f t="shared" si="8"/>
        <v>0</v>
      </c>
      <c r="V37">
        <f t="shared" si="4"/>
        <v>0</v>
      </c>
      <c r="W37">
        <f t="shared" si="4"/>
        <v>0</v>
      </c>
    </row>
    <row r="38" spans="7:23" x14ac:dyDescent="0.2">
      <c r="G38" s="171"/>
      <c r="P38">
        <f t="shared" si="5"/>
        <v>0</v>
      </c>
      <c r="Q38">
        <f t="shared" si="0"/>
        <v>0</v>
      </c>
      <c r="R38">
        <f t="shared" si="1"/>
        <v>0</v>
      </c>
      <c r="S38">
        <f t="shared" si="2"/>
        <v>0</v>
      </c>
      <c r="T38">
        <f t="shared" si="7"/>
        <v>0</v>
      </c>
      <c r="U38">
        <f t="shared" si="8"/>
        <v>0</v>
      </c>
      <c r="V38">
        <f t="shared" si="4"/>
        <v>0</v>
      </c>
      <c r="W38">
        <f t="shared" si="4"/>
        <v>0</v>
      </c>
    </row>
    <row r="39" spans="7:23" x14ac:dyDescent="0.2">
      <c r="G39" s="171"/>
      <c r="P39">
        <f t="shared" si="5"/>
        <v>0</v>
      </c>
      <c r="Q39">
        <f t="shared" si="0"/>
        <v>0</v>
      </c>
      <c r="R39">
        <f t="shared" si="1"/>
        <v>0</v>
      </c>
      <c r="S39">
        <f t="shared" si="2"/>
        <v>0</v>
      </c>
      <c r="T39">
        <f t="shared" si="7"/>
        <v>0</v>
      </c>
      <c r="U39">
        <f t="shared" si="8"/>
        <v>0</v>
      </c>
      <c r="V39">
        <f t="shared" si="4"/>
        <v>0</v>
      </c>
      <c r="W39">
        <f t="shared" si="4"/>
        <v>0</v>
      </c>
    </row>
    <row r="40" spans="7:23" x14ac:dyDescent="0.2">
      <c r="G40" s="171"/>
      <c r="P40">
        <f t="shared" si="5"/>
        <v>0</v>
      </c>
      <c r="Q40">
        <f t="shared" si="0"/>
        <v>0</v>
      </c>
      <c r="R40">
        <f t="shared" si="1"/>
        <v>0</v>
      </c>
      <c r="S40">
        <f t="shared" si="2"/>
        <v>0</v>
      </c>
      <c r="T40">
        <f t="shared" si="7"/>
        <v>0</v>
      </c>
      <c r="U40">
        <f t="shared" si="8"/>
        <v>0</v>
      </c>
      <c r="V40">
        <f t="shared" si="4"/>
        <v>0</v>
      </c>
      <c r="W40">
        <f t="shared" si="4"/>
        <v>0</v>
      </c>
    </row>
    <row r="41" spans="7:23" x14ac:dyDescent="0.2">
      <c r="G41" s="171"/>
      <c r="P41">
        <f t="shared" si="5"/>
        <v>0</v>
      </c>
      <c r="Q41">
        <f t="shared" si="0"/>
        <v>0</v>
      </c>
      <c r="R41">
        <f t="shared" si="1"/>
        <v>0</v>
      </c>
      <c r="S41">
        <f t="shared" si="2"/>
        <v>0</v>
      </c>
      <c r="T41">
        <f t="shared" si="7"/>
        <v>0</v>
      </c>
      <c r="U41">
        <f t="shared" si="8"/>
        <v>0</v>
      </c>
      <c r="V41">
        <f t="shared" si="4"/>
        <v>0</v>
      </c>
      <c r="W41">
        <f t="shared" si="4"/>
        <v>0</v>
      </c>
    </row>
    <row r="42" spans="7:23" x14ac:dyDescent="0.2">
      <c r="G42" s="171"/>
      <c r="P42">
        <f t="shared" si="5"/>
        <v>0</v>
      </c>
      <c r="Q42">
        <f t="shared" si="0"/>
        <v>0</v>
      </c>
      <c r="R42">
        <f t="shared" si="1"/>
        <v>0</v>
      </c>
      <c r="S42">
        <f t="shared" si="2"/>
        <v>0</v>
      </c>
      <c r="T42">
        <f t="shared" si="7"/>
        <v>0</v>
      </c>
      <c r="U42">
        <f t="shared" si="8"/>
        <v>0</v>
      </c>
      <c r="V42">
        <f t="shared" si="4"/>
        <v>0</v>
      </c>
      <c r="W42">
        <f t="shared" si="4"/>
        <v>0</v>
      </c>
    </row>
    <row r="43" spans="7:23" x14ac:dyDescent="0.2">
      <c r="G43" s="171"/>
      <c r="P43">
        <f t="shared" si="5"/>
        <v>0</v>
      </c>
      <c r="Q43">
        <f t="shared" si="0"/>
        <v>0</v>
      </c>
      <c r="R43">
        <f t="shared" si="1"/>
        <v>0</v>
      </c>
      <c r="S43">
        <f t="shared" si="2"/>
        <v>0</v>
      </c>
      <c r="T43">
        <f t="shared" si="7"/>
        <v>0</v>
      </c>
      <c r="U43">
        <f t="shared" si="8"/>
        <v>0</v>
      </c>
      <c r="V43">
        <f t="shared" si="4"/>
        <v>0</v>
      </c>
      <c r="W43">
        <f t="shared" si="4"/>
        <v>0</v>
      </c>
    </row>
    <row r="44" spans="7:23" x14ac:dyDescent="0.2">
      <c r="G44" s="171"/>
      <c r="P44">
        <f t="shared" si="5"/>
        <v>0</v>
      </c>
      <c r="Q44">
        <f t="shared" si="0"/>
        <v>0</v>
      </c>
      <c r="R44">
        <f t="shared" si="1"/>
        <v>0</v>
      </c>
      <c r="S44">
        <f t="shared" si="2"/>
        <v>0</v>
      </c>
      <c r="T44">
        <f t="shared" si="7"/>
        <v>0</v>
      </c>
      <c r="U44">
        <f t="shared" si="8"/>
        <v>0</v>
      </c>
      <c r="V44">
        <f t="shared" si="4"/>
        <v>0</v>
      </c>
      <c r="W44">
        <f t="shared" si="4"/>
        <v>0</v>
      </c>
    </row>
    <row r="45" spans="7:23" x14ac:dyDescent="0.2">
      <c r="G45" s="171"/>
      <c r="P45">
        <f t="shared" si="5"/>
        <v>0</v>
      </c>
      <c r="Q45">
        <f t="shared" si="0"/>
        <v>0</v>
      </c>
      <c r="R45">
        <f t="shared" si="1"/>
        <v>0</v>
      </c>
      <c r="S45">
        <f t="shared" si="2"/>
        <v>0</v>
      </c>
      <c r="T45">
        <f t="shared" si="7"/>
        <v>0</v>
      </c>
      <c r="U45">
        <f t="shared" si="8"/>
        <v>0</v>
      </c>
      <c r="V45">
        <f t="shared" si="4"/>
        <v>0</v>
      </c>
      <c r="W45">
        <f t="shared" si="4"/>
        <v>0</v>
      </c>
    </row>
    <row r="46" spans="7:23" x14ac:dyDescent="0.2">
      <c r="G46" s="171"/>
      <c r="P46">
        <f t="shared" si="5"/>
        <v>0</v>
      </c>
      <c r="Q46">
        <f t="shared" si="0"/>
        <v>0</v>
      </c>
      <c r="R46">
        <f t="shared" si="1"/>
        <v>0</v>
      </c>
      <c r="S46">
        <f t="shared" si="2"/>
        <v>0</v>
      </c>
      <c r="T46">
        <f t="shared" si="7"/>
        <v>0</v>
      </c>
      <c r="U46">
        <f t="shared" si="8"/>
        <v>0</v>
      </c>
      <c r="V46">
        <f t="shared" si="4"/>
        <v>0</v>
      </c>
      <c r="W46">
        <f t="shared" si="4"/>
        <v>0</v>
      </c>
    </row>
    <row r="47" spans="7:23" x14ac:dyDescent="0.2">
      <c r="G47" s="171"/>
      <c r="P47">
        <f t="shared" si="5"/>
        <v>0</v>
      </c>
      <c r="Q47">
        <f t="shared" si="0"/>
        <v>0</v>
      </c>
      <c r="R47">
        <f t="shared" si="1"/>
        <v>0</v>
      </c>
      <c r="S47">
        <f t="shared" si="2"/>
        <v>0</v>
      </c>
      <c r="T47">
        <f t="shared" si="7"/>
        <v>0</v>
      </c>
      <c r="U47">
        <f t="shared" si="8"/>
        <v>0</v>
      </c>
      <c r="V47">
        <f t="shared" si="4"/>
        <v>0</v>
      </c>
      <c r="W47">
        <f t="shared" si="4"/>
        <v>0</v>
      </c>
    </row>
    <row r="48" spans="7:23" x14ac:dyDescent="0.2">
      <c r="G48" s="171"/>
      <c r="P48">
        <f t="shared" si="5"/>
        <v>0</v>
      </c>
      <c r="Q48">
        <f t="shared" si="0"/>
        <v>0</v>
      </c>
      <c r="R48">
        <f t="shared" si="1"/>
        <v>0</v>
      </c>
      <c r="S48">
        <f t="shared" si="2"/>
        <v>0</v>
      </c>
      <c r="T48">
        <f t="shared" si="7"/>
        <v>0</v>
      </c>
      <c r="U48">
        <f t="shared" si="8"/>
        <v>0</v>
      </c>
      <c r="V48">
        <f t="shared" si="4"/>
        <v>0</v>
      </c>
      <c r="W48">
        <f t="shared" si="4"/>
        <v>0</v>
      </c>
    </row>
    <row r="49" spans="7:23" x14ac:dyDescent="0.2">
      <c r="G49" s="171"/>
      <c r="P49">
        <f t="shared" si="5"/>
        <v>0</v>
      </c>
      <c r="Q49">
        <f t="shared" si="0"/>
        <v>0</v>
      </c>
      <c r="R49">
        <f t="shared" si="1"/>
        <v>0</v>
      </c>
      <c r="S49">
        <f t="shared" si="2"/>
        <v>0</v>
      </c>
      <c r="T49">
        <f t="shared" si="7"/>
        <v>0</v>
      </c>
      <c r="U49">
        <f t="shared" si="8"/>
        <v>0</v>
      </c>
      <c r="V49">
        <f t="shared" si="4"/>
        <v>0</v>
      </c>
      <c r="W49">
        <f t="shared" si="4"/>
        <v>0</v>
      </c>
    </row>
    <row r="50" spans="7:23" x14ac:dyDescent="0.2">
      <c r="G50" s="171"/>
      <c r="P50">
        <f t="shared" si="5"/>
        <v>0</v>
      </c>
      <c r="Q50">
        <f t="shared" si="0"/>
        <v>0</v>
      </c>
      <c r="R50">
        <f t="shared" si="1"/>
        <v>0</v>
      </c>
      <c r="S50">
        <f t="shared" si="2"/>
        <v>0</v>
      </c>
      <c r="T50">
        <f t="shared" si="7"/>
        <v>0</v>
      </c>
      <c r="U50">
        <f t="shared" si="8"/>
        <v>0</v>
      </c>
      <c r="V50">
        <f t="shared" si="4"/>
        <v>0</v>
      </c>
      <c r="W50">
        <f t="shared" si="4"/>
        <v>0</v>
      </c>
    </row>
    <row r="51" spans="7:23" x14ac:dyDescent="0.2">
      <c r="G51" s="171"/>
      <c r="P51">
        <f t="shared" si="5"/>
        <v>0</v>
      </c>
      <c r="Q51">
        <f t="shared" si="0"/>
        <v>0</v>
      </c>
      <c r="R51">
        <f t="shared" si="1"/>
        <v>0</v>
      </c>
      <c r="S51">
        <f t="shared" si="2"/>
        <v>0</v>
      </c>
      <c r="T51">
        <f t="shared" si="7"/>
        <v>0</v>
      </c>
      <c r="U51">
        <f t="shared" si="8"/>
        <v>0</v>
      </c>
      <c r="V51">
        <f t="shared" si="4"/>
        <v>0</v>
      </c>
      <c r="W51">
        <f t="shared" si="4"/>
        <v>0</v>
      </c>
    </row>
    <row r="52" spans="7:23" x14ac:dyDescent="0.2">
      <c r="G52" s="171"/>
      <c r="P52">
        <f t="shared" si="5"/>
        <v>0</v>
      </c>
      <c r="Q52">
        <f t="shared" si="0"/>
        <v>0</v>
      </c>
      <c r="R52">
        <f t="shared" si="1"/>
        <v>0</v>
      </c>
      <c r="S52">
        <f t="shared" si="2"/>
        <v>0</v>
      </c>
      <c r="T52">
        <f t="shared" si="7"/>
        <v>0</v>
      </c>
      <c r="U52">
        <f t="shared" si="8"/>
        <v>0</v>
      </c>
      <c r="V52">
        <f t="shared" si="4"/>
        <v>0</v>
      </c>
      <c r="W52">
        <f t="shared" si="4"/>
        <v>0</v>
      </c>
    </row>
    <row r="53" spans="7:23" x14ac:dyDescent="0.2">
      <c r="G53" s="171"/>
      <c r="P53">
        <f t="shared" si="5"/>
        <v>0</v>
      </c>
      <c r="Q53">
        <f t="shared" si="0"/>
        <v>0</v>
      </c>
      <c r="R53">
        <f t="shared" si="1"/>
        <v>0</v>
      </c>
      <c r="S53">
        <f t="shared" si="2"/>
        <v>0</v>
      </c>
      <c r="T53">
        <f t="shared" si="7"/>
        <v>0</v>
      </c>
      <c r="U53">
        <f t="shared" si="8"/>
        <v>0</v>
      </c>
      <c r="V53">
        <f t="shared" si="4"/>
        <v>0</v>
      </c>
      <c r="W53">
        <f t="shared" si="4"/>
        <v>0</v>
      </c>
    </row>
    <row r="54" spans="7:23" x14ac:dyDescent="0.2">
      <c r="G54" s="171"/>
      <c r="P54">
        <f t="shared" si="5"/>
        <v>0</v>
      </c>
      <c r="Q54">
        <f t="shared" si="0"/>
        <v>0</v>
      </c>
      <c r="R54">
        <f t="shared" si="1"/>
        <v>0</v>
      </c>
      <c r="S54">
        <f t="shared" si="2"/>
        <v>0</v>
      </c>
      <c r="T54">
        <f t="shared" si="7"/>
        <v>0</v>
      </c>
      <c r="U54">
        <f t="shared" si="8"/>
        <v>0</v>
      </c>
      <c r="V54">
        <f t="shared" si="4"/>
        <v>0</v>
      </c>
      <c r="W54">
        <f t="shared" si="4"/>
        <v>0</v>
      </c>
    </row>
    <row r="55" spans="7:23" x14ac:dyDescent="0.2">
      <c r="G55" s="171"/>
      <c r="P55">
        <f t="shared" si="5"/>
        <v>0</v>
      </c>
      <c r="Q55">
        <f t="shared" si="0"/>
        <v>0</v>
      </c>
      <c r="R55">
        <f t="shared" si="1"/>
        <v>0</v>
      </c>
      <c r="S55">
        <f t="shared" si="2"/>
        <v>0</v>
      </c>
      <c r="T55">
        <f t="shared" si="7"/>
        <v>0</v>
      </c>
      <c r="U55">
        <f t="shared" si="8"/>
        <v>0</v>
      </c>
      <c r="V55">
        <f t="shared" si="4"/>
        <v>0</v>
      </c>
      <c r="W55">
        <f t="shared" si="4"/>
        <v>0</v>
      </c>
    </row>
    <row r="56" spans="7:23" x14ac:dyDescent="0.2">
      <c r="G56" s="171"/>
      <c r="P56">
        <f t="shared" si="5"/>
        <v>0</v>
      </c>
      <c r="Q56">
        <f t="shared" si="0"/>
        <v>0</v>
      </c>
      <c r="R56">
        <f t="shared" si="1"/>
        <v>0</v>
      </c>
      <c r="S56">
        <f t="shared" si="2"/>
        <v>0</v>
      </c>
      <c r="T56">
        <f t="shared" si="7"/>
        <v>0</v>
      </c>
      <c r="U56">
        <f t="shared" si="8"/>
        <v>0</v>
      </c>
      <c r="V56">
        <f t="shared" si="4"/>
        <v>0</v>
      </c>
      <c r="W56">
        <f t="shared" si="4"/>
        <v>0</v>
      </c>
    </row>
    <row r="57" spans="7:23" x14ac:dyDescent="0.2">
      <c r="G57" s="171"/>
      <c r="P57">
        <f t="shared" si="5"/>
        <v>0</v>
      </c>
      <c r="Q57">
        <f t="shared" si="0"/>
        <v>0</v>
      </c>
      <c r="R57">
        <f t="shared" si="1"/>
        <v>0</v>
      </c>
      <c r="S57">
        <f t="shared" si="2"/>
        <v>0</v>
      </c>
      <c r="T57">
        <f t="shared" si="7"/>
        <v>0</v>
      </c>
      <c r="U57">
        <f t="shared" si="8"/>
        <v>0</v>
      </c>
      <c r="V57">
        <f t="shared" si="4"/>
        <v>0</v>
      </c>
      <c r="W57">
        <f t="shared" si="4"/>
        <v>0</v>
      </c>
    </row>
    <row r="58" spans="7:23" x14ac:dyDescent="0.2">
      <c r="G58" s="171"/>
      <c r="P58">
        <f t="shared" si="5"/>
        <v>0</v>
      </c>
      <c r="Q58">
        <f t="shared" si="0"/>
        <v>0</v>
      </c>
      <c r="R58">
        <f t="shared" si="1"/>
        <v>0</v>
      </c>
      <c r="S58">
        <f t="shared" si="2"/>
        <v>0</v>
      </c>
      <c r="T58">
        <f t="shared" si="7"/>
        <v>0</v>
      </c>
      <c r="U58">
        <f t="shared" si="8"/>
        <v>0</v>
      </c>
      <c r="V58">
        <f t="shared" si="4"/>
        <v>0</v>
      </c>
      <c r="W58">
        <f t="shared" si="4"/>
        <v>0</v>
      </c>
    </row>
    <row r="59" spans="7:23" x14ac:dyDescent="0.2">
      <c r="G59" s="171"/>
      <c r="P59">
        <f t="shared" si="5"/>
        <v>0</v>
      </c>
      <c r="Q59">
        <f t="shared" si="0"/>
        <v>0</v>
      </c>
      <c r="R59">
        <f t="shared" si="1"/>
        <v>0</v>
      </c>
      <c r="S59">
        <f t="shared" si="2"/>
        <v>0</v>
      </c>
      <c r="T59">
        <f t="shared" si="7"/>
        <v>0</v>
      </c>
      <c r="U59">
        <f t="shared" si="8"/>
        <v>0</v>
      </c>
      <c r="V59">
        <f t="shared" si="4"/>
        <v>0</v>
      </c>
      <c r="W59">
        <f t="shared" si="4"/>
        <v>0</v>
      </c>
    </row>
    <row r="60" spans="7:23" x14ac:dyDescent="0.2">
      <c r="G60" s="171"/>
      <c r="P60">
        <f t="shared" si="5"/>
        <v>0</v>
      </c>
      <c r="Q60">
        <f t="shared" si="0"/>
        <v>0</v>
      </c>
      <c r="R60">
        <f t="shared" si="1"/>
        <v>0</v>
      </c>
      <c r="S60">
        <f t="shared" si="2"/>
        <v>0</v>
      </c>
      <c r="T60">
        <f t="shared" si="7"/>
        <v>0</v>
      </c>
      <c r="U60">
        <f t="shared" si="8"/>
        <v>0</v>
      </c>
      <c r="V60">
        <f t="shared" si="4"/>
        <v>0</v>
      </c>
      <c r="W60">
        <f t="shared" si="4"/>
        <v>0</v>
      </c>
    </row>
    <row r="61" spans="7:23" x14ac:dyDescent="0.2">
      <c r="G61" s="171"/>
      <c r="P61">
        <f t="shared" si="5"/>
        <v>0</v>
      </c>
      <c r="Q61">
        <f t="shared" si="0"/>
        <v>0</v>
      </c>
      <c r="R61">
        <f t="shared" si="1"/>
        <v>0</v>
      </c>
      <c r="S61">
        <f t="shared" si="2"/>
        <v>0</v>
      </c>
      <c r="T61">
        <f t="shared" si="7"/>
        <v>0</v>
      </c>
      <c r="U61">
        <f t="shared" si="8"/>
        <v>0</v>
      </c>
      <c r="V61">
        <f t="shared" si="4"/>
        <v>0</v>
      </c>
      <c r="W61">
        <f t="shared" si="4"/>
        <v>0</v>
      </c>
    </row>
    <row r="62" spans="7:23" x14ac:dyDescent="0.2">
      <c r="G62" s="171"/>
      <c r="P62">
        <f t="shared" si="5"/>
        <v>0</v>
      </c>
      <c r="Q62">
        <f t="shared" si="0"/>
        <v>0</v>
      </c>
      <c r="R62">
        <f t="shared" si="1"/>
        <v>0</v>
      </c>
      <c r="S62">
        <f t="shared" si="2"/>
        <v>0</v>
      </c>
      <c r="T62">
        <f t="shared" si="7"/>
        <v>0</v>
      </c>
      <c r="U62">
        <f t="shared" si="8"/>
        <v>0</v>
      </c>
      <c r="V62">
        <f t="shared" si="4"/>
        <v>0</v>
      </c>
      <c r="W62">
        <f t="shared" si="4"/>
        <v>0</v>
      </c>
    </row>
    <row r="63" spans="7:23" x14ac:dyDescent="0.2">
      <c r="G63" s="171"/>
      <c r="P63">
        <f t="shared" si="5"/>
        <v>0</v>
      </c>
      <c r="Q63">
        <f t="shared" si="0"/>
        <v>0</v>
      </c>
      <c r="R63">
        <f t="shared" si="1"/>
        <v>0</v>
      </c>
      <c r="S63">
        <f t="shared" si="2"/>
        <v>0</v>
      </c>
      <c r="T63">
        <f t="shared" si="7"/>
        <v>0</v>
      </c>
      <c r="U63">
        <f t="shared" si="8"/>
        <v>0</v>
      </c>
      <c r="V63">
        <f t="shared" si="4"/>
        <v>0</v>
      </c>
      <c r="W63">
        <f t="shared" si="4"/>
        <v>0</v>
      </c>
    </row>
    <row r="64" spans="7:23" x14ac:dyDescent="0.2">
      <c r="G64" s="171"/>
      <c r="P64">
        <f t="shared" si="5"/>
        <v>0</v>
      </c>
      <c r="Q64">
        <f t="shared" si="0"/>
        <v>0</v>
      </c>
      <c r="R64">
        <f t="shared" si="1"/>
        <v>0</v>
      </c>
      <c r="S64">
        <f t="shared" si="2"/>
        <v>0</v>
      </c>
      <c r="T64">
        <f t="shared" si="7"/>
        <v>0</v>
      </c>
      <c r="U64">
        <f t="shared" si="8"/>
        <v>0</v>
      </c>
      <c r="V64">
        <f t="shared" si="4"/>
        <v>0</v>
      </c>
      <c r="W64">
        <f t="shared" si="4"/>
        <v>0</v>
      </c>
    </row>
    <row r="65" spans="7:23" x14ac:dyDescent="0.2">
      <c r="G65" s="171"/>
      <c r="P65">
        <f t="shared" si="5"/>
        <v>0</v>
      </c>
      <c r="Q65">
        <f t="shared" si="0"/>
        <v>0</v>
      </c>
      <c r="R65">
        <f t="shared" si="1"/>
        <v>0</v>
      </c>
      <c r="S65">
        <f t="shared" si="2"/>
        <v>0</v>
      </c>
      <c r="T65">
        <f t="shared" si="7"/>
        <v>0</v>
      </c>
      <c r="U65">
        <f t="shared" si="8"/>
        <v>0</v>
      </c>
      <c r="V65">
        <f t="shared" si="4"/>
        <v>0</v>
      </c>
      <c r="W65">
        <f t="shared" si="4"/>
        <v>0</v>
      </c>
    </row>
    <row r="66" spans="7:23" x14ac:dyDescent="0.2">
      <c r="G66" s="171"/>
      <c r="P66">
        <f t="shared" si="5"/>
        <v>0</v>
      </c>
      <c r="Q66">
        <f t="shared" ref="Q66:Q100" si="9">B66</f>
        <v>0</v>
      </c>
      <c r="R66">
        <f t="shared" ref="R66:R100" si="10">C66</f>
        <v>0</v>
      </c>
      <c r="S66">
        <f t="shared" ref="S66:S100" si="11">D66</f>
        <v>0</v>
      </c>
      <c r="T66">
        <f t="shared" ref="T66:T100" si="12">IF(E66="",0,_xlfn.XLOOKUP(E66,label,partID))</f>
        <v>0</v>
      </c>
      <c r="U66">
        <f t="shared" ref="U66:U100" si="13">IF(F66="",0,_xlfn.XLOOKUP(F66,label,partID))</f>
        <v>0</v>
      </c>
      <c r="V66">
        <f t="shared" ref="V66:W100" si="14">G66</f>
        <v>0</v>
      </c>
      <c r="W66">
        <f t="shared" si="14"/>
        <v>0</v>
      </c>
    </row>
    <row r="67" spans="7:23" x14ac:dyDescent="0.2">
      <c r="G67" s="171"/>
      <c r="P67">
        <f t="shared" ref="P67:P100" si="15">A67</f>
        <v>0</v>
      </c>
      <c r="Q67">
        <f t="shared" si="9"/>
        <v>0</v>
      </c>
      <c r="R67">
        <f t="shared" si="10"/>
        <v>0</v>
      </c>
      <c r="S67">
        <f t="shared" si="11"/>
        <v>0</v>
      </c>
      <c r="T67">
        <f t="shared" si="12"/>
        <v>0</v>
      </c>
      <c r="U67">
        <f t="shared" si="13"/>
        <v>0</v>
      </c>
      <c r="V67">
        <f t="shared" si="14"/>
        <v>0</v>
      </c>
      <c r="W67">
        <f t="shared" si="14"/>
        <v>0</v>
      </c>
    </row>
    <row r="68" spans="7:23" x14ac:dyDescent="0.2">
      <c r="G68" s="171"/>
      <c r="P68">
        <f t="shared" si="15"/>
        <v>0</v>
      </c>
      <c r="Q68">
        <f t="shared" si="9"/>
        <v>0</v>
      </c>
      <c r="R68">
        <f t="shared" si="10"/>
        <v>0</v>
      </c>
      <c r="S68">
        <f t="shared" si="11"/>
        <v>0</v>
      </c>
      <c r="T68">
        <f t="shared" si="12"/>
        <v>0</v>
      </c>
      <c r="U68">
        <f t="shared" si="13"/>
        <v>0</v>
      </c>
      <c r="V68">
        <f t="shared" si="14"/>
        <v>0</v>
      </c>
      <c r="W68">
        <f t="shared" si="14"/>
        <v>0</v>
      </c>
    </row>
    <row r="69" spans="7:23" x14ac:dyDescent="0.2">
      <c r="G69" s="171"/>
      <c r="P69">
        <f t="shared" si="15"/>
        <v>0</v>
      </c>
      <c r="Q69">
        <f t="shared" si="9"/>
        <v>0</v>
      </c>
      <c r="R69">
        <f t="shared" si="10"/>
        <v>0</v>
      </c>
      <c r="S69">
        <f t="shared" si="11"/>
        <v>0</v>
      </c>
      <c r="T69">
        <f t="shared" si="12"/>
        <v>0</v>
      </c>
      <c r="U69">
        <f t="shared" si="13"/>
        <v>0</v>
      </c>
      <c r="V69">
        <f t="shared" si="14"/>
        <v>0</v>
      </c>
      <c r="W69">
        <f t="shared" si="14"/>
        <v>0</v>
      </c>
    </row>
    <row r="70" spans="7:23" x14ac:dyDescent="0.2">
      <c r="G70" s="171"/>
      <c r="P70">
        <f t="shared" si="15"/>
        <v>0</v>
      </c>
      <c r="Q70">
        <f t="shared" si="9"/>
        <v>0</v>
      </c>
      <c r="R70">
        <f t="shared" si="10"/>
        <v>0</v>
      </c>
      <c r="S70">
        <f t="shared" si="11"/>
        <v>0</v>
      </c>
      <c r="T70">
        <f t="shared" si="12"/>
        <v>0</v>
      </c>
      <c r="U70">
        <f t="shared" si="13"/>
        <v>0</v>
      </c>
      <c r="V70">
        <f t="shared" si="14"/>
        <v>0</v>
      </c>
      <c r="W70">
        <f t="shared" si="14"/>
        <v>0</v>
      </c>
    </row>
    <row r="71" spans="7:23" x14ac:dyDescent="0.2">
      <c r="G71" s="171"/>
      <c r="P71">
        <f t="shared" si="15"/>
        <v>0</v>
      </c>
      <c r="Q71">
        <f t="shared" si="9"/>
        <v>0</v>
      </c>
      <c r="R71">
        <f t="shared" si="10"/>
        <v>0</v>
      </c>
      <c r="S71">
        <f t="shared" si="11"/>
        <v>0</v>
      </c>
      <c r="T71">
        <f t="shared" si="12"/>
        <v>0</v>
      </c>
      <c r="U71">
        <f t="shared" si="13"/>
        <v>0</v>
      </c>
      <c r="V71">
        <f t="shared" si="14"/>
        <v>0</v>
      </c>
      <c r="W71">
        <f t="shared" si="14"/>
        <v>0</v>
      </c>
    </row>
    <row r="72" spans="7:23" x14ac:dyDescent="0.2">
      <c r="G72" s="171"/>
      <c r="P72">
        <f t="shared" si="15"/>
        <v>0</v>
      </c>
      <c r="Q72">
        <f t="shared" si="9"/>
        <v>0</v>
      </c>
      <c r="R72">
        <f t="shared" si="10"/>
        <v>0</v>
      </c>
      <c r="S72">
        <f t="shared" si="11"/>
        <v>0</v>
      </c>
      <c r="T72">
        <f t="shared" si="12"/>
        <v>0</v>
      </c>
      <c r="U72">
        <f t="shared" si="13"/>
        <v>0</v>
      </c>
      <c r="V72">
        <f t="shared" si="14"/>
        <v>0</v>
      </c>
      <c r="W72">
        <f t="shared" si="14"/>
        <v>0</v>
      </c>
    </row>
    <row r="73" spans="7:23" x14ac:dyDescent="0.2">
      <c r="G73" s="171"/>
      <c r="P73">
        <f t="shared" si="15"/>
        <v>0</v>
      </c>
      <c r="Q73">
        <f t="shared" si="9"/>
        <v>0</v>
      </c>
      <c r="R73">
        <f t="shared" si="10"/>
        <v>0</v>
      </c>
      <c r="S73">
        <f t="shared" si="11"/>
        <v>0</v>
      </c>
      <c r="T73">
        <f t="shared" si="12"/>
        <v>0</v>
      </c>
      <c r="U73">
        <f t="shared" si="13"/>
        <v>0</v>
      </c>
      <c r="V73">
        <f t="shared" si="14"/>
        <v>0</v>
      </c>
      <c r="W73">
        <f t="shared" si="14"/>
        <v>0</v>
      </c>
    </row>
    <row r="74" spans="7:23" x14ac:dyDescent="0.2">
      <c r="G74" s="171"/>
      <c r="P74">
        <f t="shared" si="15"/>
        <v>0</v>
      </c>
      <c r="Q74">
        <f t="shared" si="9"/>
        <v>0</v>
      </c>
      <c r="R74">
        <f t="shared" si="10"/>
        <v>0</v>
      </c>
      <c r="S74">
        <f t="shared" si="11"/>
        <v>0</v>
      </c>
      <c r="T74">
        <f t="shared" si="12"/>
        <v>0</v>
      </c>
      <c r="U74">
        <f t="shared" si="13"/>
        <v>0</v>
      </c>
      <c r="V74">
        <f t="shared" si="14"/>
        <v>0</v>
      </c>
      <c r="W74">
        <f t="shared" si="14"/>
        <v>0</v>
      </c>
    </row>
    <row r="75" spans="7:23" x14ac:dyDescent="0.2">
      <c r="G75" s="171"/>
      <c r="P75">
        <f t="shared" si="15"/>
        <v>0</v>
      </c>
      <c r="Q75">
        <f t="shared" si="9"/>
        <v>0</v>
      </c>
      <c r="R75">
        <f t="shared" si="10"/>
        <v>0</v>
      </c>
      <c r="S75">
        <f t="shared" si="11"/>
        <v>0</v>
      </c>
      <c r="T75">
        <f t="shared" si="12"/>
        <v>0</v>
      </c>
      <c r="U75">
        <f t="shared" si="13"/>
        <v>0</v>
      </c>
      <c r="V75">
        <f t="shared" si="14"/>
        <v>0</v>
      </c>
      <c r="W75">
        <f t="shared" si="14"/>
        <v>0</v>
      </c>
    </row>
    <row r="76" spans="7:23" x14ac:dyDescent="0.2">
      <c r="G76" s="171"/>
      <c r="P76">
        <f t="shared" si="15"/>
        <v>0</v>
      </c>
      <c r="Q76">
        <f t="shared" si="9"/>
        <v>0</v>
      </c>
      <c r="R76">
        <f t="shared" si="10"/>
        <v>0</v>
      </c>
      <c r="S76">
        <f t="shared" si="11"/>
        <v>0</v>
      </c>
      <c r="T76">
        <f t="shared" si="12"/>
        <v>0</v>
      </c>
      <c r="U76">
        <f t="shared" si="13"/>
        <v>0</v>
      </c>
      <c r="V76">
        <f t="shared" si="14"/>
        <v>0</v>
      </c>
      <c r="W76">
        <f t="shared" si="14"/>
        <v>0</v>
      </c>
    </row>
    <row r="77" spans="7:23" x14ac:dyDescent="0.2">
      <c r="G77" s="171"/>
      <c r="P77">
        <f t="shared" si="15"/>
        <v>0</v>
      </c>
      <c r="Q77">
        <f t="shared" si="9"/>
        <v>0</v>
      </c>
      <c r="R77">
        <f t="shared" si="10"/>
        <v>0</v>
      </c>
      <c r="S77">
        <f t="shared" si="11"/>
        <v>0</v>
      </c>
      <c r="T77">
        <f t="shared" si="12"/>
        <v>0</v>
      </c>
      <c r="U77">
        <f t="shared" si="13"/>
        <v>0</v>
      </c>
      <c r="V77">
        <f t="shared" si="14"/>
        <v>0</v>
      </c>
      <c r="W77">
        <f t="shared" si="14"/>
        <v>0</v>
      </c>
    </row>
    <row r="78" spans="7:23" x14ac:dyDescent="0.2">
      <c r="G78" s="171"/>
      <c r="P78">
        <f t="shared" si="15"/>
        <v>0</v>
      </c>
      <c r="Q78">
        <f t="shared" si="9"/>
        <v>0</v>
      </c>
      <c r="R78">
        <f t="shared" si="10"/>
        <v>0</v>
      </c>
      <c r="S78">
        <f t="shared" si="11"/>
        <v>0</v>
      </c>
      <c r="T78">
        <f t="shared" si="12"/>
        <v>0</v>
      </c>
      <c r="U78">
        <f t="shared" si="13"/>
        <v>0</v>
      </c>
      <c r="V78">
        <f t="shared" si="14"/>
        <v>0</v>
      </c>
      <c r="W78">
        <f t="shared" si="14"/>
        <v>0</v>
      </c>
    </row>
    <row r="79" spans="7:23" x14ac:dyDescent="0.2">
      <c r="G79" s="171"/>
      <c r="P79">
        <f t="shared" si="15"/>
        <v>0</v>
      </c>
      <c r="Q79">
        <f t="shared" si="9"/>
        <v>0</v>
      </c>
      <c r="R79">
        <f t="shared" si="10"/>
        <v>0</v>
      </c>
      <c r="S79">
        <f t="shared" si="11"/>
        <v>0</v>
      </c>
      <c r="T79">
        <f t="shared" si="12"/>
        <v>0</v>
      </c>
      <c r="U79">
        <f t="shared" si="13"/>
        <v>0</v>
      </c>
      <c r="V79">
        <f t="shared" si="14"/>
        <v>0</v>
      </c>
      <c r="W79">
        <f t="shared" si="14"/>
        <v>0</v>
      </c>
    </row>
    <row r="80" spans="7:23" x14ac:dyDescent="0.2">
      <c r="G80" s="171"/>
      <c r="P80">
        <f t="shared" si="15"/>
        <v>0</v>
      </c>
      <c r="Q80">
        <f t="shared" si="9"/>
        <v>0</v>
      </c>
      <c r="R80">
        <f t="shared" si="10"/>
        <v>0</v>
      </c>
      <c r="S80">
        <f t="shared" si="11"/>
        <v>0</v>
      </c>
      <c r="T80">
        <f t="shared" si="12"/>
        <v>0</v>
      </c>
      <c r="U80">
        <f t="shared" si="13"/>
        <v>0</v>
      </c>
      <c r="V80">
        <f t="shared" si="14"/>
        <v>0</v>
      </c>
      <c r="W80">
        <f t="shared" si="14"/>
        <v>0</v>
      </c>
    </row>
    <row r="81" spans="7:23" x14ac:dyDescent="0.2">
      <c r="G81" s="171"/>
      <c r="P81">
        <f t="shared" si="15"/>
        <v>0</v>
      </c>
      <c r="Q81">
        <f t="shared" si="9"/>
        <v>0</v>
      </c>
      <c r="R81">
        <f t="shared" si="10"/>
        <v>0</v>
      </c>
      <c r="S81">
        <f t="shared" si="11"/>
        <v>0</v>
      </c>
      <c r="T81">
        <f t="shared" si="12"/>
        <v>0</v>
      </c>
      <c r="U81">
        <f t="shared" si="13"/>
        <v>0</v>
      </c>
      <c r="V81">
        <f t="shared" si="14"/>
        <v>0</v>
      </c>
      <c r="W81">
        <f t="shared" si="14"/>
        <v>0</v>
      </c>
    </row>
    <row r="82" spans="7:23" x14ac:dyDescent="0.2">
      <c r="G82" s="171"/>
      <c r="P82">
        <f t="shared" si="15"/>
        <v>0</v>
      </c>
      <c r="Q82">
        <f t="shared" si="9"/>
        <v>0</v>
      </c>
      <c r="R82">
        <f t="shared" si="10"/>
        <v>0</v>
      </c>
      <c r="S82">
        <f t="shared" si="11"/>
        <v>0</v>
      </c>
      <c r="T82">
        <f t="shared" si="12"/>
        <v>0</v>
      </c>
      <c r="U82">
        <f t="shared" si="13"/>
        <v>0</v>
      </c>
      <c r="V82">
        <f t="shared" si="14"/>
        <v>0</v>
      </c>
      <c r="W82">
        <f t="shared" si="14"/>
        <v>0</v>
      </c>
    </row>
    <row r="83" spans="7:23" x14ac:dyDescent="0.2">
      <c r="G83" s="171"/>
      <c r="P83">
        <f t="shared" si="15"/>
        <v>0</v>
      </c>
      <c r="Q83">
        <f t="shared" si="9"/>
        <v>0</v>
      </c>
      <c r="R83">
        <f t="shared" si="10"/>
        <v>0</v>
      </c>
      <c r="S83">
        <f t="shared" si="11"/>
        <v>0</v>
      </c>
      <c r="T83">
        <f t="shared" si="12"/>
        <v>0</v>
      </c>
      <c r="U83">
        <f t="shared" si="13"/>
        <v>0</v>
      </c>
      <c r="V83">
        <f t="shared" si="14"/>
        <v>0</v>
      </c>
      <c r="W83">
        <f t="shared" si="14"/>
        <v>0</v>
      </c>
    </row>
    <row r="84" spans="7:23" x14ac:dyDescent="0.2">
      <c r="G84" s="171"/>
      <c r="P84">
        <f t="shared" si="15"/>
        <v>0</v>
      </c>
      <c r="Q84">
        <f t="shared" si="9"/>
        <v>0</v>
      </c>
      <c r="R84">
        <f t="shared" si="10"/>
        <v>0</v>
      </c>
      <c r="S84">
        <f t="shared" si="11"/>
        <v>0</v>
      </c>
      <c r="T84">
        <f t="shared" si="12"/>
        <v>0</v>
      </c>
      <c r="U84">
        <f t="shared" si="13"/>
        <v>0</v>
      </c>
      <c r="V84">
        <f t="shared" si="14"/>
        <v>0</v>
      </c>
      <c r="W84">
        <f t="shared" si="14"/>
        <v>0</v>
      </c>
    </row>
    <row r="85" spans="7:23" x14ac:dyDescent="0.2">
      <c r="G85" s="171"/>
      <c r="P85">
        <f t="shared" si="15"/>
        <v>0</v>
      </c>
      <c r="Q85">
        <f t="shared" si="9"/>
        <v>0</v>
      </c>
      <c r="R85">
        <f t="shared" si="10"/>
        <v>0</v>
      </c>
      <c r="S85">
        <f t="shared" si="11"/>
        <v>0</v>
      </c>
      <c r="T85">
        <f t="shared" si="12"/>
        <v>0</v>
      </c>
      <c r="U85">
        <f t="shared" si="13"/>
        <v>0</v>
      </c>
      <c r="V85">
        <f t="shared" si="14"/>
        <v>0</v>
      </c>
      <c r="W85">
        <f t="shared" si="14"/>
        <v>0</v>
      </c>
    </row>
    <row r="86" spans="7:23" x14ac:dyDescent="0.2">
      <c r="G86" s="171"/>
      <c r="P86">
        <f t="shared" si="15"/>
        <v>0</v>
      </c>
      <c r="Q86">
        <f t="shared" si="9"/>
        <v>0</v>
      </c>
      <c r="R86">
        <f t="shared" si="10"/>
        <v>0</v>
      </c>
      <c r="S86">
        <f t="shared" si="11"/>
        <v>0</v>
      </c>
      <c r="T86">
        <f t="shared" si="12"/>
        <v>0</v>
      </c>
      <c r="U86">
        <f t="shared" si="13"/>
        <v>0</v>
      </c>
      <c r="V86">
        <f t="shared" si="14"/>
        <v>0</v>
      </c>
      <c r="W86">
        <f t="shared" si="14"/>
        <v>0</v>
      </c>
    </row>
    <row r="87" spans="7:23" x14ac:dyDescent="0.2">
      <c r="G87" s="171"/>
      <c r="P87">
        <f t="shared" si="15"/>
        <v>0</v>
      </c>
      <c r="Q87">
        <f t="shared" si="9"/>
        <v>0</v>
      </c>
      <c r="R87">
        <f t="shared" si="10"/>
        <v>0</v>
      </c>
      <c r="S87">
        <f t="shared" si="11"/>
        <v>0</v>
      </c>
      <c r="T87">
        <f t="shared" si="12"/>
        <v>0</v>
      </c>
      <c r="U87">
        <f t="shared" si="13"/>
        <v>0</v>
      </c>
      <c r="V87">
        <f t="shared" si="14"/>
        <v>0</v>
      </c>
      <c r="W87">
        <f t="shared" si="14"/>
        <v>0</v>
      </c>
    </row>
    <row r="88" spans="7:23" x14ac:dyDescent="0.2">
      <c r="G88" s="171"/>
      <c r="P88">
        <f t="shared" si="15"/>
        <v>0</v>
      </c>
      <c r="Q88">
        <f t="shared" si="9"/>
        <v>0</v>
      </c>
      <c r="R88">
        <f t="shared" si="10"/>
        <v>0</v>
      </c>
      <c r="S88">
        <f t="shared" si="11"/>
        <v>0</v>
      </c>
      <c r="T88">
        <f t="shared" si="12"/>
        <v>0</v>
      </c>
      <c r="U88">
        <f t="shared" si="13"/>
        <v>0</v>
      </c>
      <c r="V88">
        <f t="shared" si="14"/>
        <v>0</v>
      </c>
      <c r="W88">
        <f t="shared" si="14"/>
        <v>0</v>
      </c>
    </row>
    <row r="89" spans="7:23" x14ac:dyDescent="0.2">
      <c r="G89" s="171"/>
      <c r="P89">
        <f t="shared" si="15"/>
        <v>0</v>
      </c>
      <c r="Q89">
        <f t="shared" si="9"/>
        <v>0</v>
      </c>
      <c r="R89">
        <f t="shared" si="10"/>
        <v>0</v>
      </c>
      <c r="S89">
        <f t="shared" si="11"/>
        <v>0</v>
      </c>
      <c r="T89">
        <f t="shared" si="12"/>
        <v>0</v>
      </c>
      <c r="U89">
        <f t="shared" si="13"/>
        <v>0</v>
      </c>
      <c r="V89">
        <f t="shared" si="14"/>
        <v>0</v>
      </c>
      <c r="W89">
        <f t="shared" si="14"/>
        <v>0</v>
      </c>
    </row>
    <row r="90" spans="7:23" x14ac:dyDescent="0.2">
      <c r="G90" s="171"/>
      <c r="P90">
        <f t="shared" si="15"/>
        <v>0</v>
      </c>
      <c r="Q90">
        <f t="shared" si="9"/>
        <v>0</v>
      </c>
      <c r="R90">
        <f t="shared" si="10"/>
        <v>0</v>
      </c>
      <c r="S90">
        <f t="shared" si="11"/>
        <v>0</v>
      </c>
      <c r="T90">
        <f t="shared" si="12"/>
        <v>0</v>
      </c>
      <c r="U90">
        <f t="shared" si="13"/>
        <v>0</v>
      </c>
      <c r="V90">
        <f t="shared" si="14"/>
        <v>0</v>
      </c>
      <c r="W90">
        <f t="shared" si="14"/>
        <v>0</v>
      </c>
    </row>
    <row r="91" spans="7:23" x14ac:dyDescent="0.2">
      <c r="G91" s="171"/>
      <c r="P91">
        <f t="shared" si="15"/>
        <v>0</v>
      </c>
      <c r="Q91">
        <f t="shared" si="9"/>
        <v>0</v>
      </c>
      <c r="R91">
        <f t="shared" si="10"/>
        <v>0</v>
      </c>
      <c r="S91">
        <f t="shared" si="11"/>
        <v>0</v>
      </c>
      <c r="T91">
        <f t="shared" si="12"/>
        <v>0</v>
      </c>
      <c r="U91">
        <f t="shared" si="13"/>
        <v>0</v>
      </c>
      <c r="V91">
        <f t="shared" si="14"/>
        <v>0</v>
      </c>
      <c r="W91">
        <f t="shared" si="14"/>
        <v>0</v>
      </c>
    </row>
    <row r="92" spans="7:23" x14ac:dyDescent="0.2">
      <c r="G92" s="171"/>
      <c r="P92">
        <f t="shared" si="15"/>
        <v>0</v>
      </c>
      <c r="Q92">
        <f t="shared" si="9"/>
        <v>0</v>
      </c>
      <c r="R92">
        <f t="shared" si="10"/>
        <v>0</v>
      </c>
      <c r="S92">
        <f t="shared" si="11"/>
        <v>0</v>
      </c>
      <c r="T92">
        <f t="shared" si="12"/>
        <v>0</v>
      </c>
      <c r="U92">
        <f t="shared" si="13"/>
        <v>0</v>
      </c>
      <c r="V92">
        <f t="shared" si="14"/>
        <v>0</v>
      </c>
      <c r="W92">
        <f t="shared" si="14"/>
        <v>0</v>
      </c>
    </row>
    <row r="93" spans="7:23" x14ac:dyDescent="0.2">
      <c r="G93" s="171"/>
      <c r="P93">
        <f t="shared" si="15"/>
        <v>0</v>
      </c>
      <c r="Q93">
        <f t="shared" si="9"/>
        <v>0</v>
      </c>
      <c r="R93">
        <f t="shared" si="10"/>
        <v>0</v>
      </c>
      <c r="S93">
        <f t="shared" si="11"/>
        <v>0</v>
      </c>
      <c r="T93">
        <f t="shared" si="12"/>
        <v>0</v>
      </c>
      <c r="U93">
        <f t="shared" si="13"/>
        <v>0</v>
      </c>
      <c r="V93">
        <f t="shared" si="14"/>
        <v>0</v>
      </c>
      <c r="W93">
        <f t="shared" si="14"/>
        <v>0</v>
      </c>
    </row>
    <row r="94" spans="7:23" x14ac:dyDescent="0.2">
      <c r="G94" s="171"/>
      <c r="P94">
        <f t="shared" si="15"/>
        <v>0</v>
      </c>
      <c r="Q94">
        <f t="shared" si="9"/>
        <v>0</v>
      </c>
      <c r="R94">
        <f t="shared" si="10"/>
        <v>0</v>
      </c>
      <c r="S94">
        <f t="shared" si="11"/>
        <v>0</v>
      </c>
      <c r="T94">
        <f t="shared" si="12"/>
        <v>0</v>
      </c>
      <c r="U94">
        <f t="shared" si="13"/>
        <v>0</v>
      </c>
      <c r="V94">
        <f t="shared" si="14"/>
        <v>0</v>
      </c>
      <c r="W94">
        <f t="shared" si="14"/>
        <v>0</v>
      </c>
    </row>
    <row r="95" spans="7:23" x14ac:dyDescent="0.2">
      <c r="G95" s="171"/>
      <c r="P95">
        <f t="shared" si="15"/>
        <v>0</v>
      </c>
      <c r="Q95">
        <f t="shared" si="9"/>
        <v>0</v>
      </c>
      <c r="R95">
        <f t="shared" si="10"/>
        <v>0</v>
      </c>
      <c r="S95">
        <f t="shared" si="11"/>
        <v>0</v>
      </c>
      <c r="T95">
        <f t="shared" si="12"/>
        <v>0</v>
      </c>
      <c r="U95">
        <f t="shared" si="13"/>
        <v>0</v>
      </c>
      <c r="V95">
        <f t="shared" si="14"/>
        <v>0</v>
      </c>
      <c r="W95">
        <f t="shared" si="14"/>
        <v>0</v>
      </c>
    </row>
    <row r="96" spans="7:23" x14ac:dyDescent="0.2">
      <c r="G96" s="171"/>
      <c r="P96">
        <f t="shared" si="15"/>
        <v>0</v>
      </c>
      <c r="Q96">
        <f t="shared" si="9"/>
        <v>0</v>
      </c>
      <c r="R96">
        <f t="shared" si="10"/>
        <v>0</v>
      </c>
      <c r="S96">
        <f t="shared" si="11"/>
        <v>0</v>
      </c>
      <c r="T96">
        <f t="shared" si="12"/>
        <v>0</v>
      </c>
      <c r="U96">
        <f t="shared" si="13"/>
        <v>0</v>
      </c>
      <c r="V96">
        <f t="shared" si="14"/>
        <v>0</v>
      </c>
      <c r="W96">
        <f t="shared" si="14"/>
        <v>0</v>
      </c>
    </row>
    <row r="97" spans="7:23" x14ac:dyDescent="0.2">
      <c r="G97" s="171"/>
      <c r="P97">
        <f t="shared" si="15"/>
        <v>0</v>
      </c>
      <c r="Q97">
        <f t="shared" si="9"/>
        <v>0</v>
      </c>
      <c r="R97">
        <f t="shared" si="10"/>
        <v>0</v>
      </c>
      <c r="S97">
        <f t="shared" si="11"/>
        <v>0</v>
      </c>
      <c r="T97">
        <f t="shared" si="12"/>
        <v>0</v>
      </c>
      <c r="U97">
        <f t="shared" si="13"/>
        <v>0</v>
      </c>
      <c r="V97">
        <f t="shared" si="14"/>
        <v>0</v>
      </c>
      <c r="W97">
        <f t="shared" si="14"/>
        <v>0</v>
      </c>
    </row>
    <row r="98" spans="7:23" x14ac:dyDescent="0.2">
      <c r="G98" s="171"/>
      <c r="P98">
        <f t="shared" si="15"/>
        <v>0</v>
      </c>
      <c r="Q98">
        <f t="shared" si="9"/>
        <v>0</v>
      </c>
      <c r="R98">
        <f t="shared" si="10"/>
        <v>0</v>
      </c>
      <c r="S98">
        <f t="shared" si="11"/>
        <v>0</v>
      </c>
      <c r="T98">
        <f t="shared" si="12"/>
        <v>0</v>
      </c>
      <c r="U98">
        <f t="shared" si="13"/>
        <v>0</v>
      </c>
      <c r="V98">
        <f t="shared" si="14"/>
        <v>0</v>
      </c>
      <c r="W98">
        <f t="shared" si="14"/>
        <v>0</v>
      </c>
    </row>
    <row r="99" spans="7:23" x14ac:dyDescent="0.2">
      <c r="G99" s="171"/>
      <c r="P99">
        <f t="shared" si="15"/>
        <v>0</v>
      </c>
      <c r="Q99">
        <f t="shared" si="9"/>
        <v>0</v>
      </c>
      <c r="R99">
        <f t="shared" si="10"/>
        <v>0</v>
      </c>
      <c r="S99">
        <f t="shared" si="11"/>
        <v>0</v>
      </c>
      <c r="T99">
        <f t="shared" si="12"/>
        <v>0</v>
      </c>
      <c r="U99">
        <f t="shared" si="13"/>
        <v>0</v>
      </c>
      <c r="V99">
        <f t="shared" si="14"/>
        <v>0</v>
      </c>
      <c r="W99">
        <f t="shared" si="14"/>
        <v>0</v>
      </c>
    </row>
    <row r="100" spans="7:23" x14ac:dyDescent="0.2">
      <c r="G100" s="171"/>
      <c r="P100">
        <f t="shared" si="15"/>
        <v>0</v>
      </c>
      <c r="Q100">
        <f t="shared" si="9"/>
        <v>0</v>
      </c>
      <c r="R100">
        <f t="shared" si="10"/>
        <v>0</v>
      </c>
      <c r="S100">
        <f t="shared" si="11"/>
        <v>0</v>
      </c>
      <c r="T100">
        <f t="shared" si="12"/>
        <v>0</v>
      </c>
      <c r="U100">
        <f t="shared" si="13"/>
        <v>0</v>
      </c>
      <c r="V100">
        <f t="shared" si="14"/>
        <v>0</v>
      </c>
      <c r="W100">
        <f t="shared" si="14"/>
        <v>0</v>
      </c>
    </row>
  </sheetData>
  <conditionalFormatting sqref="A2:H100">
    <cfRule type="expression" dxfId="24" priority="1">
      <formula>ISEVEN(ROW())</formula>
    </cfRule>
  </conditionalFormatting>
  <dataValidations count="1">
    <dataValidation allowBlank="1" showInputMessage="1" showErrorMessage="1" sqref="G2 X1:X2 E1:F1 S1 T1:T1048576 U2:U100 I1:I1048576" xr:uid="{9D460895-0083-4BB1-A9BE-323D04678A2F}"/>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E202B19E-4049-4C4B-BD52-DCE510B80877}">
          <x14:formula1>
            <xm:f>_xlfn.ANCHORARRAY(lists!$J$2)</xm:f>
          </x14:formula1>
          <xm:sqref>K2</xm:sqref>
        </x14:dataValidation>
        <x14:dataValidation type="list" allowBlank="1" showInputMessage="1" showErrorMessage="1" xr:uid="{8B9A8E47-494F-4055-BA55-ADEAC2B71300}">
          <x14:formula1>
            <xm:f>_xlfn.ANCHORARRAY(lists!$H$2)</xm:f>
          </x14:formula1>
          <xm:sqref>J2</xm:sqref>
        </x14:dataValidation>
        <x14:dataValidation type="list" allowBlank="1" showInputMessage="1" showErrorMessage="1" xr:uid="{5F9D1028-A473-478A-A7E3-A7346BD30B9F}">
          <x14:formula1>
            <xm:f>lists!$G$2:$G$3</xm:f>
          </x14:formula1>
          <xm:sqref>N2</xm:sqref>
        </x14:dataValidation>
        <x14:dataValidation type="list" allowBlank="1" showInputMessage="1" showErrorMessage="1" xr:uid="{E54E5434-0200-47EB-A970-EE060F7C0BC8}">
          <x14:formula1>
            <xm:f>_xlfn.ANCHORARRAY(lists!$T$2)</xm:f>
          </x14:formula1>
          <xm:sqref>E2:E1048576</xm:sqref>
        </x14:dataValidation>
        <x14:dataValidation type="list" allowBlank="1" showInputMessage="1" showErrorMessage="1" xr:uid="{9A09DDB8-C824-4C5A-9339-76085059D30A}">
          <x14:formula1>
            <xm:f>_xlfn.ANCHORARRAY(lists!$U$2)</xm:f>
          </x14:formula1>
          <xm:sqref>F2:F1048576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D4E7-2E94-FC44-8D2B-1345A0CCE7D8}">
  <sheetPr>
    <tabColor rgb="FFFFE699"/>
  </sheetPr>
  <dimension ref="A1:EI100"/>
  <sheetViews>
    <sheetView topLeftCell="H90" workbookViewId="0">
      <selection activeCell="N94" sqref="N94"/>
    </sheetView>
  </sheetViews>
  <sheetFormatPr baseColWidth="10" defaultColWidth="11" defaultRowHeight="15.75" customHeight="1" x14ac:dyDescent="0.2"/>
  <cols>
    <col min="1" max="1" width="18.5" customWidth="1"/>
    <col min="2" max="2" width="15.1640625" customWidth="1"/>
    <col min="3" max="3" width="13.6640625" customWidth="1"/>
    <col min="4" max="4" width="15.83203125" customWidth="1"/>
    <col min="5" max="5" width="17.83203125" customWidth="1"/>
    <col min="6" max="6" width="14.6640625" customWidth="1"/>
    <col min="7" max="7" width="18.6640625" customWidth="1"/>
    <col min="8" max="8" width="18" customWidth="1"/>
    <col min="9" max="9" width="14.6640625" customWidth="1"/>
    <col min="10" max="10" width="17.6640625" customWidth="1"/>
    <col min="11" max="11" width="13.6640625" customWidth="1"/>
    <col min="12" max="12" width="16.6640625" customWidth="1"/>
    <col min="13" max="13" width="18.1640625" customWidth="1"/>
    <col min="14" max="14" width="18" customWidth="1"/>
    <col min="15" max="15" width="13" customWidth="1"/>
    <col min="17" max="17" width="25.33203125" customWidth="1"/>
    <col min="18" max="18" width="19" customWidth="1"/>
    <col min="19" max="19" width="11" customWidth="1"/>
    <col min="20" max="42" width="11" hidden="1" customWidth="1"/>
    <col min="43" max="43" width="0" hidden="1" customWidth="1"/>
    <col min="46" max="69" width="0" hidden="1" customWidth="1"/>
    <col min="73" max="73" width="11" bestFit="1" customWidth="1"/>
    <col min="74" max="75" width="11" customWidth="1"/>
    <col min="76" max="121" width="11" hidden="1" customWidth="1"/>
    <col min="122" max="122" width="14.6640625" customWidth="1"/>
  </cols>
  <sheetData>
    <row r="1" spans="1:139" s="56" customFormat="1" ht="39.75" customHeight="1" x14ac:dyDescent="0.25">
      <c r="A1" s="57" t="str" cm="1">
        <f t="array" ref="A1:O1">TRANSPOSE(_xlfn.SORTBY(_xlfn._xlws.FILTER(label,(parts!Z:Z="header")+(parts!Z:Z="cK")+(parts!Z:Z="PK")+(parts!Z:Z="FK")),_xlfn._xlws.FILTER(parts!AB:AB,(parts!Z:Z="header")+(parts!Z:Z="cK")+(parts!Z:Z="PK")+(parts!Z:Z="FK")),1))</f>
        <v>Protocol Step ID</v>
      </c>
      <c r="B1" s="57" t="str">
        <v>Method</v>
      </c>
      <c r="C1" s="57" t="str">
        <v>Measure</v>
      </c>
      <c r="D1" s="57" t="str">
        <v>Summary</v>
      </c>
      <c r="E1" s="68" t="str">
        <v>Protocol step source ID</v>
      </c>
      <c r="F1" s="68" t="str">
        <v>Protocol step version</v>
      </c>
      <c r="G1" s="54" t="str">
        <v>Reference link</v>
      </c>
      <c r="H1" s="57" t="str">
        <v>Organization ID</v>
      </c>
      <c r="I1" s="54" t="str">
        <v>Contact ID</v>
      </c>
      <c r="J1" s="54" t="str">
        <v>Instrument ID</v>
      </c>
      <c r="K1" s="57" t="str">
        <v>Value</v>
      </c>
      <c r="L1" s="57" t="str">
        <v>Unit</v>
      </c>
      <c r="M1" s="57" t="str">
        <v>Aggregation</v>
      </c>
      <c r="N1" s="68" t="str">
        <v>Last edited</v>
      </c>
      <c r="O1" s="57" t="str">
        <v>Notes</v>
      </c>
      <c r="P1" s="54"/>
      <c r="Q1" s="54" t="s">
        <v>6102</v>
      </c>
      <c r="R1" s="54" t="s">
        <v>6110</v>
      </c>
      <c r="S1" s="54"/>
      <c r="T1" s="54"/>
      <c r="U1" s="54"/>
      <c r="V1" s="54"/>
      <c r="W1" s="54"/>
      <c r="X1" s="54"/>
      <c r="Y1" s="54"/>
      <c r="Z1" s="54"/>
      <c r="AA1" s="54"/>
      <c r="AB1" s="54"/>
      <c r="AC1" s="54"/>
      <c r="AD1" s="54"/>
      <c r="AE1" s="54"/>
      <c r="AF1" s="54"/>
      <c r="AG1" s="54"/>
      <c r="AH1" s="54"/>
      <c r="AI1" s="54"/>
      <c r="AJ1" s="54"/>
      <c r="AK1" s="54"/>
      <c r="AL1" s="54"/>
      <c r="AM1" s="54"/>
      <c r="AN1" s="54"/>
      <c r="AO1" s="54"/>
      <c r="AP1" s="54"/>
      <c r="AQ1" s="54"/>
      <c r="AR1" s="54" t="s">
        <v>6111</v>
      </c>
      <c r="AS1" s="58"/>
      <c r="BR1" s="54" t="s">
        <v>6106</v>
      </c>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t="s">
        <v>6107</v>
      </c>
      <c r="DS1" s="54" t="str" cm="1">
        <f t="array" ref="DS1:EG1">TRANSPOSE(_xlfn.SORTBY(_xlfn._xlws.FILTER(partID,(parts!Z:Z="header")+(parts!Z:Z="cK")+(parts!Z:Z="PK")+(parts!Z:Z="FK")),_xlfn._xlws.FILTER(parts!AB:AB,(parts!Z:Z="header")+(parts!Z:Z="cK")+(parts!Z:Z="PK")+(parts!Z:Z="FK")),1))</f>
        <v>stepID</v>
      </c>
      <c r="DT1" s="54" t="str">
        <v>method</v>
      </c>
      <c r="DU1" s="54" t="str">
        <v>measure</v>
      </c>
      <c r="DV1" s="54" t="str">
        <v>summ</v>
      </c>
      <c r="DW1" s="54" t="str">
        <v>sourceStep</v>
      </c>
      <c r="DX1" s="54" t="str">
        <v>stepVer</v>
      </c>
      <c r="DY1" s="54" t="str">
        <v>refLink</v>
      </c>
      <c r="DZ1" s="54" t="str">
        <v>organizationID</v>
      </c>
      <c r="EA1" s="54" t="str">
        <v>contactID</v>
      </c>
      <c r="EB1" s="54" t="str">
        <v>instrumentID</v>
      </c>
      <c r="EC1" s="54" t="str">
        <v>value</v>
      </c>
      <c r="ED1" s="54" t="str">
        <v>unit</v>
      </c>
      <c r="EE1" s="54" t="str">
        <v>aggreation</v>
      </c>
      <c r="EF1" s="54" t="str">
        <v>lastEdited</v>
      </c>
      <c r="EG1" s="54" t="str">
        <v>notes</v>
      </c>
      <c r="EH1" s="54"/>
      <c r="EI1" s="54"/>
    </row>
    <row r="2" spans="1:139" ht="16" x14ac:dyDescent="0.2">
      <c r="C2" t="s">
        <v>663</v>
      </c>
      <c r="K2">
        <v>345</v>
      </c>
      <c r="L2" t="s">
        <v>878</v>
      </c>
      <c r="M2" t="s">
        <v>2690</v>
      </c>
      <c r="N2" s="171"/>
      <c r="R2" t="str" cm="1">
        <f t="array" ref="R2:W2">TRANSPOSE(_xlfn._xlws.FILTER(sets!D:D,(sets!A:A = _xlfn._xlws.FILTER(_xlfn._xlws.FILTER(parts!Q:Q,parts!Z:Z="Input"),(_xlfn._xlws.FILTER(label,parts!Z:Z="Input")=B2)+(_xlfn._xlws.FILTER(label,parts!Z:Z="Input")=C2))) + (sets!A:A = "genMissingnessSet")))</f>
        <v>Degrees Celcius</v>
      </c>
      <c r="S2" t="str">
        <v>Not applicable</v>
      </c>
      <c r="T2" t="str">
        <v>Not a number</v>
      </c>
      <c r="U2" t="str">
        <v>Not reported</v>
      </c>
      <c r="V2" t="str">
        <v>Undisclosed</v>
      </c>
      <c r="W2" t="str">
        <v>Null</v>
      </c>
      <c r="AR2" t="str" cm="1">
        <f t="array" ref="AR2:BI2">TRANSPOSE(_xlfn._xlws.FILTER(sets!D:D, (sets!A:A = _xlfn._xlws.FILTER(_xlfn._xlws.FILTER(parts!S:S,parts!Z:Z="Input"),_xlfn._xlws.FILTER(label,parts!Z:Z="Input")=L2)) + (sets!A:A = "genMissingnessSet")))</f>
        <v>PMMoV- and flow-normalized mean</v>
      </c>
      <c r="AS2" t="str">
        <v>PMMoV-normalized mean</v>
      </c>
      <c r="AT2" t="str">
        <v>Upper limit of a 95% confidence interval</v>
      </c>
      <c r="AU2" t="str">
        <v>Normalized Standard Deviation</v>
      </c>
      <c r="AV2" t="str">
        <v>Normalized arithmetic mean</v>
      </c>
      <c r="AW2" t="str">
        <v>Lower limit of a 95% confidence interval</v>
      </c>
      <c r="AX2" t="str">
        <v>Flow-normalized mean</v>
      </c>
      <c r="AY2" t="str">
        <v>Maximum Value</v>
      </c>
      <c r="AZ2" t="str">
        <v>Arithmetic mean</v>
      </c>
      <c r="BA2" t="str">
        <v>Median</v>
      </c>
      <c r="BB2" t="str">
        <v>Minimum Value</v>
      </c>
      <c r="BC2" t="str">
        <v>Standard Deviation</v>
      </c>
      <c r="BD2" t="e">
        <v>#N/A</v>
      </c>
      <c r="BE2" t="str">
        <v>Not applicable</v>
      </c>
      <c r="BF2" t="str">
        <v>Not a number</v>
      </c>
      <c r="BG2" t="str">
        <v>Not reported</v>
      </c>
      <c r="BH2" t="str">
        <v>Undisclosed</v>
      </c>
      <c r="BI2" t="str">
        <v>Null</v>
      </c>
      <c r="BR2" t="e" cm="1">
        <f t="array" ref="BR2:BV2">IF(ISTEXT(B2),IF(_xlfn._xlws.FILTER(parts!O:O, label=B2)="NA",TRANSPOSE(_xlfn._xlws.FILTER(label, partType = "missingness")),TRANSPOSE(_xlfn._xlws.FILTER(sets!D:D,(sets!A:A = _xlfn._xlws.FILTER(parts!O:O, label=B2))+(sets!A:A = "genMissingnessSet")))),IF(_xlfn._xlws.FILTER(parts!O:O, label=C2)="NA",TRANSPOSE(_xlfn._xlws.FILTER(label, partType = "missingness")),TRANSPOSE(_xlfn._xlws.FILTER(sets!D:D,(sets!A:A = _xlfn._xlws.FILTER(parts!O:O, label=C2))+(sets!A:A = "genMissingnessSet")))))</f>
        <v>#REF!</v>
      </c>
      <c r="BS2" t="e">
        <v>#REF!</v>
      </c>
      <c r="BT2" t="e">
        <v>#REF!</v>
      </c>
      <c r="BU2" t="e">
        <v>#REF!</v>
      </c>
      <c r="BV2" t="e">
        <v>#REF!</v>
      </c>
      <c r="DS2">
        <f>A2</f>
        <v>0</v>
      </c>
      <c r="DT2">
        <f t="shared" ref="DT2:DT33" si="0">IF(B2="",0,_xlfn.XLOOKUP(B2,label,partID))</f>
        <v>0</v>
      </c>
      <c r="DU2" t="str">
        <f t="shared" ref="DU2:DU33" si="1">IF(C2="",0,_xlfn.XLOOKUP(C2,label,partID))</f>
        <v>arTemp</v>
      </c>
      <c r="DV2">
        <f t="shared" ref="DV2:DV65" si="2">D2</f>
        <v>0</v>
      </c>
      <c r="DW2">
        <f t="shared" ref="DW2:DW65" si="3">E2</f>
        <v>0</v>
      </c>
      <c r="DX2">
        <f t="shared" ref="DX2:DX65" si="4">F2</f>
        <v>0</v>
      </c>
      <c r="DY2">
        <f t="shared" ref="DY2:DY65" si="5">G2</f>
        <v>0</v>
      </c>
      <c r="DZ2">
        <f t="shared" ref="DZ2:DZ65" si="6">H2</f>
        <v>0</v>
      </c>
      <c r="EA2">
        <f t="shared" ref="EA2:EA65" si="7">I2</f>
        <v>0</v>
      </c>
      <c r="EB2">
        <f t="shared" ref="EB2:EB65" si="8">J2</f>
        <v>0</v>
      </c>
      <c r="EC2">
        <f t="shared" ref="EC2:EC33" si="9">IF(ISNUMBER(K2),K2,_xlfn.XLOOKUP(K2,label,partID))</f>
        <v>345</v>
      </c>
      <c r="ED2" t="str">
        <f t="shared" ref="ED2:ED33" si="10">IF(L2="",0,_xlfn.XLOOKUP(L2,label,partID))</f>
        <v>cel</v>
      </c>
      <c r="EE2" t="str">
        <f t="shared" ref="EE2:EE33" si="11">IF(M2="",0,_xlfn.XLOOKUP(M2,label,partID))</f>
        <v>med</v>
      </c>
      <c r="EF2">
        <f t="shared" ref="EF2" si="12">N2</f>
        <v>0</v>
      </c>
      <c r="EG2">
        <f t="shared" ref="EG2:EG65" si="13">O2</f>
        <v>0</v>
      </c>
    </row>
    <row r="3" spans="1:139" ht="16" x14ac:dyDescent="0.2">
      <c r="C3" t="s">
        <v>3378</v>
      </c>
      <c r="K3" t="s">
        <v>3387</v>
      </c>
      <c r="L3" t="s">
        <v>3042</v>
      </c>
      <c r="M3" t="s">
        <v>2968</v>
      </c>
      <c r="N3" s="171"/>
      <c r="R3" t="str" cm="1">
        <f t="array" ref="R3:X3">TRANSPOSE(_xlfn._xlws.FILTER(sets!D:D,(sets!A:A = _xlfn._xlws.FILTER(_xlfn._xlws.FILTER(parts!Q:Q,parts!Z:Z="Input"),(_xlfn._xlws.FILTER(label,parts!Z:Z="Input")=B3)+(_xlfn._xlws.FILTER(label,parts!Z:Z="Input")=C3))) + (sets!A:A = "genMissingnessSet")))</f>
        <v>Unitless measure</v>
      </c>
      <c r="S3" t="str">
        <v>Unitless measure</v>
      </c>
      <c r="T3" t="str">
        <v>Not applicable</v>
      </c>
      <c r="U3" t="str">
        <v>Not a number</v>
      </c>
      <c r="V3" t="str">
        <v>Not reported</v>
      </c>
      <c r="W3" t="str">
        <v>Undisclosed</v>
      </c>
      <c r="X3" t="str">
        <v>Null</v>
      </c>
      <c r="AR3" t="str" cm="1">
        <f t="array" ref="AR3:BI3">TRANSPOSE(_xlfn._xlws.FILTER(sets!D:D, (sets!A:A = _xlfn._xlws.FILTER(_xlfn._xlws.FILTER(parts!S:S,parts!Z:Z="Input"),_xlfn._xlws.FILTER(label,parts!Z:Z="Input")=L3)) + (sets!A:A = "genMissingnessSet")))</f>
        <v>PMMoV- and flow-normalized mean</v>
      </c>
      <c r="AS3" t="str">
        <v>PMMoV-normalized mean</v>
      </c>
      <c r="AT3" t="str">
        <v>Upper limit of a 95% confidence interval</v>
      </c>
      <c r="AU3" t="str">
        <v>Normalized Standard Deviation</v>
      </c>
      <c r="AV3" t="str">
        <v>Normalized arithmetic mean</v>
      </c>
      <c r="AW3" t="str">
        <v>Lower limit of a 95% confidence interval</v>
      </c>
      <c r="AX3" t="str">
        <v>Flow-normalized mean</v>
      </c>
      <c r="AY3" t="str">
        <v>Maximum Value</v>
      </c>
      <c r="AZ3" t="str">
        <v>Arithmetic mean</v>
      </c>
      <c r="BA3" t="str">
        <v>Median</v>
      </c>
      <c r="BB3" t="str">
        <v>Minimum Value</v>
      </c>
      <c r="BC3" t="str">
        <v>Standard Deviation</v>
      </c>
      <c r="BD3" t="e">
        <v>#N/A</v>
      </c>
      <c r="BE3" t="str">
        <v>Not applicable</v>
      </c>
      <c r="BF3" t="str">
        <v>Not a number</v>
      </c>
      <c r="BG3" t="str">
        <v>Not reported</v>
      </c>
      <c r="BH3" t="str">
        <v>Undisclosed</v>
      </c>
      <c r="BI3" t="str">
        <v>Null</v>
      </c>
      <c r="BR3" t="str" cm="1">
        <f t="array" ref="BR3:BV3">IF(ISTEXT(B3),IF(_xlfn._xlws.FILTER(parts!O:O, label=B3)="NA",TRANSPOSE(_xlfn._xlws.FILTER(label, partType = "missingness")),TRANSPOSE(_xlfn._xlws.FILTER(sets!D:D,(sets!A:A = _xlfn._xlws.FILTER(parts!O:O, label=B3))+(sets!A:A = "genMissingnessSet")))),IF(_xlfn._xlws.FILTER(parts!O:O, label=C3)="NA",TRANSPOSE(_xlfn._xlws.FILTER(label, partType = "missingness")),TRANSPOSE(_xlfn._xlws.FILTER(sets!D:D,(sets!A:A = _xlfn._xlws.FILTER(parts!O:O, label=C3))+(sets!A:A = "genMissingnessSet")))))</f>
        <v>Not applicable</v>
      </c>
      <c r="BS3" t="str">
        <v>Not a number</v>
      </c>
      <c r="BT3" t="str">
        <v>Not reported</v>
      </c>
      <c r="BU3" t="str">
        <v>Undisclosed</v>
      </c>
      <c r="BV3" t="str">
        <v>Null</v>
      </c>
      <c r="DS3">
        <f t="shared" ref="DS3:DS66" si="14">A3</f>
        <v>0</v>
      </c>
      <c r="DT3">
        <f t="shared" si="0"/>
        <v>0</v>
      </c>
      <c r="DU3" t="str">
        <f t="shared" si="1"/>
        <v>outb</v>
      </c>
      <c r="DV3">
        <f t="shared" si="2"/>
        <v>0</v>
      </c>
      <c r="DW3">
        <f t="shared" si="3"/>
        <v>0</v>
      </c>
      <c r="DX3">
        <f t="shared" si="4"/>
        <v>0</v>
      </c>
      <c r="DY3">
        <f t="shared" si="5"/>
        <v>0</v>
      </c>
      <c r="DZ3">
        <f t="shared" si="6"/>
        <v>0</v>
      </c>
      <c r="EA3">
        <f t="shared" si="7"/>
        <v>0</v>
      </c>
      <c r="EB3">
        <f t="shared" si="8"/>
        <v>0</v>
      </c>
      <c r="EC3" t="str">
        <f t="shared" si="9"/>
        <v>outbEnd</v>
      </c>
      <c r="ED3" t="str">
        <f t="shared" si="10"/>
        <v>naUnit</v>
      </c>
      <c r="EE3" t="str">
        <f t="shared" si="11"/>
        <v>naAggr</v>
      </c>
      <c r="EF3">
        <f t="shared" ref="EF3:EF66" si="15">N3</f>
        <v>0</v>
      </c>
      <c r="EG3">
        <f t="shared" si="13"/>
        <v>0</v>
      </c>
    </row>
    <row r="4" spans="1:139" ht="16" x14ac:dyDescent="0.2">
      <c r="B4" t="s">
        <v>4659</v>
      </c>
      <c r="L4" t="s">
        <v>3042</v>
      </c>
      <c r="N4" s="171"/>
      <c r="R4" t="str" cm="1">
        <f t="array" ref="R4:W4">TRANSPOSE(_xlfn._xlws.FILTER(sets!D:D,(sets!A:A = _xlfn._xlws.FILTER(_xlfn._xlws.FILTER(parts!Q:Q,parts!Z:Z="Input"),(_xlfn._xlws.FILTER(label,parts!Z:Z="Input")=B4)+(_xlfn._xlws.FILTER(label,parts!Z:Z="Input")=C4))) + (sets!A:A = "genMissingnessSet")))</f>
        <v>Unit not applicable</v>
      </c>
      <c r="S4" t="str">
        <v>Not applicable</v>
      </c>
      <c r="T4" t="str">
        <v>Not a number</v>
      </c>
      <c r="U4" t="str">
        <v>Not reported</v>
      </c>
      <c r="V4" t="str">
        <v>Undisclosed</v>
      </c>
      <c r="W4" t="str">
        <v>Null</v>
      </c>
      <c r="AR4" t="str" cm="1">
        <f t="array" ref="AR4:BI4">TRANSPOSE(_xlfn._xlws.FILTER(sets!D:D, (sets!A:A = _xlfn._xlws.FILTER(_xlfn._xlws.FILTER(parts!S:S,parts!Z:Z="Input"),_xlfn._xlws.FILTER(label,parts!Z:Z="Input")=L4)) + (sets!A:A = "genMissingnessSet")))</f>
        <v>PMMoV- and flow-normalized mean</v>
      </c>
      <c r="AS4" t="str">
        <v>PMMoV-normalized mean</v>
      </c>
      <c r="AT4" t="str">
        <v>Upper limit of a 95% confidence interval</v>
      </c>
      <c r="AU4" t="str">
        <v>Normalized Standard Deviation</v>
      </c>
      <c r="AV4" t="str">
        <v>Normalized arithmetic mean</v>
      </c>
      <c r="AW4" t="str">
        <v>Lower limit of a 95% confidence interval</v>
      </c>
      <c r="AX4" t="str">
        <v>Flow-normalized mean</v>
      </c>
      <c r="AY4" t="str">
        <v>Maximum Value</v>
      </c>
      <c r="AZ4" t="str">
        <v>Arithmetic mean</v>
      </c>
      <c r="BA4" t="str">
        <v>Median</v>
      </c>
      <c r="BB4" t="str">
        <v>Minimum Value</v>
      </c>
      <c r="BC4" t="str">
        <v>Standard Deviation</v>
      </c>
      <c r="BD4" t="e">
        <v>#N/A</v>
      </c>
      <c r="BE4" t="str">
        <v>Not applicable</v>
      </c>
      <c r="BF4" t="str">
        <v>Not a number</v>
      </c>
      <c r="BG4" t="str">
        <v>Not reported</v>
      </c>
      <c r="BH4" t="str">
        <v>Undisclosed</v>
      </c>
      <c r="BI4" t="str">
        <v>Null</v>
      </c>
      <c r="BR4" t="str" cm="1">
        <f t="array" ref="BR4:BX4">IF(ISTEXT(B4),IF(_xlfn._xlws.FILTER(parts!O:O, label=B4)="NA",TRANSPOSE(_xlfn._xlws.FILTER(label, partType = "missingness")),TRANSPOSE(_xlfn._xlws.FILTER(sets!D:D,(sets!A:A = _xlfn._xlws.FILTER(parts!O:O, label=B4))+(sets!A:A = "genMissingnessSet")))),IF(_xlfn._xlws.FILTER(parts!O:O, label=B4)="NA",TRANSPOSE(_xlfn._xlws.FILTER(label, partType = "missingness")),TRANSPOSE(_xlfn._xlws.FILTER(sets!D:D,(sets!A:A = _xlfn._xlws.FILTER(parts!O:O, label=B4))+(sets!A:A = "genMissingnessSet")))))</f>
        <v>Not applicable</v>
      </c>
      <c r="BS4" t="str">
        <v>Not a number</v>
      </c>
      <c r="BT4" t="str">
        <v>Not reported</v>
      </c>
      <c r="BU4" t="str">
        <v>Undisclosed</v>
      </c>
      <c r="BV4" t="str">
        <v>Null</v>
      </c>
      <c r="BW4" t="b">
        <v>1</v>
      </c>
      <c r="BX4" t="b">
        <v>0</v>
      </c>
      <c r="DS4">
        <f t="shared" si="14"/>
        <v>0</v>
      </c>
      <c r="DT4" t="str">
        <f t="shared" si="0"/>
        <v>shipOnIce</v>
      </c>
      <c r="DU4">
        <f t="shared" si="1"/>
        <v>0</v>
      </c>
      <c r="DV4">
        <f t="shared" si="2"/>
        <v>0</v>
      </c>
      <c r="DW4">
        <f t="shared" si="3"/>
        <v>0</v>
      </c>
      <c r="DX4">
        <f t="shared" si="4"/>
        <v>0</v>
      </c>
      <c r="DY4">
        <f t="shared" si="5"/>
        <v>0</v>
      </c>
      <c r="DZ4">
        <f t="shared" si="6"/>
        <v>0</v>
      </c>
      <c r="EA4">
        <f t="shared" si="7"/>
        <v>0</v>
      </c>
      <c r="EB4">
        <f t="shared" si="8"/>
        <v>0</v>
      </c>
      <c r="EC4" t="str">
        <f t="shared" si="9"/>
        <v>days</v>
      </c>
      <c r="ED4" t="str">
        <f t="shared" si="10"/>
        <v>naUnit</v>
      </c>
      <c r="EE4">
        <f t="shared" si="11"/>
        <v>0</v>
      </c>
      <c r="EF4">
        <f t="shared" si="15"/>
        <v>0</v>
      </c>
      <c r="EG4">
        <f t="shared" si="13"/>
        <v>0</v>
      </c>
    </row>
    <row r="5" spans="1:139" ht="16" x14ac:dyDescent="0.2">
      <c r="N5" s="171"/>
      <c r="DS5">
        <f t="shared" si="14"/>
        <v>0</v>
      </c>
      <c r="DT5">
        <f t="shared" si="0"/>
        <v>0</v>
      </c>
      <c r="DU5">
        <f t="shared" si="1"/>
        <v>0</v>
      </c>
      <c r="DV5">
        <f t="shared" si="2"/>
        <v>0</v>
      </c>
      <c r="DW5">
        <f t="shared" si="3"/>
        <v>0</v>
      </c>
      <c r="DX5">
        <f t="shared" si="4"/>
        <v>0</v>
      </c>
      <c r="DY5">
        <f t="shared" si="5"/>
        <v>0</v>
      </c>
      <c r="DZ5">
        <f t="shared" si="6"/>
        <v>0</v>
      </c>
      <c r="EA5">
        <f t="shared" si="7"/>
        <v>0</v>
      </c>
      <c r="EB5">
        <f t="shared" si="8"/>
        <v>0</v>
      </c>
      <c r="EC5" t="str">
        <f t="shared" si="9"/>
        <v>zymoQuick</v>
      </c>
      <c r="ED5">
        <f t="shared" si="10"/>
        <v>0</v>
      </c>
      <c r="EE5">
        <f t="shared" si="11"/>
        <v>0</v>
      </c>
      <c r="EF5">
        <f t="shared" si="15"/>
        <v>0</v>
      </c>
      <c r="EG5">
        <f t="shared" si="13"/>
        <v>0</v>
      </c>
    </row>
    <row r="6" spans="1:139" ht="16" x14ac:dyDescent="0.2">
      <c r="C6" s="110"/>
      <c r="H6" s="110"/>
      <c r="M6" s="110"/>
      <c r="N6" s="171"/>
      <c r="DS6">
        <f t="shared" si="14"/>
        <v>0</v>
      </c>
      <c r="DT6">
        <f t="shared" si="0"/>
        <v>0</v>
      </c>
      <c r="DU6">
        <f t="shared" si="1"/>
        <v>0</v>
      </c>
      <c r="DV6">
        <f t="shared" si="2"/>
        <v>0</v>
      </c>
      <c r="DW6">
        <f t="shared" si="3"/>
        <v>0</v>
      </c>
      <c r="DX6">
        <f t="shared" si="4"/>
        <v>0</v>
      </c>
      <c r="DY6">
        <f t="shared" si="5"/>
        <v>0</v>
      </c>
      <c r="DZ6">
        <f t="shared" si="6"/>
        <v>0</v>
      </c>
      <c r="EA6">
        <f t="shared" si="7"/>
        <v>0</v>
      </c>
      <c r="EB6">
        <f t="shared" si="8"/>
        <v>0</v>
      </c>
      <c r="EC6" t="str">
        <f t="shared" si="9"/>
        <v>days</v>
      </c>
      <c r="ED6">
        <f t="shared" si="10"/>
        <v>0</v>
      </c>
      <c r="EE6">
        <f t="shared" si="11"/>
        <v>0</v>
      </c>
      <c r="EF6">
        <f t="shared" si="15"/>
        <v>0</v>
      </c>
      <c r="EG6">
        <f t="shared" si="13"/>
        <v>0</v>
      </c>
    </row>
    <row r="7" spans="1:139" ht="16" x14ac:dyDescent="0.2">
      <c r="F7" s="20"/>
      <c r="N7" s="171"/>
      <c r="O7" s="38"/>
      <c r="DS7">
        <f t="shared" si="14"/>
        <v>0</v>
      </c>
      <c r="DT7">
        <f t="shared" si="0"/>
        <v>0</v>
      </c>
      <c r="DU7">
        <f t="shared" si="1"/>
        <v>0</v>
      </c>
      <c r="DV7">
        <f t="shared" si="2"/>
        <v>0</v>
      </c>
      <c r="DW7">
        <f t="shared" si="3"/>
        <v>0</v>
      </c>
      <c r="DX7">
        <f t="shared" si="4"/>
        <v>0</v>
      </c>
      <c r="DY7">
        <f t="shared" si="5"/>
        <v>0</v>
      </c>
      <c r="DZ7">
        <f t="shared" si="6"/>
        <v>0</v>
      </c>
      <c r="EA7">
        <f t="shared" si="7"/>
        <v>0</v>
      </c>
      <c r="EB7">
        <f t="shared" si="8"/>
        <v>0</v>
      </c>
      <c r="EC7" t="str">
        <f t="shared" si="9"/>
        <v>zymoQuick</v>
      </c>
      <c r="ED7">
        <f t="shared" si="10"/>
        <v>0</v>
      </c>
      <c r="EE7">
        <f t="shared" si="11"/>
        <v>0</v>
      </c>
      <c r="EF7">
        <f t="shared" si="15"/>
        <v>0</v>
      </c>
      <c r="EG7">
        <f t="shared" si="13"/>
        <v>0</v>
      </c>
    </row>
    <row r="8" spans="1:139" ht="16" x14ac:dyDescent="0.2">
      <c r="H8" s="21"/>
      <c r="N8" s="171"/>
      <c r="DS8">
        <f t="shared" si="14"/>
        <v>0</v>
      </c>
      <c r="DT8">
        <f t="shared" si="0"/>
        <v>0</v>
      </c>
      <c r="DU8">
        <f t="shared" si="1"/>
        <v>0</v>
      </c>
      <c r="DV8">
        <f t="shared" si="2"/>
        <v>0</v>
      </c>
      <c r="DW8">
        <f t="shared" si="3"/>
        <v>0</v>
      </c>
      <c r="DX8">
        <f t="shared" si="4"/>
        <v>0</v>
      </c>
      <c r="DY8">
        <f t="shared" si="5"/>
        <v>0</v>
      </c>
      <c r="DZ8">
        <f t="shared" si="6"/>
        <v>0</v>
      </c>
      <c r="EA8">
        <f t="shared" si="7"/>
        <v>0</v>
      </c>
      <c r="EB8">
        <f t="shared" si="8"/>
        <v>0</v>
      </c>
      <c r="EC8" t="str">
        <f t="shared" si="9"/>
        <v>days</v>
      </c>
      <c r="ED8">
        <f t="shared" si="10"/>
        <v>0</v>
      </c>
      <c r="EE8">
        <f t="shared" si="11"/>
        <v>0</v>
      </c>
      <c r="EF8">
        <f t="shared" si="15"/>
        <v>0</v>
      </c>
      <c r="EG8">
        <f t="shared" si="13"/>
        <v>0</v>
      </c>
    </row>
    <row r="9" spans="1:139" ht="16" x14ac:dyDescent="0.2">
      <c r="N9" s="171"/>
      <c r="DS9">
        <f t="shared" si="14"/>
        <v>0</v>
      </c>
      <c r="DT9">
        <f t="shared" si="0"/>
        <v>0</v>
      </c>
      <c r="DU9">
        <f t="shared" si="1"/>
        <v>0</v>
      </c>
      <c r="DV9">
        <f t="shared" si="2"/>
        <v>0</v>
      </c>
      <c r="DW9">
        <f t="shared" si="3"/>
        <v>0</v>
      </c>
      <c r="DX9">
        <f t="shared" si="4"/>
        <v>0</v>
      </c>
      <c r="DY9">
        <f t="shared" si="5"/>
        <v>0</v>
      </c>
      <c r="DZ9">
        <f t="shared" si="6"/>
        <v>0</v>
      </c>
      <c r="EA9">
        <f t="shared" si="7"/>
        <v>0</v>
      </c>
      <c r="EB9">
        <f t="shared" si="8"/>
        <v>0</v>
      </c>
      <c r="EC9" t="str">
        <f t="shared" si="9"/>
        <v>zymoQuick</v>
      </c>
      <c r="ED9">
        <f t="shared" si="10"/>
        <v>0</v>
      </c>
      <c r="EE9">
        <f t="shared" si="11"/>
        <v>0</v>
      </c>
      <c r="EF9">
        <f t="shared" si="15"/>
        <v>0</v>
      </c>
      <c r="EG9">
        <f t="shared" si="13"/>
        <v>0</v>
      </c>
    </row>
    <row r="10" spans="1:139" ht="16" x14ac:dyDescent="0.2">
      <c r="N10" s="171"/>
      <c r="O10" s="43"/>
      <c r="DS10">
        <f t="shared" si="14"/>
        <v>0</v>
      </c>
      <c r="DT10">
        <f t="shared" si="0"/>
        <v>0</v>
      </c>
      <c r="DU10">
        <f t="shared" si="1"/>
        <v>0</v>
      </c>
      <c r="DV10">
        <f t="shared" si="2"/>
        <v>0</v>
      </c>
      <c r="DW10">
        <f t="shared" si="3"/>
        <v>0</v>
      </c>
      <c r="DX10">
        <f t="shared" si="4"/>
        <v>0</v>
      </c>
      <c r="DY10">
        <f t="shared" si="5"/>
        <v>0</v>
      </c>
      <c r="DZ10">
        <f t="shared" si="6"/>
        <v>0</v>
      </c>
      <c r="EA10">
        <f t="shared" si="7"/>
        <v>0</v>
      </c>
      <c r="EB10">
        <f t="shared" si="8"/>
        <v>0</v>
      </c>
      <c r="EC10" t="str">
        <f t="shared" si="9"/>
        <v>days</v>
      </c>
      <c r="ED10">
        <f t="shared" si="10"/>
        <v>0</v>
      </c>
      <c r="EE10">
        <f t="shared" si="11"/>
        <v>0</v>
      </c>
      <c r="EF10">
        <f t="shared" si="15"/>
        <v>0</v>
      </c>
      <c r="EG10">
        <f t="shared" si="13"/>
        <v>0</v>
      </c>
    </row>
    <row r="11" spans="1:139" ht="16" x14ac:dyDescent="0.2">
      <c r="N11" s="171"/>
      <c r="DS11">
        <f t="shared" si="14"/>
        <v>0</v>
      </c>
      <c r="DT11">
        <f t="shared" si="0"/>
        <v>0</v>
      </c>
      <c r="DU11">
        <f t="shared" si="1"/>
        <v>0</v>
      </c>
      <c r="DV11">
        <f t="shared" si="2"/>
        <v>0</v>
      </c>
      <c r="DW11">
        <f t="shared" si="3"/>
        <v>0</v>
      </c>
      <c r="DX11">
        <f t="shared" si="4"/>
        <v>0</v>
      </c>
      <c r="DY11">
        <f t="shared" si="5"/>
        <v>0</v>
      </c>
      <c r="DZ11">
        <f t="shared" si="6"/>
        <v>0</v>
      </c>
      <c r="EA11">
        <f t="shared" si="7"/>
        <v>0</v>
      </c>
      <c r="EB11">
        <f t="shared" si="8"/>
        <v>0</v>
      </c>
      <c r="EC11" t="str">
        <f t="shared" si="9"/>
        <v>zymoQuick</v>
      </c>
      <c r="ED11">
        <f t="shared" si="10"/>
        <v>0</v>
      </c>
      <c r="EE11">
        <f t="shared" si="11"/>
        <v>0</v>
      </c>
      <c r="EF11">
        <f t="shared" si="15"/>
        <v>0</v>
      </c>
      <c r="EG11">
        <f t="shared" si="13"/>
        <v>0</v>
      </c>
    </row>
    <row r="12" spans="1:139" ht="16" x14ac:dyDescent="0.2">
      <c r="N12" s="171"/>
      <c r="DS12">
        <f t="shared" si="14"/>
        <v>0</v>
      </c>
      <c r="DT12">
        <f t="shared" si="0"/>
        <v>0</v>
      </c>
      <c r="DU12">
        <f t="shared" si="1"/>
        <v>0</v>
      </c>
      <c r="DV12">
        <f t="shared" si="2"/>
        <v>0</v>
      </c>
      <c r="DW12">
        <f t="shared" si="3"/>
        <v>0</v>
      </c>
      <c r="DX12">
        <f t="shared" si="4"/>
        <v>0</v>
      </c>
      <c r="DY12">
        <f t="shared" si="5"/>
        <v>0</v>
      </c>
      <c r="DZ12">
        <f t="shared" si="6"/>
        <v>0</v>
      </c>
      <c r="EA12">
        <f t="shared" si="7"/>
        <v>0</v>
      </c>
      <c r="EB12">
        <f t="shared" si="8"/>
        <v>0</v>
      </c>
      <c r="EC12" t="str">
        <f t="shared" si="9"/>
        <v>days</v>
      </c>
      <c r="ED12">
        <f t="shared" si="10"/>
        <v>0</v>
      </c>
      <c r="EE12">
        <f t="shared" si="11"/>
        <v>0</v>
      </c>
      <c r="EF12">
        <f t="shared" si="15"/>
        <v>0</v>
      </c>
      <c r="EG12">
        <f t="shared" si="13"/>
        <v>0</v>
      </c>
    </row>
    <row r="13" spans="1:139" ht="16" x14ac:dyDescent="0.2">
      <c r="N13" s="171"/>
      <c r="DS13">
        <f t="shared" si="14"/>
        <v>0</v>
      </c>
      <c r="DT13">
        <f t="shared" si="0"/>
        <v>0</v>
      </c>
      <c r="DU13">
        <f t="shared" si="1"/>
        <v>0</v>
      </c>
      <c r="DV13">
        <f t="shared" si="2"/>
        <v>0</v>
      </c>
      <c r="DW13">
        <f t="shared" si="3"/>
        <v>0</v>
      </c>
      <c r="DX13">
        <f t="shared" si="4"/>
        <v>0</v>
      </c>
      <c r="DY13">
        <f t="shared" si="5"/>
        <v>0</v>
      </c>
      <c r="DZ13">
        <f t="shared" si="6"/>
        <v>0</v>
      </c>
      <c r="EA13">
        <f t="shared" si="7"/>
        <v>0</v>
      </c>
      <c r="EB13">
        <f t="shared" si="8"/>
        <v>0</v>
      </c>
      <c r="EC13" t="str">
        <f t="shared" si="9"/>
        <v>zymoQuick</v>
      </c>
      <c r="ED13">
        <f t="shared" si="10"/>
        <v>0</v>
      </c>
      <c r="EE13">
        <f t="shared" si="11"/>
        <v>0</v>
      </c>
      <c r="EF13">
        <f t="shared" si="15"/>
        <v>0</v>
      </c>
      <c r="EG13">
        <f t="shared" si="13"/>
        <v>0</v>
      </c>
    </row>
    <row r="14" spans="1:139" ht="16" x14ac:dyDescent="0.2">
      <c r="N14" s="171"/>
      <c r="DS14">
        <f t="shared" si="14"/>
        <v>0</v>
      </c>
      <c r="DT14">
        <f t="shared" si="0"/>
        <v>0</v>
      </c>
      <c r="DU14">
        <f t="shared" si="1"/>
        <v>0</v>
      </c>
      <c r="DV14">
        <f t="shared" si="2"/>
        <v>0</v>
      </c>
      <c r="DW14">
        <f t="shared" si="3"/>
        <v>0</v>
      </c>
      <c r="DX14">
        <f t="shared" si="4"/>
        <v>0</v>
      </c>
      <c r="DY14">
        <f t="shared" si="5"/>
        <v>0</v>
      </c>
      <c r="DZ14">
        <f t="shared" si="6"/>
        <v>0</v>
      </c>
      <c r="EA14">
        <f t="shared" si="7"/>
        <v>0</v>
      </c>
      <c r="EB14">
        <f t="shared" si="8"/>
        <v>0</v>
      </c>
      <c r="EC14" t="str">
        <f t="shared" si="9"/>
        <v>days</v>
      </c>
      <c r="ED14">
        <f t="shared" si="10"/>
        <v>0</v>
      </c>
      <c r="EE14">
        <f t="shared" si="11"/>
        <v>0</v>
      </c>
      <c r="EF14">
        <f t="shared" si="15"/>
        <v>0</v>
      </c>
      <c r="EG14">
        <f t="shared" si="13"/>
        <v>0</v>
      </c>
    </row>
    <row r="15" spans="1:139" ht="16" x14ac:dyDescent="0.2">
      <c r="N15" s="171"/>
      <c r="DS15">
        <f t="shared" si="14"/>
        <v>0</v>
      </c>
      <c r="DT15">
        <f t="shared" si="0"/>
        <v>0</v>
      </c>
      <c r="DU15">
        <f t="shared" si="1"/>
        <v>0</v>
      </c>
      <c r="DV15">
        <f t="shared" si="2"/>
        <v>0</v>
      </c>
      <c r="DW15">
        <f t="shared" si="3"/>
        <v>0</v>
      </c>
      <c r="DX15">
        <f t="shared" si="4"/>
        <v>0</v>
      </c>
      <c r="DY15">
        <f t="shared" si="5"/>
        <v>0</v>
      </c>
      <c r="DZ15">
        <f t="shared" si="6"/>
        <v>0</v>
      </c>
      <c r="EA15">
        <f t="shared" si="7"/>
        <v>0</v>
      </c>
      <c r="EB15">
        <f t="shared" si="8"/>
        <v>0</v>
      </c>
      <c r="EC15" t="str">
        <f t="shared" si="9"/>
        <v>zymoQuick</v>
      </c>
      <c r="ED15">
        <f t="shared" si="10"/>
        <v>0</v>
      </c>
      <c r="EE15">
        <f t="shared" si="11"/>
        <v>0</v>
      </c>
      <c r="EF15">
        <f t="shared" si="15"/>
        <v>0</v>
      </c>
      <c r="EG15">
        <f t="shared" si="13"/>
        <v>0</v>
      </c>
    </row>
    <row r="16" spans="1:139" ht="16" x14ac:dyDescent="0.2">
      <c r="N16" s="171"/>
      <c r="DS16">
        <f t="shared" si="14"/>
        <v>0</v>
      </c>
      <c r="DT16">
        <f t="shared" si="0"/>
        <v>0</v>
      </c>
      <c r="DU16">
        <f t="shared" si="1"/>
        <v>0</v>
      </c>
      <c r="DV16">
        <f t="shared" si="2"/>
        <v>0</v>
      </c>
      <c r="DW16">
        <f t="shared" si="3"/>
        <v>0</v>
      </c>
      <c r="DX16">
        <f t="shared" si="4"/>
        <v>0</v>
      </c>
      <c r="DY16">
        <f t="shared" si="5"/>
        <v>0</v>
      </c>
      <c r="DZ16">
        <f t="shared" si="6"/>
        <v>0</v>
      </c>
      <c r="EA16">
        <f t="shared" si="7"/>
        <v>0</v>
      </c>
      <c r="EB16">
        <f t="shared" si="8"/>
        <v>0</v>
      </c>
      <c r="EC16" t="str">
        <f t="shared" si="9"/>
        <v>days</v>
      </c>
      <c r="ED16">
        <f t="shared" si="10"/>
        <v>0</v>
      </c>
      <c r="EE16">
        <f t="shared" si="11"/>
        <v>0</v>
      </c>
      <c r="EF16">
        <f t="shared" si="15"/>
        <v>0</v>
      </c>
      <c r="EG16">
        <f t="shared" si="13"/>
        <v>0</v>
      </c>
    </row>
    <row r="17" spans="14:137" ht="16" x14ac:dyDescent="0.2">
      <c r="N17" s="171"/>
      <c r="DS17">
        <f t="shared" si="14"/>
        <v>0</v>
      </c>
      <c r="DT17">
        <f t="shared" si="0"/>
        <v>0</v>
      </c>
      <c r="DU17">
        <f t="shared" si="1"/>
        <v>0</v>
      </c>
      <c r="DV17">
        <f t="shared" si="2"/>
        <v>0</v>
      </c>
      <c r="DW17">
        <f t="shared" si="3"/>
        <v>0</v>
      </c>
      <c r="DX17">
        <f t="shared" si="4"/>
        <v>0</v>
      </c>
      <c r="DY17">
        <f t="shared" si="5"/>
        <v>0</v>
      </c>
      <c r="DZ17">
        <f t="shared" si="6"/>
        <v>0</v>
      </c>
      <c r="EA17">
        <f t="shared" si="7"/>
        <v>0</v>
      </c>
      <c r="EB17">
        <f t="shared" si="8"/>
        <v>0</v>
      </c>
      <c r="EC17" t="str">
        <f t="shared" si="9"/>
        <v>zymoQuick</v>
      </c>
      <c r="ED17">
        <f t="shared" si="10"/>
        <v>0</v>
      </c>
      <c r="EE17">
        <f t="shared" si="11"/>
        <v>0</v>
      </c>
      <c r="EF17">
        <f t="shared" si="15"/>
        <v>0</v>
      </c>
      <c r="EG17">
        <f t="shared" si="13"/>
        <v>0</v>
      </c>
    </row>
    <row r="18" spans="14:137" ht="16" x14ac:dyDescent="0.2">
      <c r="N18" s="171"/>
      <c r="DS18">
        <f t="shared" si="14"/>
        <v>0</v>
      </c>
      <c r="DT18">
        <f t="shared" si="0"/>
        <v>0</v>
      </c>
      <c r="DU18">
        <f t="shared" si="1"/>
        <v>0</v>
      </c>
      <c r="DV18">
        <f t="shared" si="2"/>
        <v>0</v>
      </c>
      <c r="DW18">
        <f t="shared" si="3"/>
        <v>0</v>
      </c>
      <c r="DX18">
        <f t="shared" si="4"/>
        <v>0</v>
      </c>
      <c r="DY18">
        <f t="shared" si="5"/>
        <v>0</v>
      </c>
      <c r="DZ18">
        <f t="shared" si="6"/>
        <v>0</v>
      </c>
      <c r="EA18">
        <f t="shared" si="7"/>
        <v>0</v>
      </c>
      <c r="EB18">
        <f t="shared" si="8"/>
        <v>0</v>
      </c>
      <c r="EC18" t="str">
        <f t="shared" si="9"/>
        <v>days</v>
      </c>
      <c r="ED18">
        <f t="shared" si="10"/>
        <v>0</v>
      </c>
      <c r="EE18">
        <f t="shared" si="11"/>
        <v>0</v>
      </c>
      <c r="EF18">
        <f t="shared" si="15"/>
        <v>0</v>
      </c>
      <c r="EG18">
        <f t="shared" si="13"/>
        <v>0</v>
      </c>
    </row>
    <row r="19" spans="14:137" ht="16" x14ac:dyDescent="0.2">
      <c r="N19" s="171"/>
      <c r="DS19">
        <f t="shared" si="14"/>
        <v>0</v>
      </c>
      <c r="DT19">
        <f t="shared" si="0"/>
        <v>0</v>
      </c>
      <c r="DU19">
        <f t="shared" si="1"/>
        <v>0</v>
      </c>
      <c r="DV19">
        <f t="shared" si="2"/>
        <v>0</v>
      </c>
      <c r="DW19">
        <f t="shared" si="3"/>
        <v>0</v>
      </c>
      <c r="DX19">
        <f t="shared" si="4"/>
        <v>0</v>
      </c>
      <c r="DY19">
        <f t="shared" si="5"/>
        <v>0</v>
      </c>
      <c r="DZ19">
        <f t="shared" si="6"/>
        <v>0</v>
      </c>
      <c r="EA19">
        <f t="shared" si="7"/>
        <v>0</v>
      </c>
      <c r="EB19">
        <f t="shared" si="8"/>
        <v>0</v>
      </c>
      <c r="EC19" t="str">
        <f t="shared" si="9"/>
        <v>zymoQuick</v>
      </c>
      <c r="ED19">
        <f t="shared" si="10"/>
        <v>0</v>
      </c>
      <c r="EE19">
        <f t="shared" si="11"/>
        <v>0</v>
      </c>
      <c r="EF19">
        <f t="shared" si="15"/>
        <v>0</v>
      </c>
      <c r="EG19">
        <f t="shared" si="13"/>
        <v>0</v>
      </c>
    </row>
    <row r="20" spans="14:137" ht="16" x14ac:dyDescent="0.2">
      <c r="N20" s="171"/>
      <c r="DS20">
        <f t="shared" si="14"/>
        <v>0</v>
      </c>
      <c r="DT20">
        <f t="shared" si="0"/>
        <v>0</v>
      </c>
      <c r="DU20">
        <f t="shared" si="1"/>
        <v>0</v>
      </c>
      <c r="DV20">
        <f t="shared" si="2"/>
        <v>0</v>
      </c>
      <c r="DW20">
        <f t="shared" si="3"/>
        <v>0</v>
      </c>
      <c r="DX20">
        <f t="shared" si="4"/>
        <v>0</v>
      </c>
      <c r="DY20">
        <f t="shared" si="5"/>
        <v>0</v>
      </c>
      <c r="DZ20">
        <f t="shared" si="6"/>
        <v>0</v>
      </c>
      <c r="EA20">
        <f t="shared" si="7"/>
        <v>0</v>
      </c>
      <c r="EB20">
        <f t="shared" si="8"/>
        <v>0</v>
      </c>
      <c r="EC20" t="str">
        <f t="shared" si="9"/>
        <v>days</v>
      </c>
      <c r="ED20">
        <f t="shared" si="10"/>
        <v>0</v>
      </c>
      <c r="EE20">
        <f t="shared" si="11"/>
        <v>0</v>
      </c>
      <c r="EF20">
        <f t="shared" si="15"/>
        <v>0</v>
      </c>
      <c r="EG20">
        <f t="shared" si="13"/>
        <v>0</v>
      </c>
    </row>
    <row r="21" spans="14:137" ht="16" x14ac:dyDescent="0.2">
      <c r="N21" s="171"/>
      <c r="DS21">
        <f t="shared" si="14"/>
        <v>0</v>
      </c>
      <c r="DT21">
        <f t="shared" si="0"/>
        <v>0</v>
      </c>
      <c r="DU21">
        <f t="shared" si="1"/>
        <v>0</v>
      </c>
      <c r="DV21">
        <f t="shared" si="2"/>
        <v>0</v>
      </c>
      <c r="DW21">
        <f t="shared" si="3"/>
        <v>0</v>
      </c>
      <c r="DX21">
        <f t="shared" si="4"/>
        <v>0</v>
      </c>
      <c r="DY21">
        <f t="shared" si="5"/>
        <v>0</v>
      </c>
      <c r="DZ21">
        <f t="shared" si="6"/>
        <v>0</v>
      </c>
      <c r="EA21">
        <f t="shared" si="7"/>
        <v>0</v>
      </c>
      <c r="EB21">
        <f t="shared" si="8"/>
        <v>0</v>
      </c>
      <c r="EC21" t="str">
        <f t="shared" si="9"/>
        <v>zymoQuick</v>
      </c>
      <c r="ED21">
        <f t="shared" si="10"/>
        <v>0</v>
      </c>
      <c r="EE21">
        <f t="shared" si="11"/>
        <v>0</v>
      </c>
      <c r="EF21">
        <f t="shared" si="15"/>
        <v>0</v>
      </c>
      <c r="EG21">
        <f t="shared" si="13"/>
        <v>0</v>
      </c>
    </row>
    <row r="22" spans="14:137" ht="16" x14ac:dyDescent="0.2">
      <c r="N22" s="171"/>
      <c r="DS22">
        <f t="shared" si="14"/>
        <v>0</v>
      </c>
      <c r="DT22">
        <f t="shared" si="0"/>
        <v>0</v>
      </c>
      <c r="DU22">
        <f t="shared" si="1"/>
        <v>0</v>
      </c>
      <c r="DV22">
        <f t="shared" si="2"/>
        <v>0</v>
      </c>
      <c r="DW22">
        <f t="shared" si="3"/>
        <v>0</v>
      </c>
      <c r="DX22">
        <f t="shared" si="4"/>
        <v>0</v>
      </c>
      <c r="DY22">
        <f t="shared" si="5"/>
        <v>0</v>
      </c>
      <c r="DZ22">
        <f t="shared" si="6"/>
        <v>0</v>
      </c>
      <c r="EA22">
        <f t="shared" si="7"/>
        <v>0</v>
      </c>
      <c r="EB22">
        <f t="shared" si="8"/>
        <v>0</v>
      </c>
      <c r="EC22" t="str">
        <f t="shared" si="9"/>
        <v>days</v>
      </c>
      <c r="ED22">
        <f t="shared" si="10"/>
        <v>0</v>
      </c>
      <c r="EE22">
        <f t="shared" si="11"/>
        <v>0</v>
      </c>
      <c r="EF22">
        <f t="shared" si="15"/>
        <v>0</v>
      </c>
      <c r="EG22">
        <f t="shared" si="13"/>
        <v>0</v>
      </c>
    </row>
    <row r="23" spans="14:137" ht="16" x14ac:dyDescent="0.2">
      <c r="N23" s="171"/>
      <c r="DS23">
        <f t="shared" si="14"/>
        <v>0</v>
      </c>
      <c r="DT23">
        <f t="shared" si="0"/>
        <v>0</v>
      </c>
      <c r="DU23">
        <f t="shared" si="1"/>
        <v>0</v>
      </c>
      <c r="DV23">
        <f t="shared" si="2"/>
        <v>0</v>
      </c>
      <c r="DW23">
        <f t="shared" si="3"/>
        <v>0</v>
      </c>
      <c r="DX23">
        <f t="shared" si="4"/>
        <v>0</v>
      </c>
      <c r="DY23">
        <f t="shared" si="5"/>
        <v>0</v>
      </c>
      <c r="DZ23">
        <f t="shared" si="6"/>
        <v>0</v>
      </c>
      <c r="EA23">
        <f t="shared" si="7"/>
        <v>0</v>
      </c>
      <c r="EB23">
        <f t="shared" si="8"/>
        <v>0</v>
      </c>
      <c r="EC23" t="str">
        <f t="shared" si="9"/>
        <v>zymoQuick</v>
      </c>
      <c r="ED23">
        <f t="shared" si="10"/>
        <v>0</v>
      </c>
      <c r="EE23">
        <f t="shared" si="11"/>
        <v>0</v>
      </c>
      <c r="EF23">
        <f t="shared" si="15"/>
        <v>0</v>
      </c>
      <c r="EG23">
        <f t="shared" si="13"/>
        <v>0</v>
      </c>
    </row>
    <row r="24" spans="14:137" ht="16" x14ac:dyDescent="0.2">
      <c r="N24" s="171"/>
      <c r="DS24">
        <f t="shared" si="14"/>
        <v>0</v>
      </c>
      <c r="DT24">
        <f t="shared" si="0"/>
        <v>0</v>
      </c>
      <c r="DU24">
        <f t="shared" si="1"/>
        <v>0</v>
      </c>
      <c r="DV24">
        <f t="shared" si="2"/>
        <v>0</v>
      </c>
      <c r="DW24">
        <f t="shared" si="3"/>
        <v>0</v>
      </c>
      <c r="DX24">
        <f t="shared" si="4"/>
        <v>0</v>
      </c>
      <c r="DY24">
        <f t="shared" si="5"/>
        <v>0</v>
      </c>
      <c r="DZ24">
        <f t="shared" si="6"/>
        <v>0</v>
      </c>
      <c r="EA24">
        <f t="shared" si="7"/>
        <v>0</v>
      </c>
      <c r="EB24">
        <f t="shared" si="8"/>
        <v>0</v>
      </c>
      <c r="EC24" t="str">
        <f t="shared" si="9"/>
        <v>days</v>
      </c>
      <c r="ED24">
        <f t="shared" si="10"/>
        <v>0</v>
      </c>
      <c r="EE24">
        <f t="shared" si="11"/>
        <v>0</v>
      </c>
      <c r="EF24">
        <f t="shared" si="15"/>
        <v>0</v>
      </c>
      <c r="EG24">
        <f t="shared" si="13"/>
        <v>0</v>
      </c>
    </row>
    <row r="25" spans="14:137" ht="16" x14ac:dyDescent="0.2">
      <c r="N25" s="171"/>
      <c r="DS25">
        <f t="shared" si="14"/>
        <v>0</v>
      </c>
      <c r="DT25">
        <f t="shared" si="0"/>
        <v>0</v>
      </c>
      <c r="DU25">
        <f t="shared" si="1"/>
        <v>0</v>
      </c>
      <c r="DV25">
        <f t="shared" si="2"/>
        <v>0</v>
      </c>
      <c r="DW25">
        <f t="shared" si="3"/>
        <v>0</v>
      </c>
      <c r="DX25">
        <f t="shared" si="4"/>
        <v>0</v>
      </c>
      <c r="DY25">
        <f t="shared" si="5"/>
        <v>0</v>
      </c>
      <c r="DZ25">
        <f t="shared" si="6"/>
        <v>0</v>
      </c>
      <c r="EA25">
        <f t="shared" si="7"/>
        <v>0</v>
      </c>
      <c r="EB25">
        <f t="shared" si="8"/>
        <v>0</v>
      </c>
      <c r="EC25" t="str">
        <f t="shared" si="9"/>
        <v>zymoQuick</v>
      </c>
      <c r="ED25">
        <f t="shared" si="10"/>
        <v>0</v>
      </c>
      <c r="EE25">
        <f t="shared" si="11"/>
        <v>0</v>
      </c>
      <c r="EF25">
        <f t="shared" si="15"/>
        <v>0</v>
      </c>
      <c r="EG25">
        <f t="shared" si="13"/>
        <v>0</v>
      </c>
    </row>
    <row r="26" spans="14:137" ht="16" x14ac:dyDescent="0.2">
      <c r="N26" s="171"/>
      <c r="DS26">
        <f t="shared" si="14"/>
        <v>0</v>
      </c>
      <c r="DT26">
        <f t="shared" si="0"/>
        <v>0</v>
      </c>
      <c r="DU26">
        <f t="shared" si="1"/>
        <v>0</v>
      </c>
      <c r="DV26">
        <f t="shared" si="2"/>
        <v>0</v>
      </c>
      <c r="DW26">
        <f t="shared" si="3"/>
        <v>0</v>
      </c>
      <c r="DX26">
        <f t="shared" si="4"/>
        <v>0</v>
      </c>
      <c r="DY26">
        <f t="shared" si="5"/>
        <v>0</v>
      </c>
      <c r="DZ26">
        <f t="shared" si="6"/>
        <v>0</v>
      </c>
      <c r="EA26">
        <f t="shared" si="7"/>
        <v>0</v>
      </c>
      <c r="EB26">
        <f t="shared" si="8"/>
        <v>0</v>
      </c>
      <c r="EC26" t="str">
        <f t="shared" si="9"/>
        <v>days</v>
      </c>
      <c r="ED26">
        <f t="shared" si="10"/>
        <v>0</v>
      </c>
      <c r="EE26">
        <f t="shared" si="11"/>
        <v>0</v>
      </c>
      <c r="EF26">
        <f t="shared" si="15"/>
        <v>0</v>
      </c>
      <c r="EG26">
        <f t="shared" si="13"/>
        <v>0</v>
      </c>
    </row>
    <row r="27" spans="14:137" ht="16" x14ac:dyDescent="0.2">
      <c r="N27" s="171"/>
      <c r="DS27">
        <f t="shared" si="14"/>
        <v>0</v>
      </c>
      <c r="DT27">
        <f t="shared" si="0"/>
        <v>0</v>
      </c>
      <c r="DU27">
        <f t="shared" si="1"/>
        <v>0</v>
      </c>
      <c r="DV27">
        <f t="shared" si="2"/>
        <v>0</v>
      </c>
      <c r="DW27">
        <f t="shared" si="3"/>
        <v>0</v>
      </c>
      <c r="DX27">
        <f t="shared" si="4"/>
        <v>0</v>
      </c>
      <c r="DY27">
        <f t="shared" si="5"/>
        <v>0</v>
      </c>
      <c r="DZ27">
        <f t="shared" si="6"/>
        <v>0</v>
      </c>
      <c r="EA27">
        <f t="shared" si="7"/>
        <v>0</v>
      </c>
      <c r="EB27">
        <f t="shared" si="8"/>
        <v>0</v>
      </c>
      <c r="EC27" t="str">
        <f t="shared" si="9"/>
        <v>days</v>
      </c>
      <c r="ED27">
        <f t="shared" si="10"/>
        <v>0</v>
      </c>
      <c r="EE27">
        <f t="shared" si="11"/>
        <v>0</v>
      </c>
      <c r="EF27">
        <f t="shared" si="15"/>
        <v>0</v>
      </c>
      <c r="EG27">
        <f t="shared" si="13"/>
        <v>0</v>
      </c>
    </row>
    <row r="28" spans="14:137" ht="16" x14ac:dyDescent="0.2">
      <c r="N28" s="171"/>
      <c r="DS28">
        <f t="shared" si="14"/>
        <v>0</v>
      </c>
      <c r="DT28">
        <f t="shared" si="0"/>
        <v>0</v>
      </c>
      <c r="DU28">
        <f t="shared" si="1"/>
        <v>0</v>
      </c>
      <c r="DV28">
        <f t="shared" si="2"/>
        <v>0</v>
      </c>
      <c r="DW28">
        <f t="shared" si="3"/>
        <v>0</v>
      </c>
      <c r="DX28">
        <f t="shared" si="4"/>
        <v>0</v>
      </c>
      <c r="DY28">
        <f t="shared" si="5"/>
        <v>0</v>
      </c>
      <c r="DZ28">
        <f t="shared" si="6"/>
        <v>0</v>
      </c>
      <c r="EA28">
        <f t="shared" si="7"/>
        <v>0</v>
      </c>
      <c r="EB28">
        <f t="shared" si="8"/>
        <v>0</v>
      </c>
      <c r="EC28" t="str">
        <f t="shared" si="9"/>
        <v>days</v>
      </c>
      <c r="ED28">
        <f t="shared" si="10"/>
        <v>0</v>
      </c>
      <c r="EE28">
        <f t="shared" si="11"/>
        <v>0</v>
      </c>
      <c r="EF28">
        <f t="shared" si="15"/>
        <v>0</v>
      </c>
      <c r="EG28">
        <f t="shared" si="13"/>
        <v>0</v>
      </c>
    </row>
    <row r="29" spans="14:137" ht="16" x14ac:dyDescent="0.2">
      <c r="N29" s="171"/>
      <c r="DS29">
        <f t="shared" si="14"/>
        <v>0</v>
      </c>
      <c r="DT29">
        <f t="shared" si="0"/>
        <v>0</v>
      </c>
      <c r="DU29">
        <f t="shared" si="1"/>
        <v>0</v>
      </c>
      <c r="DV29">
        <f t="shared" si="2"/>
        <v>0</v>
      </c>
      <c r="DW29">
        <f t="shared" si="3"/>
        <v>0</v>
      </c>
      <c r="DX29">
        <f t="shared" si="4"/>
        <v>0</v>
      </c>
      <c r="DY29">
        <f t="shared" si="5"/>
        <v>0</v>
      </c>
      <c r="DZ29">
        <f t="shared" si="6"/>
        <v>0</v>
      </c>
      <c r="EA29">
        <f t="shared" si="7"/>
        <v>0</v>
      </c>
      <c r="EB29">
        <f t="shared" si="8"/>
        <v>0</v>
      </c>
      <c r="EC29" t="str">
        <f t="shared" si="9"/>
        <v>days</v>
      </c>
      <c r="ED29">
        <f t="shared" si="10"/>
        <v>0</v>
      </c>
      <c r="EE29">
        <f t="shared" si="11"/>
        <v>0</v>
      </c>
      <c r="EF29">
        <f t="shared" si="15"/>
        <v>0</v>
      </c>
      <c r="EG29">
        <f t="shared" si="13"/>
        <v>0</v>
      </c>
    </row>
    <row r="30" spans="14:137" ht="16" x14ac:dyDescent="0.2">
      <c r="N30" s="171"/>
      <c r="DS30">
        <f t="shared" si="14"/>
        <v>0</v>
      </c>
      <c r="DT30">
        <f t="shared" si="0"/>
        <v>0</v>
      </c>
      <c r="DU30">
        <f t="shared" si="1"/>
        <v>0</v>
      </c>
      <c r="DV30">
        <f t="shared" si="2"/>
        <v>0</v>
      </c>
      <c r="DW30">
        <f t="shared" si="3"/>
        <v>0</v>
      </c>
      <c r="DX30">
        <f t="shared" si="4"/>
        <v>0</v>
      </c>
      <c r="DY30">
        <f t="shared" si="5"/>
        <v>0</v>
      </c>
      <c r="DZ30">
        <f t="shared" si="6"/>
        <v>0</v>
      </c>
      <c r="EA30">
        <f t="shared" si="7"/>
        <v>0</v>
      </c>
      <c r="EB30">
        <f t="shared" si="8"/>
        <v>0</v>
      </c>
      <c r="EC30" t="str">
        <f t="shared" si="9"/>
        <v>days</v>
      </c>
      <c r="ED30">
        <f t="shared" si="10"/>
        <v>0</v>
      </c>
      <c r="EE30">
        <f t="shared" si="11"/>
        <v>0</v>
      </c>
      <c r="EF30">
        <f t="shared" si="15"/>
        <v>0</v>
      </c>
      <c r="EG30">
        <f t="shared" si="13"/>
        <v>0</v>
      </c>
    </row>
    <row r="31" spans="14:137" ht="16" x14ac:dyDescent="0.2">
      <c r="N31" s="171"/>
      <c r="DS31">
        <f t="shared" si="14"/>
        <v>0</v>
      </c>
      <c r="DT31">
        <f t="shared" si="0"/>
        <v>0</v>
      </c>
      <c r="DU31">
        <f t="shared" si="1"/>
        <v>0</v>
      </c>
      <c r="DV31">
        <f t="shared" si="2"/>
        <v>0</v>
      </c>
      <c r="DW31">
        <f t="shared" si="3"/>
        <v>0</v>
      </c>
      <c r="DX31">
        <f t="shared" si="4"/>
        <v>0</v>
      </c>
      <c r="DY31">
        <f t="shared" si="5"/>
        <v>0</v>
      </c>
      <c r="DZ31">
        <f t="shared" si="6"/>
        <v>0</v>
      </c>
      <c r="EA31">
        <f t="shared" si="7"/>
        <v>0</v>
      </c>
      <c r="EB31">
        <f t="shared" si="8"/>
        <v>0</v>
      </c>
      <c r="EC31" t="str">
        <f t="shared" si="9"/>
        <v>days</v>
      </c>
      <c r="ED31">
        <f t="shared" si="10"/>
        <v>0</v>
      </c>
      <c r="EE31">
        <f t="shared" si="11"/>
        <v>0</v>
      </c>
      <c r="EF31">
        <f t="shared" si="15"/>
        <v>0</v>
      </c>
      <c r="EG31">
        <f t="shared" si="13"/>
        <v>0</v>
      </c>
    </row>
    <row r="32" spans="14:137" ht="16" x14ac:dyDescent="0.2">
      <c r="N32" s="171"/>
      <c r="DS32">
        <f t="shared" si="14"/>
        <v>0</v>
      </c>
      <c r="DT32">
        <f t="shared" si="0"/>
        <v>0</v>
      </c>
      <c r="DU32">
        <f t="shared" si="1"/>
        <v>0</v>
      </c>
      <c r="DV32">
        <f t="shared" si="2"/>
        <v>0</v>
      </c>
      <c r="DW32">
        <f t="shared" si="3"/>
        <v>0</v>
      </c>
      <c r="DX32">
        <f t="shared" si="4"/>
        <v>0</v>
      </c>
      <c r="DY32">
        <f t="shared" si="5"/>
        <v>0</v>
      </c>
      <c r="DZ32">
        <f t="shared" si="6"/>
        <v>0</v>
      </c>
      <c r="EA32">
        <f t="shared" si="7"/>
        <v>0</v>
      </c>
      <c r="EB32">
        <f t="shared" si="8"/>
        <v>0</v>
      </c>
      <c r="EC32" t="str">
        <f t="shared" si="9"/>
        <v>days</v>
      </c>
      <c r="ED32">
        <f t="shared" si="10"/>
        <v>0</v>
      </c>
      <c r="EE32">
        <f t="shared" si="11"/>
        <v>0</v>
      </c>
      <c r="EF32">
        <f t="shared" si="15"/>
        <v>0</v>
      </c>
      <c r="EG32">
        <f t="shared" si="13"/>
        <v>0</v>
      </c>
    </row>
    <row r="33" spans="14:137" ht="16" x14ac:dyDescent="0.2">
      <c r="N33" s="171"/>
      <c r="DS33">
        <f t="shared" si="14"/>
        <v>0</v>
      </c>
      <c r="DT33">
        <f t="shared" si="0"/>
        <v>0</v>
      </c>
      <c r="DU33">
        <f t="shared" si="1"/>
        <v>0</v>
      </c>
      <c r="DV33">
        <f t="shared" si="2"/>
        <v>0</v>
      </c>
      <c r="DW33">
        <f t="shared" si="3"/>
        <v>0</v>
      </c>
      <c r="DX33">
        <f t="shared" si="4"/>
        <v>0</v>
      </c>
      <c r="DY33">
        <f t="shared" si="5"/>
        <v>0</v>
      </c>
      <c r="DZ33">
        <f t="shared" si="6"/>
        <v>0</v>
      </c>
      <c r="EA33">
        <f t="shared" si="7"/>
        <v>0</v>
      </c>
      <c r="EB33">
        <f t="shared" si="8"/>
        <v>0</v>
      </c>
      <c r="EC33" t="str">
        <f t="shared" si="9"/>
        <v>days</v>
      </c>
      <c r="ED33">
        <f t="shared" si="10"/>
        <v>0</v>
      </c>
      <c r="EE33">
        <f t="shared" si="11"/>
        <v>0</v>
      </c>
      <c r="EF33">
        <f t="shared" si="15"/>
        <v>0</v>
      </c>
      <c r="EG33">
        <f t="shared" si="13"/>
        <v>0</v>
      </c>
    </row>
    <row r="34" spans="14:137" ht="16" x14ac:dyDescent="0.2">
      <c r="N34" s="171"/>
      <c r="DS34">
        <f t="shared" si="14"/>
        <v>0</v>
      </c>
      <c r="DT34">
        <f t="shared" ref="DT34:DT65" si="16">IF(B34="",0,_xlfn.XLOOKUP(B34,label,partID))</f>
        <v>0</v>
      </c>
      <c r="DU34">
        <f t="shared" ref="DU34:DU65" si="17">IF(C34="",0,_xlfn.XLOOKUP(C34,label,partID))</f>
        <v>0</v>
      </c>
      <c r="DV34">
        <f t="shared" si="2"/>
        <v>0</v>
      </c>
      <c r="DW34">
        <f t="shared" si="3"/>
        <v>0</v>
      </c>
      <c r="DX34">
        <f t="shared" si="4"/>
        <v>0</v>
      </c>
      <c r="DY34">
        <f t="shared" si="5"/>
        <v>0</v>
      </c>
      <c r="DZ34">
        <f t="shared" si="6"/>
        <v>0</v>
      </c>
      <c r="EA34">
        <f t="shared" si="7"/>
        <v>0</v>
      </c>
      <c r="EB34">
        <f t="shared" si="8"/>
        <v>0</v>
      </c>
      <c r="EC34" t="str">
        <f t="shared" ref="EC34:EC65" si="18">IF(ISNUMBER(K34),K34,_xlfn.XLOOKUP(K34,label,partID))</f>
        <v>days</v>
      </c>
      <c r="ED34">
        <f t="shared" ref="ED34:ED65" si="19">IF(L34="",0,_xlfn.XLOOKUP(L34,label,partID))</f>
        <v>0</v>
      </c>
      <c r="EE34">
        <f t="shared" ref="EE34:EE65" si="20">IF(M34="",0,_xlfn.XLOOKUP(M34,label,partID))</f>
        <v>0</v>
      </c>
      <c r="EF34">
        <f t="shared" si="15"/>
        <v>0</v>
      </c>
      <c r="EG34">
        <f t="shared" si="13"/>
        <v>0</v>
      </c>
    </row>
    <row r="35" spans="14:137" ht="16" x14ac:dyDescent="0.2">
      <c r="N35" s="171"/>
      <c r="DS35">
        <f t="shared" si="14"/>
        <v>0</v>
      </c>
      <c r="DT35">
        <f t="shared" si="16"/>
        <v>0</v>
      </c>
      <c r="DU35">
        <f t="shared" si="17"/>
        <v>0</v>
      </c>
      <c r="DV35">
        <f t="shared" si="2"/>
        <v>0</v>
      </c>
      <c r="DW35">
        <f t="shared" si="3"/>
        <v>0</v>
      </c>
      <c r="DX35">
        <f t="shared" si="4"/>
        <v>0</v>
      </c>
      <c r="DY35">
        <f t="shared" si="5"/>
        <v>0</v>
      </c>
      <c r="DZ35">
        <f t="shared" si="6"/>
        <v>0</v>
      </c>
      <c r="EA35">
        <f t="shared" si="7"/>
        <v>0</v>
      </c>
      <c r="EB35">
        <f t="shared" si="8"/>
        <v>0</v>
      </c>
      <c r="EC35" t="str">
        <f t="shared" si="18"/>
        <v>days</v>
      </c>
      <c r="ED35">
        <f t="shared" si="19"/>
        <v>0</v>
      </c>
      <c r="EE35">
        <f t="shared" si="20"/>
        <v>0</v>
      </c>
      <c r="EF35">
        <f t="shared" si="15"/>
        <v>0</v>
      </c>
      <c r="EG35">
        <f t="shared" si="13"/>
        <v>0</v>
      </c>
    </row>
    <row r="36" spans="14:137" ht="16" x14ac:dyDescent="0.2">
      <c r="N36" s="171"/>
      <c r="DS36">
        <f t="shared" si="14"/>
        <v>0</v>
      </c>
      <c r="DT36">
        <f t="shared" si="16"/>
        <v>0</v>
      </c>
      <c r="DU36">
        <f t="shared" si="17"/>
        <v>0</v>
      </c>
      <c r="DV36">
        <f t="shared" si="2"/>
        <v>0</v>
      </c>
      <c r="DW36">
        <f t="shared" si="3"/>
        <v>0</v>
      </c>
      <c r="DX36">
        <f t="shared" si="4"/>
        <v>0</v>
      </c>
      <c r="DY36">
        <f t="shared" si="5"/>
        <v>0</v>
      </c>
      <c r="DZ36">
        <f t="shared" si="6"/>
        <v>0</v>
      </c>
      <c r="EA36">
        <f t="shared" si="7"/>
        <v>0</v>
      </c>
      <c r="EB36">
        <f t="shared" si="8"/>
        <v>0</v>
      </c>
      <c r="EC36" t="str">
        <f t="shared" si="18"/>
        <v>days</v>
      </c>
      <c r="ED36">
        <f t="shared" si="19"/>
        <v>0</v>
      </c>
      <c r="EE36">
        <f t="shared" si="20"/>
        <v>0</v>
      </c>
      <c r="EF36">
        <f t="shared" si="15"/>
        <v>0</v>
      </c>
      <c r="EG36">
        <f t="shared" si="13"/>
        <v>0</v>
      </c>
    </row>
    <row r="37" spans="14:137" ht="16" x14ac:dyDescent="0.2">
      <c r="N37" s="171"/>
      <c r="DS37">
        <f t="shared" si="14"/>
        <v>0</v>
      </c>
      <c r="DT37">
        <f t="shared" si="16"/>
        <v>0</v>
      </c>
      <c r="DU37">
        <f t="shared" si="17"/>
        <v>0</v>
      </c>
      <c r="DV37">
        <f t="shared" si="2"/>
        <v>0</v>
      </c>
      <c r="DW37">
        <f t="shared" si="3"/>
        <v>0</v>
      </c>
      <c r="DX37">
        <f t="shared" si="4"/>
        <v>0</v>
      </c>
      <c r="DY37">
        <f t="shared" si="5"/>
        <v>0</v>
      </c>
      <c r="DZ37">
        <f t="shared" si="6"/>
        <v>0</v>
      </c>
      <c r="EA37">
        <f t="shared" si="7"/>
        <v>0</v>
      </c>
      <c r="EB37">
        <f t="shared" si="8"/>
        <v>0</v>
      </c>
      <c r="EC37" t="str">
        <f t="shared" si="18"/>
        <v>days</v>
      </c>
      <c r="ED37">
        <f t="shared" si="19"/>
        <v>0</v>
      </c>
      <c r="EE37">
        <f t="shared" si="20"/>
        <v>0</v>
      </c>
      <c r="EF37">
        <f t="shared" si="15"/>
        <v>0</v>
      </c>
      <c r="EG37">
        <f t="shared" si="13"/>
        <v>0</v>
      </c>
    </row>
    <row r="38" spans="14:137" ht="16" x14ac:dyDescent="0.2">
      <c r="N38" s="171"/>
      <c r="DS38">
        <f t="shared" si="14"/>
        <v>0</v>
      </c>
      <c r="DT38">
        <f t="shared" si="16"/>
        <v>0</v>
      </c>
      <c r="DU38">
        <f t="shared" si="17"/>
        <v>0</v>
      </c>
      <c r="DV38">
        <f t="shared" si="2"/>
        <v>0</v>
      </c>
      <c r="DW38">
        <f t="shared" si="3"/>
        <v>0</v>
      </c>
      <c r="DX38">
        <f t="shared" si="4"/>
        <v>0</v>
      </c>
      <c r="DY38">
        <f t="shared" si="5"/>
        <v>0</v>
      </c>
      <c r="DZ38">
        <f t="shared" si="6"/>
        <v>0</v>
      </c>
      <c r="EA38">
        <f t="shared" si="7"/>
        <v>0</v>
      </c>
      <c r="EB38">
        <f t="shared" si="8"/>
        <v>0</v>
      </c>
      <c r="EC38" t="str">
        <f t="shared" si="18"/>
        <v>days</v>
      </c>
      <c r="ED38">
        <f t="shared" si="19"/>
        <v>0</v>
      </c>
      <c r="EE38">
        <f t="shared" si="20"/>
        <v>0</v>
      </c>
      <c r="EF38">
        <f t="shared" si="15"/>
        <v>0</v>
      </c>
      <c r="EG38">
        <f t="shared" si="13"/>
        <v>0</v>
      </c>
    </row>
    <row r="39" spans="14:137" ht="16" x14ac:dyDescent="0.2">
      <c r="N39" s="171"/>
      <c r="DS39">
        <f t="shared" si="14"/>
        <v>0</v>
      </c>
      <c r="DT39">
        <f t="shared" si="16"/>
        <v>0</v>
      </c>
      <c r="DU39">
        <f t="shared" si="17"/>
        <v>0</v>
      </c>
      <c r="DV39">
        <f t="shared" si="2"/>
        <v>0</v>
      </c>
      <c r="DW39">
        <f t="shared" si="3"/>
        <v>0</v>
      </c>
      <c r="DX39">
        <f t="shared" si="4"/>
        <v>0</v>
      </c>
      <c r="DY39">
        <f t="shared" si="5"/>
        <v>0</v>
      </c>
      <c r="DZ39">
        <f t="shared" si="6"/>
        <v>0</v>
      </c>
      <c r="EA39">
        <f t="shared" si="7"/>
        <v>0</v>
      </c>
      <c r="EB39">
        <f t="shared" si="8"/>
        <v>0</v>
      </c>
      <c r="EC39" t="str">
        <f t="shared" si="18"/>
        <v>days</v>
      </c>
      <c r="ED39">
        <f t="shared" si="19"/>
        <v>0</v>
      </c>
      <c r="EE39">
        <f t="shared" si="20"/>
        <v>0</v>
      </c>
      <c r="EF39">
        <f t="shared" si="15"/>
        <v>0</v>
      </c>
      <c r="EG39">
        <f t="shared" si="13"/>
        <v>0</v>
      </c>
    </row>
    <row r="40" spans="14:137" ht="16" x14ac:dyDescent="0.2">
      <c r="N40" s="171"/>
      <c r="DS40">
        <f t="shared" si="14"/>
        <v>0</v>
      </c>
      <c r="DT40">
        <f t="shared" si="16"/>
        <v>0</v>
      </c>
      <c r="DU40">
        <f t="shared" si="17"/>
        <v>0</v>
      </c>
      <c r="DV40">
        <f t="shared" si="2"/>
        <v>0</v>
      </c>
      <c r="DW40">
        <f t="shared" si="3"/>
        <v>0</v>
      </c>
      <c r="DX40">
        <f t="shared" si="4"/>
        <v>0</v>
      </c>
      <c r="DY40">
        <f t="shared" si="5"/>
        <v>0</v>
      </c>
      <c r="DZ40">
        <f t="shared" si="6"/>
        <v>0</v>
      </c>
      <c r="EA40">
        <f t="shared" si="7"/>
        <v>0</v>
      </c>
      <c r="EB40">
        <f t="shared" si="8"/>
        <v>0</v>
      </c>
      <c r="EC40" t="str">
        <f t="shared" si="18"/>
        <v>days</v>
      </c>
      <c r="ED40">
        <f t="shared" si="19"/>
        <v>0</v>
      </c>
      <c r="EE40">
        <f t="shared" si="20"/>
        <v>0</v>
      </c>
      <c r="EF40">
        <f t="shared" si="15"/>
        <v>0</v>
      </c>
      <c r="EG40">
        <f t="shared" si="13"/>
        <v>0</v>
      </c>
    </row>
    <row r="41" spans="14:137" ht="16" x14ac:dyDescent="0.2">
      <c r="N41" s="171"/>
      <c r="DS41">
        <f t="shared" si="14"/>
        <v>0</v>
      </c>
      <c r="DT41">
        <f t="shared" si="16"/>
        <v>0</v>
      </c>
      <c r="DU41">
        <f t="shared" si="17"/>
        <v>0</v>
      </c>
      <c r="DV41">
        <f t="shared" si="2"/>
        <v>0</v>
      </c>
      <c r="DW41">
        <f t="shared" si="3"/>
        <v>0</v>
      </c>
      <c r="DX41">
        <f t="shared" si="4"/>
        <v>0</v>
      </c>
      <c r="DY41">
        <f t="shared" si="5"/>
        <v>0</v>
      </c>
      <c r="DZ41">
        <f t="shared" si="6"/>
        <v>0</v>
      </c>
      <c r="EA41">
        <f t="shared" si="7"/>
        <v>0</v>
      </c>
      <c r="EB41">
        <f t="shared" si="8"/>
        <v>0</v>
      </c>
      <c r="EC41" t="str">
        <f t="shared" si="18"/>
        <v>days</v>
      </c>
      <c r="ED41">
        <f t="shared" si="19"/>
        <v>0</v>
      </c>
      <c r="EE41">
        <f t="shared" si="20"/>
        <v>0</v>
      </c>
      <c r="EF41">
        <f t="shared" si="15"/>
        <v>0</v>
      </c>
      <c r="EG41">
        <f t="shared" si="13"/>
        <v>0</v>
      </c>
    </row>
    <row r="42" spans="14:137" ht="16" x14ac:dyDescent="0.2">
      <c r="N42" s="171"/>
      <c r="DS42">
        <f t="shared" si="14"/>
        <v>0</v>
      </c>
      <c r="DT42">
        <f t="shared" si="16"/>
        <v>0</v>
      </c>
      <c r="DU42">
        <f t="shared" si="17"/>
        <v>0</v>
      </c>
      <c r="DV42">
        <f t="shared" si="2"/>
        <v>0</v>
      </c>
      <c r="DW42">
        <f t="shared" si="3"/>
        <v>0</v>
      </c>
      <c r="DX42">
        <f t="shared" si="4"/>
        <v>0</v>
      </c>
      <c r="DY42">
        <f t="shared" si="5"/>
        <v>0</v>
      </c>
      <c r="DZ42">
        <f t="shared" si="6"/>
        <v>0</v>
      </c>
      <c r="EA42">
        <f t="shared" si="7"/>
        <v>0</v>
      </c>
      <c r="EB42">
        <f t="shared" si="8"/>
        <v>0</v>
      </c>
      <c r="EC42" t="str">
        <f t="shared" si="18"/>
        <v>days</v>
      </c>
      <c r="ED42">
        <f t="shared" si="19"/>
        <v>0</v>
      </c>
      <c r="EE42">
        <f t="shared" si="20"/>
        <v>0</v>
      </c>
      <c r="EF42">
        <f t="shared" si="15"/>
        <v>0</v>
      </c>
      <c r="EG42">
        <f t="shared" si="13"/>
        <v>0</v>
      </c>
    </row>
    <row r="43" spans="14:137" ht="16" x14ac:dyDescent="0.2">
      <c r="N43" s="171"/>
      <c r="DS43">
        <f t="shared" si="14"/>
        <v>0</v>
      </c>
      <c r="DT43">
        <f t="shared" si="16"/>
        <v>0</v>
      </c>
      <c r="DU43">
        <f t="shared" si="17"/>
        <v>0</v>
      </c>
      <c r="DV43">
        <f t="shared" si="2"/>
        <v>0</v>
      </c>
      <c r="DW43">
        <f t="shared" si="3"/>
        <v>0</v>
      </c>
      <c r="DX43">
        <f t="shared" si="4"/>
        <v>0</v>
      </c>
      <c r="DY43">
        <f t="shared" si="5"/>
        <v>0</v>
      </c>
      <c r="DZ43">
        <f t="shared" si="6"/>
        <v>0</v>
      </c>
      <c r="EA43">
        <f t="shared" si="7"/>
        <v>0</v>
      </c>
      <c r="EB43">
        <f t="shared" si="8"/>
        <v>0</v>
      </c>
      <c r="EC43" t="str">
        <f t="shared" si="18"/>
        <v>days</v>
      </c>
      <c r="ED43">
        <f t="shared" si="19"/>
        <v>0</v>
      </c>
      <c r="EE43">
        <f t="shared" si="20"/>
        <v>0</v>
      </c>
      <c r="EF43">
        <f t="shared" si="15"/>
        <v>0</v>
      </c>
      <c r="EG43">
        <f t="shared" si="13"/>
        <v>0</v>
      </c>
    </row>
    <row r="44" spans="14:137" ht="16" x14ac:dyDescent="0.2">
      <c r="N44" s="171"/>
      <c r="DS44">
        <f t="shared" si="14"/>
        <v>0</v>
      </c>
      <c r="DT44">
        <f t="shared" si="16"/>
        <v>0</v>
      </c>
      <c r="DU44">
        <f t="shared" si="17"/>
        <v>0</v>
      </c>
      <c r="DV44">
        <f t="shared" si="2"/>
        <v>0</v>
      </c>
      <c r="DW44">
        <f t="shared" si="3"/>
        <v>0</v>
      </c>
      <c r="DX44">
        <f t="shared" si="4"/>
        <v>0</v>
      </c>
      <c r="DY44">
        <f t="shared" si="5"/>
        <v>0</v>
      </c>
      <c r="DZ44">
        <f t="shared" si="6"/>
        <v>0</v>
      </c>
      <c r="EA44">
        <f t="shared" si="7"/>
        <v>0</v>
      </c>
      <c r="EB44">
        <f t="shared" si="8"/>
        <v>0</v>
      </c>
      <c r="EC44" t="str">
        <f t="shared" si="18"/>
        <v>days</v>
      </c>
      <c r="ED44">
        <f t="shared" si="19"/>
        <v>0</v>
      </c>
      <c r="EE44">
        <f t="shared" si="20"/>
        <v>0</v>
      </c>
      <c r="EF44">
        <f t="shared" si="15"/>
        <v>0</v>
      </c>
      <c r="EG44">
        <f t="shared" si="13"/>
        <v>0</v>
      </c>
    </row>
    <row r="45" spans="14:137" ht="16" x14ac:dyDescent="0.2">
      <c r="N45" s="171"/>
      <c r="DS45">
        <f t="shared" si="14"/>
        <v>0</v>
      </c>
      <c r="DT45">
        <f t="shared" si="16"/>
        <v>0</v>
      </c>
      <c r="DU45">
        <f t="shared" si="17"/>
        <v>0</v>
      </c>
      <c r="DV45">
        <f t="shared" si="2"/>
        <v>0</v>
      </c>
      <c r="DW45">
        <f t="shared" si="3"/>
        <v>0</v>
      </c>
      <c r="DX45">
        <f t="shared" si="4"/>
        <v>0</v>
      </c>
      <c r="DY45">
        <f t="shared" si="5"/>
        <v>0</v>
      </c>
      <c r="DZ45">
        <f t="shared" si="6"/>
        <v>0</v>
      </c>
      <c r="EA45">
        <f t="shared" si="7"/>
        <v>0</v>
      </c>
      <c r="EB45">
        <f t="shared" si="8"/>
        <v>0</v>
      </c>
      <c r="EC45" t="str">
        <f t="shared" si="18"/>
        <v>days</v>
      </c>
      <c r="ED45">
        <f t="shared" si="19"/>
        <v>0</v>
      </c>
      <c r="EE45">
        <f t="shared" si="20"/>
        <v>0</v>
      </c>
      <c r="EF45">
        <f t="shared" si="15"/>
        <v>0</v>
      </c>
      <c r="EG45">
        <f t="shared" si="13"/>
        <v>0</v>
      </c>
    </row>
    <row r="46" spans="14:137" ht="16" x14ac:dyDescent="0.2">
      <c r="N46" s="171"/>
      <c r="DS46">
        <f t="shared" si="14"/>
        <v>0</v>
      </c>
      <c r="DT46">
        <f t="shared" si="16"/>
        <v>0</v>
      </c>
      <c r="DU46">
        <f t="shared" si="17"/>
        <v>0</v>
      </c>
      <c r="DV46">
        <f t="shared" si="2"/>
        <v>0</v>
      </c>
      <c r="DW46">
        <f t="shared" si="3"/>
        <v>0</v>
      </c>
      <c r="DX46">
        <f t="shared" si="4"/>
        <v>0</v>
      </c>
      <c r="DY46">
        <f t="shared" si="5"/>
        <v>0</v>
      </c>
      <c r="DZ46">
        <f t="shared" si="6"/>
        <v>0</v>
      </c>
      <c r="EA46">
        <f t="shared" si="7"/>
        <v>0</v>
      </c>
      <c r="EB46">
        <f t="shared" si="8"/>
        <v>0</v>
      </c>
      <c r="EC46" t="str">
        <f t="shared" si="18"/>
        <v>days</v>
      </c>
      <c r="ED46">
        <f t="shared" si="19"/>
        <v>0</v>
      </c>
      <c r="EE46">
        <f t="shared" si="20"/>
        <v>0</v>
      </c>
      <c r="EF46">
        <f t="shared" si="15"/>
        <v>0</v>
      </c>
      <c r="EG46">
        <f t="shared" si="13"/>
        <v>0</v>
      </c>
    </row>
    <row r="47" spans="14:137" ht="16" x14ac:dyDescent="0.2">
      <c r="N47" s="171"/>
      <c r="DS47">
        <f t="shared" si="14"/>
        <v>0</v>
      </c>
      <c r="DT47">
        <f t="shared" si="16"/>
        <v>0</v>
      </c>
      <c r="DU47">
        <f t="shared" si="17"/>
        <v>0</v>
      </c>
      <c r="DV47">
        <f t="shared" si="2"/>
        <v>0</v>
      </c>
      <c r="DW47">
        <f t="shared" si="3"/>
        <v>0</v>
      </c>
      <c r="DX47">
        <f t="shared" si="4"/>
        <v>0</v>
      </c>
      <c r="DY47">
        <f t="shared" si="5"/>
        <v>0</v>
      </c>
      <c r="DZ47">
        <f t="shared" si="6"/>
        <v>0</v>
      </c>
      <c r="EA47">
        <f t="shared" si="7"/>
        <v>0</v>
      </c>
      <c r="EB47">
        <f t="shared" si="8"/>
        <v>0</v>
      </c>
      <c r="EC47" t="str">
        <f t="shared" si="18"/>
        <v>days</v>
      </c>
      <c r="ED47">
        <f t="shared" si="19"/>
        <v>0</v>
      </c>
      <c r="EE47">
        <f t="shared" si="20"/>
        <v>0</v>
      </c>
      <c r="EF47">
        <f t="shared" si="15"/>
        <v>0</v>
      </c>
      <c r="EG47">
        <f t="shared" si="13"/>
        <v>0</v>
      </c>
    </row>
    <row r="48" spans="14:137" ht="16" x14ac:dyDescent="0.2">
      <c r="N48" s="171"/>
      <c r="DS48">
        <f t="shared" si="14"/>
        <v>0</v>
      </c>
      <c r="DT48">
        <f t="shared" si="16"/>
        <v>0</v>
      </c>
      <c r="DU48">
        <f t="shared" si="17"/>
        <v>0</v>
      </c>
      <c r="DV48">
        <f t="shared" si="2"/>
        <v>0</v>
      </c>
      <c r="DW48">
        <f t="shared" si="3"/>
        <v>0</v>
      </c>
      <c r="DX48">
        <f t="shared" si="4"/>
        <v>0</v>
      </c>
      <c r="DY48">
        <f t="shared" si="5"/>
        <v>0</v>
      </c>
      <c r="DZ48">
        <f t="shared" si="6"/>
        <v>0</v>
      </c>
      <c r="EA48">
        <f t="shared" si="7"/>
        <v>0</v>
      </c>
      <c r="EB48">
        <f t="shared" si="8"/>
        <v>0</v>
      </c>
      <c r="EC48" t="str">
        <f t="shared" si="18"/>
        <v>days</v>
      </c>
      <c r="ED48">
        <f t="shared" si="19"/>
        <v>0</v>
      </c>
      <c r="EE48">
        <f t="shared" si="20"/>
        <v>0</v>
      </c>
      <c r="EF48">
        <f t="shared" si="15"/>
        <v>0</v>
      </c>
      <c r="EG48">
        <f t="shared" si="13"/>
        <v>0</v>
      </c>
    </row>
    <row r="49" spans="14:137" ht="16" x14ac:dyDescent="0.2">
      <c r="N49" s="171"/>
      <c r="DS49">
        <f t="shared" si="14"/>
        <v>0</v>
      </c>
      <c r="DT49">
        <f t="shared" si="16"/>
        <v>0</v>
      </c>
      <c r="DU49">
        <f t="shared" si="17"/>
        <v>0</v>
      </c>
      <c r="DV49">
        <f t="shared" si="2"/>
        <v>0</v>
      </c>
      <c r="DW49">
        <f t="shared" si="3"/>
        <v>0</v>
      </c>
      <c r="DX49">
        <f t="shared" si="4"/>
        <v>0</v>
      </c>
      <c r="DY49">
        <f t="shared" si="5"/>
        <v>0</v>
      </c>
      <c r="DZ49">
        <f t="shared" si="6"/>
        <v>0</v>
      </c>
      <c r="EA49">
        <f t="shared" si="7"/>
        <v>0</v>
      </c>
      <c r="EB49">
        <f t="shared" si="8"/>
        <v>0</v>
      </c>
      <c r="EC49" t="str">
        <f t="shared" si="18"/>
        <v>days</v>
      </c>
      <c r="ED49">
        <f t="shared" si="19"/>
        <v>0</v>
      </c>
      <c r="EE49">
        <f t="shared" si="20"/>
        <v>0</v>
      </c>
      <c r="EF49">
        <f t="shared" si="15"/>
        <v>0</v>
      </c>
      <c r="EG49">
        <f t="shared" si="13"/>
        <v>0</v>
      </c>
    </row>
    <row r="50" spans="14:137" ht="16" x14ac:dyDescent="0.2">
      <c r="N50" s="171"/>
      <c r="DS50">
        <f t="shared" si="14"/>
        <v>0</v>
      </c>
      <c r="DT50">
        <f t="shared" si="16"/>
        <v>0</v>
      </c>
      <c r="DU50">
        <f t="shared" si="17"/>
        <v>0</v>
      </c>
      <c r="DV50">
        <f t="shared" si="2"/>
        <v>0</v>
      </c>
      <c r="DW50">
        <f t="shared" si="3"/>
        <v>0</v>
      </c>
      <c r="DX50">
        <f t="shared" si="4"/>
        <v>0</v>
      </c>
      <c r="DY50">
        <f t="shared" si="5"/>
        <v>0</v>
      </c>
      <c r="DZ50">
        <f t="shared" si="6"/>
        <v>0</v>
      </c>
      <c r="EA50">
        <f t="shared" si="7"/>
        <v>0</v>
      </c>
      <c r="EB50">
        <f t="shared" si="8"/>
        <v>0</v>
      </c>
      <c r="EC50" t="str">
        <f t="shared" si="18"/>
        <v>days</v>
      </c>
      <c r="ED50">
        <f t="shared" si="19"/>
        <v>0</v>
      </c>
      <c r="EE50">
        <f t="shared" si="20"/>
        <v>0</v>
      </c>
      <c r="EF50">
        <f t="shared" si="15"/>
        <v>0</v>
      </c>
      <c r="EG50">
        <f t="shared" si="13"/>
        <v>0</v>
      </c>
    </row>
    <row r="51" spans="14:137" ht="16" x14ac:dyDescent="0.2">
      <c r="N51" s="171"/>
      <c r="DS51">
        <f t="shared" si="14"/>
        <v>0</v>
      </c>
      <c r="DT51">
        <f t="shared" si="16"/>
        <v>0</v>
      </c>
      <c r="DU51">
        <f t="shared" si="17"/>
        <v>0</v>
      </c>
      <c r="DV51">
        <f t="shared" si="2"/>
        <v>0</v>
      </c>
      <c r="DW51">
        <f t="shared" si="3"/>
        <v>0</v>
      </c>
      <c r="DX51">
        <f t="shared" si="4"/>
        <v>0</v>
      </c>
      <c r="DY51">
        <f t="shared" si="5"/>
        <v>0</v>
      </c>
      <c r="DZ51">
        <f t="shared" si="6"/>
        <v>0</v>
      </c>
      <c r="EA51">
        <f t="shared" si="7"/>
        <v>0</v>
      </c>
      <c r="EB51">
        <f t="shared" si="8"/>
        <v>0</v>
      </c>
      <c r="EC51" t="str">
        <f t="shared" si="18"/>
        <v>days</v>
      </c>
      <c r="ED51">
        <f t="shared" si="19"/>
        <v>0</v>
      </c>
      <c r="EE51">
        <f t="shared" si="20"/>
        <v>0</v>
      </c>
      <c r="EF51">
        <f t="shared" si="15"/>
        <v>0</v>
      </c>
      <c r="EG51">
        <f t="shared" si="13"/>
        <v>0</v>
      </c>
    </row>
    <row r="52" spans="14:137" ht="16" x14ac:dyDescent="0.2">
      <c r="N52" s="171"/>
      <c r="DS52">
        <f t="shared" si="14"/>
        <v>0</v>
      </c>
      <c r="DT52">
        <f t="shared" si="16"/>
        <v>0</v>
      </c>
      <c r="DU52">
        <f t="shared" si="17"/>
        <v>0</v>
      </c>
      <c r="DV52">
        <f t="shared" si="2"/>
        <v>0</v>
      </c>
      <c r="DW52">
        <f t="shared" si="3"/>
        <v>0</v>
      </c>
      <c r="DX52">
        <f t="shared" si="4"/>
        <v>0</v>
      </c>
      <c r="DY52">
        <f t="shared" si="5"/>
        <v>0</v>
      </c>
      <c r="DZ52">
        <f t="shared" si="6"/>
        <v>0</v>
      </c>
      <c r="EA52">
        <f t="shared" si="7"/>
        <v>0</v>
      </c>
      <c r="EB52">
        <f t="shared" si="8"/>
        <v>0</v>
      </c>
      <c r="EC52" t="str">
        <f t="shared" si="18"/>
        <v>days</v>
      </c>
      <c r="ED52">
        <f t="shared" si="19"/>
        <v>0</v>
      </c>
      <c r="EE52">
        <f t="shared" si="20"/>
        <v>0</v>
      </c>
      <c r="EF52">
        <f t="shared" si="15"/>
        <v>0</v>
      </c>
      <c r="EG52">
        <f t="shared" si="13"/>
        <v>0</v>
      </c>
    </row>
    <row r="53" spans="14:137" ht="16" x14ac:dyDescent="0.2">
      <c r="N53" s="171"/>
      <c r="DS53">
        <f t="shared" si="14"/>
        <v>0</v>
      </c>
      <c r="DT53">
        <f t="shared" si="16"/>
        <v>0</v>
      </c>
      <c r="DU53">
        <f t="shared" si="17"/>
        <v>0</v>
      </c>
      <c r="DV53">
        <f t="shared" si="2"/>
        <v>0</v>
      </c>
      <c r="DW53">
        <f t="shared" si="3"/>
        <v>0</v>
      </c>
      <c r="DX53">
        <f t="shared" si="4"/>
        <v>0</v>
      </c>
      <c r="DY53">
        <f t="shared" si="5"/>
        <v>0</v>
      </c>
      <c r="DZ53">
        <f t="shared" si="6"/>
        <v>0</v>
      </c>
      <c r="EA53">
        <f t="shared" si="7"/>
        <v>0</v>
      </c>
      <c r="EB53">
        <f t="shared" si="8"/>
        <v>0</v>
      </c>
      <c r="EC53" t="str">
        <f t="shared" si="18"/>
        <v>days</v>
      </c>
      <c r="ED53">
        <f t="shared" si="19"/>
        <v>0</v>
      </c>
      <c r="EE53">
        <f t="shared" si="20"/>
        <v>0</v>
      </c>
      <c r="EF53">
        <f t="shared" si="15"/>
        <v>0</v>
      </c>
      <c r="EG53">
        <f t="shared" si="13"/>
        <v>0</v>
      </c>
    </row>
    <row r="54" spans="14:137" ht="16" x14ac:dyDescent="0.2">
      <c r="N54" s="171"/>
      <c r="DS54">
        <f t="shared" si="14"/>
        <v>0</v>
      </c>
      <c r="DT54">
        <f t="shared" si="16"/>
        <v>0</v>
      </c>
      <c r="DU54">
        <f t="shared" si="17"/>
        <v>0</v>
      </c>
      <c r="DV54">
        <f t="shared" si="2"/>
        <v>0</v>
      </c>
      <c r="DW54">
        <f t="shared" si="3"/>
        <v>0</v>
      </c>
      <c r="DX54">
        <f t="shared" si="4"/>
        <v>0</v>
      </c>
      <c r="DY54">
        <f t="shared" si="5"/>
        <v>0</v>
      </c>
      <c r="DZ54">
        <f t="shared" si="6"/>
        <v>0</v>
      </c>
      <c r="EA54">
        <f t="shared" si="7"/>
        <v>0</v>
      </c>
      <c r="EB54">
        <f t="shared" si="8"/>
        <v>0</v>
      </c>
      <c r="EC54" t="str">
        <f t="shared" si="18"/>
        <v>days</v>
      </c>
      <c r="ED54">
        <f t="shared" si="19"/>
        <v>0</v>
      </c>
      <c r="EE54">
        <f t="shared" si="20"/>
        <v>0</v>
      </c>
      <c r="EF54">
        <f t="shared" si="15"/>
        <v>0</v>
      </c>
      <c r="EG54">
        <f t="shared" si="13"/>
        <v>0</v>
      </c>
    </row>
    <row r="55" spans="14:137" ht="16" x14ac:dyDescent="0.2">
      <c r="N55" s="171"/>
      <c r="DS55">
        <f t="shared" si="14"/>
        <v>0</v>
      </c>
      <c r="DT55">
        <f t="shared" si="16"/>
        <v>0</v>
      </c>
      <c r="DU55">
        <f t="shared" si="17"/>
        <v>0</v>
      </c>
      <c r="DV55">
        <f t="shared" si="2"/>
        <v>0</v>
      </c>
      <c r="DW55">
        <f t="shared" si="3"/>
        <v>0</v>
      </c>
      <c r="DX55">
        <f t="shared" si="4"/>
        <v>0</v>
      </c>
      <c r="DY55">
        <f t="shared" si="5"/>
        <v>0</v>
      </c>
      <c r="DZ55">
        <f t="shared" si="6"/>
        <v>0</v>
      </c>
      <c r="EA55">
        <f t="shared" si="7"/>
        <v>0</v>
      </c>
      <c r="EB55">
        <f t="shared" si="8"/>
        <v>0</v>
      </c>
      <c r="EC55" t="str">
        <f t="shared" si="18"/>
        <v>days</v>
      </c>
      <c r="ED55">
        <f t="shared" si="19"/>
        <v>0</v>
      </c>
      <c r="EE55">
        <f t="shared" si="20"/>
        <v>0</v>
      </c>
      <c r="EF55">
        <f t="shared" si="15"/>
        <v>0</v>
      </c>
      <c r="EG55">
        <f t="shared" si="13"/>
        <v>0</v>
      </c>
    </row>
    <row r="56" spans="14:137" ht="16" x14ac:dyDescent="0.2">
      <c r="N56" s="171"/>
      <c r="DS56">
        <f t="shared" si="14"/>
        <v>0</v>
      </c>
      <c r="DT56">
        <f t="shared" si="16"/>
        <v>0</v>
      </c>
      <c r="DU56">
        <f t="shared" si="17"/>
        <v>0</v>
      </c>
      <c r="DV56">
        <f t="shared" si="2"/>
        <v>0</v>
      </c>
      <c r="DW56">
        <f t="shared" si="3"/>
        <v>0</v>
      </c>
      <c r="DX56">
        <f t="shared" si="4"/>
        <v>0</v>
      </c>
      <c r="DY56">
        <f t="shared" si="5"/>
        <v>0</v>
      </c>
      <c r="DZ56">
        <f t="shared" si="6"/>
        <v>0</v>
      </c>
      <c r="EA56">
        <f t="shared" si="7"/>
        <v>0</v>
      </c>
      <c r="EB56">
        <f t="shared" si="8"/>
        <v>0</v>
      </c>
      <c r="EC56" t="str">
        <f t="shared" si="18"/>
        <v>days</v>
      </c>
      <c r="ED56">
        <f t="shared" si="19"/>
        <v>0</v>
      </c>
      <c r="EE56">
        <f t="shared" si="20"/>
        <v>0</v>
      </c>
      <c r="EF56">
        <f t="shared" si="15"/>
        <v>0</v>
      </c>
      <c r="EG56">
        <f t="shared" si="13"/>
        <v>0</v>
      </c>
    </row>
    <row r="57" spans="14:137" ht="16" x14ac:dyDescent="0.2">
      <c r="N57" s="171"/>
      <c r="DS57">
        <f t="shared" si="14"/>
        <v>0</v>
      </c>
      <c r="DT57">
        <f t="shared" si="16"/>
        <v>0</v>
      </c>
      <c r="DU57">
        <f t="shared" si="17"/>
        <v>0</v>
      </c>
      <c r="DV57">
        <f t="shared" si="2"/>
        <v>0</v>
      </c>
      <c r="DW57">
        <f t="shared" si="3"/>
        <v>0</v>
      </c>
      <c r="DX57">
        <f t="shared" si="4"/>
        <v>0</v>
      </c>
      <c r="DY57">
        <f t="shared" si="5"/>
        <v>0</v>
      </c>
      <c r="DZ57">
        <f t="shared" si="6"/>
        <v>0</v>
      </c>
      <c r="EA57">
        <f t="shared" si="7"/>
        <v>0</v>
      </c>
      <c r="EB57">
        <f t="shared" si="8"/>
        <v>0</v>
      </c>
      <c r="EC57" t="str">
        <f t="shared" si="18"/>
        <v>days</v>
      </c>
      <c r="ED57">
        <f t="shared" si="19"/>
        <v>0</v>
      </c>
      <c r="EE57">
        <f t="shared" si="20"/>
        <v>0</v>
      </c>
      <c r="EF57">
        <f t="shared" si="15"/>
        <v>0</v>
      </c>
      <c r="EG57">
        <f t="shared" si="13"/>
        <v>0</v>
      </c>
    </row>
    <row r="58" spans="14:137" ht="16" x14ac:dyDescent="0.2">
      <c r="N58" s="171"/>
      <c r="DS58">
        <f t="shared" si="14"/>
        <v>0</v>
      </c>
      <c r="DT58">
        <f t="shared" si="16"/>
        <v>0</v>
      </c>
      <c r="DU58">
        <f t="shared" si="17"/>
        <v>0</v>
      </c>
      <c r="DV58">
        <f t="shared" si="2"/>
        <v>0</v>
      </c>
      <c r="DW58">
        <f t="shared" si="3"/>
        <v>0</v>
      </c>
      <c r="DX58">
        <f t="shared" si="4"/>
        <v>0</v>
      </c>
      <c r="DY58">
        <f t="shared" si="5"/>
        <v>0</v>
      </c>
      <c r="DZ58">
        <f t="shared" si="6"/>
        <v>0</v>
      </c>
      <c r="EA58">
        <f t="shared" si="7"/>
        <v>0</v>
      </c>
      <c r="EB58">
        <f t="shared" si="8"/>
        <v>0</v>
      </c>
      <c r="EC58" t="str">
        <f t="shared" si="18"/>
        <v>days</v>
      </c>
      <c r="ED58">
        <f t="shared" si="19"/>
        <v>0</v>
      </c>
      <c r="EE58">
        <f t="shared" si="20"/>
        <v>0</v>
      </c>
      <c r="EF58">
        <f t="shared" si="15"/>
        <v>0</v>
      </c>
      <c r="EG58">
        <f t="shared" si="13"/>
        <v>0</v>
      </c>
    </row>
    <row r="59" spans="14:137" ht="16" x14ac:dyDescent="0.2">
      <c r="N59" s="171"/>
      <c r="DS59">
        <f t="shared" si="14"/>
        <v>0</v>
      </c>
      <c r="DT59">
        <f t="shared" si="16"/>
        <v>0</v>
      </c>
      <c r="DU59">
        <f t="shared" si="17"/>
        <v>0</v>
      </c>
      <c r="DV59">
        <f t="shared" si="2"/>
        <v>0</v>
      </c>
      <c r="DW59">
        <f t="shared" si="3"/>
        <v>0</v>
      </c>
      <c r="DX59">
        <f t="shared" si="4"/>
        <v>0</v>
      </c>
      <c r="DY59">
        <f t="shared" si="5"/>
        <v>0</v>
      </c>
      <c r="DZ59">
        <f t="shared" si="6"/>
        <v>0</v>
      </c>
      <c r="EA59">
        <f t="shared" si="7"/>
        <v>0</v>
      </c>
      <c r="EB59">
        <f t="shared" si="8"/>
        <v>0</v>
      </c>
      <c r="EC59" t="str">
        <f t="shared" si="18"/>
        <v>days</v>
      </c>
      <c r="ED59">
        <f t="shared" si="19"/>
        <v>0</v>
      </c>
      <c r="EE59">
        <f t="shared" si="20"/>
        <v>0</v>
      </c>
      <c r="EF59">
        <f t="shared" si="15"/>
        <v>0</v>
      </c>
      <c r="EG59">
        <f t="shared" si="13"/>
        <v>0</v>
      </c>
    </row>
    <row r="60" spans="14:137" ht="16" x14ac:dyDescent="0.2">
      <c r="N60" s="171"/>
      <c r="DS60">
        <f t="shared" si="14"/>
        <v>0</v>
      </c>
      <c r="DT60">
        <f t="shared" si="16"/>
        <v>0</v>
      </c>
      <c r="DU60">
        <f t="shared" si="17"/>
        <v>0</v>
      </c>
      <c r="DV60">
        <f t="shared" si="2"/>
        <v>0</v>
      </c>
      <c r="DW60">
        <f t="shared" si="3"/>
        <v>0</v>
      </c>
      <c r="DX60">
        <f t="shared" si="4"/>
        <v>0</v>
      </c>
      <c r="DY60">
        <f t="shared" si="5"/>
        <v>0</v>
      </c>
      <c r="DZ60">
        <f t="shared" si="6"/>
        <v>0</v>
      </c>
      <c r="EA60">
        <f t="shared" si="7"/>
        <v>0</v>
      </c>
      <c r="EB60">
        <f t="shared" si="8"/>
        <v>0</v>
      </c>
      <c r="EC60" t="str">
        <f t="shared" si="18"/>
        <v>days</v>
      </c>
      <c r="ED60">
        <f t="shared" si="19"/>
        <v>0</v>
      </c>
      <c r="EE60">
        <f t="shared" si="20"/>
        <v>0</v>
      </c>
      <c r="EF60">
        <f t="shared" si="15"/>
        <v>0</v>
      </c>
      <c r="EG60">
        <f t="shared" si="13"/>
        <v>0</v>
      </c>
    </row>
    <row r="61" spans="14:137" ht="16" x14ac:dyDescent="0.2">
      <c r="N61" s="171"/>
      <c r="DS61">
        <f t="shared" si="14"/>
        <v>0</v>
      </c>
      <c r="DT61">
        <f t="shared" si="16"/>
        <v>0</v>
      </c>
      <c r="DU61">
        <f t="shared" si="17"/>
        <v>0</v>
      </c>
      <c r="DV61">
        <f t="shared" si="2"/>
        <v>0</v>
      </c>
      <c r="DW61">
        <f t="shared" si="3"/>
        <v>0</v>
      </c>
      <c r="DX61">
        <f t="shared" si="4"/>
        <v>0</v>
      </c>
      <c r="DY61">
        <f t="shared" si="5"/>
        <v>0</v>
      </c>
      <c r="DZ61">
        <f t="shared" si="6"/>
        <v>0</v>
      </c>
      <c r="EA61">
        <f t="shared" si="7"/>
        <v>0</v>
      </c>
      <c r="EB61">
        <f t="shared" si="8"/>
        <v>0</v>
      </c>
      <c r="EC61" t="str">
        <f t="shared" si="18"/>
        <v>days</v>
      </c>
      <c r="ED61">
        <f t="shared" si="19"/>
        <v>0</v>
      </c>
      <c r="EE61">
        <f t="shared" si="20"/>
        <v>0</v>
      </c>
      <c r="EF61">
        <f t="shared" si="15"/>
        <v>0</v>
      </c>
      <c r="EG61">
        <f t="shared" si="13"/>
        <v>0</v>
      </c>
    </row>
    <row r="62" spans="14:137" ht="16" x14ac:dyDescent="0.2">
      <c r="N62" s="171"/>
      <c r="DS62">
        <f t="shared" si="14"/>
        <v>0</v>
      </c>
      <c r="DT62">
        <f t="shared" si="16"/>
        <v>0</v>
      </c>
      <c r="DU62">
        <f t="shared" si="17"/>
        <v>0</v>
      </c>
      <c r="DV62">
        <f t="shared" si="2"/>
        <v>0</v>
      </c>
      <c r="DW62">
        <f t="shared" si="3"/>
        <v>0</v>
      </c>
      <c r="DX62">
        <f t="shared" si="4"/>
        <v>0</v>
      </c>
      <c r="DY62">
        <f t="shared" si="5"/>
        <v>0</v>
      </c>
      <c r="DZ62">
        <f t="shared" si="6"/>
        <v>0</v>
      </c>
      <c r="EA62">
        <f t="shared" si="7"/>
        <v>0</v>
      </c>
      <c r="EB62">
        <f t="shared" si="8"/>
        <v>0</v>
      </c>
      <c r="EC62" t="str">
        <f t="shared" si="18"/>
        <v>days</v>
      </c>
      <c r="ED62">
        <f t="shared" si="19"/>
        <v>0</v>
      </c>
      <c r="EE62">
        <f t="shared" si="20"/>
        <v>0</v>
      </c>
      <c r="EF62">
        <f t="shared" si="15"/>
        <v>0</v>
      </c>
      <c r="EG62">
        <f t="shared" si="13"/>
        <v>0</v>
      </c>
    </row>
    <row r="63" spans="14:137" ht="16" x14ac:dyDescent="0.2">
      <c r="N63" s="171"/>
      <c r="DS63">
        <f t="shared" si="14"/>
        <v>0</v>
      </c>
      <c r="DT63">
        <f t="shared" si="16"/>
        <v>0</v>
      </c>
      <c r="DU63">
        <f t="shared" si="17"/>
        <v>0</v>
      </c>
      <c r="DV63">
        <f t="shared" si="2"/>
        <v>0</v>
      </c>
      <c r="DW63">
        <f t="shared" si="3"/>
        <v>0</v>
      </c>
      <c r="DX63">
        <f t="shared" si="4"/>
        <v>0</v>
      </c>
      <c r="DY63">
        <f t="shared" si="5"/>
        <v>0</v>
      </c>
      <c r="DZ63">
        <f t="shared" si="6"/>
        <v>0</v>
      </c>
      <c r="EA63">
        <f t="shared" si="7"/>
        <v>0</v>
      </c>
      <c r="EB63">
        <f t="shared" si="8"/>
        <v>0</v>
      </c>
      <c r="EC63" t="str">
        <f t="shared" si="18"/>
        <v>days</v>
      </c>
      <c r="ED63">
        <f t="shared" si="19"/>
        <v>0</v>
      </c>
      <c r="EE63">
        <f t="shared" si="20"/>
        <v>0</v>
      </c>
      <c r="EF63">
        <f t="shared" si="15"/>
        <v>0</v>
      </c>
      <c r="EG63">
        <f t="shared" si="13"/>
        <v>0</v>
      </c>
    </row>
    <row r="64" spans="14:137" ht="16" x14ac:dyDescent="0.2">
      <c r="N64" s="171"/>
      <c r="DS64">
        <f t="shared" si="14"/>
        <v>0</v>
      </c>
      <c r="DT64">
        <f t="shared" si="16"/>
        <v>0</v>
      </c>
      <c r="DU64">
        <f t="shared" si="17"/>
        <v>0</v>
      </c>
      <c r="DV64">
        <f t="shared" si="2"/>
        <v>0</v>
      </c>
      <c r="DW64">
        <f t="shared" si="3"/>
        <v>0</v>
      </c>
      <c r="DX64">
        <f t="shared" si="4"/>
        <v>0</v>
      </c>
      <c r="DY64">
        <f t="shared" si="5"/>
        <v>0</v>
      </c>
      <c r="DZ64">
        <f t="shared" si="6"/>
        <v>0</v>
      </c>
      <c r="EA64">
        <f t="shared" si="7"/>
        <v>0</v>
      </c>
      <c r="EB64">
        <f t="shared" si="8"/>
        <v>0</v>
      </c>
      <c r="EC64" t="str">
        <f t="shared" si="18"/>
        <v>days</v>
      </c>
      <c r="ED64">
        <f t="shared" si="19"/>
        <v>0</v>
      </c>
      <c r="EE64">
        <f t="shared" si="20"/>
        <v>0</v>
      </c>
      <c r="EF64">
        <f t="shared" si="15"/>
        <v>0</v>
      </c>
      <c r="EG64">
        <f t="shared" si="13"/>
        <v>0</v>
      </c>
    </row>
    <row r="65" spans="14:137" ht="16" x14ac:dyDescent="0.2">
      <c r="N65" s="171"/>
      <c r="DS65">
        <f t="shared" si="14"/>
        <v>0</v>
      </c>
      <c r="DT65">
        <f t="shared" si="16"/>
        <v>0</v>
      </c>
      <c r="DU65">
        <f t="shared" si="17"/>
        <v>0</v>
      </c>
      <c r="DV65">
        <f t="shared" si="2"/>
        <v>0</v>
      </c>
      <c r="DW65">
        <f t="shared" si="3"/>
        <v>0</v>
      </c>
      <c r="DX65">
        <f t="shared" si="4"/>
        <v>0</v>
      </c>
      <c r="DY65">
        <f t="shared" si="5"/>
        <v>0</v>
      </c>
      <c r="DZ65">
        <f t="shared" si="6"/>
        <v>0</v>
      </c>
      <c r="EA65">
        <f t="shared" si="7"/>
        <v>0</v>
      </c>
      <c r="EB65">
        <f t="shared" si="8"/>
        <v>0</v>
      </c>
      <c r="EC65" t="str">
        <f t="shared" si="18"/>
        <v>days</v>
      </c>
      <c r="ED65">
        <f t="shared" si="19"/>
        <v>0</v>
      </c>
      <c r="EE65">
        <f t="shared" si="20"/>
        <v>0</v>
      </c>
      <c r="EF65">
        <f t="shared" si="15"/>
        <v>0</v>
      </c>
      <c r="EG65">
        <f t="shared" si="13"/>
        <v>0</v>
      </c>
    </row>
    <row r="66" spans="14:137" ht="16" x14ac:dyDescent="0.2">
      <c r="N66" s="171"/>
      <c r="DS66">
        <f t="shared" si="14"/>
        <v>0</v>
      </c>
      <c r="DT66">
        <f t="shared" ref="DT66:DT100" si="21">IF(B66="",0,_xlfn.XLOOKUP(B66,label,partID))</f>
        <v>0</v>
      </c>
      <c r="DU66">
        <f t="shared" ref="DU66:DU100" si="22">IF(C66="",0,_xlfn.XLOOKUP(C66,label,partID))</f>
        <v>0</v>
      </c>
      <c r="DV66">
        <f t="shared" ref="DV66:DV100" si="23">D66</f>
        <v>0</v>
      </c>
      <c r="DW66">
        <f t="shared" ref="DW66:DW100" si="24">E66</f>
        <v>0</v>
      </c>
      <c r="DX66">
        <f t="shared" ref="DX66:DX100" si="25">F66</f>
        <v>0</v>
      </c>
      <c r="DY66">
        <f t="shared" ref="DY66:DY100" si="26">G66</f>
        <v>0</v>
      </c>
      <c r="DZ66">
        <f t="shared" ref="DZ66:DZ100" si="27">H66</f>
        <v>0</v>
      </c>
      <c r="EA66">
        <f t="shared" ref="EA66:EA100" si="28">I66</f>
        <v>0</v>
      </c>
      <c r="EB66">
        <f t="shared" ref="EB66:EB100" si="29">J66</f>
        <v>0</v>
      </c>
      <c r="EC66" t="str">
        <f t="shared" ref="EC66:EC100" si="30">IF(ISNUMBER(K66),K66,_xlfn.XLOOKUP(K66,label,partID))</f>
        <v>days</v>
      </c>
      <c r="ED66">
        <f t="shared" ref="ED66:ED100" si="31">IF(L66="",0,_xlfn.XLOOKUP(L66,label,partID))</f>
        <v>0</v>
      </c>
      <c r="EE66">
        <f t="shared" ref="EE66:EE100" si="32">IF(M66="",0,_xlfn.XLOOKUP(M66,label,partID))</f>
        <v>0</v>
      </c>
      <c r="EF66">
        <f t="shared" si="15"/>
        <v>0</v>
      </c>
      <c r="EG66">
        <f t="shared" ref="EG66:EG100" si="33">O66</f>
        <v>0</v>
      </c>
    </row>
    <row r="67" spans="14:137" ht="16" x14ac:dyDescent="0.2">
      <c r="N67" s="171"/>
      <c r="DS67">
        <f t="shared" ref="DS67:DS100" si="34">A67</f>
        <v>0</v>
      </c>
      <c r="DT67">
        <f t="shared" si="21"/>
        <v>0</v>
      </c>
      <c r="DU67">
        <f t="shared" si="22"/>
        <v>0</v>
      </c>
      <c r="DV67">
        <f t="shared" si="23"/>
        <v>0</v>
      </c>
      <c r="DW67">
        <f t="shared" si="24"/>
        <v>0</v>
      </c>
      <c r="DX67">
        <f t="shared" si="25"/>
        <v>0</v>
      </c>
      <c r="DY67">
        <f t="shared" si="26"/>
        <v>0</v>
      </c>
      <c r="DZ67">
        <f t="shared" si="27"/>
        <v>0</v>
      </c>
      <c r="EA67">
        <f t="shared" si="28"/>
        <v>0</v>
      </c>
      <c r="EB67">
        <f t="shared" si="29"/>
        <v>0</v>
      </c>
      <c r="EC67" t="str">
        <f t="shared" si="30"/>
        <v>days</v>
      </c>
      <c r="ED67">
        <f t="shared" si="31"/>
        <v>0</v>
      </c>
      <c r="EE67">
        <f t="shared" si="32"/>
        <v>0</v>
      </c>
      <c r="EF67">
        <f t="shared" ref="EF67:EF100" si="35">N67</f>
        <v>0</v>
      </c>
      <c r="EG67">
        <f t="shared" si="33"/>
        <v>0</v>
      </c>
    </row>
    <row r="68" spans="14:137" ht="16" x14ac:dyDescent="0.2">
      <c r="N68" s="171"/>
      <c r="DS68">
        <f t="shared" si="34"/>
        <v>0</v>
      </c>
      <c r="DT68">
        <f t="shared" si="21"/>
        <v>0</v>
      </c>
      <c r="DU68">
        <f t="shared" si="22"/>
        <v>0</v>
      </c>
      <c r="DV68">
        <f t="shared" si="23"/>
        <v>0</v>
      </c>
      <c r="DW68">
        <f t="shared" si="24"/>
        <v>0</v>
      </c>
      <c r="DX68">
        <f t="shared" si="25"/>
        <v>0</v>
      </c>
      <c r="DY68">
        <f t="shared" si="26"/>
        <v>0</v>
      </c>
      <c r="DZ68">
        <f t="shared" si="27"/>
        <v>0</v>
      </c>
      <c r="EA68">
        <f t="shared" si="28"/>
        <v>0</v>
      </c>
      <c r="EB68">
        <f t="shared" si="29"/>
        <v>0</v>
      </c>
      <c r="EC68" t="str">
        <f t="shared" si="30"/>
        <v>days</v>
      </c>
      <c r="ED68">
        <f t="shared" si="31"/>
        <v>0</v>
      </c>
      <c r="EE68">
        <f t="shared" si="32"/>
        <v>0</v>
      </c>
      <c r="EF68">
        <f t="shared" si="35"/>
        <v>0</v>
      </c>
      <c r="EG68">
        <f t="shared" si="33"/>
        <v>0</v>
      </c>
    </row>
    <row r="69" spans="14:137" ht="16" x14ac:dyDescent="0.2">
      <c r="N69" s="171"/>
      <c r="DS69">
        <f t="shared" si="34"/>
        <v>0</v>
      </c>
      <c r="DT69">
        <f t="shared" si="21"/>
        <v>0</v>
      </c>
      <c r="DU69">
        <f t="shared" si="22"/>
        <v>0</v>
      </c>
      <c r="DV69">
        <f t="shared" si="23"/>
        <v>0</v>
      </c>
      <c r="DW69">
        <f t="shared" si="24"/>
        <v>0</v>
      </c>
      <c r="DX69">
        <f t="shared" si="25"/>
        <v>0</v>
      </c>
      <c r="DY69">
        <f t="shared" si="26"/>
        <v>0</v>
      </c>
      <c r="DZ69">
        <f t="shared" si="27"/>
        <v>0</v>
      </c>
      <c r="EA69">
        <f t="shared" si="28"/>
        <v>0</v>
      </c>
      <c r="EB69">
        <f t="shared" si="29"/>
        <v>0</v>
      </c>
      <c r="EC69" t="str">
        <f t="shared" si="30"/>
        <v>days</v>
      </c>
      <c r="ED69">
        <f t="shared" si="31"/>
        <v>0</v>
      </c>
      <c r="EE69">
        <f t="shared" si="32"/>
        <v>0</v>
      </c>
      <c r="EF69">
        <f t="shared" si="35"/>
        <v>0</v>
      </c>
      <c r="EG69">
        <f t="shared" si="33"/>
        <v>0</v>
      </c>
    </row>
    <row r="70" spans="14:137" ht="16" x14ac:dyDescent="0.2">
      <c r="N70" s="171"/>
      <c r="DS70">
        <f t="shared" si="34"/>
        <v>0</v>
      </c>
      <c r="DT70">
        <f t="shared" si="21"/>
        <v>0</v>
      </c>
      <c r="DU70">
        <f t="shared" si="22"/>
        <v>0</v>
      </c>
      <c r="DV70">
        <f t="shared" si="23"/>
        <v>0</v>
      </c>
      <c r="DW70">
        <f t="shared" si="24"/>
        <v>0</v>
      </c>
      <c r="DX70">
        <f t="shared" si="25"/>
        <v>0</v>
      </c>
      <c r="DY70">
        <f t="shared" si="26"/>
        <v>0</v>
      </c>
      <c r="DZ70">
        <f t="shared" si="27"/>
        <v>0</v>
      </c>
      <c r="EA70">
        <f t="shared" si="28"/>
        <v>0</v>
      </c>
      <c r="EB70">
        <f t="shared" si="29"/>
        <v>0</v>
      </c>
      <c r="EC70" t="str">
        <f t="shared" si="30"/>
        <v>days</v>
      </c>
      <c r="ED70">
        <f t="shared" si="31"/>
        <v>0</v>
      </c>
      <c r="EE70">
        <f t="shared" si="32"/>
        <v>0</v>
      </c>
      <c r="EF70">
        <f t="shared" si="35"/>
        <v>0</v>
      </c>
      <c r="EG70">
        <f t="shared" si="33"/>
        <v>0</v>
      </c>
    </row>
    <row r="71" spans="14:137" ht="16" x14ac:dyDescent="0.2">
      <c r="N71" s="171"/>
      <c r="DS71">
        <f t="shared" si="34"/>
        <v>0</v>
      </c>
      <c r="DT71">
        <f t="shared" si="21"/>
        <v>0</v>
      </c>
      <c r="DU71">
        <f t="shared" si="22"/>
        <v>0</v>
      </c>
      <c r="DV71">
        <f t="shared" si="23"/>
        <v>0</v>
      </c>
      <c r="DW71">
        <f t="shared" si="24"/>
        <v>0</v>
      </c>
      <c r="DX71">
        <f t="shared" si="25"/>
        <v>0</v>
      </c>
      <c r="DY71">
        <f t="shared" si="26"/>
        <v>0</v>
      </c>
      <c r="DZ71">
        <f t="shared" si="27"/>
        <v>0</v>
      </c>
      <c r="EA71">
        <f t="shared" si="28"/>
        <v>0</v>
      </c>
      <c r="EB71">
        <f t="shared" si="29"/>
        <v>0</v>
      </c>
      <c r="EC71" t="str">
        <f t="shared" si="30"/>
        <v>days</v>
      </c>
      <c r="ED71">
        <f t="shared" si="31"/>
        <v>0</v>
      </c>
      <c r="EE71">
        <f t="shared" si="32"/>
        <v>0</v>
      </c>
      <c r="EF71">
        <f t="shared" si="35"/>
        <v>0</v>
      </c>
      <c r="EG71">
        <f t="shared" si="33"/>
        <v>0</v>
      </c>
    </row>
    <row r="72" spans="14:137" ht="16" x14ac:dyDescent="0.2">
      <c r="N72" s="171"/>
      <c r="DS72">
        <f t="shared" si="34"/>
        <v>0</v>
      </c>
      <c r="DT72">
        <f t="shared" si="21"/>
        <v>0</v>
      </c>
      <c r="DU72">
        <f t="shared" si="22"/>
        <v>0</v>
      </c>
      <c r="DV72">
        <f t="shared" si="23"/>
        <v>0</v>
      </c>
      <c r="DW72">
        <f t="shared" si="24"/>
        <v>0</v>
      </c>
      <c r="DX72">
        <f t="shared" si="25"/>
        <v>0</v>
      </c>
      <c r="DY72">
        <f t="shared" si="26"/>
        <v>0</v>
      </c>
      <c r="DZ72">
        <f t="shared" si="27"/>
        <v>0</v>
      </c>
      <c r="EA72">
        <f t="shared" si="28"/>
        <v>0</v>
      </c>
      <c r="EB72">
        <f t="shared" si="29"/>
        <v>0</v>
      </c>
      <c r="EC72" t="str">
        <f t="shared" si="30"/>
        <v>days</v>
      </c>
      <c r="ED72">
        <f t="shared" si="31"/>
        <v>0</v>
      </c>
      <c r="EE72">
        <f t="shared" si="32"/>
        <v>0</v>
      </c>
      <c r="EF72">
        <f t="shared" si="35"/>
        <v>0</v>
      </c>
      <c r="EG72">
        <f t="shared" si="33"/>
        <v>0</v>
      </c>
    </row>
    <row r="73" spans="14:137" ht="16" x14ac:dyDescent="0.2">
      <c r="N73" s="171"/>
      <c r="DS73">
        <f t="shared" si="34"/>
        <v>0</v>
      </c>
      <c r="DT73">
        <f t="shared" si="21"/>
        <v>0</v>
      </c>
      <c r="DU73">
        <f t="shared" si="22"/>
        <v>0</v>
      </c>
      <c r="DV73">
        <f t="shared" si="23"/>
        <v>0</v>
      </c>
      <c r="DW73">
        <f t="shared" si="24"/>
        <v>0</v>
      </c>
      <c r="DX73">
        <f t="shared" si="25"/>
        <v>0</v>
      </c>
      <c r="DY73">
        <f t="shared" si="26"/>
        <v>0</v>
      </c>
      <c r="DZ73">
        <f t="shared" si="27"/>
        <v>0</v>
      </c>
      <c r="EA73">
        <f t="shared" si="28"/>
        <v>0</v>
      </c>
      <c r="EB73">
        <f t="shared" si="29"/>
        <v>0</v>
      </c>
      <c r="EC73" t="str">
        <f t="shared" si="30"/>
        <v>days</v>
      </c>
      <c r="ED73">
        <f t="shared" si="31"/>
        <v>0</v>
      </c>
      <c r="EE73">
        <f t="shared" si="32"/>
        <v>0</v>
      </c>
      <c r="EF73">
        <f t="shared" si="35"/>
        <v>0</v>
      </c>
      <c r="EG73">
        <f t="shared" si="33"/>
        <v>0</v>
      </c>
    </row>
    <row r="74" spans="14:137" ht="16" x14ac:dyDescent="0.2">
      <c r="N74" s="171"/>
      <c r="DS74">
        <f t="shared" si="34"/>
        <v>0</v>
      </c>
      <c r="DT74">
        <f t="shared" si="21"/>
        <v>0</v>
      </c>
      <c r="DU74">
        <f t="shared" si="22"/>
        <v>0</v>
      </c>
      <c r="DV74">
        <f t="shared" si="23"/>
        <v>0</v>
      </c>
      <c r="DW74">
        <f t="shared" si="24"/>
        <v>0</v>
      </c>
      <c r="DX74">
        <f t="shared" si="25"/>
        <v>0</v>
      </c>
      <c r="DY74">
        <f t="shared" si="26"/>
        <v>0</v>
      </c>
      <c r="DZ74">
        <f t="shared" si="27"/>
        <v>0</v>
      </c>
      <c r="EA74">
        <f t="shared" si="28"/>
        <v>0</v>
      </c>
      <c r="EB74">
        <f t="shared" si="29"/>
        <v>0</v>
      </c>
      <c r="EC74" t="str">
        <f t="shared" si="30"/>
        <v>days</v>
      </c>
      <c r="ED74">
        <f t="shared" si="31"/>
        <v>0</v>
      </c>
      <c r="EE74">
        <f t="shared" si="32"/>
        <v>0</v>
      </c>
      <c r="EF74">
        <f t="shared" si="35"/>
        <v>0</v>
      </c>
      <c r="EG74">
        <f t="shared" si="33"/>
        <v>0</v>
      </c>
    </row>
    <row r="75" spans="14:137" ht="16" x14ac:dyDescent="0.2">
      <c r="N75" s="171"/>
      <c r="DS75">
        <f t="shared" si="34"/>
        <v>0</v>
      </c>
      <c r="DT75">
        <f t="shared" si="21"/>
        <v>0</v>
      </c>
      <c r="DU75">
        <f t="shared" si="22"/>
        <v>0</v>
      </c>
      <c r="DV75">
        <f t="shared" si="23"/>
        <v>0</v>
      </c>
      <c r="DW75">
        <f t="shared" si="24"/>
        <v>0</v>
      </c>
      <c r="DX75">
        <f t="shared" si="25"/>
        <v>0</v>
      </c>
      <c r="DY75">
        <f t="shared" si="26"/>
        <v>0</v>
      </c>
      <c r="DZ75">
        <f t="shared" si="27"/>
        <v>0</v>
      </c>
      <c r="EA75">
        <f t="shared" si="28"/>
        <v>0</v>
      </c>
      <c r="EB75">
        <f t="shared" si="29"/>
        <v>0</v>
      </c>
      <c r="EC75" t="str">
        <f t="shared" si="30"/>
        <v>days</v>
      </c>
      <c r="ED75">
        <f t="shared" si="31"/>
        <v>0</v>
      </c>
      <c r="EE75">
        <f t="shared" si="32"/>
        <v>0</v>
      </c>
      <c r="EF75">
        <f t="shared" si="35"/>
        <v>0</v>
      </c>
      <c r="EG75">
        <f t="shared" si="33"/>
        <v>0</v>
      </c>
    </row>
    <row r="76" spans="14:137" ht="16" x14ac:dyDescent="0.2">
      <c r="N76" s="171"/>
      <c r="DS76">
        <f t="shared" si="34"/>
        <v>0</v>
      </c>
      <c r="DT76">
        <f t="shared" si="21"/>
        <v>0</v>
      </c>
      <c r="DU76">
        <f t="shared" si="22"/>
        <v>0</v>
      </c>
      <c r="DV76">
        <f t="shared" si="23"/>
        <v>0</v>
      </c>
      <c r="DW76">
        <f t="shared" si="24"/>
        <v>0</v>
      </c>
      <c r="DX76">
        <f t="shared" si="25"/>
        <v>0</v>
      </c>
      <c r="DY76">
        <f t="shared" si="26"/>
        <v>0</v>
      </c>
      <c r="DZ76">
        <f t="shared" si="27"/>
        <v>0</v>
      </c>
      <c r="EA76">
        <f t="shared" si="28"/>
        <v>0</v>
      </c>
      <c r="EB76">
        <f t="shared" si="29"/>
        <v>0</v>
      </c>
      <c r="EC76" t="str">
        <f t="shared" si="30"/>
        <v>days</v>
      </c>
      <c r="ED76">
        <f t="shared" si="31"/>
        <v>0</v>
      </c>
      <c r="EE76">
        <f t="shared" si="32"/>
        <v>0</v>
      </c>
      <c r="EF76">
        <f t="shared" si="35"/>
        <v>0</v>
      </c>
      <c r="EG76">
        <f t="shared" si="33"/>
        <v>0</v>
      </c>
    </row>
    <row r="77" spans="14:137" ht="16" x14ac:dyDescent="0.2">
      <c r="N77" s="171"/>
      <c r="DS77">
        <f t="shared" si="34"/>
        <v>0</v>
      </c>
      <c r="DT77">
        <f t="shared" si="21"/>
        <v>0</v>
      </c>
      <c r="DU77">
        <f t="shared" si="22"/>
        <v>0</v>
      </c>
      <c r="DV77">
        <f t="shared" si="23"/>
        <v>0</v>
      </c>
      <c r="DW77">
        <f t="shared" si="24"/>
        <v>0</v>
      </c>
      <c r="DX77">
        <f t="shared" si="25"/>
        <v>0</v>
      </c>
      <c r="DY77">
        <f t="shared" si="26"/>
        <v>0</v>
      </c>
      <c r="DZ77">
        <f t="shared" si="27"/>
        <v>0</v>
      </c>
      <c r="EA77">
        <f t="shared" si="28"/>
        <v>0</v>
      </c>
      <c r="EB77">
        <f t="shared" si="29"/>
        <v>0</v>
      </c>
      <c r="EC77" t="str">
        <f t="shared" si="30"/>
        <v>days</v>
      </c>
      <c r="ED77">
        <f t="shared" si="31"/>
        <v>0</v>
      </c>
      <c r="EE77">
        <f t="shared" si="32"/>
        <v>0</v>
      </c>
      <c r="EF77">
        <f t="shared" si="35"/>
        <v>0</v>
      </c>
      <c r="EG77">
        <f t="shared" si="33"/>
        <v>0</v>
      </c>
    </row>
    <row r="78" spans="14:137" ht="16" x14ac:dyDescent="0.2">
      <c r="N78" s="171"/>
      <c r="DS78">
        <f t="shared" si="34"/>
        <v>0</v>
      </c>
      <c r="DT78">
        <f t="shared" si="21"/>
        <v>0</v>
      </c>
      <c r="DU78">
        <f t="shared" si="22"/>
        <v>0</v>
      </c>
      <c r="DV78">
        <f t="shared" si="23"/>
        <v>0</v>
      </c>
      <c r="DW78">
        <f t="shared" si="24"/>
        <v>0</v>
      </c>
      <c r="DX78">
        <f t="shared" si="25"/>
        <v>0</v>
      </c>
      <c r="DY78">
        <f t="shared" si="26"/>
        <v>0</v>
      </c>
      <c r="DZ78">
        <f t="shared" si="27"/>
        <v>0</v>
      </c>
      <c r="EA78">
        <f t="shared" si="28"/>
        <v>0</v>
      </c>
      <c r="EB78">
        <f t="shared" si="29"/>
        <v>0</v>
      </c>
      <c r="EC78" t="str">
        <f t="shared" si="30"/>
        <v>days</v>
      </c>
      <c r="ED78">
        <f t="shared" si="31"/>
        <v>0</v>
      </c>
      <c r="EE78">
        <f t="shared" si="32"/>
        <v>0</v>
      </c>
      <c r="EF78">
        <f t="shared" si="35"/>
        <v>0</v>
      </c>
      <c r="EG78">
        <f t="shared" si="33"/>
        <v>0</v>
      </c>
    </row>
    <row r="79" spans="14:137" ht="16" x14ac:dyDescent="0.2">
      <c r="N79" s="171"/>
      <c r="DS79">
        <f t="shared" si="34"/>
        <v>0</v>
      </c>
      <c r="DT79">
        <f t="shared" si="21"/>
        <v>0</v>
      </c>
      <c r="DU79">
        <f t="shared" si="22"/>
        <v>0</v>
      </c>
      <c r="DV79">
        <f t="shared" si="23"/>
        <v>0</v>
      </c>
      <c r="DW79">
        <f t="shared" si="24"/>
        <v>0</v>
      </c>
      <c r="DX79">
        <f t="shared" si="25"/>
        <v>0</v>
      </c>
      <c r="DY79">
        <f t="shared" si="26"/>
        <v>0</v>
      </c>
      <c r="DZ79">
        <f t="shared" si="27"/>
        <v>0</v>
      </c>
      <c r="EA79">
        <f t="shared" si="28"/>
        <v>0</v>
      </c>
      <c r="EB79">
        <f t="shared" si="29"/>
        <v>0</v>
      </c>
      <c r="EC79" t="str">
        <f t="shared" si="30"/>
        <v>days</v>
      </c>
      <c r="ED79">
        <f t="shared" si="31"/>
        <v>0</v>
      </c>
      <c r="EE79">
        <f t="shared" si="32"/>
        <v>0</v>
      </c>
      <c r="EF79">
        <f t="shared" si="35"/>
        <v>0</v>
      </c>
      <c r="EG79">
        <f t="shared" si="33"/>
        <v>0</v>
      </c>
    </row>
    <row r="80" spans="14:137" ht="16" x14ac:dyDescent="0.2">
      <c r="N80" s="171"/>
      <c r="DS80">
        <f t="shared" si="34"/>
        <v>0</v>
      </c>
      <c r="DT80">
        <f t="shared" si="21"/>
        <v>0</v>
      </c>
      <c r="DU80">
        <f t="shared" si="22"/>
        <v>0</v>
      </c>
      <c r="DV80">
        <f t="shared" si="23"/>
        <v>0</v>
      </c>
      <c r="DW80">
        <f t="shared" si="24"/>
        <v>0</v>
      </c>
      <c r="DX80">
        <f t="shared" si="25"/>
        <v>0</v>
      </c>
      <c r="DY80">
        <f t="shared" si="26"/>
        <v>0</v>
      </c>
      <c r="DZ80">
        <f t="shared" si="27"/>
        <v>0</v>
      </c>
      <c r="EA80">
        <f t="shared" si="28"/>
        <v>0</v>
      </c>
      <c r="EB80">
        <f t="shared" si="29"/>
        <v>0</v>
      </c>
      <c r="EC80" t="str">
        <f t="shared" si="30"/>
        <v>days</v>
      </c>
      <c r="ED80">
        <f t="shared" si="31"/>
        <v>0</v>
      </c>
      <c r="EE80">
        <f t="shared" si="32"/>
        <v>0</v>
      </c>
      <c r="EF80">
        <f t="shared" si="35"/>
        <v>0</v>
      </c>
      <c r="EG80">
        <f t="shared" si="33"/>
        <v>0</v>
      </c>
    </row>
    <row r="81" spans="14:137" ht="16" x14ac:dyDescent="0.2">
      <c r="N81" s="171"/>
      <c r="DS81">
        <f t="shared" si="34"/>
        <v>0</v>
      </c>
      <c r="DT81">
        <f t="shared" si="21"/>
        <v>0</v>
      </c>
      <c r="DU81">
        <f t="shared" si="22"/>
        <v>0</v>
      </c>
      <c r="DV81">
        <f t="shared" si="23"/>
        <v>0</v>
      </c>
      <c r="DW81">
        <f t="shared" si="24"/>
        <v>0</v>
      </c>
      <c r="DX81">
        <f t="shared" si="25"/>
        <v>0</v>
      </c>
      <c r="DY81">
        <f t="shared" si="26"/>
        <v>0</v>
      </c>
      <c r="DZ81">
        <f t="shared" si="27"/>
        <v>0</v>
      </c>
      <c r="EA81">
        <f t="shared" si="28"/>
        <v>0</v>
      </c>
      <c r="EB81">
        <f t="shared" si="29"/>
        <v>0</v>
      </c>
      <c r="EC81" t="str">
        <f t="shared" si="30"/>
        <v>days</v>
      </c>
      <c r="ED81">
        <f t="shared" si="31"/>
        <v>0</v>
      </c>
      <c r="EE81">
        <f t="shared" si="32"/>
        <v>0</v>
      </c>
      <c r="EF81">
        <f t="shared" si="35"/>
        <v>0</v>
      </c>
      <c r="EG81">
        <f t="shared" si="33"/>
        <v>0</v>
      </c>
    </row>
    <row r="82" spans="14:137" ht="16" x14ac:dyDescent="0.2">
      <c r="N82" s="171"/>
      <c r="DS82">
        <f t="shared" si="34"/>
        <v>0</v>
      </c>
      <c r="DT82">
        <f t="shared" si="21"/>
        <v>0</v>
      </c>
      <c r="DU82">
        <f t="shared" si="22"/>
        <v>0</v>
      </c>
      <c r="DV82">
        <f t="shared" si="23"/>
        <v>0</v>
      </c>
      <c r="DW82">
        <f t="shared" si="24"/>
        <v>0</v>
      </c>
      <c r="DX82">
        <f t="shared" si="25"/>
        <v>0</v>
      </c>
      <c r="DY82">
        <f t="shared" si="26"/>
        <v>0</v>
      </c>
      <c r="DZ82">
        <f t="shared" si="27"/>
        <v>0</v>
      </c>
      <c r="EA82">
        <f t="shared" si="28"/>
        <v>0</v>
      </c>
      <c r="EB82">
        <f t="shared" si="29"/>
        <v>0</v>
      </c>
      <c r="EC82" t="str">
        <f t="shared" si="30"/>
        <v>days</v>
      </c>
      <c r="ED82">
        <f t="shared" si="31"/>
        <v>0</v>
      </c>
      <c r="EE82">
        <f t="shared" si="32"/>
        <v>0</v>
      </c>
      <c r="EF82">
        <f t="shared" si="35"/>
        <v>0</v>
      </c>
      <c r="EG82">
        <f t="shared" si="33"/>
        <v>0</v>
      </c>
    </row>
    <row r="83" spans="14:137" ht="16" x14ac:dyDescent="0.2">
      <c r="N83" s="171"/>
      <c r="DS83">
        <f t="shared" si="34"/>
        <v>0</v>
      </c>
      <c r="DT83">
        <f t="shared" si="21"/>
        <v>0</v>
      </c>
      <c r="DU83">
        <f t="shared" si="22"/>
        <v>0</v>
      </c>
      <c r="DV83">
        <f t="shared" si="23"/>
        <v>0</v>
      </c>
      <c r="DW83">
        <f t="shared" si="24"/>
        <v>0</v>
      </c>
      <c r="DX83">
        <f t="shared" si="25"/>
        <v>0</v>
      </c>
      <c r="DY83">
        <f t="shared" si="26"/>
        <v>0</v>
      </c>
      <c r="DZ83">
        <f t="shared" si="27"/>
        <v>0</v>
      </c>
      <c r="EA83">
        <f t="shared" si="28"/>
        <v>0</v>
      </c>
      <c r="EB83">
        <f t="shared" si="29"/>
        <v>0</v>
      </c>
      <c r="EC83" t="str">
        <f t="shared" si="30"/>
        <v>days</v>
      </c>
      <c r="ED83">
        <f t="shared" si="31"/>
        <v>0</v>
      </c>
      <c r="EE83">
        <f t="shared" si="32"/>
        <v>0</v>
      </c>
      <c r="EF83">
        <f t="shared" si="35"/>
        <v>0</v>
      </c>
      <c r="EG83">
        <f t="shared" si="33"/>
        <v>0</v>
      </c>
    </row>
    <row r="84" spans="14:137" ht="16" x14ac:dyDescent="0.2">
      <c r="N84" s="171"/>
      <c r="DS84">
        <f t="shared" si="34"/>
        <v>0</v>
      </c>
      <c r="DT84">
        <f t="shared" si="21"/>
        <v>0</v>
      </c>
      <c r="DU84">
        <f t="shared" si="22"/>
        <v>0</v>
      </c>
      <c r="DV84">
        <f t="shared" si="23"/>
        <v>0</v>
      </c>
      <c r="DW84">
        <f t="shared" si="24"/>
        <v>0</v>
      </c>
      <c r="DX84">
        <f t="shared" si="25"/>
        <v>0</v>
      </c>
      <c r="DY84">
        <f t="shared" si="26"/>
        <v>0</v>
      </c>
      <c r="DZ84">
        <f t="shared" si="27"/>
        <v>0</v>
      </c>
      <c r="EA84">
        <f t="shared" si="28"/>
        <v>0</v>
      </c>
      <c r="EB84">
        <f t="shared" si="29"/>
        <v>0</v>
      </c>
      <c r="EC84" t="str">
        <f t="shared" si="30"/>
        <v>days</v>
      </c>
      <c r="ED84">
        <f t="shared" si="31"/>
        <v>0</v>
      </c>
      <c r="EE84">
        <f t="shared" si="32"/>
        <v>0</v>
      </c>
      <c r="EF84">
        <f t="shared" si="35"/>
        <v>0</v>
      </c>
      <c r="EG84">
        <f t="shared" si="33"/>
        <v>0</v>
      </c>
    </row>
    <row r="85" spans="14:137" ht="16" x14ac:dyDescent="0.2">
      <c r="N85" s="171"/>
      <c r="DS85">
        <f t="shared" si="34"/>
        <v>0</v>
      </c>
      <c r="DT85">
        <f t="shared" si="21"/>
        <v>0</v>
      </c>
      <c r="DU85">
        <f t="shared" si="22"/>
        <v>0</v>
      </c>
      <c r="DV85">
        <f t="shared" si="23"/>
        <v>0</v>
      </c>
      <c r="DW85">
        <f t="shared" si="24"/>
        <v>0</v>
      </c>
      <c r="DX85">
        <f t="shared" si="25"/>
        <v>0</v>
      </c>
      <c r="DY85">
        <f t="shared" si="26"/>
        <v>0</v>
      </c>
      <c r="DZ85">
        <f t="shared" si="27"/>
        <v>0</v>
      </c>
      <c r="EA85">
        <f t="shared" si="28"/>
        <v>0</v>
      </c>
      <c r="EB85">
        <f t="shared" si="29"/>
        <v>0</v>
      </c>
      <c r="EC85" t="str">
        <f t="shared" si="30"/>
        <v>days</v>
      </c>
      <c r="ED85">
        <f t="shared" si="31"/>
        <v>0</v>
      </c>
      <c r="EE85">
        <f t="shared" si="32"/>
        <v>0</v>
      </c>
      <c r="EF85">
        <f t="shared" si="35"/>
        <v>0</v>
      </c>
      <c r="EG85">
        <f t="shared" si="33"/>
        <v>0</v>
      </c>
    </row>
    <row r="86" spans="14:137" ht="16" x14ac:dyDescent="0.2">
      <c r="N86" s="171"/>
      <c r="DS86">
        <f t="shared" si="34"/>
        <v>0</v>
      </c>
      <c r="DT86">
        <f t="shared" si="21"/>
        <v>0</v>
      </c>
      <c r="DU86">
        <f t="shared" si="22"/>
        <v>0</v>
      </c>
      <c r="DV86">
        <f t="shared" si="23"/>
        <v>0</v>
      </c>
      <c r="DW86">
        <f t="shared" si="24"/>
        <v>0</v>
      </c>
      <c r="DX86">
        <f t="shared" si="25"/>
        <v>0</v>
      </c>
      <c r="DY86">
        <f t="shared" si="26"/>
        <v>0</v>
      </c>
      <c r="DZ86">
        <f t="shared" si="27"/>
        <v>0</v>
      </c>
      <c r="EA86">
        <f t="shared" si="28"/>
        <v>0</v>
      </c>
      <c r="EB86">
        <f t="shared" si="29"/>
        <v>0</v>
      </c>
      <c r="EC86" t="str">
        <f t="shared" si="30"/>
        <v>days</v>
      </c>
      <c r="ED86">
        <f t="shared" si="31"/>
        <v>0</v>
      </c>
      <c r="EE86">
        <f t="shared" si="32"/>
        <v>0</v>
      </c>
      <c r="EF86">
        <f t="shared" si="35"/>
        <v>0</v>
      </c>
      <c r="EG86">
        <f t="shared" si="33"/>
        <v>0</v>
      </c>
    </row>
    <row r="87" spans="14:137" ht="16" x14ac:dyDescent="0.2">
      <c r="N87" s="171"/>
      <c r="DS87">
        <f t="shared" si="34"/>
        <v>0</v>
      </c>
      <c r="DT87">
        <f t="shared" si="21"/>
        <v>0</v>
      </c>
      <c r="DU87">
        <f t="shared" si="22"/>
        <v>0</v>
      </c>
      <c r="DV87">
        <f t="shared" si="23"/>
        <v>0</v>
      </c>
      <c r="DW87">
        <f t="shared" si="24"/>
        <v>0</v>
      </c>
      <c r="DX87">
        <f t="shared" si="25"/>
        <v>0</v>
      </c>
      <c r="DY87">
        <f t="shared" si="26"/>
        <v>0</v>
      </c>
      <c r="DZ87">
        <f t="shared" si="27"/>
        <v>0</v>
      </c>
      <c r="EA87">
        <f t="shared" si="28"/>
        <v>0</v>
      </c>
      <c r="EB87">
        <f t="shared" si="29"/>
        <v>0</v>
      </c>
      <c r="EC87" t="str">
        <f t="shared" si="30"/>
        <v>days</v>
      </c>
      <c r="ED87">
        <f t="shared" si="31"/>
        <v>0</v>
      </c>
      <c r="EE87">
        <f t="shared" si="32"/>
        <v>0</v>
      </c>
      <c r="EF87">
        <f t="shared" si="35"/>
        <v>0</v>
      </c>
      <c r="EG87">
        <f t="shared" si="33"/>
        <v>0</v>
      </c>
    </row>
    <row r="88" spans="14:137" ht="16" x14ac:dyDescent="0.2">
      <c r="N88" s="171"/>
      <c r="DS88">
        <f t="shared" si="34"/>
        <v>0</v>
      </c>
      <c r="DT88">
        <f t="shared" si="21"/>
        <v>0</v>
      </c>
      <c r="DU88">
        <f t="shared" si="22"/>
        <v>0</v>
      </c>
      <c r="DV88">
        <f t="shared" si="23"/>
        <v>0</v>
      </c>
      <c r="DW88">
        <f t="shared" si="24"/>
        <v>0</v>
      </c>
      <c r="DX88">
        <f t="shared" si="25"/>
        <v>0</v>
      </c>
      <c r="DY88">
        <f t="shared" si="26"/>
        <v>0</v>
      </c>
      <c r="DZ88">
        <f t="shared" si="27"/>
        <v>0</v>
      </c>
      <c r="EA88">
        <f t="shared" si="28"/>
        <v>0</v>
      </c>
      <c r="EB88">
        <f t="shared" si="29"/>
        <v>0</v>
      </c>
      <c r="EC88" t="str">
        <f t="shared" si="30"/>
        <v>days</v>
      </c>
      <c r="ED88">
        <f t="shared" si="31"/>
        <v>0</v>
      </c>
      <c r="EE88">
        <f t="shared" si="32"/>
        <v>0</v>
      </c>
      <c r="EF88">
        <f t="shared" si="35"/>
        <v>0</v>
      </c>
      <c r="EG88">
        <f t="shared" si="33"/>
        <v>0</v>
      </c>
    </row>
    <row r="89" spans="14:137" ht="16" x14ac:dyDescent="0.2">
      <c r="N89" s="171"/>
      <c r="DS89">
        <f t="shared" si="34"/>
        <v>0</v>
      </c>
      <c r="DT89">
        <f t="shared" si="21"/>
        <v>0</v>
      </c>
      <c r="DU89">
        <f t="shared" si="22"/>
        <v>0</v>
      </c>
      <c r="DV89">
        <f t="shared" si="23"/>
        <v>0</v>
      </c>
      <c r="DW89">
        <f t="shared" si="24"/>
        <v>0</v>
      </c>
      <c r="DX89">
        <f t="shared" si="25"/>
        <v>0</v>
      </c>
      <c r="DY89">
        <f t="shared" si="26"/>
        <v>0</v>
      </c>
      <c r="DZ89">
        <f t="shared" si="27"/>
        <v>0</v>
      </c>
      <c r="EA89">
        <f t="shared" si="28"/>
        <v>0</v>
      </c>
      <c r="EB89">
        <f t="shared" si="29"/>
        <v>0</v>
      </c>
      <c r="EC89" t="str">
        <f t="shared" si="30"/>
        <v>days</v>
      </c>
      <c r="ED89">
        <f t="shared" si="31"/>
        <v>0</v>
      </c>
      <c r="EE89">
        <f t="shared" si="32"/>
        <v>0</v>
      </c>
      <c r="EF89">
        <f t="shared" si="35"/>
        <v>0</v>
      </c>
      <c r="EG89">
        <f t="shared" si="33"/>
        <v>0</v>
      </c>
    </row>
    <row r="90" spans="14:137" ht="16" x14ac:dyDescent="0.2">
      <c r="N90" s="171"/>
      <c r="DS90">
        <f t="shared" si="34"/>
        <v>0</v>
      </c>
      <c r="DT90">
        <f t="shared" si="21"/>
        <v>0</v>
      </c>
      <c r="DU90">
        <f t="shared" si="22"/>
        <v>0</v>
      </c>
      <c r="DV90">
        <f t="shared" si="23"/>
        <v>0</v>
      </c>
      <c r="DW90">
        <f t="shared" si="24"/>
        <v>0</v>
      </c>
      <c r="DX90">
        <f t="shared" si="25"/>
        <v>0</v>
      </c>
      <c r="DY90">
        <f t="shared" si="26"/>
        <v>0</v>
      </c>
      <c r="DZ90">
        <f t="shared" si="27"/>
        <v>0</v>
      </c>
      <c r="EA90">
        <f t="shared" si="28"/>
        <v>0</v>
      </c>
      <c r="EB90">
        <f t="shared" si="29"/>
        <v>0</v>
      </c>
      <c r="EC90" t="str">
        <f t="shared" si="30"/>
        <v>days</v>
      </c>
      <c r="ED90">
        <f t="shared" si="31"/>
        <v>0</v>
      </c>
      <c r="EE90">
        <f t="shared" si="32"/>
        <v>0</v>
      </c>
      <c r="EF90">
        <f t="shared" si="35"/>
        <v>0</v>
      </c>
      <c r="EG90">
        <f t="shared" si="33"/>
        <v>0</v>
      </c>
    </row>
    <row r="91" spans="14:137" ht="16" x14ac:dyDescent="0.2">
      <c r="N91" s="171"/>
      <c r="DS91">
        <f t="shared" si="34"/>
        <v>0</v>
      </c>
      <c r="DT91">
        <f t="shared" si="21"/>
        <v>0</v>
      </c>
      <c r="DU91">
        <f t="shared" si="22"/>
        <v>0</v>
      </c>
      <c r="DV91">
        <f t="shared" si="23"/>
        <v>0</v>
      </c>
      <c r="DW91">
        <f t="shared" si="24"/>
        <v>0</v>
      </c>
      <c r="DX91">
        <f t="shared" si="25"/>
        <v>0</v>
      </c>
      <c r="DY91">
        <f t="shared" si="26"/>
        <v>0</v>
      </c>
      <c r="DZ91">
        <f t="shared" si="27"/>
        <v>0</v>
      </c>
      <c r="EA91">
        <f t="shared" si="28"/>
        <v>0</v>
      </c>
      <c r="EB91">
        <f t="shared" si="29"/>
        <v>0</v>
      </c>
      <c r="EC91" t="str">
        <f t="shared" si="30"/>
        <v>days</v>
      </c>
      <c r="ED91">
        <f t="shared" si="31"/>
        <v>0</v>
      </c>
      <c r="EE91">
        <f t="shared" si="32"/>
        <v>0</v>
      </c>
      <c r="EF91">
        <f t="shared" si="35"/>
        <v>0</v>
      </c>
      <c r="EG91">
        <f t="shared" si="33"/>
        <v>0</v>
      </c>
    </row>
    <row r="92" spans="14:137" ht="16" x14ac:dyDescent="0.2">
      <c r="N92" s="171"/>
      <c r="DS92">
        <f t="shared" si="34"/>
        <v>0</v>
      </c>
      <c r="DT92">
        <f t="shared" si="21"/>
        <v>0</v>
      </c>
      <c r="DU92">
        <f t="shared" si="22"/>
        <v>0</v>
      </c>
      <c r="DV92">
        <f t="shared" si="23"/>
        <v>0</v>
      </c>
      <c r="DW92">
        <f t="shared" si="24"/>
        <v>0</v>
      </c>
      <c r="DX92">
        <f t="shared" si="25"/>
        <v>0</v>
      </c>
      <c r="DY92">
        <f t="shared" si="26"/>
        <v>0</v>
      </c>
      <c r="DZ92">
        <f t="shared" si="27"/>
        <v>0</v>
      </c>
      <c r="EA92">
        <f t="shared" si="28"/>
        <v>0</v>
      </c>
      <c r="EB92">
        <f t="shared" si="29"/>
        <v>0</v>
      </c>
      <c r="EC92" t="str">
        <f t="shared" si="30"/>
        <v>days</v>
      </c>
      <c r="ED92">
        <f t="shared" si="31"/>
        <v>0</v>
      </c>
      <c r="EE92">
        <f t="shared" si="32"/>
        <v>0</v>
      </c>
      <c r="EF92">
        <f t="shared" si="35"/>
        <v>0</v>
      </c>
      <c r="EG92">
        <f t="shared" si="33"/>
        <v>0</v>
      </c>
    </row>
    <row r="93" spans="14:137" ht="16" x14ac:dyDescent="0.2">
      <c r="N93" s="171"/>
      <c r="DS93">
        <f t="shared" si="34"/>
        <v>0</v>
      </c>
      <c r="DT93">
        <f t="shared" si="21"/>
        <v>0</v>
      </c>
      <c r="DU93">
        <f t="shared" si="22"/>
        <v>0</v>
      </c>
      <c r="DV93">
        <f t="shared" si="23"/>
        <v>0</v>
      </c>
      <c r="DW93">
        <f t="shared" si="24"/>
        <v>0</v>
      </c>
      <c r="DX93">
        <f t="shared" si="25"/>
        <v>0</v>
      </c>
      <c r="DY93">
        <f t="shared" si="26"/>
        <v>0</v>
      </c>
      <c r="DZ93">
        <f t="shared" si="27"/>
        <v>0</v>
      </c>
      <c r="EA93">
        <f t="shared" si="28"/>
        <v>0</v>
      </c>
      <c r="EB93">
        <f t="shared" si="29"/>
        <v>0</v>
      </c>
      <c r="EC93" t="str">
        <f t="shared" si="30"/>
        <v>days</v>
      </c>
      <c r="ED93">
        <f t="shared" si="31"/>
        <v>0</v>
      </c>
      <c r="EE93">
        <f t="shared" si="32"/>
        <v>0</v>
      </c>
      <c r="EF93">
        <f t="shared" si="35"/>
        <v>0</v>
      </c>
      <c r="EG93">
        <f t="shared" si="33"/>
        <v>0</v>
      </c>
    </row>
    <row r="94" spans="14:137" ht="16" x14ac:dyDescent="0.2">
      <c r="N94" s="171"/>
      <c r="DS94">
        <f t="shared" si="34"/>
        <v>0</v>
      </c>
      <c r="DT94">
        <f t="shared" si="21"/>
        <v>0</v>
      </c>
      <c r="DU94">
        <f t="shared" si="22"/>
        <v>0</v>
      </c>
      <c r="DV94">
        <f t="shared" si="23"/>
        <v>0</v>
      </c>
      <c r="DW94">
        <f t="shared" si="24"/>
        <v>0</v>
      </c>
      <c r="DX94">
        <f t="shared" si="25"/>
        <v>0</v>
      </c>
      <c r="DY94">
        <f t="shared" si="26"/>
        <v>0</v>
      </c>
      <c r="DZ94">
        <f t="shared" si="27"/>
        <v>0</v>
      </c>
      <c r="EA94">
        <f t="shared" si="28"/>
        <v>0</v>
      </c>
      <c r="EB94">
        <f t="shared" si="29"/>
        <v>0</v>
      </c>
      <c r="EC94" t="str">
        <f t="shared" si="30"/>
        <v>days</v>
      </c>
      <c r="ED94">
        <f t="shared" si="31"/>
        <v>0</v>
      </c>
      <c r="EE94">
        <f t="shared" si="32"/>
        <v>0</v>
      </c>
      <c r="EF94">
        <f t="shared" si="35"/>
        <v>0</v>
      </c>
      <c r="EG94">
        <f t="shared" si="33"/>
        <v>0</v>
      </c>
    </row>
    <row r="95" spans="14:137" ht="16" x14ac:dyDescent="0.2">
      <c r="N95" s="171"/>
      <c r="DS95">
        <f t="shared" si="34"/>
        <v>0</v>
      </c>
      <c r="DT95">
        <f t="shared" si="21"/>
        <v>0</v>
      </c>
      <c r="DU95">
        <f t="shared" si="22"/>
        <v>0</v>
      </c>
      <c r="DV95">
        <f t="shared" si="23"/>
        <v>0</v>
      </c>
      <c r="DW95">
        <f t="shared" si="24"/>
        <v>0</v>
      </c>
      <c r="DX95">
        <f t="shared" si="25"/>
        <v>0</v>
      </c>
      <c r="DY95">
        <f t="shared" si="26"/>
        <v>0</v>
      </c>
      <c r="DZ95">
        <f t="shared" si="27"/>
        <v>0</v>
      </c>
      <c r="EA95">
        <f t="shared" si="28"/>
        <v>0</v>
      </c>
      <c r="EB95">
        <f t="shared" si="29"/>
        <v>0</v>
      </c>
      <c r="EC95" t="str">
        <f t="shared" si="30"/>
        <v>days</v>
      </c>
      <c r="ED95">
        <f t="shared" si="31"/>
        <v>0</v>
      </c>
      <c r="EE95">
        <f t="shared" si="32"/>
        <v>0</v>
      </c>
      <c r="EF95">
        <f t="shared" si="35"/>
        <v>0</v>
      </c>
      <c r="EG95">
        <f t="shared" si="33"/>
        <v>0</v>
      </c>
    </row>
    <row r="96" spans="14:137" ht="16" x14ac:dyDescent="0.2">
      <c r="N96" s="171"/>
      <c r="DS96">
        <f t="shared" si="34"/>
        <v>0</v>
      </c>
      <c r="DT96">
        <f t="shared" si="21"/>
        <v>0</v>
      </c>
      <c r="DU96">
        <f t="shared" si="22"/>
        <v>0</v>
      </c>
      <c r="DV96">
        <f t="shared" si="23"/>
        <v>0</v>
      </c>
      <c r="DW96">
        <f t="shared" si="24"/>
        <v>0</v>
      </c>
      <c r="DX96">
        <f t="shared" si="25"/>
        <v>0</v>
      </c>
      <c r="DY96">
        <f t="shared" si="26"/>
        <v>0</v>
      </c>
      <c r="DZ96">
        <f t="shared" si="27"/>
        <v>0</v>
      </c>
      <c r="EA96">
        <f t="shared" si="28"/>
        <v>0</v>
      </c>
      <c r="EB96">
        <f t="shared" si="29"/>
        <v>0</v>
      </c>
      <c r="EC96" t="str">
        <f t="shared" si="30"/>
        <v>days</v>
      </c>
      <c r="ED96">
        <f t="shared" si="31"/>
        <v>0</v>
      </c>
      <c r="EE96">
        <f t="shared" si="32"/>
        <v>0</v>
      </c>
      <c r="EF96">
        <f t="shared" si="35"/>
        <v>0</v>
      </c>
      <c r="EG96">
        <f t="shared" si="33"/>
        <v>0</v>
      </c>
    </row>
    <row r="97" spans="14:137" ht="16" x14ac:dyDescent="0.2">
      <c r="N97" s="171"/>
      <c r="DS97">
        <f t="shared" si="34"/>
        <v>0</v>
      </c>
      <c r="DT97">
        <f t="shared" si="21"/>
        <v>0</v>
      </c>
      <c r="DU97">
        <f t="shared" si="22"/>
        <v>0</v>
      </c>
      <c r="DV97">
        <f t="shared" si="23"/>
        <v>0</v>
      </c>
      <c r="DW97">
        <f t="shared" si="24"/>
        <v>0</v>
      </c>
      <c r="DX97">
        <f t="shared" si="25"/>
        <v>0</v>
      </c>
      <c r="DY97">
        <f t="shared" si="26"/>
        <v>0</v>
      </c>
      <c r="DZ97">
        <f t="shared" si="27"/>
        <v>0</v>
      </c>
      <c r="EA97">
        <f t="shared" si="28"/>
        <v>0</v>
      </c>
      <c r="EB97">
        <f t="shared" si="29"/>
        <v>0</v>
      </c>
      <c r="EC97" t="str">
        <f t="shared" si="30"/>
        <v>days</v>
      </c>
      <c r="ED97">
        <f t="shared" si="31"/>
        <v>0</v>
      </c>
      <c r="EE97">
        <f t="shared" si="32"/>
        <v>0</v>
      </c>
      <c r="EF97">
        <f t="shared" si="35"/>
        <v>0</v>
      </c>
      <c r="EG97">
        <f t="shared" si="33"/>
        <v>0</v>
      </c>
    </row>
    <row r="98" spans="14:137" ht="16" x14ac:dyDescent="0.2">
      <c r="N98" s="171"/>
      <c r="DS98">
        <f t="shared" si="34"/>
        <v>0</v>
      </c>
      <c r="DT98">
        <f t="shared" si="21"/>
        <v>0</v>
      </c>
      <c r="DU98">
        <f t="shared" si="22"/>
        <v>0</v>
      </c>
      <c r="DV98">
        <f t="shared" si="23"/>
        <v>0</v>
      </c>
      <c r="DW98">
        <f t="shared" si="24"/>
        <v>0</v>
      </c>
      <c r="DX98">
        <f t="shared" si="25"/>
        <v>0</v>
      </c>
      <c r="DY98">
        <f t="shared" si="26"/>
        <v>0</v>
      </c>
      <c r="DZ98">
        <f t="shared" si="27"/>
        <v>0</v>
      </c>
      <c r="EA98">
        <f t="shared" si="28"/>
        <v>0</v>
      </c>
      <c r="EB98">
        <f t="shared" si="29"/>
        <v>0</v>
      </c>
      <c r="EC98" t="str">
        <f t="shared" si="30"/>
        <v>days</v>
      </c>
      <c r="ED98">
        <f t="shared" si="31"/>
        <v>0</v>
      </c>
      <c r="EE98">
        <f t="shared" si="32"/>
        <v>0</v>
      </c>
      <c r="EF98">
        <f t="shared" si="35"/>
        <v>0</v>
      </c>
      <c r="EG98">
        <f t="shared" si="33"/>
        <v>0</v>
      </c>
    </row>
    <row r="99" spans="14:137" ht="16" x14ac:dyDescent="0.2">
      <c r="N99" s="171"/>
      <c r="DS99">
        <f t="shared" si="34"/>
        <v>0</v>
      </c>
      <c r="DT99">
        <f t="shared" si="21"/>
        <v>0</v>
      </c>
      <c r="DU99">
        <f t="shared" si="22"/>
        <v>0</v>
      </c>
      <c r="DV99">
        <f t="shared" si="23"/>
        <v>0</v>
      </c>
      <c r="DW99">
        <f t="shared" si="24"/>
        <v>0</v>
      </c>
      <c r="DX99">
        <f t="shared" si="25"/>
        <v>0</v>
      </c>
      <c r="DY99">
        <f t="shared" si="26"/>
        <v>0</v>
      </c>
      <c r="DZ99">
        <f t="shared" si="27"/>
        <v>0</v>
      </c>
      <c r="EA99">
        <f t="shared" si="28"/>
        <v>0</v>
      </c>
      <c r="EB99">
        <f t="shared" si="29"/>
        <v>0</v>
      </c>
      <c r="EC99" t="str">
        <f t="shared" si="30"/>
        <v>days</v>
      </c>
      <c r="ED99">
        <f t="shared" si="31"/>
        <v>0</v>
      </c>
      <c r="EE99">
        <f t="shared" si="32"/>
        <v>0</v>
      </c>
      <c r="EF99">
        <f t="shared" si="35"/>
        <v>0</v>
      </c>
      <c r="EG99">
        <f t="shared" si="33"/>
        <v>0</v>
      </c>
    </row>
    <row r="100" spans="14:137" ht="16" x14ac:dyDescent="0.2">
      <c r="N100" s="171"/>
      <c r="DS100">
        <f t="shared" si="34"/>
        <v>0</v>
      </c>
      <c r="DT100">
        <f t="shared" si="21"/>
        <v>0</v>
      </c>
      <c r="DU100">
        <f t="shared" si="22"/>
        <v>0</v>
      </c>
      <c r="DV100">
        <f t="shared" si="23"/>
        <v>0</v>
      </c>
      <c r="DW100">
        <f t="shared" si="24"/>
        <v>0</v>
      </c>
      <c r="DX100">
        <f t="shared" si="25"/>
        <v>0</v>
      </c>
      <c r="DY100">
        <f t="shared" si="26"/>
        <v>0</v>
      </c>
      <c r="DZ100">
        <f t="shared" si="27"/>
        <v>0</v>
      </c>
      <c r="EA100">
        <f t="shared" si="28"/>
        <v>0</v>
      </c>
      <c r="EB100">
        <f t="shared" si="29"/>
        <v>0</v>
      </c>
      <c r="EC100" t="str">
        <f t="shared" si="30"/>
        <v>days</v>
      </c>
      <c r="ED100">
        <f t="shared" si="31"/>
        <v>0</v>
      </c>
      <c r="EE100">
        <f t="shared" si="32"/>
        <v>0</v>
      </c>
      <c r="EF100">
        <f t="shared" si="35"/>
        <v>0</v>
      </c>
      <c r="EG100">
        <f t="shared" si="33"/>
        <v>0</v>
      </c>
    </row>
  </sheetData>
  <conditionalFormatting sqref="A2:O100">
    <cfRule type="expression" dxfId="23" priority="1">
      <formula>ISEVEN(ROW())</formula>
    </cfRule>
  </conditionalFormatting>
  <dataValidations count="6">
    <dataValidation type="list" allowBlank="1" showInputMessage="1" showErrorMessage="1" sqref="L2:L4 M5:M1048576" xr:uid="{028B42C8-7D69-4119-9A6D-6131000B49E8}">
      <formula1>_xlfn.ANCHORARRAY($R2)</formula1>
    </dataValidation>
    <dataValidation type="list" allowBlank="1" showInputMessage="1" showErrorMessage="1" sqref="M2:M4 N7:N1048576" xr:uid="{41BF7D22-4ABE-4C13-8D9B-6554FFC33834}">
      <formula1>_xlfn.ANCHORARRAY($AR2)</formula1>
    </dataValidation>
    <dataValidation allowBlank="1" showInputMessage="1" showErrorMessage="1" sqref="N2:N6 D1:D1048576 B1:C1" xr:uid="{1970FC40-B328-474A-B06A-9E9439E7200A}"/>
    <dataValidation type="list" allowBlank="1" showInputMessage="1" sqref="K2" xr:uid="{15205D56-6310-4998-A92D-6C1148FE3159}">
      <formula1>_xlfn.ANCHORARRAY($BR$2)</formula1>
    </dataValidation>
    <dataValidation type="list" allowBlank="1" showInputMessage="1" sqref="K3" xr:uid="{004060C6-2BE0-470C-A8AF-2C8DF7746A6E}">
      <formula1>_xlfn.ANCHORARRAY($BR$3)</formula1>
    </dataValidation>
    <dataValidation type="list" allowBlank="1" showInputMessage="1" sqref="K4" xr:uid="{0C5CCF43-9DBF-496F-B342-8936F884BDD8}">
      <formula1>_xlfn.ANCHORARRAY($BR$4)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prompt="Only provide input for Method ID or Measure ID.  Leave the other variable blank." xr:uid="{153A99D9-228C-4D62-ADBC-8CE5D22BF280}">
          <x14:formula1>
            <xm:f>_xlfn.ANCHORARRAY(lists!$O$2)</xm:f>
          </x14:formula1>
          <xm:sqref>B5:B1048576</xm:sqref>
        </x14:dataValidation>
        <x14:dataValidation type="list" allowBlank="1" showInputMessage="1" showErrorMessage="1" prompt="Only provide input for Method ID or Measure ID.  Leave the other variable blank." xr:uid="{B7031D95-D87D-4468-BC0B-4040B6A7DA9D}">
          <x14:formula1>
            <xm:f>_xlfn.ANCHORARRAY(lists!$P$2)</xm:f>
          </x14:formula1>
          <xm:sqref>C5:C1048576</xm:sqref>
        </x14:dataValidation>
        <x14:dataValidation type="list" allowBlank="1" showInputMessage="1" showErrorMessage="1" prompt="Only provide input for Method ID or Measure ID.  Leave the other field blank." xr:uid="{3391BA15-8D84-45E5-B761-2A89521C5EEE}">
          <x14:formula1>
            <xm:f>_xlfn.ANCHORARRAY(lists!$O$2)</xm:f>
          </x14:formula1>
          <xm:sqref>C4 B2:B4</xm:sqref>
        </x14:dataValidation>
        <x14:dataValidation type="list" allowBlank="1" showInputMessage="1" showErrorMessage="1" prompt="Only provide input for Method ID or Measure ID.  Leave the other field blank." xr:uid="{68A4E0AF-F28F-4E54-B100-980DCDFC5447}">
          <x14:formula1>
            <xm:f>_xlfn.ANCHORARRAY(lists!$P$2)</xm:f>
          </x14:formula1>
          <xm:sqref>C2:C3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EF5DF-362D-4F0F-8654-C5F3CE2B6E9E}">
  <sheetPr>
    <tabColor rgb="FFFFE699"/>
  </sheetPr>
  <dimension ref="A1:U100"/>
  <sheetViews>
    <sheetView topLeftCell="C90" workbookViewId="0">
      <selection activeCell="J95" sqref="J95"/>
    </sheetView>
  </sheetViews>
  <sheetFormatPr baseColWidth="10" defaultColWidth="8.83203125" defaultRowHeight="16" x14ac:dyDescent="0.2"/>
  <cols>
    <col min="1" max="1" width="18.6640625" customWidth="1"/>
    <col min="2" max="2" width="15" customWidth="1"/>
    <col min="3" max="3" width="14.83203125" customWidth="1"/>
    <col min="5" max="5" width="17.83203125" customWidth="1"/>
    <col min="6" max="6" width="20.1640625" customWidth="1"/>
    <col min="7" max="7" width="17.83203125" customWidth="1"/>
    <col min="8" max="8" width="15.6640625" customWidth="1"/>
    <col min="9" max="9" width="15.1640625" customWidth="1"/>
    <col min="10" max="10" width="14.6640625" customWidth="1"/>
  </cols>
  <sheetData>
    <row r="1" spans="1:21" s="42" customFormat="1" ht="37.5" customHeight="1" x14ac:dyDescent="0.25">
      <c r="A1" s="64" t="str" cm="1">
        <f t="array" ref="A1:K1">TRANSPOSE(_xlfn.SORTBY(_xlfn._xlws.FILTER(label,(parts!CB:CB="header")+(parts!CB:CB="cK")+(parts!CB:CB="PK")+(parts!CB:CB="FK")),_xlfn._xlws.FILTER(parts!CD:CD,(parts!CB:CB="header")+(parts!CB:CB="cK")+(parts!CB:CB="PK")+(parts!CB:CB="FK")),1))</f>
        <v>Source Protocol ID</v>
      </c>
      <c r="B1" s="64" t="str">
        <v>Protocol ID</v>
      </c>
      <c r="C1" s="64" t="str">
        <v>Dataset ID</v>
      </c>
      <c r="D1" s="64" t="str">
        <v>Name</v>
      </c>
      <c r="E1" s="64" t="str">
        <v>Summary</v>
      </c>
      <c r="F1" s="64" t="str">
        <v>Reference link</v>
      </c>
      <c r="G1" s="64" t="str">
        <v>Organization ID</v>
      </c>
      <c r="H1" s="64" t="str">
        <v>Contact ID</v>
      </c>
      <c r="I1" s="64" t="str">
        <v>Protocol version</v>
      </c>
      <c r="J1" s="64" t="str">
        <v>Last edited</v>
      </c>
      <c r="K1" s="64" t="str">
        <v>Notes</v>
      </c>
      <c r="L1" s="64"/>
      <c r="M1" s="64"/>
      <c r="N1" s="64"/>
      <c r="O1" s="64"/>
      <c r="P1" s="64"/>
      <c r="Q1" s="64"/>
      <c r="R1" s="9"/>
      <c r="S1" s="9"/>
      <c r="T1" s="9"/>
      <c r="U1" s="64"/>
    </row>
    <row r="2" spans="1:21" x14ac:dyDescent="0.2">
      <c r="J2" s="171"/>
    </row>
    <row r="3" spans="1:21" x14ac:dyDescent="0.2">
      <c r="J3" s="171"/>
    </row>
    <row r="4" spans="1:21" x14ac:dyDescent="0.2">
      <c r="J4" s="171"/>
    </row>
    <row r="5" spans="1:21" x14ac:dyDescent="0.2">
      <c r="J5" s="171"/>
    </row>
    <row r="6" spans="1:21" x14ac:dyDescent="0.2">
      <c r="J6" s="171"/>
    </row>
    <row r="7" spans="1:21" x14ac:dyDescent="0.2">
      <c r="J7" s="171"/>
    </row>
    <row r="8" spans="1:21" x14ac:dyDescent="0.2">
      <c r="J8" s="171"/>
    </row>
    <row r="9" spans="1:21" x14ac:dyDescent="0.2">
      <c r="J9" s="171"/>
    </row>
    <row r="10" spans="1:21" x14ac:dyDescent="0.2">
      <c r="J10" s="171"/>
    </row>
    <row r="11" spans="1:21" x14ac:dyDescent="0.2">
      <c r="J11" s="171"/>
    </row>
    <row r="12" spans="1:21" x14ac:dyDescent="0.2">
      <c r="J12" s="171"/>
    </row>
    <row r="13" spans="1:21" x14ac:dyDescent="0.2">
      <c r="J13" s="171"/>
    </row>
    <row r="14" spans="1:21" x14ac:dyDescent="0.2">
      <c r="J14" s="171"/>
    </row>
    <row r="15" spans="1:21" x14ac:dyDescent="0.2">
      <c r="J15" s="171"/>
    </row>
    <row r="16" spans="1:21" x14ac:dyDescent="0.2">
      <c r="J16" s="171"/>
    </row>
    <row r="17" spans="10:10" x14ac:dyDescent="0.2">
      <c r="J17" s="171"/>
    </row>
    <row r="18" spans="10:10" x14ac:dyDescent="0.2">
      <c r="J18" s="171"/>
    </row>
    <row r="19" spans="10:10" x14ac:dyDescent="0.2">
      <c r="J19" s="171"/>
    </row>
    <row r="20" spans="10:10" x14ac:dyDescent="0.2">
      <c r="J20" s="171"/>
    </row>
    <row r="21" spans="10:10" x14ac:dyDescent="0.2">
      <c r="J21" s="171"/>
    </row>
    <row r="22" spans="10:10" x14ac:dyDescent="0.2">
      <c r="J22" s="171"/>
    </row>
    <row r="23" spans="10:10" x14ac:dyDescent="0.2">
      <c r="J23" s="171"/>
    </row>
    <row r="24" spans="10:10" x14ac:dyDescent="0.2">
      <c r="J24" s="171"/>
    </row>
    <row r="25" spans="10:10" x14ac:dyDescent="0.2">
      <c r="J25" s="171"/>
    </row>
    <row r="26" spans="10:10" x14ac:dyDescent="0.2">
      <c r="J26" s="171"/>
    </row>
    <row r="27" spans="10:10" x14ac:dyDescent="0.2">
      <c r="J27" s="171"/>
    </row>
    <row r="28" spans="10:10" x14ac:dyDescent="0.2">
      <c r="J28" s="171"/>
    </row>
    <row r="29" spans="10:10" x14ac:dyDescent="0.2">
      <c r="J29" s="171"/>
    </row>
    <row r="30" spans="10:10" x14ac:dyDescent="0.2">
      <c r="J30" s="171"/>
    </row>
    <row r="31" spans="10:10" x14ac:dyDescent="0.2">
      <c r="J31" s="171"/>
    </row>
    <row r="32" spans="10:10" x14ac:dyDescent="0.2">
      <c r="J32" s="171"/>
    </row>
    <row r="33" spans="10:10" x14ac:dyDescent="0.2">
      <c r="J33" s="171"/>
    </row>
    <row r="34" spans="10:10" x14ac:dyDescent="0.2">
      <c r="J34" s="171"/>
    </row>
    <row r="35" spans="10:10" x14ac:dyDescent="0.2">
      <c r="J35" s="171"/>
    </row>
    <row r="36" spans="10:10" x14ac:dyDescent="0.2">
      <c r="J36" s="171"/>
    </row>
    <row r="37" spans="10:10" x14ac:dyDescent="0.2">
      <c r="J37" s="171"/>
    </row>
    <row r="38" spans="10:10" x14ac:dyDescent="0.2">
      <c r="J38" s="171"/>
    </row>
    <row r="39" spans="10:10" x14ac:dyDescent="0.2">
      <c r="J39" s="171"/>
    </row>
    <row r="40" spans="10:10" x14ac:dyDescent="0.2">
      <c r="J40" s="171"/>
    </row>
    <row r="41" spans="10:10" x14ac:dyDescent="0.2">
      <c r="J41" s="171"/>
    </row>
    <row r="42" spans="10:10" x14ac:dyDescent="0.2">
      <c r="J42" s="171"/>
    </row>
    <row r="43" spans="10:10" x14ac:dyDescent="0.2">
      <c r="J43" s="171"/>
    </row>
    <row r="44" spans="10:10" x14ac:dyDescent="0.2">
      <c r="J44" s="171"/>
    </row>
    <row r="45" spans="10:10" x14ac:dyDescent="0.2">
      <c r="J45" s="171"/>
    </row>
    <row r="46" spans="10:10" x14ac:dyDescent="0.2">
      <c r="J46" s="171"/>
    </row>
    <row r="47" spans="10:10" x14ac:dyDescent="0.2">
      <c r="J47" s="171"/>
    </row>
    <row r="48" spans="10:10" x14ac:dyDescent="0.2">
      <c r="J48" s="171"/>
    </row>
    <row r="49" spans="10:10" x14ac:dyDescent="0.2">
      <c r="J49" s="171"/>
    </row>
    <row r="50" spans="10:10" x14ac:dyDescent="0.2">
      <c r="J50" s="171"/>
    </row>
    <row r="51" spans="10:10" x14ac:dyDescent="0.2">
      <c r="J51" s="171"/>
    </row>
    <row r="52" spans="10:10" x14ac:dyDescent="0.2">
      <c r="J52" s="171"/>
    </row>
    <row r="53" spans="10:10" x14ac:dyDescent="0.2">
      <c r="J53" s="171"/>
    </row>
    <row r="54" spans="10:10" x14ac:dyDescent="0.2">
      <c r="J54" s="171"/>
    </row>
    <row r="55" spans="10:10" x14ac:dyDescent="0.2">
      <c r="J55" s="171"/>
    </row>
    <row r="56" spans="10:10" x14ac:dyDescent="0.2">
      <c r="J56" s="171"/>
    </row>
    <row r="57" spans="10:10" x14ac:dyDescent="0.2">
      <c r="J57" s="171"/>
    </row>
    <row r="58" spans="10:10" x14ac:dyDescent="0.2">
      <c r="J58" s="171"/>
    </row>
    <row r="59" spans="10:10" x14ac:dyDescent="0.2">
      <c r="J59" s="171"/>
    </row>
    <row r="60" spans="10:10" x14ac:dyDescent="0.2">
      <c r="J60" s="171"/>
    </row>
    <row r="61" spans="10:10" x14ac:dyDescent="0.2">
      <c r="J61" s="171"/>
    </row>
    <row r="62" spans="10:10" x14ac:dyDescent="0.2">
      <c r="J62" s="171"/>
    </row>
    <row r="63" spans="10:10" x14ac:dyDescent="0.2">
      <c r="J63" s="171"/>
    </row>
    <row r="64" spans="10:10" x14ac:dyDescent="0.2">
      <c r="J64" s="171"/>
    </row>
    <row r="65" spans="10:10" x14ac:dyDescent="0.2">
      <c r="J65" s="171"/>
    </row>
    <row r="66" spans="10:10" x14ac:dyDescent="0.2">
      <c r="J66" s="171"/>
    </row>
    <row r="67" spans="10:10" x14ac:dyDescent="0.2">
      <c r="J67" s="171"/>
    </row>
    <row r="68" spans="10:10" x14ac:dyDescent="0.2">
      <c r="J68" s="171"/>
    </row>
    <row r="69" spans="10:10" x14ac:dyDescent="0.2">
      <c r="J69" s="171"/>
    </row>
    <row r="70" spans="10:10" x14ac:dyDescent="0.2">
      <c r="J70" s="171"/>
    </row>
    <row r="71" spans="10:10" x14ac:dyDescent="0.2">
      <c r="J71" s="171"/>
    </row>
    <row r="72" spans="10:10" x14ac:dyDescent="0.2">
      <c r="J72" s="171"/>
    </row>
    <row r="73" spans="10:10" x14ac:dyDescent="0.2">
      <c r="J73" s="171"/>
    </row>
    <row r="74" spans="10:10" x14ac:dyDescent="0.2">
      <c r="J74" s="171"/>
    </row>
    <row r="75" spans="10:10" x14ac:dyDescent="0.2">
      <c r="J75" s="171"/>
    </row>
    <row r="76" spans="10:10" x14ac:dyDescent="0.2">
      <c r="J76" s="171"/>
    </row>
    <row r="77" spans="10:10" x14ac:dyDescent="0.2">
      <c r="J77" s="171"/>
    </row>
    <row r="78" spans="10:10" x14ac:dyDescent="0.2">
      <c r="J78" s="171"/>
    </row>
    <row r="79" spans="10:10" x14ac:dyDescent="0.2">
      <c r="J79" s="171"/>
    </row>
    <row r="80" spans="10:10" x14ac:dyDescent="0.2">
      <c r="J80" s="171"/>
    </row>
    <row r="81" spans="10:10" x14ac:dyDescent="0.2">
      <c r="J81" s="171"/>
    </row>
    <row r="82" spans="10:10" x14ac:dyDescent="0.2">
      <c r="J82" s="171"/>
    </row>
    <row r="83" spans="10:10" x14ac:dyDescent="0.2">
      <c r="J83" s="171"/>
    </row>
    <row r="84" spans="10:10" x14ac:dyDescent="0.2">
      <c r="J84" s="171"/>
    </row>
    <row r="85" spans="10:10" x14ac:dyDescent="0.2">
      <c r="J85" s="171"/>
    </row>
    <row r="86" spans="10:10" x14ac:dyDescent="0.2">
      <c r="J86" s="171"/>
    </row>
    <row r="87" spans="10:10" x14ac:dyDescent="0.2">
      <c r="J87" s="171"/>
    </row>
    <row r="88" spans="10:10" x14ac:dyDescent="0.2">
      <c r="J88" s="171"/>
    </row>
    <row r="89" spans="10:10" x14ac:dyDescent="0.2">
      <c r="J89" s="171"/>
    </row>
    <row r="90" spans="10:10" x14ac:dyDescent="0.2">
      <c r="J90" s="171"/>
    </row>
    <row r="91" spans="10:10" x14ac:dyDescent="0.2">
      <c r="J91" s="171"/>
    </row>
    <row r="92" spans="10:10" x14ac:dyDescent="0.2">
      <c r="J92" s="171"/>
    </row>
    <row r="93" spans="10:10" x14ac:dyDescent="0.2">
      <c r="J93" s="171"/>
    </row>
    <row r="94" spans="10:10" x14ac:dyDescent="0.2">
      <c r="J94" s="171"/>
    </row>
    <row r="95" spans="10:10" x14ac:dyDescent="0.2">
      <c r="J95" s="171"/>
    </row>
    <row r="96" spans="10:10" x14ac:dyDescent="0.2">
      <c r="J96" s="171"/>
    </row>
    <row r="97" spans="10:10" x14ac:dyDescent="0.2">
      <c r="J97" s="171"/>
    </row>
    <row r="98" spans="10:10" x14ac:dyDescent="0.2">
      <c r="J98" s="171"/>
    </row>
    <row r="99" spans="10:10" x14ac:dyDescent="0.2">
      <c r="J99" s="171"/>
    </row>
    <row r="100" spans="10:10" x14ac:dyDescent="0.2">
      <c r="J100" s="171"/>
    </row>
  </sheetData>
  <conditionalFormatting sqref="A2:K100">
    <cfRule type="expression" dxfId="22" priority="1">
      <formula>ISEVEN(ROW())</formula>
    </cfRule>
  </conditionalFormatting>
  <dataValidations count="1">
    <dataValidation allowBlank="1" showInputMessage="1" showErrorMessage="1" sqref="S1:U1" xr:uid="{A25D1688-5214-44A2-A328-077CA15A6DD8}"/>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C6B67-FCFA-4C65-B95E-EFE2436EA306}">
  <sheetPr>
    <tabColor rgb="FFFFE699"/>
  </sheetPr>
  <dimension ref="A1:W100"/>
  <sheetViews>
    <sheetView workbookViewId="0">
      <selection activeCell="A2" sqref="A2"/>
    </sheetView>
  </sheetViews>
  <sheetFormatPr baseColWidth="10" defaultColWidth="8.83203125" defaultRowHeight="16" x14ac:dyDescent="0.2"/>
  <cols>
    <col min="1" max="1" width="24" style="22" customWidth="1"/>
    <col min="2" max="2" width="23.33203125" customWidth="1"/>
    <col min="3" max="3" width="20.33203125" customWidth="1"/>
    <col min="4" max="4" width="21.83203125" customWidth="1"/>
    <col min="5" max="5" width="23.1640625" customWidth="1"/>
    <col min="6" max="6" width="19" customWidth="1"/>
    <col min="7" max="7" width="16.6640625" customWidth="1"/>
    <col min="8" max="8" width="16.5" customWidth="1"/>
    <col min="9" max="9" width="28" customWidth="1"/>
    <col min="11" max="11" width="15.1640625" customWidth="1"/>
  </cols>
  <sheetData>
    <row r="1" spans="1:23" ht="36" customHeight="1" x14ac:dyDescent="0.25">
      <c r="A1" s="54" t="str" cm="1">
        <f t="array" ref="A1:H1">TRANSPOSE(_xlfn.SORTBY(_xlfn._xlws.FILTER(label,(parts!AC:AC="header")+(parts!AC:AC="cK")+(parts!AC:AC="PK")+(parts!AC:AC="FK")),_xlfn._xlws.FILTER(parts!AE:AE,(parts!AC:AC="header")+(parts!AC:AC="cK")+(parts!AC:AC="PK")+(parts!AC:AC="FK")),1))</f>
        <v>Protocol ID container</v>
      </c>
      <c r="B1" s="54" t="str">
        <v>Protocol ID object</v>
      </c>
      <c r="C1" s="75" t="str">
        <v>Step ID Object</v>
      </c>
      <c r="D1" s="54" t="str">
        <v>Sample relationship</v>
      </c>
      <c r="E1" s="54" t="str">
        <v>Protocol ID subject</v>
      </c>
      <c r="F1" s="75" t="str">
        <v>Step ID Subject</v>
      </c>
      <c r="G1" s="75" t="str">
        <v>Last edited</v>
      </c>
      <c r="H1" s="75" t="str">
        <v>Notes</v>
      </c>
      <c r="I1" s="54"/>
      <c r="J1" s="54"/>
      <c r="K1" s="54" t="s">
        <v>6107</v>
      </c>
      <c r="L1" s="54" t="str" cm="1">
        <f t="array" ref="L1:S1">TRANSPOSE(_xlfn.SORTBY(_xlfn._xlws.FILTER(partID,(parts!AC:AC="header")+(parts!AC:AC="cK")+(parts!AC:AC="PK")+(parts!AC:AC="FK")),_xlfn._xlws.FILTER(parts!AE:AE,(parts!AC:AC="header")+(parts!AC:AC="cK")+(parts!AC:AC="PK")+(parts!AC:AC="FK")),1))</f>
        <v>protocolIDContainer</v>
      </c>
      <c r="M1" s="54" t="str">
        <v>protocolIDObj</v>
      </c>
      <c r="N1" s="54" t="str">
        <v>stepIDObj</v>
      </c>
      <c r="O1" s="54" t="str">
        <v>sampleRelID</v>
      </c>
      <c r="P1" s="54" t="str">
        <v>protocolIDSub</v>
      </c>
      <c r="Q1" s="54" t="str">
        <v>stepIDSub</v>
      </c>
      <c r="R1" s="54" t="str">
        <v>lastEdited</v>
      </c>
      <c r="S1" s="54" t="str">
        <v>notes</v>
      </c>
      <c r="T1" s="54"/>
      <c r="U1" s="54"/>
      <c r="V1" s="54"/>
      <c r="W1" s="54"/>
    </row>
    <row r="2" spans="1:23" x14ac:dyDescent="0.2">
      <c r="A2"/>
      <c r="D2" t="s">
        <v>4796</v>
      </c>
      <c r="G2" s="171"/>
      <c r="L2">
        <f>A2</f>
        <v>0</v>
      </c>
      <c r="M2">
        <f t="shared" ref="M2:S17" si="0">B2</f>
        <v>0</v>
      </c>
      <c r="N2">
        <f t="shared" si="0"/>
        <v>0</v>
      </c>
      <c r="O2" s="77" t="str">
        <f t="shared" ref="O2:O33" si="1">IF(D2="",0,_xlfn.XLOOKUP(D2,label,partID))</f>
        <v>specifies</v>
      </c>
      <c r="P2">
        <f t="shared" si="0"/>
        <v>0</v>
      </c>
      <c r="Q2">
        <f t="shared" si="0"/>
        <v>0</v>
      </c>
      <c r="R2">
        <f t="shared" si="0"/>
        <v>0</v>
      </c>
      <c r="S2">
        <f t="shared" si="0"/>
        <v>0</v>
      </c>
    </row>
    <row r="3" spans="1:23" x14ac:dyDescent="0.2">
      <c r="G3" s="171"/>
      <c r="L3">
        <f t="shared" ref="L3:L66" si="2">A3</f>
        <v>0</v>
      </c>
      <c r="M3">
        <f t="shared" si="0"/>
        <v>0</v>
      </c>
      <c r="N3">
        <f t="shared" si="0"/>
        <v>0</v>
      </c>
      <c r="O3" s="77">
        <f t="shared" si="1"/>
        <v>0</v>
      </c>
      <c r="P3">
        <f t="shared" si="0"/>
        <v>0</v>
      </c>
      <c r="Q3">
        <f t="shared" si="0"/>
        <v>0</v>
      </c>
      <c r="R3">
        <f t="shared" si="0"/>
        <v>0</v>
      </c>
      <c r="S3">
        <f t="shared" si="0"/>
        <v>0</v>
      </c>
    </row>
    <row r="4" spans="1:23" x14ac:dyDescent="0.2">
      <c r="A4"/>
      <c r="G4" s="171"/>
      <c r="L4">
        <f t="shared" si="2"/>
        <v>0</v>
      </c>
      <c r="M4">
        <f t="shared" si="0"/>
        <v>0</v>
      </c>
      <c r="N4">
        <f t="shared" si="0"/>
        <v>0</v>
      </c>
      <c r="O4" s="77">
        <f t="shared" si="1"/>
        <v>0</v>
      </c>
      <c r="P4">
        <f t="shared" si="0"/>
        <v>0</v>
      </c>
      <c r="Q4">
        <f t="shared" si="0"/>
        <v>0</v>
      </c>
      <c r="R4">
        <f t="shared" si="0"/>
        <v>0</v>
      </c>
      <c r="S4">
        <f t="shared" si="0"/>
        <v>0</v>
      </c>
    </row>
    <row r="5" spans="1:23" x14ac:dyDescent="0.2">
      <c r="G5" s="171"/>
      <c r="L5">
        <f t="shared" si="2"/>
        <v>0</v>
      </c>
      <c r="M5">
        <f t="shared" si="0"/>
        <v>0</v>
      </c>
      <c r="N5">
        <f t="shared" si="0"/>
        <v>0</v>
      </c>
      <c r="O5" s="77">
        <f t="shared" si="1"/>
        <v>0</v>
      </c>
      <c r="P5">
        <f t="shared" si="0"/>
        <v>0</v>
      </c>
      <c r="Q5">
        <f t="shared" si="0"/>
        <v>0</v>
      </c>
      <c r="R5">
        <f t="shared" si="0"/>
        <v>0</v>
      </c>
      <c r="S5">
        <f t="shared" si="0"/>
        <v>0</v>
      </c>
    </row>
    <row r="6" spans="1:23" x14ac:dyDescent="0.2">
      <c r="G6" s="171"/>
      <c r="L6">
        <f t="shared" si="2"/>
        <v>0</v>
      </c>
      <c r="M6">
        <f t="shared" si="0"/>
        <v>0</v>
      </c>
      <c r="N6">
        <f t="shared" si="0"/>
        <v>0</v>
      </c>
      <c r="O6" s="77">
        <f t="shared" si="1"/>
        <v>0</v>
      </c>
      <c r="P6">
        <f t="shared" si="0"/>
        <v>0</v>
      </c>
      <c r="Q6">
        <f t="shared" si="0"/>
        <v>0</v>
      </c>
      <c r="R6">
        <f t="shared" si="0"/>
        <v>0</v>
      </c>
      <c r="S6">
        <f t="shared" si="0"/>
        <v>0</v>
      </c>
    </row>
    <row r="7" spans="1:23" x14ac:dyDescent="0.2">
      <c r="G7" s="171"/>
      <c r="L7">
        <f t="shared" si="2"/>
        <v>0</v>
      </c>
      <c r="M7">
        <f t="shared" si="0"/>
        <v>0</v>
      </c>
      <c r="N7">
        <f t="shared" si="0"/>
        <v>0</v>
      </c>
      <c r="O7" s="77">
        <f t="shared" si="1"/>
        <v>0</v>
      </c>
      <c r="P7">
        <f t="shared" si="0"/>
        <v>0</v>
      </c>
      <c r="Q7">
        <f t="shared" si="0"/>
        <v>0</v>
      </c>
      <c r="R7">
        <f t="shared" si="0"/>
        <v>0</v>
      </c>
      <c r="S7">
        <f t="shared" si="0"/>
        <v>0</v>
      </c>
    </row>
    <row r="8" spans="1:23" x14ac:dyDescent="0.2">
      <c r="G8" s="171"/>
      <c r="L8">
        <f t="shared" si="2"/>
        <v>0</v>
      </c>
      <c r="M8">
        <f t="shared" si="0"/>
        <v>0</v>
      </c>
      <c r="N8">
        <f t="shared" si="0"/>
        <v>0</v>
      </c>
      <c r="O8" s="77">
        <f t="shared" si="1"/>
        <v>0</v>
      </c>
      <c r="P8">
        <f t="shared" si="0"/>
        <v>0</v>
      </c>
      <c r="Q8">
        <f t="shared" si="0"/>
        <v>0</v>
      </c>
      <c r="R8">
        <f t="shared" si="0"/>
        <v>0</v>
      </c>
      <c r="S8">
        <f t="shared" si="0"/>
        <v>0</v>
      </c>
    </row>
    <row r="9" spans="1:23" x14ac:dyDescent="0.2">
      <c r="G9" s="171"/>
      <c r="L9">
        <f t="shared" si="2"/>
        <v>0</v>
      </c>
      <c r="M9">
        <f t="shared" si="0"/>
        <v>0</v>
      </c>
      <c r="N9">
        <f t="shared" si="0"/>
        <v>0</v>
      </c>
      <c r="O9" s="77">
        <f t="shared" si="1"/>
        <v>0</v>
      </c>
      <c r="P9">
        <f t="shared" si="0"/>
        <v>0</v>
      </c>
      <c r="Q9">
        <f t="shared" si="0"/>
        <v>0</v>
      </c>
      <c r="R9">
        <f t="shared" si="0"/>
        <v>0</v>
      </c>
      <c r="S9">
        <f t="shared" si="0"/>
        <v>0</v>
      </c>
    </row>
    <row r="10" spans="1:23" x14ac:dyDescent="0.2">
      <c r="G10" s="171"/>
      <c r="L10">
        <f t="shared" si="2"/>
        <v>0</v>
      </c>
      <c r="M10">
        <f t="shared" si="0"/>
        <v>0</v>
      </c>
      <c r="N10">
        <f t="shared" si="0"/>
        <v>0</v>
      </c>
      <c r="O10" s="77">
        <f t="shared" si="1"/>
        <v>0</v>
      </c>
      <c r="P10">
        <f t="shared" si="0"/>
        <v>0</v>
      </c>
      <c r="Q10">
        <f t="shared" si="0"/>
        <v>0</v>
      </c>
      <c r="R10">
        <f t="shared" si="0"/>
        <v>0</v>
      </c>
      <c r="S10">
        <f t="shared" si="0"/>
        <v>0</v>
      </c>
    </row>
    <row r="11" spans="1:23" x14ac:dyDescent="0.2">
      <c r="G11" s="171"/>
      <c r="L11">
        <f t="shared" si="2"/>
        <v>0</v>
      </c>
      <c r="M11">
        <f t="shared" si="0"/>
        <v>0</v>
      </c>
      <c r="N11">
        <f t="shared" si="0"/>
        <v>0</v>
      </c>
      <c r="O11" s="77">
        <f t="shared" si="1"/>
        <v>0</v>
      </c>
      <c r="P11">
        <f t="shared" si="0"/>
        <v>0</v>
      </c>
      <c r="Q11">
        <f t="shared" si="0"/>
        <v>0</v>
      </c>
      <c r="R11">
        <f t="shared" si="0"/>
        <v>0</v>
      </c>
      <c r="S11">
        <f t="shared" si="0"/>
        <v>0</v>
      </c>
    </row>
    <row r="12" spans="1:23" x14ac:dyDescent="0.2">
      <c r="G12" s="171"/>
      <c r="L12">
        <f t="shared" si="2"/>
        <v>0</v>
      </c>
      <c r="M12">
        <f t="shared" si="0"/>
        <v>0</v>
      </c>
      <c r="N12">
        <f t="shared" si="0"/>
        <v>0</v>
      </c>
      <c r="O12" s="77">
        <f t="shared" si="1"/>
        <v>0</v>
      </c>
      <c r="P12">
        <f t="shared" si="0"/>
        <v>0</v>
      </c>
      <c r="Q12">
        <f t="shared" si="0"/>
        <v>0</v>
      </c>
      <c r="R12">
        <f t="shared" si="0"/>
        <v>0</v>
      </c>
      <c r="S12">
        <f t="shared" si="0"/>
        <v>0</v>
      </c>
    </row>
    <row r="13" spans="1:23" x14ac:dyDescent="0.2">
      <c r="G13" s="171"/>
      <c r="L13">
        <f t="shared" si="2"/>
        <v>0</v>
      </c>
      <c r="M13">
        <f t="shared" si="0"/>
        <v>0</v>
      </c>
      <c r="N13">
        <f t="shared" si="0"/>
        <v>0</v>
      </c>
      <c r="O13" s="77">
        <f t="shared" si="1"/>
        <v>0</v>
      </c>
      <c r="P13">
        <f t="shared" si="0"/>
        <v>0</v>
      </c>
      <c r="Q13">
        <f t="shared" si="0"/>
        <v>0</v>
      </c>
      <c r="R13">
        <f t="shared" si="0"/>
        <v>0</v>
      </c>
      <c r="S13">
        <f t="shared" si="0"/>
        <v>0</v>
      </c>
    </row>
    <row r="14" spans="1:23" x14ac:dyDescent="0.2">
      <c r="G14" s="171"/>
      <c r="L14">
        <f t="shared" si="2"/>
        <v>0</v>
      </c>
      <c r="M14">
        <f t="shared" si="0"/>
        <v>0</v>
      </c>
      <c r="N14">
        <f t="shared" si="0"/>
        <v>0</v>
      </c>
      <c r="O14" s="77">
        <f t="shared" si="1"/>
        <v>0</v>
      </c>
      <c r="P14">
        <f t="shared" si="0"/>
        <v>0</v>
      </c>
      <c r="Q14">
        <f t="shared" si="0"/>
        <v>0</v>
      </c>
      <c r="R14">
        <f t="shared" si="0"/>
        <v>0</v>
      </c>
      <c r="S14">
        <f t="shared" si="0"/>
        <v>0</v>
      </c>
    </row>
    <row r="15" spans="1:23" x14ac:dyDescent="0.2">
      <c r="G15" s="171"/>
      <c r="L15">
        <f t="shared" si="2"/>
        <v>0</v>
      </c>
      <c r="M15">
        <f t="shared" si="0"/>
        <v>0</v>
      </c>
      <c r="N15">
        <f t="shared" si="0"/>
        <v>0</v>
      </c>
      <c r="O15" s="77">
        <f t="shared" si="1"/>
        <v>0</v>
      </c>
      <c r="P15">
        <f t="shared" si="0"/>
        <v>0</v>
      </c>
      <c r="Q15">
        <f t="shared" si="0"/>
        <v>0</v>
      </c>
      <c r="R15">
        <f t="shared" si="0"/>
        <v>0</v>
      </c>
      <c r="S15">
        <f t="shared" si="0"/>
        <v>0</v>
      </c>
    </row>
    <row r="16" spans="1:23" x14ac:dyDescent="0.2">
      <c r="G16" s="171"/>
      <c r="L16">
        <f t="shared" si="2"/>
        <v>0</v>
      </c>
      <c r="M16">
        <f t="shared" si="0"/>
        <v>0</v>
      </c>
      <c r="N16">
        <f t="shared" si="0"/>
        <v>0</v>
      </c>
      <c r="O16" s="77">
        <f t="shared" si="1"/>
        <v>0</v>
      </c>
      <c r="P16">
        <f t="shared" si="0"/>
        <v>0</v>
      </c>
      <c r="Q16">
        <f t="shared" si="0"/>
        <v>0</v>
      </c>
      <c r="R16">
        <f t="shared" si="0"/>
        <v>0</v>
      </c>
      <c r="S16">
        <f t="shared" si="0"/>
        <v>0</v>
      </c>
    </row>
    <row r="17" spans="7:19" x14ac:dyDescent="0.2">
      <c r="G17" s="171"/>
      <c r="L17">
        <f t="shared" si="2"/>
        <v>0</v>
      </c>
      <c r="M17">
        <f t="shared" si="0"/>
        <v>0</v>
      </c>
      <c r="N17">
        <f t="shared" si="0"/>
        <v>0</v>
      </c>
      <c r="O17" s="77">
        <f t="shared" si="1"/>
        <v>0</v>
      </c>
      <c r="P17">
        <f t="shared" si="0"/>
        <v>0</v>
      </c>
      <c r="Q17">
        <f t="shared" si="0"/>
        <v>0</v>
      </c>
      <c r="R17">
        <f t="shared" si="0"/>
        <v>0</v>
      </c>
      <c r="S17">
        <f t="shared" si="0"/>
        <v>0</v>
      </c>
    </row>
    <row r="18" spans="7:19" x14ac:dyDescent="0.2">
      <c r="G18" s="171"/>
      <c r="L18">
        <f t="shared" si="2"/>
        <v>0</v>
      </c>
      <c r="M18">
        <f t="shared" ref="M18:M81" si="3">B18</f>
        <v>0</v>
      </c>
      <c r="N18">
        <f t="shared" ref="N18:N81" si="4">C18</f>
        <v>0</v>
      </c>
      <c r="O18" s="77">
        <f t="shared" si="1"/>
        <v>0</v>
      </c>
      <c r="P18">
        <f t="shared" ref="P18:P81" si="5">E18</f>
        <v>0</v>
      </c>
      <c r="Q18">
        <f t="shared" ref="Q18:Q81" si="6">F18</f>
        <v>0</v>
      </c>
      <c r="R18">
        <f t="shared" ref="R18:R81" si="7">G18</f>
        <v>0</v>
      </c>
      <c r="S18">
        <f t="shared" ref="S18:S81" si="8">H18</f>
        <v>0</v>
      </c>
    </row>
    <row r="19" spans="7:19" x14ac:dyDescent="0.2">
      <c r="G19" s="171"/>
      <c r="L19">
        <f t="shared" si="2"/>
        <v>0</v>
      </c>
      <c r="M19">
        <f t="shared" si="3"/>
        <v>0</v>
      </c>
      <c r="N19">
        <f t="shared" si="4"/>
        <v>0</v>
      </c>
      <c r="O19" s="77">
        <f t="shared" si="1"/>
        <v>0</v>
      </c>
      <c r="P19">
        <f t="shared" si="5"/>
        <v>0</v>
      </c>
      <c r="Q19">
        <f t="shared" si="6"/>
        <v>0</v>
      </c>
      <c r="R19">
        <f t="shared" si="7"/>
        <v>0</v>
      </c>
      <c r="S19">
        <f t="shared" si="8"/>
        <v>0</v>
      </c>
    </row>
    <row r="20" spans="7:19" x14ac:dyDescent="0.2">
      <c r="G20" s="171"/>
      <c r="L20">
        <f t="shared" si="2"/>
        <v>0</v>
      </c>
      <c r="M20">
        <f t="shared" si="3"/>
        <v>0</v>
      </c>
      <c r="N20">
        <f t="shared" si="4"/>
        <v>0</v>
      </c>
      <c r="O20" s="77">
        <f t="shared" si="1"/>
        <v>0</v>
      </c>
      <c r="P20">
        <f t="shared" si="5"/>
        <v>0</v>
      </c>
      <c r="Q20">
        <f t="shared" si="6"/>
        <v>0</v>
      </c>
      <c r="R20">
        <f t="shared" si="7"/>
        <v>0</v>
      </c>
      <c r="S20">
        <f t="shared" si="8"/>
        <v>0</v>
      </c>
    </row>
    <row r="21" spans="7:19" x14ac:dyDescent="0.2">
      <c r="G21" s="171"/>
      <c r="L21">
        <f t="shared" si="2"/>
        <v>0</v>
      </c>
      <c r="M21">
        <f t="shared" si="3"/>
        <v>0</v>
      </c>
      <c r="N21">
        <f t="shared" si="4"/>
        <v>0</v>
      </c>
      <c r="O21" s="77">
        <f t="shared" si="1"/>
        <v>0</v>
      </c>
      <c r="P21">
        <f t="shared" si="5"/>
        <v>0</v>
      </c>
      <c r="Q21">
        <f t="shared" si="6"/>
        <v>0</v>
      </c>
      <c r="R21">
        <f t="shared" si="7"/>
        <v>0</v>
      </c>
      <c r="S21">
        <f t="shared" si="8"/>
        <v>0</v>
      </c>
    </row>
    <row r="22" spans="7:19" x14ac:dyDescent="0.2">
      <c r="G22" s="171"/>
      <c r="L22">
        <f t="shared" si="2"/>
        <v>0</v>
      </c>
      <c r="M22">
        <f t="shared" si="3"/>
        <v>0</v>
      </c>
      <c r="N22">
        <f t="shared" si="4"/>
        <v>0</v>
      </c>
      <c r="O22" s="77">
        <f t="shared" si="1"/>
        <v>0</v>
      </c>
      <c r="P22">
        <f t="shared" si="5"/>
        <v>0</v>
      </c>
      <c r="Q22">
        <f t="shared" si="6"/>
        <v>0</v>
      </c>
      <c r="R22">
        <f t="shared" si="7"/>
        <v>0</v>
      </c>
      <c r="S22">
        <f t="shared" si="8"/>
        <v>0</v>
      </c>
    </row>
    <row r="23" spans="7:19" x14ac:dyDescent="0.2">
      <c r="G23" s="171"/>
      <c r="L23">
        <f t="shared" si="2"/>
        <v>0</v>
      </c>
      <c r="M23">
        <f t="shared" si="3"/>
        <v>0</v>
      </c>
      <c r="N23">
        <f t="shared" si="4"/>
        <v>0</v>
      </c>
      <c r="O23" s="77">
        <f t="shared" si="1"/>
        <v>0</v>
      </c>
      <c r="P23">
        <f t="shared" si="5"/>
        <v>0</v>
      </c>
      <c r="Q23">
        <f t="shared" si="6"/>
        <v>0</v>
      </c>
      <c r="R23">
        <f t="shared" si="7"/>
        <v>0</v>
      </c>
      <c r="S23">
        <f t="shared" si="8"/>
        <v>0</v>
      </c>
    </row>
    <row r="24" spans="7:19" x14ac:dyDescent="0.2">
      <c r="G24" s="171"/>
      <c r="L24">
        <f t="shared" si="2"/>
        <v>0</v>
      </c>
      <c r="M24">
        <f t="shared" si="3"/>
        <v>0</v>
      </c>
      <c r="N24">
        <f t="shared" si="4"/>
        <v>0</v>
      </c>
      <c r="O24" s="77">
        <f t="shared" si="1"/>
        <v>0</v>
      </c>
      <c r="P24">
        <f t="shared" si="5"/>
        <v>0</v>
      </c>
      <c r="Q24">
        <f t="shared" si="6"/>
        <v>0</v>
      </c>
      <c r="R24">
        <f t="shared" si="7"/>
        <v>0</v>
      </c>
      <c r="S24">
        <f t="shared" si="8"/>
        <v>0</v>
      </c>
    </row>
    <row r="25" spans="7:19" x14ac:dyDescent="0.2">
      <c r="G25" s="171"/>
      <c r="L25">
        <f t="shared" si="2"/>
        <v>0</v>
      </c>
      <c r="M25">
        <f t="shared" si="3"/>
        <v>0</v>
      </c>
      <c r="N25">
        <f t="shared" si="4"/>
        <v>0</v>
      </c>
      <c r="O25" s="77">
        <f t="shared" si="1"/>
        <v>0</v>
      </c>
      <c r="P25">
        <f t="shared" si="5"/>
        <v>0</v>
      </c>
      <c r="Q25">
        <f t="shared" si="6"/>
        <v>0</v>
      </c>
      <c r="R25">
        <f t="shared" si="7"/>
        <v>0</v>
      </c>
      <c r="S25">
        <f t="shared" si="8"/>
        <v>0</v>
      </c>
    </row>
    <row r="26" spans="7:19" x14ac:dyDescent="0.2">
      <c r="G26" s="171"/>
      <c r="L26">
        <f t="shared" si="2"/>
        <v>0</v>
      </c>
      <c r="M26">
        <f t="shared" si="3"/>
        <v>0</v>
      </c>
      <c r="N26">
        <f t="shared" si="4"/>
        <v>0</v>
      </c>
      <c r="O26" s="77">
        <f t="shared" si="1"/>
        <v>0</v>
      </c>
      <c r="P26">
        <f t="shared" si="5"/>
        <v>0</v>
      </c>
      <c r="Q26">
        <f t="shared" si="6"/>
        <v>0</v>
      </c>
      <c r="R26">
        <f t="shared" si="7"/>
        <v>0</v>
      </c>
      <c r="S26">
        <f t="shared" si="8"/>
        <v>0</v>
      </c>
    </row>
    <row r="27" spans="7:19" x14ac:dyDescent="0.2">
      <c r="G27" s="171"/>
      <c r="L27">
        <f t="shared" si="2"/>
        <v>0</v>
      </c>
      <c r="M27">
        <f t="shared" si="3"/>
        <v>0</v>
      </c>
      <c r="N27">
        <f t="shared" si="4"/>
        <v>0</v>
      </c>
      <c r="O27" s="77">
        <f t="shared" si="1"/>
        <v>0</v>
      </c>
      <c r="P27">
        <f t="shared" si="5"/>
        <v>0</v>
      </c>
      <c r="Q27">
        <f t="shared" si="6"/>
        <v>0</v>
      </c>
      <c r="R27">
        <f t="shared" si="7"/>
        <v>0</v>
      </c>
      <c r="S27">
        <f t="shared" si="8"/>
        <v>0</v>
      </c>
    </row>
    <row r="28" spans="7:19" x14ac:dyDescent="0.2">
      <c r="G28" s="171"/>
      <c r="L28">
        <f t="shared" si="2"/>
        <v>0</v>
      </c>
      <c r="M28">
        <f t="shared" si="3"/>
        <v>0</v>
      </c>
      <c r="N28">
        <f t="shared" si="4"/>
        <v>0</v>
      </c>
      <c r="O28" s="77">
        <f t="shared" si="1"/>
        <v>0</v>
      </c>
      <c r="P28">
        <f t="shared" si="5"/>
        <v>0</v>
      </c>
      <c r="Q28">
        <f t="shared" si="6"/>
        <v>0</v>
      </c>
      <c r="R28">
        <f t="shared" si="7"/>
        <v>0</v>
      </c>
      <c r="S28">
        <f t="shared" si="8"/>
        <v>0</v>
      </c>
    </row>
    <row r="29" spans="7:19" x14ac:dyDescent="0.2">
      <c r="G29" s="171"/>
      <c r="L29">
        <f t="shared" si="2"/>
        <v>0</v>
      </c>
      <c r="M29">
        <f t="shared" si="3"/>
        <v>0</v>
      </c>
      <c r="N29">
        <f t="shared" si="4"/>
        <v>0</v>
      </c>
      <c r="O29" s="77">
        <f t="shared" si="1"/>
        <v>0</v>
      </c>
      <c r="P29">
        <f t="shared" si="5"/>
        <v>0</v>
      </c>
      <c r="Q29">
        <f t="shared" si="6"/>
        <v>0</v>
      </c>
      <c r="R29">
        <f t="shared" si="7"/>
        <v>0</v>
      </c>
      <c r="S29">
        <f t="shared" si="8"/>
        <v>0</v>
      </c>
    </row>
    <row r="30" spans="7:19" x14ac:dyDescent="0.2">
      <c r="G30" s="171"/>
      <c r="L30">
        <f t="shared" si="2"/>
        <v>0</v>
      </c>
      <c r="M30">
        <f t="shared" si="3"/>
        <v>0</v>
      </c>
      <c r="N30">
        <f t="shared" si="4"/>
        <v>0</v>
      </c>
      <c r="O30" s="77">
        <f t="shared" si="1"/>
        <v>0</v>
      </c>
      <c r="P30">
        <f t="shared" si="5"/>
        <v>0</v>
      </c>
      <c r="Q30">
        <f t="shared" si="6"/>
        <v>0</v>
      </c>
      <c r="R30">
        <f t="shared" si="7"/>
        <v>0</v>
      </c>
      <c r="S30">
        <f t="shared" si="8"/>
        <v>0</v>
      </c>
    </row>
    <row r="31" spans="7:19" x14ac:dyDescent="0.2">
      <c r="G31" s="171"/>
      <c r="L31">
        <f t="shared" si="2"/>
        <v>0</v>
      </c>
      <c r="M31">
        <f t="shared" si="3"/>
        <v>0</v>
      </c>
      <c r="N31">
        <f t="shared" si="4"/>
        <v>0</v>
      </c>
      <c r="O31" s="77">
        <f t="shared" si="1"/>
        <v>0</v>
      </c>
      <c r="P31">
        <f t="shared" si="5"/>
        <v>0</v>
      </c>
      <c r="Q31">
        <f t="shared" si="6"/>
        <v>0</v>
      </c>
      <c r="R31">
        <f t="shared" si="7"/>
        <v>0</v>
      </c>
      <c r="S31">
        <f t="shared" si="8"/>
        <v>0</v>
      </c>
    </row>
    <row r="32" spans="7:19" x14ac:dyDescent="0.2">
      <c r="G32" s="171"/>
      <c r="L32">
        <f t="shared" si="2"/>
        <v>0</v>
      </c>
      <c r="M32">
        <f t="shared" si="3"/>
        <v>0</v>
      </c>
      <c r="N32">
        <f t="shared" si="4"/>
        <v>0</v>
      </c>
      <c r="O32" s="77">
        <f t="shared" si="1"/>
        <v>0</v>
      </c>
      <c r="P32">
        <f t="shared" si="5"/>
        <v>0</v>
      </c>
      <c r="Q32">
        <f t="shared" si="6"/>
        <v>0</v>
      </c>
      <c r="R32">
        <f t="shared" si="7"/>
        <v>0</v>
      </c>
      <c r="S32">
        <f t="shared" si="8"/>
        <v>0</v>
      </c>
    </row>
    <row r="33" spans="7:19" x14ac:dyDescent="0.2">
      <c r="G33" s="171"/>
      <c r="L33">
        <f t="shared" si="2"/>
        <v>0</v>
      </c>
      <c r="M33">
        <f t="shared" si="3"/>
        <v>0</v>
      </c>
      <c r="N33">
        <f t="shared" si="4"/>
        <v>0</v>
      </c>
      <c r="O33" s="77">
        <f t="shared" si="1"/>
        <v>0</v>
      </c>
      <c r="P33">
        <f t="shared" si="5"/>
        <v>0</v>
      </c>
      <c r="Q33">
        <f t="shared" si="6"/>
        <v>0</v>
      </c>
      <c r="R33">
        <f t="shared" si="7"/>
        <v>0</v>
      </c>
      <c r="S33">
        <f t="shared" si="8"/>
        <v>0</v>
      </c>
    </row>
    <row r="34" spans="7:19" x14ac:dyDescent="0.2">
      <c r="G34" s="171"/>
      <c r="L34">
        <f t="shared" si="2"/>
        <v>0</v>
      </c>
      <c r="M34">
        <f t="shared" si="3"/>
        <v>0</v>
      </c>
      <c r="N34">
        <f t="shared" si="4"/>
        <v>0</v>
      </c>
      <c r="O34" s="77">
        <f t="shared" ref="O34:O65" si="9">IF(D34="",0,_xlfn.XLOOKUP(D34,label,partID))</f>
        <v>0</v>
      </c>
      <c r="P34">
        <f t="shared" si="5"/>
        <v>0</v>
      </c>
      <c r="Q34">
        <f t="shared" si="6"/>
        <v>0</v>
      </c>
      <c r="R34">
        <f t="shared" si="7"/>
        <v>0</v>
      </c>
      <c r="S34">
        <f t="shared" si="8"/>
        <v>0</v>
      </c>
    </row>
    <row r="35" spans="7:19" x14ac:dyDescent="0.2">
      <c r="G35" s="171"/>
      <c r="L35">
        <f t="shared" si="2"/>
        <v>0</v>
      </c>
      <c r="M35">
        <f t="shared" si="3"/>
        <v>0</v>
      </c>
      <c r="N35">
        <f t="shared" si="4"/>
        <v>0</v>
      </c>
      <c r="O35" s="77">
        <f t="shared" si="9"/>
        <v>0</v>
      </c>
      <c r="P35">
        <f t="shared" si="5"/>
        <v>0</v>
      </c>
      <c r="Q35">
        <f t="shared" si="6"/>
        <v>0</v>
      </c>
      <c r="R35">
        <f t="shared" si="7"/>
        <v>0</v>
      </c>
      <c r="S35">
        <f t="shared" si="8"/>
        <v>0</v>
      </c>
    </row>
    <row r="36" spans="7:19" x14ac:dyDescent="0.2">
      <c r="G36" s="171"/>
      <c r="L36">
        <f t="shared" si="2"/>
        <v>0</v>
      </c>
      <c r="M36">
        <f t="shared" si="3"/>
        <v>0</v>
      </c>
      <c r="N36">
        <f t="shared" si="4"/>
        <v>0</v>
      </c>
      <c r="O36" s="77">
        <f t="shared" si="9"/>
        <v>0</v>
      </c>
      <c r="P36">
        <f t="shared" si="5"/>
        <v>0</v>
      </c>
      <c r="Q36">
        <f t="shared" si="6"/>
        <v>0</v>
      </c>
      <c r="R36">
        <f t="shared" si="7"/>
        <v>0</v>
      </c>
      <c r="S36">
        <f t="shared" si="8"/>
        <v>0</v>
      </c>
    </row>
    <row r="37" spans="7:19" x14ac:dyDescent="0.2">
      <c r="G37" s="171"/>
      <c r="L37">
        <f t="shared" si="2"/>
        <v>0</v>
      </c>
      <c r="M37">
        <f t="shared" si="3"/>
        <v>0</v>
      </c>
      <c r="N37">
        <f t="shared" si="4"/>
        <v>0</v>
      </c>
      <c r="O37" s="77">
        <f t="shared" si="9"/>
        <v>0</v>
      </c>
      <c r="P37">
        <f t="shared" si="5"/>
        <v>0</v>
      </c>
      <c r="Q37">
        <f t="shared" si="6"/>
        <v>0</v>
      </c>
      <c r="R37">
        <f t="shared" si="7"/>
        <v>0</v>
      </c>
      <c r="S37">
        <f t="shared" si="8"/>
        <v>0</v>
      </c>
    </row>
    <row r="38" spans="7:19" x14ac:dyDescent="0.2">
      <c r="G38" s="171"/>
      <c r="L38">
        <f t="shared" si="2"/>
        <v>0</v>
      </c>
      <c r="M38">
        <f t="shared" si="3"/>
        <v>0</v>
      </c>
      <c r="N38">
        <f t="shared" si="4"/>
        <v>0</v>
      </c>
      <c r="O38" s="77">
        <f t="shared" si="9"/>
        <v>0</v>
      </c>
      <c r="P38">
        <f t="shared" si="5"/>
        <v>0</v>
      </c>
      <c r="Q38">
        <f t="shared" si="6"/>
        <v>0</v>
      </c>
      <c r="R38">
        <f t="shared" si="7"/>
        <v>0</v>
      </c>
      <c r="S38">
        <f t="shared" si="8"/>
        <v>0</v>
      </c>
    </row>
    <row r="39" spans="7:19" x14ac:dyDescent="0.2">
      <c r="G39" s="171"/>
      <c r="L39">
        <f t="shared" si="2"/>
        <v>0</v>
      </c>
      <c r="M39">
        <f t="shared" si="3"/>
        <v>0</v>
      </c>
      <c r="N39">
        <f t="shared" si="4"/>
        <v>0</v>
      </c>
      <c r="O39" s="77">
        <f t="shared" si="9"/>
        <v>0</v>
      </c>
      <c r="P39">
        <f t="shared" si="5"/>
        <v>0</v>
      </c>
      <c r="Q39">
        <f t="shared" si="6"/>
        <v>0</v>
      </c>
      <c r="R39">
        <f t="shared" si="7"/>
        <v>0</v>
      </c>
      <c r="S39">
        <f t="shared" si="8"/>
        <v>0</v>
      </c>
    </row>
    <row r="40" spans="7:19" x14ac:dyDescent="0.2">
      <c r="G40" s="171"/>
      <c r="L40">
        <f t="shared" si="2"/>
        <v>0</v>
      </c>
      <c r="M40">
        <f t="shared" si="3"/>
        <v>0</v>
      </c>
      <c r="N40">
        <f t="shared" si="4"/>
        <v>0</v>
      </c>
      <c r="O40" s="77">
        <f t="shared" si="9"/>
        <v>0</v>
      </c>
      <c r="P40">
        <f t="shared" si="5"/>
        <v>0</v>
      </c>
      <c r="Q40">
        <f t="shared" si="6"/>
        <v>0</v>
      </c>
      <c r="R40">
        <f t="shared" si="7"/>
        <v>0</v>
      </c>
      <c r="S40">
        <f t="shared" si="8"/>
        <v>0</v>
      </c>
    </row>
    <row r="41" spans="7:19" x14ac:dyDescent="0.2">
      <c r="G41" s="171"/>
      <c r="L41">
        <f t="shared" si="2"/>
        <v>0</v>
      </c>
      <c r="M41">
        <f t="shared" si="3"/>
        <v>0</v>
      </c>
      <c r="N41">
        <f t="shared" si="4"/>
        <v>0</v>
      </c>
      <c r="O41" s="77">
        <f t="shared" si="9"/>
        <v>0</v>
      </c>
      <c r="P41">
        <f t="shared" si="5"/>
        <v>0</v>
      </c>
      <c r="Q41">
        <f t="shared" si="6"/>
        <v>0</v>
      </c>
      <c r="R41">
        <f t="shared" si="7"/>
        <v>0</v>
      </c>
      <c r="S41">
        <f t="shared" si="8"/>
        <v>0</v>
      </c>
    </row>
    <row r="42" spans="7:19" x14ac:dyDescent="0.2">
      <c r="G42" s="171"/>
      <c r="L42">
        <f t="shared" si="2"/>
        <v>0</v>
      </c>
      <c r="M42">
        <f t="shared" si="3"/>
        <v>0</v>
      </c>
      <c r="N42">
        <f t="shared" si="4"/>
        <v>0</v>
      </c>
      <c r="O42" s="77">
        <f t="shared" si="9"/>
        <v>0</v>
      </c>
      <c r="P42">
        <f t="shared" si="5"/>
        <v>0</v>
      </c>
      <c r="Q42">
        <f t="shared" si="6"/>
        <v>0</v>
      </c>
      <c r="R42">
        <f t="shared" si="7"/>
        <v>0</v>
      </c>
      <c r="S42">
        <f t="shared" si="8"/>
        <v>0</v>
      </c>
    </row>
    <row r="43" spans="7:19" x14ac:dyDescent="0.2">
      <c r="G43" s="171"/>
      <c r="L43">
        <f t="shared" si="2"/>
        <v>0</v>
      </c>
      <c r="M43">
        <f t="shared" si="3"/>
        <v>0</v>
      </c>
      <c r="N43">
        <f t="shared" si="4"/>
        <v>0</v>
      </c>
      <c r="O43" s="77">
        <f t="shared" si="9"/>
        <v>0</v>
      </c>
      <c r="P43">
        <f t="shared" si="5"/>
        <v>0</v>
      </c>
      <c r="Q43">
        <f t="shared" si="6"/>
        <v>0</v>
      </c>
      <c r="R43">
        <f t="shared" si="7"/>
        <v>0</v>
      </c>
      <c r="S43">
        <f t="shared" si="8"/>
        <v>0</v>
      </c>
    </row>
    <row r="44" spans="7:19" x14ac:dyDescent="0.2">
      <c r="G44" s="171"/>
      <c r="L44">
        <f t="shared" si="2"/>
        <v>0</v>
      </c>
      <c r="M44">
        <f t="shared" si="3"/>
        <v>0</v>
      </c>
      <c r="N44">
        <f t="shared" si="4"/>
        <v>0</v>
      </c>
      <c r="O44" s="77">
        <f t="shared" si="9"/>
        <v>0</v>
      </c>
      <c r="P44">
        <f t="shared" si="5"/>
        <v>0</v>
      </c>
      <c r="Q44">
        <f t="shared" si="6"/>
        <v>0</v>
      </c>
      <c r="R44">
        <f t="shared" si="7"/>
        <v>0</v>
      </c>
      <c r="S44">
        <f t="shared" si="8"/>
        <v>0</v>
      </c>
    </row>
    <row r="45" spans="7:19" x14ac:dyDescent="0.2">
      <c r="G45" s="171"/>
      <c r="L45">
        <f t="shared" si="2"/>
        <v>0</v>
      </c>
      <c r="M45">
        <f t="shared" si="3"/>
        <v>0</v>
      </c>
      <c r="N45">
        <f t="shared" si="4"/>
        <v>0</v>
      </c>
      <c r="O45" s="77">
        <f t="shared" si="9"/>
        <v>0</v>
      </c>
      <c r="P45">
        <f t="shared" si="5"/>
        <v>0</v>
      </c>
      <c r="Q45">
        <f t="shared" si="6"/>
        <v>0</v>
      </c>
      <c r="R45">
        <f t="shared" si="7"/>
        <v>0</v>
      </c>
      <c r="S45">
        <f t="shared" si="8"/>
        <v>0</v>
      </c>
    </row>
    <row r="46" spans="7:19" x14ac:dyDescent="0.2">
      <c r="G46" s="171"/>
      <c r="L46">
        <f t="shared" si="2"/>
        <v>0</v>
      </c>
      <c r="M46">
        <f t="shared" si="3"/>
        <v>0</v>
      </c>
      <c r="N46">
        <f t="shared" si="4"/>
        <v>0</v>
      </c>
      <c r="O46" s="77">
        <f t="shared" si="9"/>
        <v>0</v>
      </c>
      <c r="P46">
        <f t="shared" si="5"/>
        <v>0</v>
      </c>
      <c r="Q46">
        <f t="shared" si="6"/>
        <v>0</v>
      </c>
      <c r="R46">
        <f t="shared" si="7"/>
        <v>0</v>
      </c>
      <c r="S46">
        <f t="shared" si="8"/>
        <v>0</v>
      </c>
    </row>
    <row r="47" spans="7:19" x14ac:dyDescent="0.2">
      <c r="G47" s="171"/>
      <c r="L47">
        <f t="shared" si="2"/>
        <v>0</v>
      </c>
      <c r="M47">
        <f t="shared" si="3"/>
        <v>0</v>
      </c>
      <c r="N47">
        <f t="shared" si="4"/>
        <v>0</v>
      </c>
      <c r="O47" s="77">
        <f t="shared" si="9"/>
        <v>0</v>
      </c>
      <c r="P47">
        <f t="shared" si="5"/>
        <v>0</v>
      </c>
      <c r="Q47">
        <f t="shared" si="6"/>
        <v>0</v>
      </c>
      <c r="R47">
        <f t="shared" si="7"/>
        <v>0</v>
      </c>
      <c r="S47">
        <f t="shared" si="8"/>
        <v>0</v>
      </c>
    </row>
    <row r="48" spans="7:19" x14ac:dyDescent="0.2">
      <c r="G48" s="171"/>
      <c r="L48">
        <f t="shared" si="2"/>
        <v>0</v>
      </c>
      <c r="M48">
        <f t="shared" si="3"/>
        <v>0</v>
      </c>
      <c r="N48">
        <f t="shared" si="4"/>
        <v>0</v>
      </c>
      <c r="O48" s="77">
        <f t="shared" si="9"/>
        <v>0</v>
      </c>
      <c r="P48">
        <f t="shared" si="5"/>
        <v>0</v>
      </c>
      <c r="Q48">
        <f t="shared" si="6"/>
        <v>0</v>
      </c>
      <c r="R48">
        <f t="shared" si="7"/>
        <v>0</v>
      </c>
      <c r="S48">
        <f t="shared" si="8"/>
        <v>0</v>
      </c>
    </row>
    <row r="49" spans="7:19" x14ac:dyDescent="0.2">
      <c r="G49" s="171"/>
      <c r="L49">
        <f t="shared" si="2"/>
        <v>0</v>
      </c>
      <c r="M49">
        <f t="shared" si="3"/>
        <v>0</v>
      </c>
      <c r="N49">
        <f t="shared" si="4"/>
        <v>0</v>
      </c>
      <c r="O49" s="77">
        <f t="shared" si="9"/>
        <v>0</v>
      </c>
      <c r="P49">
        <f t="shared" si="5"/>
        <v>0</v>
      </c>
      <c r="Q49">
        <f t="shared" si="6"/>
        <v>0</v>
      </c>
      <c r="R49">
        <f t="shared" si="7"/>
        <v>0</v>
      </c>
      <c r="S49">
        <f t="shared" si="8"/>
        <v>0</v>
      </c>
    </row>
    <row r="50" spans="7:19" x14ac:dyDescent="0.2">
      <c r="G50" s="171"/>
      <c r="L50">
        <f t="shared" si="2"/>
        <v>0</v>
      </c>
      <c r="M50">
        <f t="shared" si="3"/>
        <v>0</v>
      </c>
      <c r="N50">
        <f t="shared" si="4"/>
        <v>0</v>
      </c>
      <c r="O50" s="77">
        <f t="shared" si="9"/>
        <v>0</v>
      </c>
      <c r="P50">
        <f t="shared" si="5"/>
        <v>0</v>
      </c>
      <c r="Q50">
        <f t="shared" si="6"/>
        <v>0</v>
      </c>
      <c r="R50">
        <f t="shared" si="7"/>
        <v>0</v>
      </c>
      <c r="S50">
        <f t="shared" si="8"/>
        <v>0</v>
      </c>
    </row>
    <row r="51" spans="7:19" x14ac:dyDescent="0.2">
      <c r="G51" s="171"/>
      <c r="L51">
        <f t="shared" si="2"/>
        <v>0</v>
      </c>
      <c r="M51">
        <f t="shared" si="3"/>
        <v>0</v>
      </c>
      <c r="N51">
        <f t="shared" si="4"/>
        <v>0</v>
      </c>
      <c r="O51" s="77">
        <f t="shared" si="9"/>
        <v>0</v>
      </c>
      <c r="P51">
        <f t="shared" si="5"/>
        <v>0</v>
      </c>
      <c r="Q51">
        <f t="shared" si="6"/>
        <v>0</v>
      </c>
      <c r="R51">
        <f t="shared" si="7"/>
        <v>0</v>
      </c>
      <c r="S51">
        <f t="shared" si="8"/>
        <v>0</v>
      </c>
    </row>
    <row r="52" spans="7:19" x14ac:dyDescent="0.2">
      <c r="G52" s="171"/>
      <c r="L52">
        <f t="shared" si="2"/>
        <v>0</v>
      </c>
      <c r="M52">
        <f t="shared" si="3"/>
        <v>0</v>
      </c>
      <c r="N52">
        <f t="shared" si="4"/>
        <v>0</v>
      </c>
      <c r="O52" s="77">
        <f t="shared" si="9"/>
        <v>0</v>
      </c>
      <c r="P52">
        <f t="shared" si="5"/>
        <v>0</v>
      </c>
      <c r="Q52">
        <f t="shared" si="6"/>
        <v>0</v>
      </c>
      <c r="R52">
        <f t="shared" si="7"/>
        <v>0</v>
      </c>
      <c r="S52">
        <f t="shared" si="8"/>
        <v>0</v>
      </c>
    </row>
    <row r="53" spans="7:19" x14ac:dyDescent="0.2">
      <c r="G53" s="171"/>
      <c r="L53">
        <f t="shared" si="2"/>
        <v>0</v>
      </c>
      <c r="M53">
        <f t="shared" si="3"/>
        <v>0</v>
      </c>
      <c r="N53">
        <f t="shared" si="4"/>
        <v>0</v>
      </c>
      <c r="O53" s="77">
        <f t="shared" si="9"/>
        <v>0</v>
      </c>
      <c r="P53">
        <f t="shared" si="5"/>
        <v>0</v>
      </c>
      <c r="Q53">
        <f t="shared" si="6"/>
        <v>0</v>
      </c>
      <c r="R53">
        <f t="shared" si="7"/>
        <v>0</v>
      </c>
      <c r="S53">
        <f t="shared" si="8"/>
        <v>0</v>
      </c>
    </row>
    <row r="54" spans="7:19" x14ac:dyDescent="0.2">
      <c r="G54" s="171"/>
      <c r="L54">
        <f t="shared" si="2"/>
        <v>0</v>
      </c>
      <c r="M54">
        <f t="shared" si="3"/>
        <v>0</v>
      </c>
      <c r="N54">
        <f t="shared" si="4"/>
        <v>0</v>
      </c>
      <c r="O54" s="77">
        <f t="shared" si="9"/>
        <v>0</v>
      </c>
      <c r="P54">
        <f t="shared" si="5"/>
        <v>0</v>
      </c>
      <c r="Q54">
        <f t="shared" si="6"/>
        <v>0</v>
      </c>
      <c r="R54">
        <f t="shared" si="7"/>
        <v>0</v>
      </c>
      <c r="S54">
        <f t="shared" si="8"/>
        <v>0</v>
      </c>
    </row>
    <row r="55" spans="7:19" x14ac:dyDescent="0.2">
      <c r="G55" s="171"/>
      <c r="L55">
        <f t="shared" si="2"/>
        <v>0</v>
      </c>
      <c r="M55">
        <f t="shared" si="3"/>
        <v>0</v>
      </c>
      <c r="N55">
        <f t="shared" si="4"/>
        <v>0</v>
      </c>
      <c r="O55" s="77">
        <f t="shared" si="9"/>
        <v>0</v>
      </c>
      <c r="P55">
        <f t="shared" si="5"/>
        <v>0</v>
      </c>
      <c r="Q55">
        <f t="shared" si="6"/>
        <v>0</v>
      </c>
      <c r="R55">
        <f t="shared" si="7"/>
        <v>0</v>
      </c>
      <c r="S55">
        <f t="shared" si="8"/>
        <v>0</v>
      </c>
    </row>
    <row r="56" spans="7:19" x14ac:dyDescent="0.2">
      <c r="G56" s="171"/>
      <c r="L56">
        <f t="shared" si="2"/>
        <v>0</v>
      </c>
      <c r="M56">
        <f t="shared" si="3"/>
        <v>0</v>
      </c>
      <c r="N56">
        <f t="shared" si="4"/>
        <v>0</v>
      </c>
      <c r="O56" s="77">
        <f t="shared" si="9"/>
        <v>0</v>
      </c>
      <c r="P56">
        <f t="shared" si="5"/>
        <v>0</v>
      </c>
      <c r="Q56">
        <f t="shared" si="6"/>
        <v>0</v>
      </c>
      <c r="R56">
        <f t="shared" si="7"/>
        <v>0</v>
      </c>
      <c r="S56">
        <f t="shared" si="8"/>
        <v>0</v>
      </c>
    </row>
    <row r="57" spans="7:19" x14ac:dyDescent="0.2">
      <c r="G57" s="171"/>
      <c r="L57">
        <f t="shared" si="2"/>
        <v>0</v>
      </c>
      <c r="M57">
        <f t="shared" si="3"/>
        <v>0</v>
      </c>
      <c r="N57">
        <f t="shared" si="4"/>
        <v>0</v>
      </c>
      <c r="O57" s="77">
        <f t="shared" si="9"/>
        <v>0</v>
      </c>
      <c r="P57">
        <f t="shared" si="5"/>
        <v>0</v>
      </c>
      <c r="Q57">
        <f t="shared" si="6"/>
        <v>0</v>
      </c>
      <c r="R57">
        <f t="shared" si="7"/>
        <v>0</v>
      </c>
      <c r="S57">
        <f t="shared" si="8"/>
        <v>0</v>
      </c>
    </row>
    <row r="58" spans="7:19" x14ac:dyDescent="0.2">
      <c r="G58" s="171"/>
      <c r="L58">
        <f t="shared" si="2"/>
        <v>0</v>
      </c>
      <c r="M58">
        <f t="shared" si="3"/>
        <v>0</v>
      </c>
      <c r="N58">
        <f t="shared" si="4"/>
        <v>0</v>
      </c>
      <c r="O58" s="77">
        <f t="shared" si="9"/>
        <v>0</v>
      </c>
      <c r="P58">
        <f t="shared" si="5"/>
        <v>0</v>
      </c>
      <c r="Q58">
        <f t="shared" si="6"/>
        <v>0</v>
      </c>
      <c r="R58">
        <f t="shared" si="7"/>
        <v>0</v>
      </c>
      <c r="S58">
        <f t="shared" si="8"/>
        <v>0</v>
      </c>
    </row>
    <row r="59" spans="7:19" x14ac:dyDescent="0.2">
      <c r="G59" s="171"/>
      <c r="L59">
        <f t="shared" si="2"/>
        <v>0</v>
      </c>
      <c r="M59">
        <f t="shared" si="3"/>
        <v>0</v>
      </c>
      <c r="N59">
        <f t="shared" si="4"/>
        <v>0</v>
      </c>
      <c r="O59" s="77">
        <f t="shared" si="9"/>
        <v>0</v>
      </c>
      <c r="P59">
        <f t="shared" si="5"/>
        <v>0</v>
      </c>
      <c r="Q59">
        <f t="shared" si="6"/>
        <v>0</v>
      </c>
      <c r="R59">
        <f t="shared" si="7"/>
        <v>0</v>
      </c>
      <c r="S59">
        <f t="shared" si="8"/>
        <v>0</v>
      </c>
    </row>
    <row r="60" spans="7:19" x14ac:dyDescent="0.2">
      <c r="G60" s="171"/>
      <c r="L60">
        <f t="shared" si="2"/>
        <v>0</v>
      </c>
      <c r="M60">
        <f t="shared" si="3"/>
        <v>0</v>
      </c>
      <c r="N60">
        <f t="shared" si="4"/>
        <v>0</v>
      </c>
      <c r="O60" s="77">
        <f t="shared" si="9"/>
        <v>0</v>
      </c>
      <c r="P60">
        <f t="shared" si="5"/>
        <v>0</v>
      </c>
      <c r="Q60">
        <f t="shared" si="6"/>
        <v>0</v>
      </c>
      <c r="R60">
        <f t="shared" si="7"/>
        <v>0</v>
      </c>
      <c r="S60">
        <f t="shared" si="8"/>
        <v>0</v>
      </c>
    </row>
    <row r="61" spans="7:19" x14ac:dyDescent="0.2">
      <c r="G61" s="171"/>
      <c r="L61">
        <f t="shared" si="2"/>
        <v>0</v>
      </c>
      <c r="M61">
        <f t="shared" si="3"/>
        <v>0</v>
      </c>
      <c r="N61">
        <f t="shared" si="4"/>
        <v>0</v>
      </c>
      <c r="O61" s="77">
        <f t="shared" si="9"/>
        <v>0</v>
      </c>
      <c r="P61">
        <f t="shared" si="5"/>
        <v>0</v>
      </c>
      <c r="Q61">
        <f t="shared" si="6"/>
        <v>0</v>
      </c>
      <c r="R61">
        <f t="shared" si="7"/>
        <v>0</v>
      </c>
      <c r="S61">
        <f t="shared" si="8"/>
        <v>0</v>
      </c>
    </row>
    <row r="62" spans="7:19" x14ac:dyDescent="0.2">
      <c r="G62" s="171"/>
      <c r="L62">
        <f t="shared" si="2"/>
        <v>0</v>
      </c>
      <c r="M62">
        <f t="shared" si="3"/>
        <v>0</v>
      </c>
      <c r="N62">
        <f t="shared" si="4"/>
        <v>0</v>
      </c>
      <c r="O62" s="77">
        <f t="shared" si="9"/>
        <v>0</v>
      </c>
      <c r="P62">
        <f t="shared" si="5"/>
        <v>0</v>
      </c>
      <c r="Q62">
        <f t="shared" si="6"/>
        <v>0</v>
      </c>
      <c r="R62">
        <f t="shared" si="7"/>
        <v>0</v>
      </c>
      <c r="S62">
        <f t="shared" si="8"/>
        <v>0</v>
      </c>
    </row>
    <row r="63" spans="7:19" x14ac:dyDescent="0.2">
      <c r="G63" s="171"/>
      <c r="L63">
        <f t="shared" si="2"/>
        <v>0</v>
      </c>
      <c r="M63">
        <f t="shared" si="3"/>
        <v>0</v>
      </c>
      <c r="N63">
        <f t="shared" si="4"/>
        <v>0</v>
      </c>
      <c r="O63" s="77">
        <f t="shared" si="9"/>
        <v>0</v>
      </c>
      <c r="P63">
        <f t="shared" si="5"/>
        <v>0</v>
      </c>
      <c r="Q63">
        <f t="shared" si="6"/>
        <v>0</v>
      </c>
      <c r="R63">
        <f t="shared" si="7"/>
        <v>0</v>
      </c>
      <c r="S63">
        <f t="shared" si="8"/>
        <v>0</v>
      </c>
    </row>
    <row r="64" spans="7:19" x14ac:dyDescent="0.2">
      <c r="G64" s="171"/>
      <c r="L64">
        <f t="shared" si="2"/>
        <v>0</v>
      </c>
      <c r="M64">
        <f t="shared" si="3"/>
        <v>0</v>
      </c>
      <c r="N64">
        <f t="shared" si="4"/>
        <v>0</v>
      </c>
      <c r="O64" s="77">
        <f t="shared" si="9"/>
        <v>0</v>
      </c>
      <c r="P64">
        <f t="shared" si="5"/>
        <v>0</v>
      </c>
      <c r="Q64">
        <f t="shared" si="6"/>
        <v>0</v>
      </c>
      <c r="R64">
        <f t="shared" si="7"/>
        <v>0</v>
      </c>
      <c r="S64">
        <f t="shared" si="8"/>
        <v>0</v>
      </c>
    </row>
    <row r="65" spans="7:19" x14ac:dyDescent="0.2">
      <c r="G65" s="171"/>
      <c r="L65">
        <f t="shared" si="2"/>
        <v>0</v>
      </c>
      <c r="M65">
        <f t="shared" si="3"/>
        <v>0</v>
      </c>
      <c r="N65">
        <f t="shared" si="4"/>
        <v>0</v>
      </c>
      <c r="O65" s="77">
        <f t="shared" si="9"/>
        <v>0</v>
      </c>
      <c r="P65">
        <f t="shared" si="5"/>
        <v>0</v>
      </c>
      <c r="Q65">
        <f t="shared" si="6"/>
        <v>0</v>
      </c>
      <c r="R65">
        <f t="shared" si="7"/>
        <v>0</v>
      </c>
      <c r="S65">
        <f t="shared" si="8"/>
        <v>0</v>
      </c>
    </row>
    <row r="66" spans="7:19" x14ac:dyDescent="0.2">
      <c r="G66" s="171"/>
      <c r="L66">
        <f t="shared" si="2"/>
        <v>0</v>
      </c>
      <c r="M66">
        <f t="shared" si="3"/>
        <v>0</v>
      </c>
      <c r="N66">
        <f t="shared" si="4"/>
        <v>0</v>
      </c>
      <c r="O66" s="77">
        <f t="shared" ref="O66:O100" si="10">IF(D66="",0,_xlfn.XLOOKUP(D66,label,partID))</f>
        <v>0</v>
      </c>
      <c r="P66">
        <f t="shared" si="5"/>
        <v>0</v>
      </c>
      <c r="Q66">
        <f t="shared" si="6"/>
        <v>0</v>
      </c>
      <c r="R66">
        <f t="shared" si="7"/>
        <v>0</v>
      </c>
      <c r="S66">
        <f t="shared" si="8"/>
        <v>0</v>
      </c>
    </row>
    <row r="67" spans="7:19" x14ac:dyDescent="0.2">
      <c r="G67" s="171"/>
      <c r="L67">
        <f t="shared" ref="L67:L100" si="11">A67</f>
        <v>0</v>
      </c>
      <c r="M67">
        <f t="shared" si="3"/>
        <v>0</v>
      </c>
      <c r="N67">
        <f t="shared" si="4"/>
        <v>0</v>
      </c>
      <c r="O67" s="77">
        <f t="shared" si="10"/>
        <v>0</v>
      </c>
      <c r="P67">
        <f t="shared" si="5"/>
        <v>0</v>
      </c>
      <c r="Q67">
        <f t="shared" si="6"/>
        <v>0</v>
      </c>
      <c r="R67">
        <f t="shared" si="7"/>
        <v>0</v>
      </c>
      <c r="S67">
        <f t="shared" si="8"/>
        <v>0</v>
      </c>
    </row>
    <row r="68" spans="7:19" x14ac:dyDescent="0.2">
      <c r="G68" s="171"/>
      <c r="L68">
        <f t="shared" si="11"/>
        <v>0</v>
      </c>
      <c r="M68">
        <f t="shared" si="3"/>
        <v>0</v>
      </c>
      <c r="N68">
        <f t="shared" si="4"/>
        <v>0</v>
      </c>
      <c r="O68" s="77">
        <f t="shared" si="10"/>
        <v>0</v>
      </c>
      <c r="P68">
        <f t="shared" si="5"/>
        <v>0</v>
      </c>
      <c r="Q68">
        <f t="shared" si="6"/>
        <v>0</v>
      </c>
      <c r="R68">
        <f t="shared" si="7"/>
        <v>0</v>
      </c>
      <c r="S68">
        <f t="shared" si="8"/>
        <v>0</v>
      </c>
    </row>
    <row r="69" spans="7:19" x14ac:dyDescent="0.2">
      <c r="G69" s="171"/>
      <c r="L69">
        <f t="shared" si="11"/>
        <v>0</v>
      </c>
      <c r="M69">
        <f t="shared" si="3"/>
        <v>0</v>
      </c>
      <c r="N69">
        <f t="shared" si="4"/>
        <v>0</v>
      </c>
      <c r="O69" s="77">
        <f t="shared" si="10"/>
        <v>0</v>
      </c>
      <c r="P69">
        <f t="shared" si="5"/>
        <v>0</v>
      </c>
      <c r="Q69">
        <f t="shared" si="6"/>
        <v>0</v>
      </c>
      <c r="R69">
        <f t="shared" si="7"/>
        <v>0</v>
      </c>
      <c r="S69">
        <f t="shared" si="8"/>
        <v>0</v>
      </c>
    </row>
    <row r="70" spans="7:19" x14ac:dyDescent="0.2">
      <c r="G70" s="171"/>
      <c r="L70">
        <f t="shared" si="11"/>
        <v>0</v>
      </c>
      <c r="M70">
        <f t="shared" si="3"/>
        <v>0</v>
      </c>
      <c r="N70">
        <f t="shared" si="4"/>
        <v>0</v>
      </c>
      <c r="O70" s="77">
        <f t="shared" si="10"/>
        <v>0</v>
      </c>
      <c r="P70">
        <f t="shared" si="5"/>
        <v>0</v>
      </c>
      <c r="Q70">
        <f t="shared" si="6"/>
        <v>0</v>
      </c>
      <c r="R70">
        <f t="shared" si="7"/>
        <v>0</v>
      </c>
      <c r="S70">
        <f t="shared" si="8"/>
        <v>0</v>
      </c>
    </row>
    <row r="71" spans="7:19" x14ac:dyDescent="0.2">
      <c r="G71" s="171"/>
      <c r="L71">
        <f t="shared" si="11"/>
        <v>0</v>
      </c>
      <c r="M71">
        <f t="shared" si="3"/>
        <v>0</v>
      </c>
      <c r="N71">
        <f t="shared" si="4"/>
        <v>0</v>
      </c>
      <c r="O71" s="77">
        <f t="shared" si="10"/>
        <v>0</v>
      </c>
      <c r="P71">
        <f t="shared" si="5"/>
        <v>0</v>
      </c>
      <c r="Q71">
        <f t="shared" si="6"/>
        <v>0</v>
      </c>
      <c r="R71">
        <f t="shared" si="7"/>
        <v>0</v>
      </c>
      <c r="S71">
        <f t="shared" si="8"/>
        <v>0</v>
      </c>
    </row>
    <row r="72" spans="7:19" x14ac:dyDescent="0.2">
      <c r="G72" s="171"/>
      <c r="L72">
        <f t="shared" si="11"/>
        <v>0</v>
      </c>
      <c r="M72">
        <f t="shared" si="3"/>
        <v>0</v>
      </c>
      <c r="N72">
        <f t="shared" si="4"/>
        <v>0</v>
      </c>
      <c r="O72" s="77">
        <f t="shared" si="10"/>
        <v>0</v>
      </c>
      <c r="P72">
        <f t="shared" si="5"/>
        <v>0</v>
      </c>
      <c r="Q72">
        <f t="shared" si="6"/>
        <v>0</v>
      </c>
      <c r="R72">
        <f t="shared" si="7"/>
        <v>0</v>
      </c>
      <c r="S72">
        <f t="shared" si="8"/>
        <v>0</v>
      </c>
    </row>
    <row r="73" spans="7:19" x14ac:dyDescent="0.2">
      <c r="G73" s="171"/>
      <c r="L73">
        <f t="shared" si="11"/>
        <v>0</v>
      </c>
      <c r="M73">
        <f t="shared" si="3"/>
        <v>0</v>
      </c>
      <c r="N73">
        <f t="shared" si="4"/>
        <v>0</v>
      </c>
      <c r="O73" s="77">
        <f t="shared" si="10"/>
        <v>0</v>
      </c>
      <c r="P73">
        <f t="shared" si="5"/>
        <v>0</v>
      </c>
      <c r="Q73">
        <f t="shared" si="6"/>
        <v>0</v>
      </c>
      <c r="R73">
        <f t="shared" si="7"/>
        <v>0</v>
      </c>
      <c r="S73">
        <f t="shared" si="8"/>
        <v>0</v>
      </c>
    </row>
    <row r="74" spans="7:19" x14ac:dyDescent="0.2">
      <c r="G74" s="171"/>
      <c r="L74">
        <f t="shared" si="11"/>
        <v>0</v>
      </c>
      <c r="M74">
        <f t="shared" si="3"/>
        <v>0</v>
      </c>
      <c r="N74">
        <f t="shared" si="4"/>
        <v>0</v>
      </c>
      <c r="O74" s="77">
        <f t="shared" si="10"/>
        <v>0</v>
      </c>
      <c r="P74">
        <f t="shared" si="5"/>
        <v>0</v>
      </c>
      <c r="Q74">
        <f t="shared" si="6"/>
        <v>0</v>
      </c>
      <c r="R74">
        <f t="shared" si="7"/>
        <v>0</v>
      </c>
      <c r="S74">
        <f t="shared" si="8"/>
        <v>0</v>
      </c>
    </row>
    <row r="75" spans="7:19" x14ac:dyDescent="0.2">
      <c r="G75" s="171"/>
      <c r="L75">
        <f t="shared" si="11"/>
        <v>0</v>
      </c>
      <c r="M75">
        <f t="shared" si="3"/>
        <v>0</v>
      </c>
      <c r="N75">
        <f t="shared" si="4"/>
        <v>0</v>
      </c>
      <c r="O75" s="77">
        <f t="shared" si="10"/>
        <v>0</v>
      </c>
      <c r="P75">
        <f t="shared" si="5"/>
        <v>0</v>
      </c>
      <c r="Q75">
        <f t="shared" si="6"/>
        <v>0</v>
      </c>
      <c r="R75">
        <f t="shared" si="7"/>
        <v>0</v>
      </c>
      <c r="S75">
        <f t="shared" si="8"/>
        <v>0</v>
      </c>
    </row>
    <row r="76" spans="7:19" x14ac:dyDescent="0.2">
      <c r="G76" s="171"/>
      <c r="L76">
        <f t="shared" si="11"/>
        <v>0</v>
      </c>
      <c r="M76">
        <f t="shared" si="3"/>
        <v>0</v>
      </c>
      <c r="N76">
        <f t="shared" si="4"/>
        <v>0</v>
      </c>
      <c r="O76" s="77">
        <f t="shared" si="10"/>
        <v>0</v>
      </c>
      <c r="P76">
        <f t="shared" si="5"/>
        <v>0</v>
      </c>
      <c r="Q76">
        <f t="shared" si="6"/>
        <v>0</v>
      </c>
      <c r="R76">
        <f t="shared" si="7"/>
        <v>0</v>
      </c>
      <c r="S76">
        <f t="shared" si="8"/>
        <v>0</v>
      </c>
    </row>
    <row r="77" spans="7:19" x14ac:dyDescent="0.2">
      <c r="G77" s="171"/>
      <c r="L77">
        <f t="shared" si="11"/>
        <v>0</v>
      </c>
      <c r="M77">
        <f t="shared" si="3"/>
        <v>0</v>
      </c>
      <c r="N77">
        <f t="shared" si="4"/>
        <v>0</v>
      </c>
      <c r="O77" s="77">
        <f t="shared" si="10"/>
        <v>0</v>
      </c>
      <c r="P77">
        <f t="shared" si="5"/>
        <v>0</v>
      </c>
      <c r="Q77">
        <f t="shared" si="6"/>
        <v>0</v>
      </c>
      <c r="R77">
        <f t="shared" si="7"/>
        <v>0</v>
      </c>
      <c r="S77">
        <f t="shared" si="8"/>
        <v>0</v>
      </c>
    </row>
    <row r="78" spans="7:19" x14ac:dyDescent="0.2">
      <c r="G78" s="171"/>
      <c r="L78">
        <f t="shared" si="11"/>
        <v>0</v>
      </c>
      <c r="M78">
        <f t="shared" si="3"/>
        <v>0</v>
      </c>
      <c r="N78">
        <f t="shared" si="4"/>
        <v>0</v>
      </c>
      <c r="O78" s="77">
        <f t="shared" si="10"/>
        <v>0</v>
      </c>
      <c r="P78">
        <f t="shared" si="5"/>
        <v>0</v>
      </c>
      <c r="Q78">
        <f t="shared" si="6"/>
        <v>0</v>
      </c>
      <c r="R78">
        <f t="shared" si="7"/>
        <v>0</v>
      </c>
      <c r="S78">
        <f t="shared" si="8"/>
        <v>0</v>
      </c>
    </row>
    <row r="79" spans="7:19" x14ac:dyDescent="0.2">
      <c r="G79" s="171"/>
      <c r="L79">
        <f t="shared" si="11"/>
        <v>0</v>
      </c>
      <c r="M79">
        <f t="shared" si="3"/>
        <v>0</v>
      </c>
      <c r="N79">
        <f t="shared" si="4"/>
        <v>0</v>
      </c>
      <c r="O79" s="77">
        <f t="shared" si="10"/>
        <v>0</v>
      </c>
      <c r="P79">
        <f t="shared" si="5"/>
        <v>0</v>
      </c>
      <c r="Q79">
        <f t="shared" si="6"/>
        <v>0</v>
      </c>
      <c r="R79">
        <f t="shared" si="7"/>
        <v>0</v>
      </c>
      <c r="S79">
        <f t="shared" si="8"/>
        <v>0</v>
      </c>
    </row>
    <row r="80" spans="7:19" x14ac:dyDescent="0.2">
      <c r="G80" s="171"/>
      <c r="L80">
        <f t="shared" si="11"/>
        <v>0</v>
      </c>
      <c r="M80">
        <f t="shared" si="3"/>
        <v>0</v>
      </c>
      <c r="N80">
        <f t="shared" si="4"/>
        <v>0</v>
      </c>
      <c r="O80" s="77">
        <f t="shared" si="10"/>
        <v>0</v>
      </c>
      <c r="P80">
        <f t="shared" si="5"/>
        <v>0</v>
      </c>
      <c r="Q80">
        <f t="shared" si="6"/>
        <v>0</v>
      </c>
      <c r="R80">
        <f t="shared" si="7"/>
        <v>0</v>
      </c>
      <c r="S80">
        <f t="shared" si="8"/>
        <v>0</v>
      </c>
    </row>
    <row r="81" spans="7:19" x14ac:dyDescent="0.2">
      <c r="G81" s="171"/>
      <c r="L81">
        <f t="shared" si="11"/>
        <v>0</v>
      </c>
      <c r="M81">
        <f t="shared" si="3"/>
        <v>0</v>
      </c>
      <c r="N81">
        <f t="shared" si="4"/>
        <v>0</v>
      </c>
      <c r="O81" s="77">
        <f t="shared" si="10"/>
        <v>0</v>
      </c>
      <c r="P81">
        <f t="shared" si="5"/>
        <v>0</v>
      </c>
      <c r="Q81">
        <f t="shared" si="6"/>
        <v>0</v>
      </c>
      <c r="R81">
        <f t="shared" si="7"/>
        <v>0</v>
      </c>
      <c r="S81">
        <f t="shared" si="8"/>
        <v>0</v>
      </c>
    </row>
    <row r="82" spans="7:19" x14ac:dyDescent="0.2">
      <c r="G82" s="171"/>
      <c r="L82">
        <f t="shared" si="11"/>
        <v>0</v>
      </c>
      <c r="M82">
        <f t="shared" ref="M82:M100" si="12">B82</f>
        <v>0</v>
      </c>
      <c r="N82">
        <f t="shared" ref="N82:N100" si="13">C82</f>
        <v>0</v>
      </c>
      <c r="O82" s="77">
        <f t="shared" si="10"/>
        <v>0</v>
      </c>
      <c r="P82">
        <f t="shared" ref="P82:P100" si="14">E82</f>
        <v>0</v>
      </c>
      <c r="Q82">
        <f t="shared" ref="Q82:Q100" si="15">F82</f>
        <v>0</v>
      </c>
      <c r="R82">
        <f t="shared" ref="R82:R100" si="16">G82</f>
        <v>0</v>
      </c>
      <c r="S82">
        <f t="shared" ref="S82:S100" si="17">H82</f>
        <v>0</v>
      </c>
    </row>
    <row r="83" spans="7:19" x14ac:dyDescent="0.2">
      <c r="G83" s="171"/>
      <c r="L83">
        <f t="shared" si="11"/>
        <v>0</v>
      </c>
      <c r="M83">
        <f t="shared" si="12"/>
        <v>0</v>
      </c>
      <c r="N83">
        <f t="shared" si="13"/>
        <v>0</v>
      </c>
      <c r="O83" s="77">
        <f t="shared" si="10"/>
        <v>0</v>
      </c>
      <c r="P83">
        <f t="shared" si="14"/>
        <v>0</v>
      </c>
      <c r="Q83">
        <f t="shared" si="15"/>
        <v>0</v>
      </c>
      <c r="R83">
        <f t="shared" si="16"/>
        <v>0</v>
      </c>
      <c r="S83">
        <f t="shared" si="17"/>
        <v>0</v>
      </c>
    </row>
    <row r="84" spans="7:19" x14ac:dyDescent="0.2">
      <c r="G84" s="171"/>
      <c r="L84">
        <f t="shared" si="11"/>
        <v>0</v>
      </c>
      <c r="M84">
        <f t="shared" si="12"/>
        <v>0</v>
      </c>
      <c r="N84">
        <f t="shared" si="13"/>
        <v>0</v>
      </c>
      <c r="O84" s="77">
        <f t="shared" si="10"/>
        <v>0</v>
      </c>
      <c r="P84">
        <f t="shared" si="14"/>
        <v>0</v>
      </c>
      <c r="Q84">
        <f t="shared" si="15"/>
        <v>0</v>
      </c>
      <c r="R84">
        <f t="shared" si="16"/>
        <v>0</v>
      </c>
      <c r="S84">
        <f t="shared" si="17"/>
        <v>0</v>
      </c>
    </row>
    <row r="85" spans="7:19" x14ac:dyDescent="0.2">
      <c r="G85" s="171"/>
      <c r="L85">
        <f t="shared" si="11"/>
        <v>0</v>
      </c>
      <c r="M85">
        <f t="shared" si="12"/>
        <v>0</v>
      </c>
      <c r="N85">
        <f t="shared" si="13"/>
        <v>0</v>
      </c>
      <c r="O85" s="77">
        <f t="shared" si="10"/>
        <v>0</v>
      </c>
      <c r="P85">
        <f t="shared" si="14"/>
        <v>0</v>
      </c>
      <c r="Q85">
        <f t="shared" si="15"/>
        <v>0</v>
      </c>
      <c r="R85">
        <f t="shared" si="16"/>
        <v>0</v>
      </c>
      <c r="S85">
        <f t="shared" si="17"/>
        <v>0</v>
      </c>
    </row>
    <row r="86" spans="7:19" x14ac:dyDescent="0.2">
      <c r="G86" s="171"/>
      <c r="L86">
        <f t="shared" si="11"/>
        <v>0</v>
      </c>
      <c r="M86">
        <f t="shared" si="12"/>
        <v>0</v>
      </c>
      <c r="N86">
        <f t="shared" si="13"/>
        <v>0</v>
      </c>
      <c r="O86" s="77">
        <f t="shared" si="10"/>
        <v>0</v>
      </c>
      <c r="P86">
        <f t="shared" si="14"/>
        <v>0</v>
      </c>
      <c r="Q86">
        <f t="shared" si="15"/>
        <v>0</v>
      </c>
      <c r="R86">
        <f t="shared" si="16"/>
        <v>0</v>
      </c>
      <c r="S86">
        <f t="shared" si="17"/>
        <v>0</v>
      </c>
    </row>
    <row r="87" spans="7:19" x14ac:dyDescent="0.2">
      <c r="G87" s="171"/>
      <c r="L87">
        <f t="shared" si="11"/>
        <v>0</v>
      </c>
      <c r="M87">
        <f t="shared" si="12"/>
        <v>0</v>
      </c>
      <c r="N87">
        <f t="shared" si="13"/>
        <v>0</v>
      </c>
      <c r="O87" s="77">
        <f t="shared" si="10"/>
        <v>0</v>
      </c>
      <c r="P87">
        <f t="shared" si="14"/>
        <v>0</v>
      </c>
      <c r="Q87">
        <f t="shared" si="15"/>
        <v>0</v>
      </c>
      <c r="R87">
        <f t="shared" si="16"/>
        <v>0</v>
      </c>
      <c r="S87">
        <f t="shared" si="17"/>
        <v>0</v>
      </c>
    </row>
    <row r="88" spans="7:19" x14ac:dyDescent="0.2">
      <c r="G88" s="171"/>
      <c r="L88">
        <f t="shared" si="11"/>
        <v>0</v>
      </c>
      <c r="M88">
        <f t="shared" si="12"/>
        <v>0</v>
      </c>
      <c r="N88">
        <f t="shared" si="13"/>
        <v>0</v>
      </c>
      <c r="O88" s="77">
        <f t="shared" si="10"/>
        <v>0</v>
      </c>
      <c r="P88">
        <f t="shared" si="14"/>
        <v>0</v>
      </c>
      <c r="Q88">
        <f t="shared" si="15"/>
        <v>0</v>
      </c>
      <c r="R88">
        <f t="shared" si="16"/>
        <v>0</v>
      </c>
      <c r="S88">
        <f t="shared" si="17"/>
        <v>0</v>
      </c>
    </row>
    <row r="89" spans="7:19" x14ac:dyDescent="0.2">
      <c r="G89" s="171"/>
      <c r="L89">
        <f t="shared" si="11"/>
        <v>0</v>
      </c>
      <c r="M89">
        <f t="shared" si="12"/>
        <v>0</v>
      </c>
      <c r="N89">
        <f t="shared" si="13"/>
        <v>0</v>
      </c>
      <c r="O89" s="77">
        <f t="shared" si="10"/>
        <v>0</v>
      </c>
      <c r="P89">
        <f t="shared" si="14"/>
        <v>0</v>
      </c>
      <c r="Q89">
        <f t="shared" si="15"/>
        <v>0</v>
      </c>
      <c r="R89">
        <f t="shared" si="16"/>
        <v>0</v>
      </c>
      <c r="S89">
        <f t="shared" si="17"/>
        <v>0</v>
      </c>
    </row>
    <row r="90" spans="7:19" x14ac:dyDescent="0.2">
      <c r="G90" s="171"/>
      <c r="L90">
        <f t="shared" si="11"/>
        <v>0</v>
      </c>
      <c r="M90">
        <f t="shared" si="12"/>
        <v>0</v>
      </c>
      <c r="N90">
        <f t="shared" si="13"/>
        <v>0</v>
      </c>
      <c r="O90" s="77">
        <f t="shared" si="10"/>
        <v>0</v>
      </c>
      <c r="P90">
        <f t="shared" si="14"/>
        <v>0</v>
      </c>
      <c r="Q90">
        <f t="shared" si="15"/>
        <v>0</v>
      </c>
      <c r="R90">
        <f t="shared" si="16"/>
        <v>0</v>
      </c>
      <c r="S90">
        <f t="shared" si="17"/>
        <v>0</v>
      </c>
    </row>
    <row r="91" spans="7:19" x14ac:dyDescent="0.2">
      <c r="G91" s="171"/>
      <c r="L91">
        <f t="shared" si="11"/>
        <v>0</v>
      </c>
      <c r="M91">
        <f t="shared" si="12"/>
        <v>0</v>
      </c>
      <c r="N91">
        <f t="shared" si="13"/>
        <v>0</v>
      </c>
      <c r="O91" s="77">
        <f t="shared" si="10"/>
        <v>0</v>
      </c>
      <c r="P91">
        <f t="shared" si="14"/>
        <v>0</v>
      </c>
      <c r="Q91">
        <f t="shared" si="15"/>
        <v>0</v>
      </c>
      <c r="R91">
        <f t="shared" si="16"/>
        <v>0</v>
      </c>
      <c r="S91">
        <f t="shared" si="17"/>
        <v>0</v>
      </c>
    </row>
    <row r="92" spans="7:19" x14ac:dyDescent="0.2">
      <c r="G92" s="171"/>
      <c r="L92">
        <f t="shared" si="11"/>
        <v>0</v>
      </c>
      <c r="M92">
        <f t="shared" si="12"/>
        <v>0</v>
      </c>
      <c r="N92">
        <f t="shared" si="13"/>
        <v>0</v>
      </c>
      <c r="O92" s="77">
        <f t="shared" si="10"/>
        <v>0</v>
      </c>
      <c r="P92">
        <f t="shared" si="14"/>
        <v>0</v>
      </c>
      <c r="Q92">
        <f t="shared" si="15"/>
        <v>0</v>
      </c>
      <c r="R92">
        <f t="shared" si="16"/>
        <v>0</v>
      </c>
      <c r="S92">
        <f t="shared" si="17"/>
        <v>0</v>
      </c>
    </row>
    <row r="93" spans="7:19" x14ac:dyDescent="0.2">
      <c r="G93" s="171"/>
      <c r="L93">
        <f t="shared" si="11"/>
        <v>0</v>
      </c>
      <c r="M93">
        <f t="shared" si="12"/>
        <v>0</v>
      </c>
      <c r="N93">
        <f t="shared" si="13"/>
        <v>0</v>
      </c>
      <c r="O93" s="77">
        <f t="shared" si="10"/>
        <v>0</v>
      </c>
      <c r="P93">
        <f t="shared" si="14"/>
        <v>0</v>
      </c>
      <c r="Q93">
        <f t="shared" si="15"/>
        <v>0</v>
      </c>
      <c r="R93">
        <f t="shared" si="16"/>
        <v>0</v>
      </c>
      <c r="S93">
        <f t="shared" si="17"/>
        <v>0</v>
      </c>
    </row>
    <row r="94" spans="7:19" x14ac:dyDescent="0.2">
      <c r="G94" s="171"/>
      <c r="L94">
        <f t="shared" si="11"/>
        <v>0</v>
      </c>
      <c r="M94">
        <f t="shared" si="12"/>
        <v>0</v>
      </c>
      <c r="N94">
        <f t="shared" si="13"/>
        <v>0</v>
      </c>
      <c r="O94" s="77">
        <f t="shared" si="10"/>
        <v>0</v>
      </c>
      <c r="P94">
        <f t="shared" si="14"/>
        <v>0</v>
      </c>
      <c r="Q94">
        <f t="shared" si="15"/>
        <v>0</v>
      </c>
      <c r="R94">
        <f t="shared" si="16"/>
        <v>0</v>
      </c>
      <c r="S94">
        <f t="shared" si="17"/>
        <v>0</v>
      </c>
    </row>
    <row r="95" spans="7:19" x14ac:dyDescent="0.2">
      <c r="G95" s="171"/>
      <c r="L95">
        <f t="shared" si="11"/>
        <v>0</v>
      </c>
      <c r="M95">
        <f t="shared" si="12"/>
        <v>0</v>
      </c>
      <c r="N95">
        <f t="shared" si="13"/>
        <v>0</v>
      </c>
      <c r="O95" s="77">
        <f t="shared" si="10"/>
        <v>0</v>
      </c>
      <c r="P95">
        <f t="shared" si="14"/>
        <v>0</v>
      </c>
      <c r="Q95">
        <f t="shared" si="15"/>
        <v>0</v>
      </c>
      <c r="R95">
        <f t="shared" si="16"/>
        <v>0</v>
      </c>
      <c r="S95">
        <f t="shared" si="17"/>
        <v>0</v>
      </c>
    </row>
    <row r="96" spans="7:19" x14ac:dyDescent="0.2">
      <c r="G96" s="171"/>
      <c r="L96">
        <f t="shared" si="11"/>
        <v>0</v>
      </c>
      <c r="M96">
        <f t="shared" si="12"/>
        <v>0</v>
      </c>
      <c r="N96">
        <f t="shared" si="13"/>
        <v>0</v>
      </c>
      <c r="O96" s="77">
        <f t="shared" si="10"/>
        <v>0</v>
      </c>
      <c r="P96">
        <f t="shared" si="14"/>
        <v>0</v>
      </c>
      <c r="Q96">
        <f t="shared" si="15"/>
        <v>0</v>
      </c>
      <c r="R96">
        <f t="shared" si="16"/>
        <v>0</v>
      </c>
      <c r="S96">
        <f t="shared" si="17"/>
        <v>0</v>
      </c>
    </row>
    <row r="97" spans="7:19" x14ac:dyDescent="0.2">
      <c r="G97" s="171"/>
      <c r="L97">
        <f t="shared" si="11"/>
        <v>0</v>
      </c>
      <c r="M97">
        <f t="shared" si="12"/>
        <v>0</v>
      </c>
      <c r="N97">
        <f t="shared" si="13"/>
        <v>0</v>
      </c>
      <c r="O97" s="77">
        <f t="shared" si="10"/>
        <v>0</v>
      </c>
      <c r="P97">
        <f t="shared" si="14"/>
        <v>0</v>
      </c>
      <c r="Q97">
        <f t="shared" si="15"/>
        <v>0</v>
      </c>
      <c r="R97">
        <f t="shared" si="16"/>
        <v>0</v>
      </c>
      <c r="S97">
        <f t="shared" si="17"/>
        <v>0</v>
      </c>
    </row>
    <row r="98" spans="7:19" x14ac:dyDescent="0.2">
      <c r="G98" s="171"/>
      <c r="L98">
        <f t="shared" si="11"/>
        <v>0</v>
      </c>
      <c r="M98">
        <f t="shared" si="12"/>
        <v>0</v>
      </c>
      <c r="N98">
        <f t="shared" si="13"/>
        <v>0</v>
      </c>
      <c r="O98" s="77">
        <f t="shared" si="10"/>
        <v>0</v>
      </c>
      <c r="P98">
        <f t="shared" si="14"/>
        <v>0</v>
      </c>
      <c r="Q98">
        <f t="shared" si="15"/>
        <v>0</v>
      </c>
      <c r="R98">
        <f t="shared" si="16"/>
        <v>0</v>
      </c>
      <c r="S98">
        <f t="shared" si="17"/>
        <v>0</v>
      </c>
    </row>
    <row r="99" spans="7:19" x14ac:dyDescent="0.2">
      <c r="G99" s="171"/>
      <c r="L99">
        <f t="shared" si="11"/>
        <v>0</v>
      </c>
      <c r="M99">
        <f t="shared" si="12"/>
        <v>0</v>
      </c>
      <c r="N99">
        <f t="shared" si="13"/>
        <v>0</v>
      </c>
      <c r="O99" s="77">
        <f t="shared" si="10"/>
        <v>0</v>
      </c>
      <c r="P99">
        <f t="shared" si="14"/>
        <v>0</v>
      </c>
      <c r="Q99">
        <f t="shared" si="15"/>
        <v>0</v>
      </c>
      <c r="R99">
        <f t="shared" si="16"/>
        <v>0</v>
      </c>
      <c r="S99">
        <f t="shared" si="17"/>
        <v>0</v>
      </c>
    </row>
    <row r="100" spans="7:19" x14ac:dyDescent="0.2">
      <c r="G100" s="171"/>
      <c r="L100">
        <f t="shared" si="11"/>
        <v>0</v>
      </c>
      <c r="M100">
        <f t="shared" si="12"/>
        <v>0</v>
      </c>
      <c r="N100">
        <f t="shared" si="13"/>
        <v>0</v>
      </c>
      <c r="O100" s="77">
        <f t="shared" si="10"/>
        <v>0</v>
      </c>
      <c r="P100">
        <f t="shared" si="14"/>
        <v>0</v>
      </c>
      <c r="Q100">
        <f t="shared" si="15"/>
        <v>0</v>
      </c>
      <c r="R100">
        <f t="shared" si="16"/>
        <v>0</v>
      </c>
      <c r="S100">
        <f t="shared" si="17"/>
        <v>0</v>
      </c>
    </row>
  </sheetData>
  <conditionalFormatting sqref="A2:H100">
    <cfRule type="expression" dxfId="21" priority="1">
      <formula>ISEVEN(ROW())</formula>
    </cfRule>
  </conditionalFormatting>
  <dataValidations count="1">
    <dataValidation allowBlank="1" showInputMessage="1" showErrorMessage="1" sqref="A1:A1048576 D1" xr:uid="{AB938177-9E27-40E4-ACF0-3BBAF72F2B08}"/>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659E2D-F3C7-4F42-B8CA-CB5EAF6CB0F9}">
          <x14:formula1>
            <xm:f>_xlfn.ANCHORARRAY(lists!$W$2)</xm:f>
          </x14:formula1>
          <xm:sqref>D2:D1048576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EA956-F380-498A-8703-974200880D2A}">
  <sheetPr>
    <tabColor theme="7" tint="0.59999389629810485"/>
  </sheetPr>
  <dimension ref="A1:U100"/>
  <sheetViews>
    <sheetView workbookViewId="0">
      <selection activeCell="A3" sqref="A3"/>
    </sheetView>
  </sheetViews>
  <sheetFormatPr baseColWidth="10" defaultColWidth="8.83203125" defaultRowHeight="16" x14ac:dyDescent="0.2"/>
  <cols>
    <col min="1" max="1" width="15.1640625" customWidth="1"/>
    <col min="2" max="2" width="16.6640625" customWidth="1"/>
    <col min="3" max="3" width="21.33203125" customWidth="1"/>
    <col min="4" max="4" width="22.5" customWidth="1"/>
    <col min="5" max="5" width="23.1640625" customWidth="1"/>
    <col min="6" max="6" width="15.6640625" customWidth="1"/>
    <col min="7" max="7" width="18" customWidth="1"/>
    <col min="8" max="8" width="19.1640625" customWidth="1"/>
    <col min="9" max="9" width="14.6640625" customWidth="1"/>
  </cols>
  <sheetData>
    <row r="1" spans="1:21" s="42" customFormat="1" ht="39" customHeight="1" x14ac:dyDescent="0.25">
      <c r="A1" s="9" t="str" cm="1">
        <f t="array" ref="A1:J1">TRANSPOSE(_xlfn.SORTBY(_xlfn._xlws.FILTER(label,(parts!AX:AX="header")+(parts!AX:AX="cK")+(parts!AX:AX="PK")+(parts!AX:AX="FK")),_xlfn._xlws.FILTER(parts!AZ:AZ,(parts!AX:AX="header")+(parts!AX:AX="cK")+(parts!AX:AX="PK")+(parts!AX:AX="FK")),1))</f>
        <v>Contact ID</v>
      </c>
      <c r="B1" s="64" t="str">
        <v>Dataset ID</v>
      </c>
      <c r="C1" s="64" t="str">
        <v>Organization ID</v>
      </c>
      <c r="D1" s="9" t="str">
        <v>First name of contact</v>
      </c>
      <c r="E1" s="9" t="str">
        <v>Last name of contact</v>
      </c>
      <c r="F1" s="9" t="str">
        <v>Contact email</v>
      </c>
      <c r="G1" s="9" t="str">
        <v>Contact phone</v>
      </c>
      <c r="H1" s="64" t="str">
        <v>Role of contact</v>
      </c>
      <c r="I1" s="64" t="str">
        <v>Last edited</v>
      </c>
      <c r="J1" s="9" t="str">
        <v>Notes</v>
      </c>
      <c r="K1" s="64"/>
      <c r="L1" s="64"/>
      <c r="M1" s="64"/>
      <c r="N1" s="64"/>
      <c r="O1" s="64"/>
      <c r="P1" s="64"/>
      <c r="Q1" s="64"/>
      <c r="R1" s="9"/>
      <c r="S1" s="9"/>
      <c r="T1" s="9"/>
      <c r="U1" s="64"/>
    </row>
    <row r="2" spans="1:21" x14ac:dyDescent="0.2">
      <c r="I2" s="171"/>
    </row>
    <row r="3" spans="1:21" x14ac:dyDescent="0.2">
      <c r="I3" s="171"/>
    </row>
    <row r="4" spans="1:21" x14ac:dyDescent="0.2">
      <c r="I4" s="171"/>
    </row>
    <row r="5" spans="1:21" x14ac:dyDescent="0.2">
      <c r="I5" s="171"/>
    </row>
    <row r="6" spans="1:21" x14ac:dyDescent="0.2">
      <c r="A6" s="22"/>
      <c r="I6" s="171"/>
    </row>
    <row r="7" spans="1:21" x14ac:dyDescent="0.2">
      <c r="I7" s="171"/>
    </row>
    <row r="8" spans="1:21" x14ac:dyDescent="0.2">
      <c r="I8" s="171"/>
    </row>
    <row r="9" spans="1:21" x14ac:dyDescent="0.2">
      <c r="I9" s="171"/>
    </row>
    <row r="10" spans="1:21" x14ac:dyDescent="0.2">
      <c r="I10" s="171"/>
    </row>
    <row r="11" spans="1:21" x14ac:dyDescent="0.2">
      <c r="I11" s="171"/>
    </row>
    <row r="12" spans="1:21" x14ac:dyDescent="0.2">
      <c r="I12" s="171"/>
    </row>
    <row r="13" spans="1:21" x14ac:dyDescent="0.2">
      <c r="I13" s="171"/>
    </row>
    <row r="14" spans="1:21" x14ac:dyDescent="0.2">
      <c r="I14" s="171"/>
    </row>
    <row r="15" spans="1:21" x14ac:dyDescent="0.2">
      <c r="I15" s="171"/>
    </row>
    <row r="16" spans="1:21" x14ac:dyDescent="0.2">
      <c r="I16" s="171"/>
    </row>
    <row r="17" spans="9:9" x14ac:dyDescent="0.2">
      <c r="I17" s="171"/>
    </row>
    <row r="18" spans="9:9" x14ac:dyDescent="0.2">
      <c r="I18" s="171"/>
    </row>
    <row r="19" spans="9:9" x14ac:dyDescent="0.2">
      <c r="I19" s="171"/>
    </row>
    <row r="20" spans="9:9" x14ac:dyDescent="0.2">
      <c r="I20" s="171"/>
    </row>
    <row r="21" spans="9:9" x14ac:dyDescent="0.2">
      <c r="I21" s="171"/>
    </row>
    <row r="22" spans="9:9" x14ac:dyDescent="0.2">
      <c r="I22" s="171"/>
    </row>
    <row r="23" spans="9:9" x14ac:dyDescent="0.2">
      <c r="I23" s="171"/>
    </row>
    <row r="24" spans="9:9" x14ac:dyDescent="0.2">
      <c r="I24" s="171"/>
    </row>
    <row r="25" spans="9:9" x14ac:dyDescent="0.2">
      <c r="I25" s="171"/>
    </row>
    <row r="26" spans="9:9" x14ac:dyDescent="0.2">
      <c r="I26" s="171"/>
    </row>
    <row r="27" spans="9:9" x14ac:dyDescent="0.2">
      <c r="I27" s="171"/>
    </row>
    <row r="28" spans="9:9" x14ac:dyDescent="0.2">
      <c r="I28" s="171"/>
    </row>
    <row r="29" spans="9:9" x14ac:dyDescent="0.2">
      <c r="I29" s="171"/>
    </row>
    <row r="30" spans="9:9" x14ac:dyDescent="0.2">
      <c r="I30" s="171"/>
    </row>
    <row r="31" spans="9:9" x14ac:dyDescent="0.2">
      <c r="I31" s="171"/>
    </row>
    <row r="32" spans="9:9" x14ac:dyDescent="0.2">
      <c r="I32" s="171"/>
    </row>
    <row r="33" spans="9:9" x14ac:dyDescent="0.2">
      <c r="I33" s="171"/>
    </row>
    <row r="34" spans="9:9" x14ac:dyDescent="0.2">
      <c r="I34" s="171"/>
    </row>
    <row r="35" spans="9:9" x14ac:dyDescent="0.2">
      <c r="I35" s="171"/>
    </row>
    <row r="36" spans="9:9" x14ac:dyDescent="0.2">
      <c r="I36" s="171"/>
    </row>
    <row r="37" spans="9:9" x14ac:dyDescent="0.2">
      <c r="I37" s="171"/>
    </row>
    <row r="38" spans="9:9" x14ac:dyDescent="0.2">
      <c r="I38" s="171"/>
    </row>
    <row r="39" spans="9:9" x14ac:dyDescent="0.2">
      <c r="I39" s="171"/>
    </row>
    <row r="40" spans="9:9" x14ac:dyDescent="0.2">
      <c r="I40" s="171"/>
    </row>
    <row r="41" spans="9:9" x14ac:dyDescent="0.2">
      <c r="I41" s="171"/>
    </row>
    <row r="42" spans="9:9" x14ac:dyDescent="0.2">
      <c r="I42" s="171"/>
    </row>
    <row r="43" spans="9:9" x14ac:dyDescent="0.2">
      <c r="I43" s="171"/>
    </row>
    <row r="44" spans="9:9" x14ac:dyDescent="0.2">
      <c r="I44" s="171"/>
    </row>
    <row r="45" spans="9:9" x14ac:dyDescent="0.2">
      <c r="I45" s="171"/>
    </row>
    <row r="46" spans="9:9" x14ac:dyDescent="0.2">
      <c r="I46" s="171"/>
    </row>
    <row r="47" spans="9:9" x14ac:dyDescent="0.2">
      <c r="I47" s="171"/>
    </row>
    <row r="48" spans="9:9" x14ac:dyDescent="0.2">
      <c r="I48" s="171"/>
    </row>
    <row r="49" spans="9:9" x14ac:dyDescent="0.2">
      <c r="I49" s="171"/>
    </row>
    <row r="50" spans="9:9" x14ac:dyDescent="0.2">
      <c r="I50" s="171"/>
    </row>
    <row r="51" spans="9:9" x14ac:dyDescent="0.2">
      <c r="I51" s="171"/>
    </row>
    <row r="52" spans="9:9" x14ac:dyDescent="0.2">
      <c r="I52" s="171"/>
    </row>
    <row r="53" spans="9:9" x14ac:dyDescent="0.2">
      <c r="I53" s="171"/>
    </row>
    <row r="54" spans="9:9" x14ac:dyDescent="0.2">
      <c r="I54" s="171"/>
    </row>
    <row r="55" spans="9:9" x14ac:dyDescent="0.2">
      <c r="I55" s="171"/>
    </row>
    <row r="56" spans="9:9" x14ac:dyDescent="0.2">
      <c r="I56" s="171"/>
    </row>
    <row r="57" spans="9:9" x14ac:dyDescent="0.2">
      <c r="I57" s="171"/>
    </row>
    <row r="58" spans="9:9" x14ac:dyDescent="0.2">
      <c r="I58" s="171"/>
    </row>
    <row r="59" spans="9:9" x14ac:dyDescent="0.2">
      <c r="I59" s="171"/>
    </row>
    <row r="60" spans="9:9" x14ac:dyDescent="0.2">
      <c r="I60" s="171"/>
    </row>
    <row r="61" spans="9:9" x14ac:dyDescent="0.2">
      <c r="I61" s="171"/>
    </row>
    <row r="62" spans="9:9" x14ac:dyDescent="0.2">
      <c r="I62" s="171"/>
    </row>
    <row r="63" spans="9:9" x14ac:dyDescent="0.2">
      <c r="I63" s="171"/>
    </row>
    <row r="64" spans="9:9" x14ac:dyDescent="0.2">
      <c r="I64" s="171"/>
    </row>
    <row r="65" spans="9:9" x14ac:dyDescent="0.2">
      <c r="I65" s="171"/>
    </row>
    <row r="66" spans="9:9" x14ac:dyDescent="0.2">
      <c r="I66" s="171"/>
    </row>
    <row r="67" spans="9:9" x14ac:dyDescent="0.2">
      <c r="I67" s="171"/>
    </row>
    <row r="68" spans="9:9" x14ac:dyDescent="0.2">
      <c r="I68" s="171"/>
    </row>
    <row r="69" spans="9:9" x14ac:dyDescent="0.2">
      <c r="I69" s="171"/>
    </row>
    <row r="70" spans="9:9" x14ac:dyDescent="0.2">
      <c r="I70" s="171"/>
    </row>
    <row r="71" spans="9:9" x14ac:dyDescent="0.2">
      <c r="I71" s="171"/>
    </row>
    <row r="72" spans="9:9" x14ac:dyDescent="0.2">
      <c r="I72" s="171"/>
    </row>
    <row r="73" spans="9:9" x14ac:dyDescent="0.2">
      <c r="I73" s="171"/>
    </row>
    <row r="74" spans="9:9" x14ac:dyDescent="0.2">
      <c r="I74" s="171"/>
    </row>
    <row r="75" spans="9:9" x14ac:dyDescent="0.2">
      <c r="I75" s="171"/>
    </row>
    <row r="76" spans="9:9" x14ac:dyDescent="0.2">
      <c r="I76" s="171"/>
    </row>
    <row r="77" spans="9:9" x14ac:dyDescent="0.2">
      <c r="I77" s="171"/>
    </row>
    <row r="78" spans="9:9" x14ac:dyDescent="0.2">
      <c r="I78" s="171"/>
    </row>
    <row r="79" spans="9:9" x14ac:dyDescent="0.2">
      <c r="I79" s="171"/>
    </row>
    <row r="80" spans="9:9" x14ac:dyDescent="0.2">
      <c r="I80" s="171"/>
    </row>
    <row r="81" spans="9:9" x14ac:dyDescent="0.2">
      <c r="I81" s="171"/>
    </row>
    <row r="82" spans="9:9" x14ac:dyDescent="0.2">
      <c r="I82" s="171"/>
    </row>
    <row r="83" spans="9:9" x14ac:dyDescent="0.2">
      <c r="I83" s="171"/>
    </row>
    <row r="84" spans="9:9" x14ac:dyDescent="0.2">
      <c r="I84" s="171"/>
    </row>
    <row r="85" spans="9:9" x14ac:dyDescent="0.2">
      <c r="I85" s="171"/>
    </row>
    <row r="86" spans="9:9" x14ac:dyDescent="0.2">
      <c r="I86" s="171"/>
    </row>
    <row r="87" spans="9:9" x14ac:dyDescent="0.2">
      <c r="I87" s="171"/>
    </row>
    <row r="88" spans="9:9" x14ac:dyDescent="0.2">
      <c r="I88" s="171"/>
    </row>
    <row r="89" spans="9:9" x14ac:dyDescent="0.2">
      <c r="I89" s="171"/>
    </row>
    <row r="90" spans="9:9" x14ac:dyDescent="0.2">
      <c r="I90" s="171"/>
    </row>
    <row r="91" spans="9:9" x14ac:dyDescent="0.2">
      <c r="I91" s="171"/>
    </row>
    <row r="92" spans="9:9" x14ac:dyDescent="0.2">
      <c r="I92" s="171"/>
    </row>
    <row r="93" spans="9:9" x14ac:dyDescent="0.2">
      <c r="I93" s="171"/>
    </row>
    <row r="94" spans="9:9" x14ac:dyDescent="0.2">
      <c r="I94" s="171"/>
    </row>
    <row r="95" spans="9:9" x14ac:dyDescent="0.2">
      <c r="I95" s="171"/>
    </row>
    <row r="96" spans="9:9" x14ac:dyDescent="0.2">
      <c r="I96" s="171"/>
    </row>
    <row r="97" spans="9:9" x14ac:dyDescent="0.2">
      <c r="I97" s="171"/>
    </row>
    <row r="98" spans="9:9" x14ac:dyDescent="0.2">
      <c r="I98" s="171"/>
    </row>
    <row r="99" spans="9:9" x14ac:dyDescent="0.2">
      <c r="I99" s="171"/>
    </row>
    <row r="100" spans="9:9" x14ac:dyDescent="0.2">
      <c r="I100" s="171"/>
    </row>
  </sheetData>
  <conditionalFormatting sqref="A2:J100">
    <cfRule type="expression" dxfId="20" priority="1">
      <formula>ISEVEN(ROW())</formula>
    </cfRule>
  </conditionalFormatting>
  <dataValidations count="1">
    <dataValidation allowBlank="1" showInputMessage="1" showErrorMessage="1" sqref="S1:U1" xr:uid="{F4641AFA-92B1-4F79-99A0-686BC200DE0B}"/>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47532-BE58-443E-BBF7-42C81FBF581C}">
  <sheetPr>
    <tabColor theme="7" tint="0.59999389629810485"/>
  </sheetPr>
  <dimension ref="A1:AQ100"/>
  <sheetViews>
    <sheetView topLeftCell="T1" workbookViewId="0">
      <selection activeCell="AC2" sqref="AC2"/>
    </sheetView>
  </sheetViews>
  <sheetFormatPr baseColWidth="10" defaultColWidth="8.83203125" defaultRowHeight="16" x14ac:dyDescent="0.2"/>
  <cols>
    <col min="1" max="1" width="20.6640625" customWidth="1"/>
    <col min="3" max="3" width="17.1640625" customWidth="1"/>
    <col min="4" max="4" width="16.1640625" customWidth="1"/>
    <col min="5" max="5" width="15.33203125" customWidth="1"/>
    <col min="6" max="6" width="14.1640625" customWidth="1"/>
    <col min="7" max="7" width="17.1640625" customWidth="1"/>
    <col min="8" max="8" width="18.33203125" customWidth="1"/>
    <col min="9" max="9" width="18.1640625" customWidth="1"/>
    <col min="10" max="10" width="17.1640625" customWidth="1"/>
    <col min="11" max="11" width="22.1640625" customWidth="1"/>
    <col min="12" max="12" width="25.1640625" customWidth="1"/>
    <col min="13" max="13" width="24.6640625" customWidth="1"/>
    <col min="14" max="14" width="14.1640625" customWidth="1"/>
    <col min="15" max="15" width="9.6640625" customWidth="1"/>
    <col min="16" max="16" width="12.1640625" customWidth="1"/>
    <col min="17" max="17" width="29.1640625" customWidth="1"/>
    <col min="18" max="18" width="14.6640625" customWidth="1"/>
    <col min="24" max="24" width="12.5" customWidth="1"/>
    <col min="28" max="28" width="17.1640625" customWidth="1"/>
    <col min="29" max="29" width="22.5" customWidth="1"/>
  </cols>
  <sheetData>
    <row r="1" spans="1:43" s="42" customFormat="1" ht="43.5" customHeight="1" x14ac:dyDescent="0.25">
      <c r="A1" s="54" t="str" cm="1">
        <f t="array" ref="A1:S1">TRANSPOSE(_xlfn.SORTBY(_xlfn._xlws.FILTER(label,(parts!AO:AO="header")+(parts!AO:AO="cK")+(parts!AO:AO="PK")+(parts!AO:AO="FK")),_xlfn._xlws.FILTER(parts!AQ:AQ,(parts!AO:AO="header")+(parts!AO:AO="cK")+(parts!AO:AO="PK")+(parts!AO:AO="FK")),1))</f>
        <v>Parent Site ID</v>
      </c>
      <c r="B1" s="54" t="str">
        <v>Site ID</v>
      </c>
      <c r="C1" s="54" t="str">
        <v>Dataset ID</v>
      </c>
      <c r="D1" s="54" t="str">
        <v>Polygon ID</v>
      </c>
      <c r="E1" s="54" t="str">
        <v>Site Type</v>
      </c>
      <c r="F1" s="75" t="str">
        <v>Sample shed</v>
      </c>
      <c r="G1" s="75" t="str">
        <v>Address ID</v>
      </c>
      <c r="H1" s="75" t="str">
        <v>Organization ID</v>
      </c>
      <c r="I1" s="54" t="str">
        <v>Contact ID</v>
      </c>
      <c r="J1" s="54" t="str">
        <v>Name</v>
      </c>
      <c r="K1" s="54" t="str">
        <v>Description</v>
      </c>
      <c r="L1" s="75" t="str">
        <v>Primary reporting authority</v>
      </c>
      <c r="M1" s="75" t="str">
        <v>Secondary reporting authority</v>
      </c>
      <c r="N1" s="75" t="str">
        <v>Population Served</v>
      </c>
      <c r="O1" s="54" t="str">
        <v>Latitude</v>
      </c>
      <c r="P1" s="75" t="str">
        <v>Longitude</v>
      </c>
      <c r="Q1" s="75" t="str">
        <v>European Petroleum Survey Group Coordinates</v>
      </c>
      <c r="R1" s="75" t="str">
        <v>Last edited</v>
      </c>
      <c r="S1" s="54" t="str">
        <v>Notes</v>
      </c>
      <c r="T1" s="54"/>
      <c r="U1" s="54"/>
      <c r="X1" s="42" t="s">
        <v>6107</v>
      </c>
      <c r="Y1" s="42" t="str" cm="1">
        <f t="array" ref="Y1:AQ1">TRANSPOSE(_xlfn.SORTBY(_xlfn._xlws.FILTER(partID,(parts!AO:AO="header")+(parts!AO:AO="cK")+(parts!AO:AO="PK")+(parts!AO:AO="FK")),_xlfn._xlws.FILTER(parts!AQ:AQ,(parts!AO:AO="header")+(parts!AO:AO="cK")+(parts!AO:AO="PK")+(parts!AO:AO="FK")),1))</f>
        <v>parSiteID</v>
      </c>
      <c r="Z1" s="42" t="str">
        <v>siteID</v>
      </c>
      <c r="AA1" s="42" t="str">
        <v>datasetID</v>
      </c>
      <c r="AB1" s="42" t="str">
        <v>polygonID</v>
      </c>
      <c r="AC1" s="42" t="str">
        <v>siteType</v>
      </c>
      <c r="AD1" s="42" t="str">
        <v>sampleShed</v>
      </c>
      <c r="AE1" s="42" t="str">
        <v>addressID</v>
      </c>
      <c r="AF1" s="42" t="str">
        <v>organizationID</v>
      </c>
      <c r="AG1" s="42" t="str">
        <v>contactID</v>
      </c>
      <c r="AH1" s="42" t="str">
        <v>name</v>
      </c>
      <c r="AI1" s="42" t="str">
        <v>descr</v>
      </c>
      <c r="AJ1" s="42" t="str">
        <v>repOrg1</v>
      </c>
      <c r="AK1" s="42" t="str">
        <v>repOrg2</v>
      </c>
      <c r="AL1" s="42" t="str">
        <v>popServ</v>
      </c>
      <c r="AM1" s="42" t="str">
        <v>geoLat</v>
      </c>
      <c r="AN1" s="42" t="str">
        <v>geoLong</v>
      </c>
      <c r="AO1" s="42" t="str">
        <v>geoEPSG</v>
      </c>
      <c r="AP1" s="42" t="str">
        <v>lastEdited</v>
      </c>
      <c r="AQ1" s="42" t="str">
        <v>notes</v>
      </c>
    </row>
    <row r="2" spans="1:43" x14ac:dyDescent="0.2">
      <c r="A2" t="s">
        <v>6112</v>
      </c>
      <c r="E2" t="s">
        <v>832</v>
      </c>
      <c r="F2" t="s">
        <v>874</v>
      </c>
      <c r="R2" s="171"/>
      <c r="Y2" t="str">
        <f>A2</f>
        <v>Ottawa-ROPEC</v>
      </c>
      <c r="Z2">
        <f t="shared" ref="Z2:Z65" si="0">B2</f>
        <v>0</v>
      </c>
      <c r="AA2">
        <f t="shared" ref="AA2:AB65" si="1">C2</f>
        <v>0</v>
      </c>
      <c r="AB2">
        <f t="shared" si="1"/>
        <v>0</v>
      </c>
      <c r="AC2" t="str">
        <f t="shared" ref="AC2:AC33" si="2">IF(E2="",0,_xlfn.XLOOKUP(E2,label,partID))</f>
        <v>buildCO</v>
      </c>
      <c r="AD2" t="str">
        <f t="shared" ref="AD2:AD33" si="3">IF(F2="",0,_xlfn.XLOOKUP(F2,label,partID))</f>
        <v>cdc</v>
      </c>
      <c r="AE2">
        <f t="shared" ref="AE2:AE65" si="4">G2</f>
        <v>0</v>
      </c>
      <c r="AF2">
        <f t="shared" ref="AF2:AF65" si="5">H2</f>
        <v>0</v>
      </c>
      <c r="AG2">
        <f t="shared" ref="AG2:AG65" si="6">I2</f>
        <v>0</v>
      </c>
      <c r="AH2">
        <f t="shared" ref="AH2:AH65" si="7">J2</f>
        <v>0</v>
      </c>
      <c r="AI2">
        <f t="shared" ref="AI2:AI65" si="8">K2</f>
        <v>0</v>
      </c>
      <c r="AJ2">
        <f t="shared" ref="AJ2:AJ65" si="9">L2</f>
        <v>0</v>
      </c>
      <c r="AK2">
        <f t="shared" ref="AK2:AK65" si="10">M2</f>
        <v>0</v>
      </c>
      <c r="AL2">
        <f t="shared" ref="AL2:AL65" si="11">N2</f>
        <v>0</v>
      </c>
      <c r="AM2">
        <f t="shared" ref="AM2:AM65" si="12">O2</f>
        <v>0</v>
      </c>
      <c r="AN2">
        <f t="shared" ref="AN2:AN65" si="13">P2</f>
        <v>0</v>
      </c>
      <c r="AO2">
        <f t="shared" ref="AO2:AO65" si="14">Q2</f>
        <v>0</v>
      </c>
      <c r="AP2">
        <f t="shared" ref="AP2:AP65" si="15">R2</f>
        <v>0</v>
      </c>
      <c r="AQ2">
        <f t="shared" ref="AQ2:AQ65" si="16">S2</f>
        <v>0</v>
      </c>
    </row>
    <row r="3" spans="1:43" x14ac:dyDescent="0.2">
      <c r="R3" s="171"/>
      <c r="Y3">
        <f t="shared" ref="Y3:Y66" si="17">A3</f>
        <v>0</v>
      </c>
      <c r="Z3">
        <f t="shared" si="0"/>
        <v>0</v>
      </c>
      <c r="AA3">
        <f t="shared" si="1"/>
        <v>0</v>
      </c>
      <c r="AB3">
        <f t="shared" si="1"/>
        <v>0</v>
      </c>
      <c r="AC3">
        <f t="shared" si="2"/>
        <v>0</v>
      </c>
      <c r="AD3">
        <f t="shared" si="3"/>
        <v>0</v>
      </c>
      <c r="AE3">
        <f t="shared" si="4"/>
        <v>0</v>
      </c>
      <c r="AF3">
        <f t="shared" si="5"/>
        <v>0</v>
      </c>
      <c r="AG3">
        <f t="shared" si="6"/>
        <v>0</v>
      </c>
      <c r="AH3">
        <f t="shared" si="7"/>
        <v>0</v>
      </c>
      <c r="AI3">
        <f t="shared" si="8"/>
        <v>0</v>
      </c>
      <c r="AJ3">
        <f t="shared" si="9"/>
        <v>0</v>
      </c>
      <c r="AK3">
        <f t="shared" si="10"/>
        <v>0</v>
      </c>
      <c r="AL3">
        <f t="shared" si="11"/>
        <v>0</v>
      </c>
      <c r="AM3">
        <f t="shared" si="12"/>
        <v>0</v>
      </c>
      <c r="AN3">
        <f t="shared" si="13"/>
        <v>0</v>
      </c>
      <c r="AO3">
        <f t="shared" si="14"/>
        <v>0</v>
      </c>
      <c r="AP3">
        <f t="shared" si="15"/>
        <v>0</v>
      </c>
      <c r="AQ3">
        <f t="shared" si="16"/>
        <v>0</v>
      </c>
    </row>
    <row r="4" spans="1:43" x14ac:dyDescent="0.2">
      <c r="R4" s="171"/>
      <c r="Y4">
        <f t="shared" si="17"/>
        <v>0</v>
      </c>
      <c r="Z4">
        <f t="shared" si="0"/>
        <v>0</v>
      </c>
      <c r="AA4">
        <f t="shared" si="1"/>
        <v>0</v>
      </c>
      <c r="AB4">
        <f t="shared" si="1"/>
        <v>0</v>
      </c>
      <c r="AC4">
        <f t="shared" si="2"/>
        <v>0</v>
      </c>
      <c r="AD4">
        <f t="shared" si="3"/>
        <v>0</v>
      </c>
      <c r="AE4">
        <f t="shared" si="4"/>
        <v>0</v>
      </c>
      <c r="AF4">
        <f t="shared" si="5"/>
        <v>0</v>
      </c>
      <c r="AG4">
        <f t="shared" si="6"/>
        <v>0</v>
      </c>
      <c r="AH4">
        <f t="shared" si="7"/>
        <v>0</v>
      </c>
      <c r="AI4">
        <f t="shared" si="8"/>
        <v>0</v>
      </c>
      <c r="AJ4">
        <f t="shared" si="9"/>
        <v>0</v>
      </c>
      <c r="AK4">
        <f t="shared" si="10"/>
        <v>0</v>
      </c>
      <c r="AL4">
        <f t="shared" si="11"/>
        <v>0</v>
      </c>
      <c r="AM4">
        <f t="shared" si="12"/>
        <v>0</v>
      </c>
      <c r="AN4">
        <f t="shared" si="13"/>
        <v>0</v>
      </c>
      <c r="AO4">
        <f t="shared" si="14"/>
        <v>0</v>
      </c>
      <c r="AP4">
        <f t="shared" si="15"/>
        <v>0</v>
      </c>
      <c r="AQ4">
        <f t="shared" si="16"/>
        <v>0</v>
      </c>
    </row>
    <row r="5" spans="1:43" x14ac:dyDescent="0.2">
      <c r="R5" s="171"/>
      <c r="Y5">
        <f t="shared" si="17"/>
        <v>0</v>
      </c>
      <c r="Z5">
        <f t="shared" si="0"/>
        <v>0</v>
      </c>
      <c r="AA5">
        <f t="shared" si="1"/>
        <v>0</v>
      </c>
      <c r="AB5">
        <f t="shared" si="1"/>
        <v>0</v>
      </c>
      <c r="AC5">
        <f t="shared" si="2"/>
        <v>0</v>
      </c>
      <c r="AD5">
        <f t="shared" si="3"/>
        <v>0</v>
      </c>
      <c r="AE5">
        <f t="shared" si="4"/>
        <v>0</v>
      </c>
      <c r="AF5">
        <f t="shared" si="5"/>
        <v>0</v>
      </c>
      <c r="AG5">
        <f t="shared" si="6"/>
        <v>0</v>
      </c>
      <c r="AH5">
        <f t="shared" si="7"/>
        <v>0</v>
      </c>
      <c r="AI5">
        <f t="shared" si="8"/>
        <v>0</v>
      </c>
      <c r="AJ5">
        <f t="shared" si="9"/>
        <v>0</v>
      </c>
      <c r="AK5">
        <f t="shared" si="10"/>
        <v>0</v>
      </c>
      <c r="AL5">
        <f t="shared" si="11"/>
        <v>0</v>
      </c>
      <c r="AM5">
        <f t="shared" si="12"/>
        <v>0</v>
      </c>
      <c r="AN5">
        <f t="shared" si="13"/>
        <v>0</v>
      </c>
      <c r="AO5">
        <f t="shared" si="14"/>
        <v>0</v>
      </c>
      <c r="AP5">
        <f t="shared" si="15"/>
        <v>0</v>
      </c>
      <c r="AQ5">
        <f t="shared" si="16"/>
        <v>0</v>
      </c>
    </row>
    <row r="6" spans="1:43" x14ac:dyDescent="0.2">
      <c r="R6" s="171"/>
      <c r="Y6">
        <f t="shared" si="17"/>
        <v>0</v>
      </c>
      <c r="Z6">
        <f t="shared" si="0"/>
        <v>0</v>
      </c>
      <c r="AA6">
        <f t="shared" si="1"/>
        <v>0</v>
      </c>
      <c r="AB6">
        <f t="shared" si="1"/>
        <v>0</v>
      </c>
      <c r="AC6">
        <f t="shared" si="2"/>
        <v>0</v>
      </c>
      <c r="AD6">
        <f t="shared" si="3"/>
        <v>0</v>
      </c>
      <c r="AE6">
        <f t="shared" si="4"/>
        <v>0</v>
      </c>
      <c r="AF6">
        <f t="shared" si="5"/>
        <v>0</v>
      </c>
      <c r="AG6">
        <f t="shared" si="6"/>
        <v>0</v>
      </c>
      <c r="AH6">
        <f t="shared" si="7"/>
        <v>0</v>
      </c>
      <c r="AI6">
        <f t="shared" si="8"/>
        <v>0</v>
      </c>
      <c r="AJ6">
        <f t="shared" si="9"/>
        <v>0</v>
      </c>
      <c r="AK6">
        <f t="shared" si="10"/>
        <v>0</v>
      </c>
      <c r="AL6">
        <f t="shared" si="11"/>
        <v>0</v>
      </c>
      <c r="AM6">
        <f t="shared" si="12"/>
        <v>0</v>
      </c>
      <c r="AN6">
        <f t="shared" si="13"/>
        <v>0</v>
      </c>
      <c r="AO6">
        <f t="shared" si="14"/>
        <v>0</v>
      </c>
      <c r="AP6">
        <f t="shared" si="15"/>
        <v>0</v>
      </c>
      <c r="AQ6">
        <f t="shared" si="16"/>
        <v>0</v>
      </c>
    </row>
    <row r="7" spans="1:43" x14ac:dyDescent="0.2">
      <c r="R7" s="171"/>
      <c r="Y7">
        <f t="shared" si="17"/>
        <v>0</v>
      </c>
      <c r="Z7">
        <f t="shared" si="0"/>
        <v>0</v>
      </c>
      <c r="AA7">
        <f t="shared" si="1"/>
        <v>0</v>
      </c>
      <c r="AB7">
        <f t="shared" si="1"/>
        <v>0</v>
      </c>
      <c r="AC7">
        <f t="shared" si="2"/>
        <v>0</v>
      </c>
      <c r="AD7">
        <f t="shared" si="3"/>
        <v>0</v>
      </c>
      <c r="AE7">
        <f t="shared" si="4"/>
        <v>0</v>
      </c>
      <c r="AF7">
        <f t="shared" si="5"/>
        <v>0</v>
      </c>
      <c r="AG7">
        <f t="shared" si="6"/>
        <v>0</v>
      </c>
      <c r="AH7">
        <f t="shared" si="7"/>
        <v>0</v>
      </c>
      <c r="AI7">
        <f t="shared" si="8"/>
        <v>0</v>
      </c>
      <c r="AJ7">
        <f t="shared" si="9"/>
        <v>0</v>
      </c>
      <c r="AK7">
        <f t="shared" si="10"/>
        <v>0</v>
      </c>
      <c r="AL7">
        <f t="shared" si="11"/>
        <v>0</v>
      </c>
      <c r="AM7">
        <f t="shared" si="12"/>
        <v>0</v>
      </c>
      <c r="AN7">
        <f t="shared" si="13"/>
        <v>0</v>
      </c>
      <c r="AO7">
        <f t="shared" si="14"/>
        <v>0</v>
      </c>
      <c r="AP7">
        <f t="shared" si="15"/>
        <v>0</v>
      </c>
      <c r="AQ7">
        <f t="shared" si="16"/>
        <v>0</v>
      </c>
    </row>
    <row r="8" spans="1:43" x14ac:dyDescent="0.2">
      <c r="R8" s="171"/>
      <c r="Y8">
        <f t="shared" si="17"/>
        <v>0</v>
      </c>
      <c r="Z8">
        <f t="shared" si="0"/>
        <v>0</v>
      </c>
      <c r="AA8">
        <f t="shared" si="1"/>
        <v>0</v>
      </c>
      <c r="AB8">
        <f t="shared" si="1"/>
        <v>0</v>
      </c>
      <c r="AC8">
        <f t="shared" si="2"/>
        <v>0</v>
      </c>
      <c r="AD8">
        <f t="shared" si="3"/>
        <v>0</v>
      </c>
      <c r="AE8">
        <f t="shared" si="4"/>
        <v>0</v>
      </c>
      <c r="AF8">
        <f t="shared" si="5"/>
        <v>0</v>
      </c>
      <c r="AG8">
        <f t="shared" si="6"/>
        <v>0</v>
      </c>
      <c r="AH8">
        <f t="shared" si="7"/>
        <v>0</v>
      </c>
      <c r="AI8">
        <f t="shared" si="8"/>
        <v>0</v>
      </c>
      <c r="AJ8">
        <f t="shared" si="9"/>
        <v>0</v>
      </c>
      <c r="AK8">
        <f t="shared" si="10"/>
        <v>0</v>
      </c>
      <c r="AL8">
        <f t="shared" si="11"/>
        <v>0</v>
      </c>
      <c r="AM8">
        <f t="shared" si="12"/>
        <v>0</v>
      </c>
      <c r="AN8">
        <f t="shared" si="13"/>
        <v>0</v>
      </c>
      <c r="AO8">
        <f t="shared" si="14"/>
        <v>0</v>
      </c>
      <c r="AP8">
        <f t="shared" si="15"/>
        <v>0</v>
      </c>
      <c r="AQ8">
        <f t="shared" si="16"/>
        <v>0</v>
      </c>
    </row>
    <row r="9" spans="1:43" x14ac:dyDescent="0.2">
      <c r="R9" s="171"/>
      <c r="Y9">
        <f t="shared" si="17"/>
        <v>0</v>
      </c>
      <c r="Z9">
        <f t="shared" si="0"/>
        <v>0</v>
      </c>
      <c r="AA9">
        <f t="shared" si="1"/>
        <v>0</v>
      </c>
      <c r="AB9">
        <f t="shared" si="1"/>
        <v>0</v>
      </c>
      <c r="AC9">
        <f t="shared" si="2"/>
        <v>0</v>
      </c>
      <c r="AD9">
        <f t="shared" si="3"/>
        <v>0</v>
      </c>
      <c r="AE9">
        <f t="shared" si="4"/>
        <v>0</v>
      </c>
      <c r="AF9">
        <f t="shared" si="5"/>
        <v>0</v>
      </c>
      <c r="AG9">
        <f t="shared" si="6"/>
        <v>0</v>
      </c>
      <c r="AH9">
        <f t="shared" si="7"/>
        <v>0</v>
      </c>
      <c r="AI9">
        <f t="shared" si="8"/>
        <v>0</v>
      </c>
      <c r="AJ9">
        <f t="shared" si="9"/>
        <v>0</v>
      </c>
      <c r="AK9">
        <f t="shared" si="10"/>
        <v>0</v>
      </c>
      <c r="AL9">
        <f t="shared" si="11"/>
        <v>0</v>
      </c>
      <c r="AM9">
        <f t="shared" si="12"/>
        <v>0</v>
      </c>
      <c r="AN9">
        <f t="shared" si="13"/>
        <v>0</v>
      </c>
      <c r="AO9">
        <f t="shared" si="14"/>
        <v>0</v>
      </c>
      <c r="AP9">
        <f t="shared" si="15"/>
        <v>0</v>
      </c>
      <c r="AQ9">
        <f t="shared" si="16"/>
        <v>0</v>
      </c>
    </row>
    <row r="10" spans="1:43" x14ac:dyDescent="0.2">
      <c r="R10" s="171"/>
      <c r="Y10">
        <f t="shared" si="17"/>
        <v>0</v>
      </c>
      <c r="Z10">
        <f t="shared" si="0"/>
        <v>0</v>
      </c>
      <c r="AA10">
        <f t="shared" si="1"/>
        <v>0</v>
      </c>
      <c r="AB10">
        <f t="shared" si="1"/>
        <v>0</v>
      </c>
      <c r="AC10">
        <f t="shared" si="2"/>
        <v>0</v>
      </c>
      <c r="AD10">
        <f t="shared" si="3"/>
        <v>0</v>
      </c>
      <c r="AE10">
        <f t="shared" si="4"/>
        <v>0</v>
      </c>
      <c r="AF10">
        <f t="shared" si="5"/>
        <v>0</v>
      </c>
      <c r="AG10">
        <f t="shared" si="6"/>
        <v>0</v>
      </c>
      <c r="AH10">
        <f t="shared" si="7"/>
        <v>0</v>
      </c>
      <c r="AI10">
        <f t="shared" si="8"/>
        <v>0</v>
      </c>
      <c r="AJ10">
        <f t="shared" si="9"/>
        <v>0</v>
      </c>
      <c r="AK10">
        <f t="shared" si="10"/>
        <v>0</v>
      </c>
      <c r="AL10">
        <f t="shared" si="11"/>
        <v>0</v>
      </c>
      <c r="AM10">
        <f t="shared" si="12"/>
        <v>0</v>
      </c>
      <c r="AN10">
        <f t="shared" si="13"/>
        <v>0</v>
      </c>
      <c r="AO10">
        <f t="shared" si="14"/>
        <v>0</v>
      </c>
      <c r="AP10">
        <f t="shared" si="15"/>
        <v>0</v>
      </c>
      <c r="AQ10">
        <f t="shared" si="16"/>
        <v>0</v>
      </c>
    </row>
    <row r="11" spans="1:43" x14ac:dyDescent="0.2">
      <c r="R11" s="171"/>
      <c r="Y11">
        <f t="shared" si="17"/>
        <v>0</v>
      </c>
      <c r="Z11">
        <f t="shared" si="0"/>
        <v>0</v>
      </c>
      <c r="AA11">
        <f t="shared" si="1"/>
        <v>0</v>
      </c>
      <c r="AB11">
        <f t="shared" si="1"/>
        <v>0</v>
      </c>
      <c r="AC11">
        <f t="shared" si="2"/>
        <v>0</v>
      </c>
      <c r="AD11">
        <f t="shared" si="3"/>
        <v>0</v>
      </c>
      <c r="AE11">
        <f t="shared" si="4"/>
        <v>0</v>
      </c>
      <c r="AF11">
        <f t="shared" si="5"/>
        <v>0</v>
      </c>
      <c r="AG11">
        <f t="shared" si="6"/>
        <v>0</v>
      </c>
      <c r="AH11">
        <f t="shared" si="7"/>
        <v>0</v>
      </c>
      <c r="AI11">
        <f t="shared" si="8"/>
        <v>0</v>
      </c>
      <c r="AJ11">
        <f t="shared" si="9"/>
        <v>0</v>
      </c>
      <c r="AK11">
        <f t="shared" si="10"/>
        <v>0</v>
      </c>
      <c r="AL11">
        <f t="shared" si="11"/>
        <v>0</v>
      </c>
      <c r="AM11">
        <f t="shared" si="12"/>
        <v>0</v>
      </c>
      <c r="AN11">
        <f t="shared" si="13"/>
        <v>0</v>
      </c>
      <c r="AO11">
        <f t="shared" si="14"/>
        <v>0</v>
      </c>
      <c r="AP11">
        <f t="shared" si="15"/>
        <v>0</v>
      </c>
      <c r="AQ11">
        <f t="shared" si="16"/>
        <v>0</v>
      </c>
    </row>
    <row r="12" spans="1:43" x14ac:dyDescent="0.2">
      <c r="R12" s="171"/>
      <c r="Y12">
        <f t="shared" si="17"/>
        <v>0</v>
      </c>
      <c r="Z12">
        <f t="shared" si="0"/>
        <v>0</v>
      </c>
      <c r="AA12">
        <f t="shared" si="1"/>
        <v>0</v>
      </c>
      <c r="AB12">
        <f t="shared" si="1"/>
        <v>0</v>
      </c>
      <c r="AC12">
        <f t="shared" si="2"/>
        <v>0</v>
      </c>
      <c r="AD12">
        <f t="shared" si="3"/>
        <v>0</v>
      </c>
      <c r="AE12">
        <f t="shared" si="4"/>
        <v>0</v>
      </c>
      <c r="AF12">
        <f t="shared" si="5"/>
        <v>0</v>
      </c>
      <c r="AG12">
        <f t="shared" si="6"/>
        <v>0</v>
      </c>
      <c r="AH12">
        <f t="shared" si="7"/>
        <v>0</v>
      </c>
      <c r="AI12">
        <f t="shared" si="8"/>
        <v>0</v>
      </c>
      <c r="AJ12">
        <f t="shared" si="9"/>
        <v>0</v>
      </c>
      <c r="AK12">
        <f t="shared" si="10"/>
        <v>0</v>
      </c>
      <c r="AL12">
        <f t="shared" si="11"/>
        <v>0</v>
      </c>
      <c r="AM12">
        <f t="shared" si="12"/>
        <v>0</v>
      </c>
      <c r="AN12">
        <f t="shared" si="13"/>
        <v>0</v>
      </c>
      <c r="AO12">
        <f t="shared" si="14"/>
        <v>0</v>
      </c>
      <c r="AP12">
        <f t="shared" si="15"/>
        <v>0</v>
      </c>
      <c r="AQ12">
        <f t="shared" si="16"/>
        <v>0</v>
      </c>
    </row>
    <row r="13" spans="1:43" x14ac:dyDescent="0.2">
      <c r="A13" s="22"/>
      <c r="R13" s="171"/>
      <c r="Y13">
        <f t="shared" si="17"/>
        <v>0</v>
      </c>
      <c r="Z13">
        <f t="shared" si="0"/>
        <v>0</v>
      </c>
      <c r="AA13">
        <f t="shared" si="1"/>
        <v>0</v>
      </c>
      <c r="AB13">
        <f t="shared" si="1"/>
        <v>0</v>
      </c>
      <c r="AC13">
        <f t="shared" si="2"/>
        <v>0</v>
      </c>
      <c r="AD13">
        <f t="shared" si="3"/>
        <v>0</v>
      </c>
      <c r="AE13">
        <f t="shared" si="4"/>
        <v>0</v>
      </c>
      <c r="AF13">
        <f t="shared" si="5"/>
        <v>0</v>
      </c>
      <c r="AG13">
        <f t="shared" si="6"/>
        <v>0</v>
      </c>
      <c r="AH13">
        <f t="shared" si="7"/>
        <v>0</v>
      </c>
      <c r="AI13">
        <f t="shared" si="8"/>
        <v>0</v>
      </c>
      <c r="AJ13">
        <f t="shared" si="9"/>
        <v>0</v>
      </c>
      <c r="AK13">
        <f t="shared" si="10"/>
        <v>0</v>
      </c>
      <c r="AL13">
        <f t="shared" si="11"/>
        <v>0</v>
      </c>
      <c r="AM13">
        <f t="shared" si="12"/>
        <v>0</v>
      </c>
      <c r="AN13">
        <f t="shared" si="13"/>
        <v>0</v>
      </c>
      <c r="AO13">
        <f t="shared" si="14"/>
        <v>0</v>
      </c>
      <c r="AP13">
        <f t="shared" si="15"/>
        <v>0</v>
      </c>
      <c r="AQ13">
        <f t="shared" si="16"/>
        <v>0</v>
      </c>
    </row>
    <row r="14" spans="1:43" x14ac:dyDescent="0.2">
      <c r="R14" s="171"/>
      <c r="Y14">
        <f t="shared" si="17"/>
        <v>0</v>
      </c>
      <c r="Z14">
        <f t="shared" si="0"/>
        <v>0</v>
      </c>
      <c r="AA14">
        <f t="shared" si="1"/>
        <v>0</v>
      </c>
      <c r="AB14">
        <f t="shared" si="1"/>
        <v>0</v>
      </c>
      <c r="AC14">
        <f t="shared" si="2"/>
        <v>0</v>
      </c>
      <c r="AD14">
        <f t="shared" si="3"/>
        <v>0</v>
      </c>
      <c r="AE14">
        <f t="shared" si="4"/>
        <v>0</v>
      </c>
      <c r="AF14">
        <f t="shared" si="5"/>
        <v>0</v>
      </c>
      <c r="AG14">
        <f t="shared" si="6"/>
        <v>0</v>
      </c>
      <c r="AH14">
        <f t="shared" si="7"/>
        <v>0</v>
      </c>
      <c r="AI14">
        <f t="shared" si="8"/>
        <v>0</v>
      </c>
      <c r="AJ14">
        <f t="shared" si="9"/>
        <v>0</v>
      </c>
      <c r="AK14">
        <f t="shared" si="10"/>
        <v>0</v>
      </c>
      <c r="AL14">
        <f t="shared" si="11"/>
        <v>0</v>
      </c>
      <c r="AM14">
        <f t="shared" si="12"/>
        <v>0</v>
      </c>
      <c r="AN14">
        <f t="shared" si="13"/>
        <v>0</v>
      </c>
      <c r="AO14">
        <f t="shared" si="14"/>
        <v>0</v>
      </c>
      <c r="AP14">
        <f t="shared" si="15"/>
        <v>0</v>
      </c>
      <c r="AQ14">
        <f t="shared" si="16"/>
        <v>0</v>
      </c>
    </row>
    <row r="15" spans="1:43" x14ac:dyDescent="0.2">
      <c r="R15" s="171"/>
      <c r="Y15">
        <f t="shared" si="17"/>
        <v>0</v>
      </c>
      <c r="Z15">
        <f t="shared" si="0"/>
        <v>0</v>
      </c>
      <c r="AA15">
        <f t="shared" si="1"/>
        <v>0</v>
      </c>
      <c r="AB15">
        <f t="shared" si="1"/>
        <v>0</v>
      </c>
      <c r="AC15">
        <f t="shared" si="2"/>
        <v>0</v>
      </c>
      <c r="AD15">
        <f t="shared" si="3"/>
        <v>0</v>
      </c>
      <c r="AE15">
        <f t="shared" si="4"/>
        <v>0</v>
      </c>
      <c r="AF15">
        <f t="shared" si="5"/>
        <v>0</v>
      </c>
      <c r="AG15">
        <f t="shared" si="6"/>
        <v>0</v>
      </c>
      <c r="AH15">
        <f t="shared" si="7"/>
        <v>0</v>
      </c>
      <c r="AI15">
        <f t="shared" si="8"/>
        <v>0</v>
      </c>
      <c r="AJ15">
        <f t="shared" si="9"/>
        <v>0</v>
      </c>
      <c r="AK15">
        <f t="shared" si="10"/>
        <v>0</v>
      </c>
      <c r="AL15">
        <f t="shared" si="11"/>
        <v>0</v>
      </c>
      <c r="AM15">
        <f t="shared" si="12"/>
        <v>0</v>
      </c>
      <c r="AN15">
        <f t="shared" si="13"/>
        <v>0</v>
      </c>
      <c r="AO15">
        <f t="shared" si="14"/>
        <v>0</v>
      </c>
      <c r="AP15">
        <f t="shared" si="15"/>
        <v>0</v>
      </c>
      <c r="AQ15">
        <f t="shared" si="16"/>
        <v>0</v>
      </c>
    </row>
    <row r="16" spans="1:43" x14ac:dyDescent="0.2">
      <c r="R16" s="171"/>
      <c r="Y16">
        <f t="shared" si="17"/>
        <v>0</v>
      </c>
      <c r="Z16">
        <f t="shared" si="0"/>
        <v>0</v>
      </c>
      <c r="AA16">
        <f t="shared" si="1"/>
        <v>0</v>
      </c>
      <c r="AB16">
        <f t="shared" si="1"/>
        <v>0</v>
      </c>
      <c r="AC16">
        <f t="shared" si="2"/>
        <v>0</v>
      </c>
      <c r="AD16">
        <f t="shared" si="3"/>
        <v>0</v>
      </c>
      <c r="AE16">
        <f t="shared" si="4"/>
        <v>0</v>
      </c>
      <c r="AF16">
        <f t="shared" si="5"/>
        <v>0</v>
      </c>
      <c r="AG16">
        <f t="shared" si="6"/>
        <v>0</v>
      </c>
      <c r="AH16">
        <f t="shared" si="7"/>
        <v>0</v>
      </c>
      <c r="AI16">
        <f t="shared" si="8"/>
        <v>0</v>
      </c>
      <c r="AJ16">
        <f t="shared" si="9"/>
        <v>0</v>
      </c>
      <c r="AK16">
        <f t="shared" si="10"/>
        <v>0</v>
      </c>
      <c r="AL16">
        <f t="shared" si="11"/>
        <v>0</v>
      </c>
      <c r="AM16">
        <f t="shared" si="12"/>
        <v>0</v>
      </c>
      <c r="AN16">
        <f t="shared" si="13"/>
        <v>0</v>
      </c>
      <c r="AO16">
        <f t="shared" si="14"/>
        <v>0</v>
      </c>
      <c r="AP16">
        <f t="shared" si="15"/>
        <v>0</v>
      </c>
      <c r="AQ16">
        <f t="shared" si="16"/>
        <v>0</v>
      </c>
    </row>
    <row r="17" spans="18:43" x14ac:dyDescent="0.2">
      <c r="R17" s="171"/>
      <c r="Y17">
        <f t="shared" si="17"/>
        <v>0</v>
      </c>
      <c r="Z17">
        <f t="shared" si="0"/>
        <v>0</v>
      </c>
      <c r="AA17">
        <f t="shared" si="1"/>
        <v>0</v>
      </c>
      <c r="AB17">
        <f t="shared" si="1"/>
        <v>0</v>
      </c>
      <c r="AC17">
        <f t="shared" si="2"/>
        <v>0</v>
      </c>
      <c r="AD17">
        <f t="shared" si="3"/>
        <v>0</v>
      </c>
      <c r="AE17">
        <f t="shared" si="4"/>
        <v>0</v>
      </c>
      <c r="AF17">
        <f t="shared" si="5"/>
        <v>0</v>
      </c>
      <c r="AG17">
        <f t="shared" si="6"/>
        <v>0</v>
      </c>
      <c r="AH17">
        <f t="shared" si="7"/>
        <v>0</v>
      </c>
      <c r="AI17">
        <f t="shared" si="8"/>
        <v>0</v>
      </c>
      <c r="AJ17">
        <f t="shared" si="9"/>
        <v>0</v>
      </c>
      <c r="AK17">
        <f t="shared" si="10"/>
        <v>0</v>
      </c>
      <c r="AL17">
        <f t="shared" si="11"/>
        <v>0</v>
      </c>
      <c r="AM17">
        <f t="shared" si="12"/>
        <v>0</v>
      </c>
      <c r="AN17">
        <f t="shared" si="13"/>
        <v>0</v>
      </c>
      <c r="AO17">
        <f t="shared" si="14"/>
        <v>0</v>
      </c>
      <c r="AP17">
        <f t="shared" si="15"/>
        <v>0</v>
      </c>
      <c r="AQ17">
        <f t="shared" si="16"/>
        <v>0</v>
      </c>
    </row>
    <row r="18" spans="18:43" x14ac:dyDescent="0.2">
      <c r="R18" s="171"/>
      <c r="Y18">
        <f t="shared" si="17"/>
        <v>0</v>
      </c>
      <c r="Z18">
        <f t="shared" si="0"/>
        <v>0</v>
      </c>
      <c r="AA18">
        <f t="shared" si="1"/>
        <v>0</v>
      </c>
      <c r="AB18">
        <f t="shared" si="1"/>
        <v>0</v>
      </c>
      <c r="AC18">
        <f t="shared" si="2"/>
        <v>0</v>
      </c>
      <c r="AD18">
        <f t="shared" si="3"/>
        <v>0</v>
      </c>
      <c r="AE18">
        <f t="shared" si="4"/>
        <v>0</v>
      </c>
      <c r="AF18">
        <f t="shared" si="5"/>
        <v>0</v>
      </c>
      <c r="AG18">
        <f t="shared" si="6"/>
        <v>0</v>
      </c>
      <c r="AH18">
        <f t="shared" si="7"/>
        <v>0</v>
      </c>
      <c r="AI18">
        <f t="shared" si="8"/>
        <v>0</v>
      </c>
      <c r="AJ18">
        <f t="shared" si="9"/>
        <v>0</v>
      </c>
      <c r="AK18">
        <f t="shared" si="10"/>
        <v>0</v>
      </c>
      <c r="AL18">
        <f t="shared" si="11"/>
        <v>0</v>
      </c>
      <c r="AM18">
        <f t="shared" si="12"/>
        <v>0</v>
      </c>
      <c r="AN18">
        <f t="shared" si="13"/>
        <v>0</v>
      </c>
      <c r="AO18">
        <f t="shared" si="14"/>
        <v>0</v>
      </c>
      <c r="AP18">
        <f t="shared" si="15"/>
        <v>0</v>
      </c>
      <c r="AQ18">
        <f t="shared" si="16"/>
        <v>0</v>
      </c>
    </row>
    <row r="19" spans="18:43" x14ac:dyDescent="0.2">
      <c r="R19" s="171"/>
      <c r="Y19">
        <f t="shared" si="17"/>
        <v>0</v>
      </c>
      <c r="Z19">
        <f t="shared" si="0"/>
        <v>0</v>
      </c>
      <c r="AA19">
        <f t="shared" si="1"/>
        <v>0</v>
      </c>
      <c r="AB19">
        <f t="shared" si="1"/>
        <v>0</v>
      </c>
      <c r="AC19">
        <f t="shared" si="2"/>
        <v>0</v>
      </c>
      <c r="AD19">
        <f t="shared" si="3"/>
        <v>0</v>
      </c>
      <c r="AE19">
        <f t="shared" si="4"/>
        <v>0</v>
      </c>
      <c r="AF19">
        <f t="shared" si="5"/>
        <v>0</v>
      </c>
      <c r="AG19">
        <f t="shared" si="6"/>
        <v>0</v>
      </c>
      <c r="AH19">
        <f t="shared" si="7"/>
        <v>0</v>
      </c>
      <c r="AI19">
        <f t="shared" si="8"/>
        <v>0</v>
      </c>
      <c r="AJ19">
        <f t="shared" si="9"/>
        <v>0</v>
      </c>
      <c r="AK19">
        <f t="shared" si="10"/>
        <v>0</v>
      </c>
      <c r="AL19">
        <f t="shared" si="11"/>
        <v>0</v>
      </c>
      <c r="AM19">
        <f t="shared" si="12"/>
        <v>0</v>
      </c>
      <c r="AN19">
        <f t="shared" si="13"/>
        <v>0</v>
      </c>
      <c r="AO19">
        <f t="shared" si="14"/>
        <v>0</v>
      </c>
      <c r="AP19">
        <f t="shared" si="15"/>
        <v>0</v>
      </c>
      <c r="AQ19">
        <f t="shared" si="16"/>
        <v>0</v>
      </c>
    </row>
    <row r="20" spans="18:43" x14ac:dyDescent="0.2">
      <c r="R20" s="171"/>
      <c r="Y20">
        <f t="shared" si="17"/>
        <v>0</v>
      </c>
      <c r="Z20">
        <f t="shared" si="0"/>
        <v>0</v>
      </c>
      <c r="AA20">
        <f t="shared" si="1"/>
        <v>0</v>
      </c>
      <c r="AB20">
        <f t="shared" si="1"/>
        <v>0</v>
      </c>
      <c r="AC20">
        <f t="shared" si="2"/>
        <v>0</v>
      </c>
      <c r="AD20">
        <f t="shared" si="3"/>
        <v>0</v>
      </c>
      <c r="AE20">
        <f t="shared" si="4"/>
        <v>0</v>
      </c>
      <c r="AF20">
        <f t="shared" si="5"/>
        <v>0</v>
      </c>
      <c r="AG20">
        <f t="shared" si="6"/>
        <v>0</v>
      </c>
      <c r="AH20">
        <f t="shared" si="7"/>
        <v>0</v>
      </c>
      <c r="AI20">
        <f t="shared" si="8"/>
        <v>0</v>
      </c>
      <c r="AJ20">
        <f t="shared" si="9"/>
        <v>0</v>
      </c>
      <c r="AK20">
        <f t="shared" si="10"/>
        <v>0</v>
      </c>
      <c r="AL20">
        <f t="shared" si="11"/>
        <v>0</v>
      </c>
      <c r="AM20">
        <f t="shared" si="12"/>
        <v>0</v>
      </c>
      <c r="AN20">
        <f t="shared" si="13"/>
        <v>0</v>
      </c>
      <c r="AO20">
        <f t="shared" si="14"/>
        <v>0</v>
      </c>
      <c r="AP20">
        <f t="shared" si="15"/>
        <v>0</v>
      </c>
      <c r="AQ20">
        <f t="shared" si="16"/>
        <v>0</v>
      </c>
    </row>
    <row r="21" spans="18:43" x14ac:dyDescent="0.2">
      <c r="R21" s="171"/>
      <c r="Y21">
        <f t="shared" si="17"/>
        <v>0</v>
      </c>
      <c r="Z21">
        <f t="shared" si="0"/>
        <v>0</v>
      </c>
      <c r="AA21">
        <f t="shared" si="1"/>
        <v>0</v>
      </c>
      <c r="AB21">
        <f t="shared" si="1"/>
        <v>0</v>
      </c>
      <c r="AC21">
        <f t="shared" si="2"/>
        <v>0</v>
      </c>
      <c r="AD21">
        <f t="shared" si="3"/>
        <v>0</v>
      </c>
      <c r="AE21">
        <f t="shared" si="4"/>
        <v>0</v>
      </c>
      <c r="AF21">
        <f t="shared" si="5"/>
        <v>0</v>
      </c>
      <c r="AG21">
        <f t="shared" si="6"/>
        <v>0</v>
      </c>
      <c r="AH21">
        <f t="shared" si="7"/>
        <v>0</v>
      </c>
      <c r="AI21">
        <f t="shared" si="8"/>
        <v>0</v>
      </c>
      <c r="AJ21">
        <f t="shared" si="9"/>
        <v>0</v>
      </c>
      <c r="AK21">
        <f t="shared" si="10"/>
        <v>0</v>
      </c>
      <c r="AL21">
        <f t="shared" si="11"/>
        <v>0</v>
      </c>
      <c r="AM21">
        <f t="shared" si="12"/>
        <v>0</v>
      </c>
      <c r="AN21">
        <f t="shared" si="13"/>
        <v>0</v>
      </c>
      <c r="AO21">
        <f t="shared" si="14"/>
        <v>0</v>
      </c>
      <c r="AP21">
        <f t="shared" si="15"/>
        <v>0</v>
      </c>
      <c r="AQ21">
        <f t="shared" si="16"/>
        <v>0</v>
      </c>
    </row>
    <row r="22" spans="18:43" x14ac:dyDescent="0.2">
      <c r="R22" s="171"/>
      <c r="Y22">
        <f t="shared" si="17"/>
        <v>0</v>
      </c>
      <c r="Z22">
        <f t="shared" si="0"/>
        <v>0</v>
      </c>
      <c r="AA22">
        <f t="shared" si="1"/>
        <v>0</v>
      </c>
      <c r="AB22">
        <f t="shared" si="1"/>
        <v>0</v>
      </c>
      <c r="AC22">
        <f t="shared" si="2"/>
        <v>0</v>
      </c>
      <c r="AD22">
        <f t="shared" si="3"/>
        <v>0</v>
      </c>
      <c r="AE22">
        <f t="shared" si="4"/>
        <v>0</v>
      </c>
      <c r="AF22">
        <f t="shared" si="5"/>
        <v>0</v>
      </c>
      <c r="AG22">
        <f t="shared" si="6"/>
        <v>0</v>
      </c>
      <c r="AH22">
        <f t="shared" si="7"/>
        <v>0</v>
      </c>
      <c r="AI22">
        <f t="shared" si="8"/>
        <v>0</v>
      </c>
      <c r="AJ22">
        <f t="shared" si="9"/>
        <v>0</v>
      </c>
      <c r="AK22">
        <f t="shared" si="10"/>
        <v>0</v>
      </c>
      <c r="AL22">
        <f t="shared" si="11"/>
        <v>0</v>
      </c>
      <c r="AM22">
        <f t="shared" si="12"/>
        <v>0</v>
      </c>
      <c r="AN22">
        <f t="shared" si="13"/>
        <v>0</v>
      </c>
      <c r="AO22">
        <f t="shared" si="14"/>
        <v>0</v>
      </c>
      <c r="AP22">
        <f t="shared" si="15"/>
        <v>0</v>
      </c>
      <c r="AQ22">
        <f t="shared" si="16"/>
        <v>0</v>
      </c>
    </row>
    <row r="23" spans="18:43" x14ac:dyDescent="0.2">
      <c r="R23" s="171"/>
      <c r="Y23">
        <f t="shared" si="17"/>
        <v>0</v>
      </c>
      <c r="Z23">
        <f t="shared" si="0"/>
        <v>0</v>
      </c>
      <c r="AA23">
        <f t="shared" si="1"/>
        <v>0</v>
      </c>
      <c r="AB23">
        <f t="shared" si="1"/>
        <v>0</v>
      </c>
      <c r="AC23">
        <f t="shared" si="2"/>
        <v>0</v>
      </c>
      <c r="AD23">
        <f t="shared" si="3"/>
        <v>0</v>
      </c>
      <c r="AE23">
        <f t="shared" si="4"/>
        <v>0</v>
      </c>
      <c r="AF23">
        <f t="shared" si="5"/>
        <v>0</v>
      </c>
      <c r="AG23">
        <f t="shared" si="6"/>
        <v>0</v>
      </c>
      <c r="AH23">
        <f t="shared" si="7"/>
        <v>0</v>
      </c>
      <c r="AI23">
        <f t="shared" si="8"/>
        <v>0</v>
      </c>
      <c r="AJ23">
        <f t="shared" si="9"/>
        <v>0</v>
      </c>
      <c r="AK23">
        <f t="shared" si="10"/>
        <v>0</v>
      </c>
      <c r="AL23">
        <f t="shared" si="11"/>
        <v>0</v>
      </c>
      <c r="AM23">
        <f t="shared" si="12"/>
        <v>0</v>
      </c>
      <c r="AN23">
        <f t="shared" si="13"/>
        <v>0</v>
      </c>
      <c r="AO23">
        <f t="shared" si="14"/>
        <v>0</v>
      </c>
      <c r="AP23">
        <f t="shared" si="15"/>
        <v>0</v>
      </c>
      <c r="AQ23">
        <f t="shared" si="16"/>
        <v>0</v>
      </c>
    </row>
    <row r="24" spans="18:43" x14ac:dyDescent="0.2">
      <c r="R24" s="171"/>
      <c r="Y24">
        <f t="shared" si="17"/>
        <v>0</v>
      </c>
      <c r="Z24">
        <f t="shared" si="0"/>
        <v>0</v>
      </c>
      <c r="AA24">
        <f t="shared" si="1"/>
        <v>0</v>
      </c>
      <c r="AB24">
        <f t="shared" si="1"/>
        <v>0</v>
      </c>
      <c r="AC24">
        <f t="shared" si="2"/>
        <v>0</v>
      </c>
      <c r="AD24">
        <f t="shared" si="3"/>
        <v>0</v>
      </c>
      <c r="AE24">
        <f t="shared" si="4"/>
        <v>0</v>
      </c>
      <c r="AF24">
        <f t="shared" si="5"/>
        <v>0</v>
      </c>
      <c r="AG24">
        <f t="shared" si="6"/>
        <v>0</v>
      </c>
      <c r="AH24">
        <f t="shared" si="7"/>
        <v>0</v>
      </c>
      <c r="AI24">
        <f t="shared" si="8"/>
        <v>0</v>
      </c>
      <c r="AJ24">
        <f t="shared" si="9"/>
        <v>0</v>
      </c>
      <c r="AK24">
        <f t="shared" si="10"/>
        <v>0</v>
      </c>
      <c r="AL24">
        <f t="shared" si="11"/>
        <v>0</v>
      </c>
      <c r="AM24">
        <f t="shared" si="12"/>
        <v>0</v>
      </c>
      <c r="AN24">
        <f t="shared" si="13"/>
        <v>0</v>
      </c>
      <c r="AO24">
        <f t="shared" si="14"/>
        <v>0</v>
      </c>
      <c r="AP24">
        <f t="shared" si="15"/>
        <v>0</v>
      </c>
      <c r="AQ24">
        <f t="shared" si="16"/>
        <v>0</v>
      </c>
    </row>
    <row r="25" spans="18:43" x14ac:dyDescent="0.2">
      <c r="R25" s="171"/>
      <c r="Y25">
        <f t="shared" si="17"/>
        <v>0</v>
      </c>
      <c r="Z25">
        <f t="shared" si="0"/>
        <v>0</v>
      </c>
      <c r="AA25">
        <f t="shared" si="1"/>
        <v>0</v>
      </c>
      <c r="AB25">
        <f t="shared" si="1"/>
        <v>0</v>
      </c>
      <c r="AC25">
        <f t="shared" si="2"/>
        <v>0</v>
      </c>
      <c r="AD25">
        <f t="shared" si="3"/>
        <v>0</v>
      </c>
      <c r="AE25">
        <f t="shared" si="4"/>
        <v>0</v>
      </c>
      <c r="AF25">
        <f t="shared" si="5"/>
        <v>0</v>
      </c>
      <c r="AG25">
        <f t="shared" si="6"/>
        <v>0</v>
      </c>
      <c r="AH25">
        <f t="shared" si="7"/>
        <v>0</v>
      </c>
      <c r="AI25">
        <f t="shared" si="8"/>
        <v>0</v>
      </c>
      <c r="AJ25">
        <f t="shared" si="9"/>
        <v>0</v>
      </c>
      <c r="AK25">
        <f t="shared" si="10"/>
        <v>0</v>
      </c>
      <c r="AL25">
        <f t="shared" si="11"/>
        <v>0</v>
      </c>
      <c r="AM25">
        <f t="shared" si="12"/>
        <v>0</v>
      </c>
      <c r="AN25">
        <f t="shared" si="13"/>
        <v>0</v>
      </c>
      <c r="AO25">
        <f t="shared" si="14"/>
        <v>0</v>
      </c>
      <c r="AP25">
        <f t="shared" si="15"/>
        <v>0</v>
      </c>
      <c r="AQ25">
        <f t="shared" si="16"/>
        <v>0</v>
      </c>
    </row>
    <row r="26" spans="18:43" x14ac:dyDescent="0.2">
      <c r="R26" s="171"/>
      <c r="Y26">
        <f t="shared" si="17"/>
        <v>0</v>
      </c>
      <c r="Z26">
        <f t="shared" si="0"/>
        <v>0</v>
      </c>
      <c r="AA26">
        <f t="shared" si="1"/>
        <v>0</v>
      </c>
      <c r="AB26">
        <f t="shared" si="1"/>
        <v>0</v>
      </c>
      <c r="AC26">
        <f t="shared" si="2"/>
        <v>0</v>
      </c>
      <c r="AD26">
        <f t="shared" si="3"/>
        <v>0</v>
      </c>
      <c r="AE26">
        <f t="shared" si="4"/>
        <v>0</v>
      </c>
      <c r="AF26">
        <f t="shared" si="5"/>
        <v>0</v>
      </c>
      <c r="AG26">
        <f t="shared" si="6"/>
        <v>0</v>
      </c>
      <c r="AH26">
        <f t="shared" si="7"/>
        <v>0</v>
      </c>
      <c r="AI26">
        <f t="shared" si="8"/>
        <v>0</v>
      </c>
      <c r="AJ26">
        <f t="shared" si="9"/>
        <v>0</v>
      </c>
      <c r="AK26">
        <f t="shared" si="10"/>
        <v>0</v>
      </c>
      <c r="AL26">
        <f t="shared" si="11"/>
        <v>0</v>
      </c>
      <c r="AM26">
        <f t="shared" si="12"/>
        <v>0</v>
      </c>
      <c r="AN26">
        <f t="shared" si="13"/>
        <v>0</v>
      </c>
      <c r="AO26">
        <f t="shared" si="14"/>
        <v>0</v>
      </c>
      <c r="AP26">
        <f t="shared" si="15"/>
        <v>0</v>
      </c>
      <c r="AQ26">
        <f t="shared" si="16"/>
        <v>0</v>
      </c>
    </row>
    <row r="27" spans="18:43" x14ac:dyDescent="0.2">
      <c r="R27" s="171"/>
      <c r="Y27">
        <f t="shared" si="17"/>
        <v>0</v>
      </c>
      <c r="Z27">
        <f t="shared" si="0"/>
        <v>0</v>
      </c>
      <c r="AA27">
        <f t="shared" si="1"/>
        <v>0</v>
      </c>
      <c r="AB27">
        <f t="shared" si="1"/>
        <v>0</v>
      </c>
      <c r="AC27">
        <f t="shared" si="2"/>
        <v>0</v>
      </c>
      <c r="AD27">
        <f t="shared" si="3"/>
        <v>0</v>
      </c>
      <c r="AE27">
        <f t="shared" si="4"/>
        <v>0</v>
      </c>
      <c r="AF27">
        <f t="shared" si="5"/>
        <v>0</v>
      </c>
      <c r="AG27">
        <f t="shared" si="6"/>
        <v>0</v>
      </c>
      <c r="AH27">
        <f t="shared" si="7"/>
        <v>0</v>
      </c>
      <c r="AI27">
        <f t="shared" si="8"/>
        <v>0</v>
      </c>
      <c r="AJ27">
        <f t="shared" si="9"/>
        <v>0</v>
      </c>
      <c r="AK27">
        <f t="shared" si="10"/>
        <v>0</v>
      </c>
      <c r="AL27">
        <f t="shared" si="11"/>
        <v>0</v>
      </c>
      <c r="AM27">
        <f t="shared" si="12"/>
        <v>0</v>
      </c>
      <c r="AN27">
        <f t="shared" si="13"/>
        <v>0</v>
      </c>
      <c r="AO27">
        <f t="shared" si="14"/>
        <v>0</v>
      </c>
      <c r="AP27">
        <f t="shared" si="15"/>
        <v>0</v>
      </c>
      <c r="AQ27">
        <f t="shared" si="16"/>
        <v>0</v>
      </c>
    </row>
    <row r="28" spans="18:43" x14ac:dyDescent="0.2">
      <c r="R28" s="171"/>
      <c r="Y28">
        <f t="shared" si="17"/>
        <v>0</v>
      </c>
      <c r="Z28">
        <f t="shared" si="0"/>
        <v>0</v>
      </c>
      <c r="AA28">
        <f t="shared" si="1"/>
        <v>0</v>
      </c>
      <c r="AB28">
        <f t="shared" si="1"/>
        <v>0</v>
      </c>
      <c r="AC28">
        <f t="shared" si="2"/>
        <v>0</v>
      </c>
      <c r="AD28">
        <f t="shared" si="3"/>
        <v>0</v>
      </c>
      <c r="AE28">
        <f t="shared" si="4"/>
        <v>0</v>
      </c>
      <c r="AF28">
        <f t="shared" si="5"/>
        <v>0</v>
      </c>
      <c r="AG28">
        <f t="shared" si="6"/>
        <v>0</v>
      </c>
      <c r="AH28">
        <f t="shared" si="7"/>
        <v>0</v>
      </c>
      <c r="AI28">
        <f t="shared" si="8"/>
        <v>0</v>
      </c>
      <c r="AJ28">
        <f t="shared" si="9"/>
        <v>0</v>
      </c>
      <c r="AK28">
        <f t="shared" si="10"/>
        <v>0</v>
      </c>
      <c r="AL28">
        <f t="shared" si="11"/>
        <v>0</v>
      </c>
      <c r="AM28">
        <f t="shared" si="12"/>
        <v>0</v>
      </c>
      <c r="AN28">
        <f t="shared" si="13"/>
        <v>0</v>
      </c>
      <c r="AO28">
        <f t="shared" si="14"/>
        <v>0</v>
      </c>
      <c r="AP28">
        <f t="shared" si="15"/>
        <v>0</v>
      </c>
      <c r="AQ28">
        <f t="shared" si="16"/>
        <v>0</v>
      </c>
    </row>
    <row r="29" spans="18:43" x14ac:dyDescent="0.2">
      <c r="R29" s="171"/>
      <c r="Y29">
        <f t="shared" si="17"/>
        <v>0</v>
      </c>
      <c r="Z29">
        <f t="shared" si="0"/>
        <v>0</v>
      </c>
      <c r="AA29">
        <f t="shared" si="1"/>
        <v>0</v>
      </c>
      <c r="AB29">
        <f t="shared" si="1"/>
        <v>0</v>
      </c>
      <c r="AC29">
        <f t="shared" si="2"/>
        <v>0</v>
      </c>
      <c r="AD29">
        <f t="shared" si="3"/>
        <v>0</v>
      </c>
      <c r="AE29">
        <f t="shared" si="4"/>
        <v>0</v>
      </c>
      <c r="AF29">
        <f t="shared" si="5"/>
        <v>0</v>
      </c>
      <c r="AG29">
        <f t="shared" si="6"/>
        <v>0</v>
      </c>
      <c r="AH29">
        <f t="shared" si="7"/>
        <v>0</v>
      </c>
      <c r="AI29">
        <f t="shared" si="8"/>
        <v>0</v>
      </c>
      <c r="AJ29">
        <f t="shared" si="9"/>
        <v>0</v>
      </c>
      <c r="AK29">
        <f t="shared" si="10"/>
        <v>0</v>
      </c>
      <c r="AL29">
        <f t="shared" si="11"/>
        <v>0</v>
      </c>
      <c r="AM29">
        <f t="shared" si="12"/>
        <v>0</v>
      </c>
      <c r="AN29">
        <f t="shared" si="13"/>
        <v>0</v>
      </c>
      <c r="AO29">
        <f t="shared" si="14"/>
        <v>0</v>
      </c>
      <c r="AP29">
        <f t="shared" si="15"/>
        <v>0</v>
      </c>
      <c r="AQ29">
        <f t="shared" si="16"/>
        <v>0</v>
      </c>
    </row>
    <row r="30" spans="18:43" x14ac:dyDescent="0.2">
      <c r="R30" s="171"/>
      <c r="Y30">
        <f t="shared" si="17"/>
        <v>0</v>
      </c>
      <c r="Z30">
        <f t="shared" si="0"/>
        <v>0</v>
      </c>
      <c r="AA30">
        <f t="shared" si="1"/>
        <v>0</v>
      </c>
      <c r="AB30">
        <f t="shared" si="1"/>
        <v>0</v>
      </c>
      <c r="AC30">
        <f t="shared" si="2"/>
        <v>0</v>
      </c>
      <c r="AD30">
        <f t="shared" si="3"/>
        <v>0</v>
      </c>
      <c r="AE30">
        <f t="shared" si="4"/>
        <v>0</v>
      </c>
      <c r="AF30">
        <f t="shared" si="5"/>
        <v>0</v>
      </c>
      <c r="AG30">
        <f t="shared" si="6"/>
        <v>0</v>
      </c>
      <c r="AH30">
        <f t="shared" si="7"/>
        <v>0</v>
      </c>
      <c r="AI30">
        <f t="shared" si="8"/>
        <v>0</v>
      </c>
      <c r="AJ30">
        <f t="shared" si="9"/>
        <v>0</v>
      </c>
      <c r="AK30">
        <f t="shared" si="10"/>
        <v>0</v>
      </c>
      <c r="AL30">
        <f t="shared" si="11"/>
        <v>0</v>
      </c>
      <c r="AM30">
        <f t="shared" si="12"/>
        <v>0</v>
      </c>
      <c r="AN30">
        <f t="shared" si="13"/>
        <v>0</v>
      </c>
      <c r="AO30">
        <f t="shared" si="14"/>
        <v>0</v>
      </c>
      <c r="AP30">
        <f t="shared" si="15"/>
        <v>0</v>
      </c>
      <c r="AQ30">
        <f t="shared" si="16"/>
        <v>0</v>
      </c>
    </row>
    <row r="31" spans="18:43" x14ac:dyDescent="0.2">
      <c r="R31" s="171"/>
      <c r="Y31">
        <f t="shared" si="17"/>
        <v>0</v>
      </c>
      <c r="Z31">
        <f t="shared" si="0"/>
        <v>0</v>
      </c>
      <c r="AA31">
        <f t="shared" si="1"/>
        <v>0</v>
      </c>
      <c r="AB31">
        <f t="shared" si="1"/>
        <v>0</v>
      </c>
      <c r="AC31">
        <f t="shared" si="2"/>
        <v>0</v>
      </c>
      <c r="AD31">
        <f t="shared" si="3"/>
        <v>0</v>
      </c>
      <c r="AE31">
        <f t="shared" si="4"/>
        <v>0</v>
      </c>
      <c r="AF31">
        <f t="shared" si="5"/>
        <v>0</v>
      </c>
      <c r="AG31">
        <f t="shared" si="6"/>
        <v>0</v>
      </c>
      <c r="AH31">
        <f t="shared" si="7"/>
        <v>0</v>
      </c>
      <c r="AI31">
        <f t="shared" si="8"/>
        <v>0</v>
      </c>
      <c r="AJ31">
        <f t="shared" si="9"/>
        <v>0</v>
      </c>
      <c r="AK31">
        <f t="shared" si="10"/>
        <v>0</v>
      </c>
      <c r="AL31">
        <f t="shared" si="11"/>
        <v>0</v>
      </c>
      <c r="AM31">
        <f t="shared" si="12"/>
        <v>0</v>
      </c>
      <c r="AN31">
        <f t="shared" si="13"/>
        <v>0</v>
      </c>
      <c r="AO31">
        <f t="shared" si="14"/>
        <v>0</v>
      </c>
      <c r="AP31">
        <f t="shared" si="15"/>
        <v>0</v>
      </c>
      <c r="AQ31">
        <f t="shared" si="16"/>
        <v>0</v>
      </c>
    </row>
    <row r="32" spans="18:43" x14ac:dyDescent="0.2">
      <c r="R32" s="171"/>
      <c r="Y32">
        <f t="shared" si="17"/>
        <v>0</v>
      </c>
      <c r="Z32">
        <f t="shared" si="0"/>
        <v>0</v>
      </c>
      <c r="AA32">
        <f t="shared" si="1"/>
        <v>0</v>
      </c>
      <c r="AB32">
        <f t="shared" si="1"/>
        <v>0</v>
      </c>
      <c r="AC32">
        <f t="shared" si="2"/>
        <v>0</v>
      </c>
      <c r="AD32">
        <f t="shared" si="3"/>
        <v>0</v>
      </c>
      <c r="AE32">
        <f t="shared" si="4"/>
        <v>0</v>
      </c>
      <c r="AF32">
        <f t="shared" si="5"/>
        <v>0</v>
      </c>
      <c r="AG32">
        <f t="shared" si="6"/>
        <v>0</v>
      </c>
      <c r="AH32">
        <f t="shared" si="7"/>
        <v>0</v>
      </c>
      <c r="AI32">
        <f t="shared" si="8"/>
        <v>0</v>
      </c>
      <c r="AJ32">
        <f t="shared" si="9"/>
        <v>0</v>
      </c>
      <c r="AK32">
        <f t="shared" si="10"/>
        <v>0</v>
      </c>
      <c r="AL32">
        <f t="shared" si="11"/>
        <v>0</v>
      </c>
      <c r="AM32">
        <f t="shared" si="12"/>
        <v>0</v>
      </c>
      <c r="AN32">
        <f t="shared" si="13"/>
        <v>0</v>
      </c>
      <c r="AO32">
        <f t="shared" si="14"/>
        <v>0</v>
      </c>
      <c r="AP32">
        <f t="shared" si="15"/>
        <v>0</v>
      </c>
      <c r="AQ32">
        <f t="shared" si="16"/>
        <v>0</v>
      </c>
    </row>
    <row r="33" spans="18:43" x14ac:dyDescent="0.2">
      <c r="R33" s="171"/>
      <c r="Y33">
        <f t="shared" si="17"/>
        <v>0</v>
      </c>
      <c r="Z33">
        <f t="shared" si="0"/>
        <v>0</v>
      </c>
      <c r="AA33">
        <f t="shared" si="1"/>
        <v>0</v>
      </c>
      <c r="AB33">
        <f t="shared" si="1"/>
        <v>0</v>
      </c>
      <c r="AC33">
        <f t="shared" si="2"/>
        <v>0</v>
      </c>
      <c r="AD33">
        <f t="shared" si="3"/>
        <v>0</v>
      </c>
      <c r="AE33">
        <f t="shared" si="4"/>
        <v>0</v>
      </c>
      <c r="AF33">
        <f t="shared" si="5"/>
        <v>0</v>
      </c>
      <c r="AG33">
        <f t="shared" si="6"/>
        <v>0</v>
      </c>
      <c r="AH33">
        <f t="shared" si="7"/>
        <v>0</v>
      </c>
      <c r="AI33">
        <f t="shared" si="8"/>
        <v>0</v>
      </c>
      <c r="AJ33">
        <f t="shared" si="9"/>
        <v>0</v>
      </c>
      <c r="AK33">
        <f t="shared" si="10"/>
        <v>0</v>
      </c>
      <c r="AL33">
        <f t="shared" si="11"/>
        <v>0</v>
      </c>
      <c r="AM33">
        <f t="shared" si="12"/>
        <v>0</v>
      </c>
      <c r="AN33">
        <f t="shared" si="13"/>
        <v>0</v>
      </c>
      <c r="AO33">
        <f t="shared" si="14"/>
        <v>0</v>
      </c>
      <c r="AP33">
        <f t="shared" si="15"/>
        <v>0</v>
      </c>
      <c r="AQ33">
        <f t="shared" si="16"/>
        <v>0</v>
      </c>
    </row>
    <row r="34" spans="18:43" x14ac:dyDescent="0.2">
      <c r="R34" s="171"/>
      <c r="Y34">
        <f t="shared" si="17"/>
        <v>0</v>
      </c>
      <c r="Z34">
        <f t="shared" si="0"/>
        <v>0</v>
      </c>
      <c r="AA34">
        <f t="shared" si="1"/>
        <v>0</v>
      </c>
      <c r="AB34">
        <f t="shared" si="1"/>
        <v>0</v>
      </c>
      <c r="AC34">
        <f t="shared" ref="AC34:AC65" si="18">IF(E34="",0,_xlfn.XLOOKUP(E34,label,partID))</f>
        <v>0</v>
      </c>
      <c r="AD34">
        <f t="shared" ref="AD34:AD65" si="19">IF(F34="",0,_xlfn.XLOOKUP(F34,label,partID))</f>
        <v>0</v>
      </c>
      <c r="AE34">
        <f t="shared" si="4"/>
        <v>0</v>
      </c>
      <c r="AF34">
        <f t="shared" si="5"/>
        <v>0</v>
      </c>
      <c r="AG34">
        <f t="shared" si="6"/>
        <v>0</v>
      </c>
      <c r="AH34">
        <f t="shared" si="7"/>
        <v>0</v>
      </c>
      <c r="AI34">
        <f t="shared" si="8"/>
        <v>0</v>
      </c>
      <c r="AJ34">
        <f t="shared" si="9"/>
        <v>0</v>
      </c>
      <c r="AK34">
        <f t="shared" si="10"/>
        <v>0</v>
      </c>
      <c r="AL34">
        <f t="shared" si="11"/>
        <v>0</v>
      </c>
      <c r="AM34">
        <f t="shared" si="12"/>
        <v>0</v>
      </c>
      <c r="AN34">
        <f t="shared" si="13"/>
        <v>0</v>
      </c>
      <c r="AO34">
        <f t="shared" si="14"/>
        <v>0</v>
      </c>
      <c r="AP34">
        <f t="shared" si="15"/>
        <v>0</v>
      </c>
      <c r="AQ34">
        <f t="shared" si="16"/>
        <v>0</v>
      </c>
    </row>
    <row r="35" spans="18:43" x14ac:dyDescent="0.2">
      <c r="R35" s="171"/>
      <c r="Y35">
        <f t="shared" si="17"/>
        <v>0</v>
      </c>
      <c r="Z35">
        <f t="shared" si="0"/>
        <v>0</v>
      </c>
      <c r="AA35">
        <f t="shared" si="1"/>
        <v>0</v>
      </c>
      <c r="AB35">
        <f t="shared" si="1"/>
        <v>0</v>
      </c>
      <c r="AC35">
        <f t="shared" si="18"/>
        <v>0</v>
      </c>
      <c r="AD35">
        <f t="shared" si="19"/>
        <v>0</v>
      </c>
      <c r="AE35">
        <f t="shared" si="4"/>
        <v>0</v>
      </c>
      <c r="AF35">
        <f t="shared" si="5"/>
        <v>0</v>
      </c>
      <c r="AG35">
        <f t="shared" si="6"/>
        <v>0</v>
      </c>
      <c r="AH35">
        <f t="shared" si="7"/>
        <v>0</v>
      </c>
      <c r="AI35">
        <f t="shared" si="8"/>
        <v>0</v>
      </c>
      <c r="AJ35">
        <f t="shared" si="9"/>
        <v>0</v>
      </c>
      <c r="AK35">
        <f t="shared" si="10"/>
        <v>0</v>
      </c>
      <c r="AL35">
        <f t="shared" si="11"/>
        <v>0</v>
      </c>
      <c r="AM35">
        <f t="shared" si="12"/>
        <v>0</v>
      </c>
      <c r="AN35">
        <f t="shared" si="13"/>
        <v>0</v>
      </c>
      <c r="AO35">
        <f t="shared" si="14"/>
        <v>0</v>
      </c>
      <c r="AP35">
        <f t="shared" si="15"/>
        <v>0</v>
      </c>
      <c r="AQ35">
        <f t="shared" si="16"/>
        <v>0</v>
      </c>
    </row>
    <row r="36" spans="18:43" x14ac:dyDescent="0.2">
      <c r="R36" s="171"/>
      <c r="Y36">
        <f t="shared" si="17"/>
        <v>0</v>
      </c>
      <c r="Z36">
        <f t="shared" si="0"/>
        <v>0</v>
      </c>
      <c r="AA36">
        <f t="shared" si="1"/>
        <v>0</v>
      </c>
      <c r="AB36">
        <f t="shared" si="1"/>
        <v>0</v>
      </c>
      <c r="AC36">
        <f t="shared" si="18"/>
        <v>0</v>
      </c>
      <c r="AD36">
        <f t="shared" si="19"/>
        <v>0</v>
      </c>
      <c r="AE36">
        <f t="shared" si="4"/>
        <v>0</v>
      </c>
      <c r="AF36">
        <f t="shared" si="5"/>
        <v>0</v>
      </c>
      <c r="AG36">
        <f t="shared" si="6"/>
        <v>0</v>
      </c>
      <c r="AH36">
        <f t="shared" si="7"/>
        <v>0</v>
      </c>
      <c r="AI36">
        <f t="shared" si="8"/>
        <v>0</v>
      </c>
      <c r="AJ36">
        <f t="shared" si="9"/>
        <v>0</v>
      </c>
      <c r="AK36">
        <f t="shared" si="10"/>
        <v>0</v>
      </c>
      <c r="AL36">
        <f t="shared" si="11"/>
        <v>0</v>
      </c>
      <c r="AM36">
        <f t="shared" si="12"/>
        <v>0</v>
      </c>
      <c r="AN36">
        <f t="shared" si="13"/>
        <v>0</v>
      </c>
      <c r="AO36">
        <f t="shared" si="14"/>
        <v>0</v>
      </c>
      <c r="AP36">
        <f t="shared" si="15"/>
        <v>0</v>
      </c>
      <c r="AQ36">
        <f t="shared" si="16"/>
        <v>0</v>
      </c>
    </row>
    <row r="37" spans="18:43" x14ac:dyDescent="0.2">
      <c r="R37" s="171"/>
      <c r="Y37">
        <f t="shared" si="17"/>
        <v>0</v>
      </c>
      <c r="Z37">
        <f t="shared" si="0"/>
        <v>0</v>
      </c>
      <c r="AA37">
        <f t="shared" si="1"/>
        <v>0</v>
      </c>
      <c r="AB37">
        <f t="shared" si="1"/>
        <v>0</v>
      </c>
      <c r="AC37">
        <f t="shared" si="18"/>
        <v>0</v>
      </c>
      <c r="AD37">
        <f t="shared" si="19"/>
        <v>0</v>
      </c>
      <c r="AE37">
        <f t="shared" si="4"/>
        <v>0</v>
      </c>
      <c r="AF37">
        <f t="shared" si="5"/>
        <v>0</v>
      </c>
      <c r="AG37">
        <f t="shared" si="6"/>
        <v>0</v>
      </c>
      <c r="AH37">
        <f t="shared" si="7"/>
        <v>0</v>
      </c>
      <c r="AI37">
        <f t="shared" si="8"/>
        <v>0</v>
      </c>
      <c r="AJ37">
        <f t="shared" si="9"/>
        <v>0</v>
      </c>
      <c r="AK37">
        <f t="shared" si="10"/>
        <v>0</v>
      </c>
      <c r="AL37">
        <f t="shared" si="11"/>
        <v>0</v>
      </c>
      <c r="AM37">
        <f t="shared" si="12"/>
        <v>0</v>
      </c>
      <c r="AN37">
        <f t="shared" si="13"/>
        <v>0</v>
      </c>
      <c r="AO37">
        <f t="shared" si="14"/>
        <v>0</v>
      </c>
      <c r="AP37">
        <f t="shared" si="15"/>
        <v>0</v>
      </c>
      <c r="AQ37">
        <f t="shared" si="16"/>
        <v>0</v>
      </c>
    </row>
    <row r="38" spans="18:43" x14ac:dyDescent="0.2">
      <c r="R38" s="171"/>
      <c r="Y38">
        <f t="shared" si="17"/>
        <v>0</v>
      </c>
      <c r="Z38">
        <f t="shared" si="0"/>
        <v>0</v>
      </c>
      <c r="AA38">
        <f t="shared" si="1"/>
        <v>0</v>
      </c>
      <c r="AB38">
        <f t="shared" si="1"/>
        <v>0</v>
      </c>
      <c r="AC38">
        <f t="shared" si="18"/>
        <v>0</v>
      </c>
      <c r="AD38">
        <f t="shared" si="19"/>
        <v>0</v>
      </c>
      <c r="AE38">
        <f t="shared" si="4"/>
        <v>0</v>
      </c>
      <c r="AF38">
        <f t="shared" si="5"/>
        <v>0</v>
      </c>
      <c r="AG38">
        <f t="shared" si="6"/>
        <v>0</v>
      </c>
      <c r="AH38">
        <f t="shared" si="7"/>
        <v>0</v>
      </c>
      <c r="AI38">
        <f t="shared" si="8"/>
        <v>0</v>
      </c>
      <c r="AJ38">
        <f t="shared" si="9"/>
        <v>0</v>
      </c>
      <c r="AK38">
        <f t="shared" si="10"/>
        <v>0</v>
      </c>
      <c r="AL38">
        <f t="shared" si="11"/>
        <v>0</v>
      </c>
      <c r="AM38">
        <f t="shared" si="12"/>
        <v>0</v>
      </c>
      <c r="AN38">
        <f t="shared" si="13"/>
        <v>0</v>
      </c>
      <c r="AO38">
        <f t="shared" si="14"/>
        <v>0</v>
      </c>
      <c r="AP38">
        <f t="shared" si="15"/>
        <v>0</v>
      </c>
      <c r="AQ38">
        <f t="shared" si="16"/>
        <v>0</v>
      </c>
    </row>
    <row r="39" spans="18:43" x14ac:dyDescent="0.2">
      <c r="R39" s="171"/>
      <c r="Y39">
        <f t="shared" si="17"/>
        <v>0</v>
      </c>
      <c r="Z39">
        <f t="shared" si="0"/>
        <v>0</v>
      </c>
      <c r="AA39">
        <f t="shared" si="1"/>
        <v>0</v>
      </c>
      <c r="AB39">
        <f t="shared" si="1"/>
        <v>0</v>
      </c>
      <c r="AC39">
        <f t="shared" si="18"/>
        <v>0</v>
      </c>
      <c r="AD39">
        <f t="shared" si="19"/>
        <v>0</v>
      </c>
      <c r="AE39">
        <f t="shared" si="4"/>
        <v>0</v>
      </c>
      <c r="AF39">
        <f t="shared" si="5"/>
        <v>0</v>
      </c>
      <c r="AG39">
        <f t="shared" si="6"/>
        <v>0</v>
      </c>
      <c r="AH39">
        <f t="shared" si="7"/>
        <v>0</v>
      </c>
      <c r="AI39">
        <f t="shared" si="8"/>
        <v>0</v>
      </c>
      <c r="AJ39">
        <f t="shared" si="9"/>
        <v>0</v>
      </c>
      <c r="AK39">
        <f t="shared" si="10"/>
        <v>0</v>
      </c>
      <c r="AL39">
        <f t="shared" si="11"/>
        <v>0</v>
      </c>
      <c r="AM39">
        <f t="shared" si="12"/>
        <v>0</v>
      </c>
      <c r="AN39">
        <f t="shared" si="13"/>
        <v>0</v>
      </c>
      <c r="AO39">
        <f t="shared" si="14"/>
        <v>0</v>
      </c>
      <c r="AP39">
        <f t="shared" si="15"/>
        <v>0</v>
      </c>
      <c r="AQ39">
        <f t="shared" si="16"/>
        <v>0</v>
      </c>
    </row>
    <row r="40" spans="18:43" x14ac:dyDescent="0.2">
      <c r="R40" s="171"/>
      <c r="Y40">
        <f t="shared" si="17"/>
        <v>0</v>
      </c>
      <c r="Z40">
        <f t="shared" si="0"/>
        <v>0</v>
      </c>
      <c r="AA40">
        <f t="shared" si="1"/>
        <v>0</v>
      </c>
      <c r="AB40">
        <f t="shared" si="1"/>
        <v>0</v>
      </c>
      <c r="AC40">
        <f t="shared" si="18"/>
        <v>0</v>
      </c>
      <c r="AD40">
        <f t="shared" si="19"/>
        <v>0</v>
      </c>
      <c r="AE40">
        <f t="shared" si="4"/>
        <v>0</v>
      </c>
      <c r="AF40">
        <f t="shared" si="5"/>
        <v>0</v>
      </c>
      <c r="AG40">
        <f t="shared" si="6"/>
        <v>0</v>
      </c>
      <c r="AH40">
        <f t="shared" si="7"/>
        <v>0</v>
      </c>
      <c r="AI40">
        <f t="shared" si="8"/>
        <v>0</v>
      </c>
      <c r="AJ40">
        <f t="shared" si="9"/>
        <v>0</v>
      </c>
      <c r="AK40">
        <f t="shared" si="10"/>
        <v>0</v>
      </c>
      <c r="AL40">
        <f t="shared" si="11"/>
        <v>0</v>
      </c>
      <c r="AM40">
        <f t="shared" si="12"/>
        <v>0</v>
      </c>
      <c r="AN40">
        <f t="shared" si="13"/>
        <v>0</v>
      </c>
      <c r="AO40">
        <f t="shared" si="14"/>
        <v>0</v>
      </c>
      <c r="AP40">
        <f t="shared" si="15"/>
        <v>0</v>
      </c>
      <c r="AQ40">
        <f t="shared" si="16"/>
        <v>0</v>
      </c>
    </row>
    <row r="41" spans="18:43" x14ac:dyDescent="0.2">
      <c r="R41" s="171"/>
      <c r="Y41">
        <f t="shared" si="17"/>
        <v>0</v>
      </c>
      <c r="Z41">
        <f t="shared" si="0"/>
        <v>0</v>
      </c>
      <c r="AA41">
        <f t="shared" si="1"/>
        <v>0</v>
      </c>
      <c r="AB41">
        <f t="shared" si="1"/>
        <v>0</v>
      </c>
      <c r="AC41">
        <f t="shared" si="18"/>
        <v>0</v>
      </c>
      <c r="AD41">
        <f t="shared" si="19"/>
        <v>0</v>
      </c>
      <c r="AE41">
        <f t="shared" si="4"/>
        <v>0</v>
      </c>
      <c r="AF41">
        <f t="shared" si="5"/>
        <v>0</v>
      </c>
      <c r="AG41">
        <f t="shared" si="6"/>
        <v>0</v>
      </c>
      <c r="AH41">
        <f t="shared" si="7"/>
        <v>0</v>
      </c>
      <c r="AI41">
        <f t="shared" si="8"/>
        <v>0</v>
      </c>
      <c r="AJ41">
        <f t="shared" si="9"/>
        <v>0</v>
      </c>
      <c r="AK41">
        <f t="shared" si="10"/>
        <v>0</v>
      </c>
      <c r="AL41">
        <f t="shared" si="11"/>
        <v>0</v>
      </c>
      <c r="AM41">
        <f t="shared" si="12"/>
        <v>0</v>
      </c>
      <c r="AN41">
        <f t="shared" si="13"/>
        <v>0</v>
      </c>
      <c r="AO41">
        <f t="shared" si="14"/>
        <v>0</v>
      </c>
      <c r="AP41">
        <f t="shared" si="15"/>
        <v>0</v>
      </c>
      <c r="AQ41">
        <f t="shared" si="16"/>
        <v>0</v>
      </c>
    </row>
    <row r="42" spans="18:43" x14ac:dyDescent="0.2">
      <c r="R42" s="171"/>
      <c r="Y42">
        <f t="shared" si="17"/>
        <v>0</v>
      </c>
      <c r="Z42">
        <f t="shared" si="0"/>
        <v>0</v>
      </c>
      <c r="AA42">
        <f t="shared" si="1"/>
        <v>0</v>
      </c>
      <c r="AB42">
        <f t="shared" si="1"/>
        <v>0</v>
      </c>
      <c r="AC42">
        <f t="shared" si="18"/>
        <v>0</v>
      </c>
      <c r="AD42">
        <f t="shared" si="19"/>
        <v>0</v>
      </c>
      <c r="AE42">
        <f t="shared" si="4"/>
        <v>0</v>
      </c>
      <c r="AF42">
        <f t="shared" si="5"/>
        <v>0</v>
      </c>
      <c r="AG42">
        <f t="shared" si="6"/>
        <v>0</v>
      </c>
      <c r="AH42">
        <f t="shared" si="7"/>
        <v>0</v>
      </c>
      <c r="AI42">
        <f t="shared" si="8"/>
        <v>0</v>
      </c>
      <c r="AJ42">
        <f t="shared" si="9"/>
        <v>0</v>
      </c>
      <c r="AK42">
        <f t="shared" si="10"/>
        <v>0</v>
      </c>
      <c r="AL42">
        <f t="shared" si="11"/>
        <v>0</v>
      </c>
      <c r="AM42">
        <f t="shared" si="12"/>
        <v>0</v>
      </c>
      <c r="AN42">
        <f t="shared" si="13"/>
        <v>0</v>
      </c>
      <c r="AO42">
        <f t="shared" si="14"/>
        <v>0</v>
      </c>
      <c r="AP42">
        <f t="shared" si="15"/>
        <v>0</v>
      </c>
      <c r="AQ42">
        <f t="shared" si="16"/>
        <v>0</v>
      </c>
    </row>
    <row r="43" spans="18:43" x14ac:dyDescent="0.2">
      <c r="R43" s="171"/>
      <c r="Y43">
        <f t="shared" si="17"/>
        <v>0</v>
      </c>
      <c r="Z43">
        <f t="shared" si="0"/>
        <v>0</v>
      </c>
      <c r="AA43">
        <f t="shared" si="1"/>
        <v>0</v>
      </c>
      <c r="AB43">
        <f t="shared" si="1"/>
        <v>0</v>
      </c>
      <c r="AC43">
        <f t="shared" si="18"/>
        <v>0</v>
      </c>
      <c r="AD43">
        <f t="shared" si="19"/>
        <v>0</v>
      </c>
      <c r="AE43">
        <f t="shared" si="4"/>
        <v>0</v>
      </c>
      <c r="AF43">
        <f t="shared" si="5"/>
        <v>0</v>
      </c>
      <c r="AG43">
        <f t="shared" si="6"/>
        <v>0</v>
      </c>
      <c r="AH43">
        <f t="shared" si="7"/>
        <v>0</v>
      </c>
      <c r="AI43">
        <f t="shared" si="8"/>
        <v>0</v>
      </c>
      <c r="AJ43">
        <f t="shared" si="9"/>
        <v>0</v>
      </c>
      <c r="AK43">
        <f t="shared" si="10"/>
        <v>0</v>
      </c>
      <c r="AL43">
        <f t="shared" si="11"/>
        <v>0</v>
      </c>
      <c r="AM43">
        <f t="shared" si="12"/>
        <v>0</v>
      </c>
      <c r="AN43">
        <f t="shared" si="13"/>
        <v>0</v>
      </c>
      <c r="AO43">
        <f t="shared" si="14"/>
        <v>0</v>
      </c>
      <c r="AP43">
        <f t="shared" si="15"/>
        <v>0</v>
      </c>
      <c r="AQ43">
        <f t="shared" si="16"/>
        <v>0</v>
      </c>
    </row>
    <row r="44" spans="18:43" x14ac:dyDescent="0.2">
      <c r="R44" s="171"/>
      <c r="Y44">
        <f t="shared" si="17"/>
        <v>0</v>
      </c>
      <c r="Z44">
        <f t="shared" si="0"/>
        <v>0</v>
      </c>
      <c r="AA44">
        <f t="shared" si="1"/>
        <v>0</v>
      </c>
      <c r="AB44">
        <f t="shared" si="1"/>
        <v>0</v>
      </c>
      <c r="AC44">
        <f t="shared" si="18"/>
        <v>0</v>
      </c>
      <c r="AD44">
        <f t="shared" si="19"/>
        <v>0</v>
      </c>
      <c r="AE44">
        <f t="shared" si="4"/>
        <v>0</v>
      </c>
      <c r="AF44">
        <f t="shared" si="5"/>
        <v>0</v>
      </c>
      <c r="AG44">
        <f t="shared" si="6"/>
        <v>0</v>
      </c>
      <c r="AH44">
        <f t="shared" si="7"/>
        <v>0</v>
      </c>
      <c r="AI44">
        <f t="shared" si="8"/>
        <v>0</v>
      </c>
      <c r="AJ44">
        <f t="shared" si="9"/>
        <v>0</v>
      </c>
      <c r="AK44">
        <f t="shared" si="10"/>
        <v>0</v>
      </c>
      <c r="AL44">
        <f t="shared" si="11"/>
        <v>0</v>
      </c>
      <c r="AM44">
        <f t="shared" si="12"/>
        <v>0</v>
      </c>
      <c r="AN44">
        <f t="shared" si="13"/>
        <v>0</v>
      </c>
      <c r="AO44">
        <f t="shared" si="14"/>
        <v>0</v>
      </c>
      <c r="AP44">
        <f t="shared" si="15"/>
        <v>0</v>
      </c>
      <c r="AQ44">
        <f t="shared" si="16"/>
        <v>0</v>
      </c>
    </row>
    <row r="45" spans="18:43" x14ac:dyDescent="0.2">
      <c r="R45" s="171"/>
      <c r="Y45">
        <f t="shared" si="17"/>
        <v>0</v>
      </c>
      <c r="Z45">
        <f t="shared" si="0"/>
        <v>0</v>
      </c>
      <c r="AA45">
        <f t="shared" si="1"/>
        <v>0</v>
      </c>
      <c r="AB45">
        <f t="shared" si="1"/>
        <v>0</v>
      </c>
      <c r="AC45">
        <f t="shared" si="18"/>
        <v>0</v>
      </c>
      <c r="AD45">
        <f t="shared" si="19"/>
        <v>0</v>
      </c>
      <c r="AE45">
        <f t="shared" si="4"/>
        <v>0</v>
      </c>
      <c r="AF45">
        <f t="shared" si="5"/>
        <v>0</v>
      </c>
      <c r="AG45">
        <f t="shared" si="6"/>
        <v>0</v>
      </c>
      <c r="AH45">
        <f t="shared" si="7"/>
        <v>0</v>
      </c>
      <c r="AI45">
        <f t="shared" si="8"/>
        <v>0</v>
      </c>
      <c r="AJ45">
        <f t="shared" si="9"/>
        <v>0</v>
      </c>
      <c r="AK45">
        <f t="shared" si="10"/>
        <v>0</v>
      </c>
      <c r="AL45">
        <f t="shared" si="11"/>
        <v>0</v>
      </c>
      <c r="AM45">
        <f t="shared" si="12"/>
        <v>0</v>
      </c>
      <c r="AN45">
        <f t="shared" si="13"/>
        <v>0</v>
      </c>
      <c r="AO45">
        <f t="shared" si="14"/>
        <v>0</v>
      </c>
      <c r="AP45">
        <f t="shared" si="15"/>
        <v>0</v>
      </c>
      <c r="AQ45">
        <f t="shared" si="16"/>
        <v>0</v>
      </c>
    </row>
    <row r="46" spans="18:43" x14ac:dyDescent="0.2">
      <c r="R46" s="171"/>
      <c r="Y46">
        <f t="shared" si="17"/>
        <v>0</v>
      </c>
      <c r="Z46">
        <f t="shared" si="0"/>
        <v>0</v>
      </c>
      <c r="AA46">
        <f t="shared" si="1"/>
        <v>0</v>
      </c>
      <c r="AB46">
        <f t="shared" si="1"/>
        <v>0</v>
      </c>
      <c r="AC46">
        <f t="shared" si="18"/>
        <v>0</v>
      </c>
      <c r="AD46">
        <f t="shared" si="19"/>
        <v>0</v>
      </c>
      <c r="AE46">
        <f t="shared" si="4"/>
        <v>0</v>
      </c>
      <c r="AF46">
        <f t="shared" si="5"/>
        <v>0</v>
      </c>
      <c r="AG46">
        <f t="shared" si="6"/>
        <v>0</v>
      </c>
      <c r="AH46">
        <f t="shared" si="7"/>
        <v>0</v>
      </c>
      <c r="AI46">
        <f t="shared" si="8"/>
        <v>0</v>
      </c>
      <c r="AJ46">
        <f t="shared" si="9"/>
        <v>0</v>
      </c>
      <c r="AK46">
        <f t="shared" si="10"/>
        <v>0</v>
      </c>
      <c r="AL46">
        <f t="shared" si="11"/>
        <v>0</v>
      </c>
      <c r="AM46">
        <f t="shared" si="12"/>
        <v>0</v>
      </c>
      <c r="AN46">
        <f t="shared" si="13"/>
        <v>0</v>
      </c>
      <c r="AO46">
        <f t="shared" si="14"/>
        <v>0</v>
      </c>
      <c r="AP46">
        <f t="shared" si="15"/>
        <v>0</v>
      </c>
      <c r="AQ46">
        <f t="shared" si="16"/>
        <v>0</v>
      </c>
    </row>
    <row r="47" spans="18:43" x14ac:dyDescent="0.2">
      <c r="R47" s="171"/>
      <c r="Y47">
        <f t="shared" si="17"/>
        <v>0</v>
      </c>
      <c r="Z47">
        <f t="shared" si="0"/>
        <v>0</v>
      </c>
      <c r="AA47">
        <f t="shared" si="1"/>
        <v>0</v>
      </c>
      <c r="AB47">
        <f t="shared" si="1"/>
        <v>0</v>
      </c>
      <c r="AC47">
        <f t="shared" si="18"/>
        <v>0</v>
      </c>
      <c r="AD47">
        <f t="shared" si="19"/>
        <v>0</v>
      </c>
      <c r="AE47">
        <f t="shared" si="4"/>
        <v>0</v>
      </c>
      <c r="AF47">
        <f t="shared" si="5"/>
        <v>0</v>
      </c>
      <c r="AG47">
        <f t="shared" si="6"/>
        <v>0</v>
      </c>
      <c r="AH47">
        <f t="shared" si="7"/>
        <v>0</v>
      </c>
      <c r="AI47">
        <f t="shared" si="8"/>
        <v>0</v>
      </c>
      <c r="AJ47">
        <f t="shared" si="9"/>
        <v>0</v>
      </c>
      <c r="AK47">
        <f t="shared" si="10"/>
        <v>0</v>
      </c>
      <c r="AL47">
        <f t="shared" si="11"/>
        <v>0</v>
      </c>
      <c r="AM47">
        <f t="shared" si="12"/>
        <v>0</v>
      </c>
      <c r="AN47">
        <f t="shared" si="13"/>
        <v>0</v>
      </c>
      <c r="AO47">
        <f t="shared" si="14"/>
        <v>0</v>
      </c>
      <c r="AP47">
        <f t="shared" si="15"/>
        <v>0</v>
      </c>
      <c r="AQ47">
        <f t="shared" si="16"/>
        <v>0</v>
      </c>
    </row>
    <row r="48" spans="18:43" x14ac:dyDescent="0.2">
      <c r="R48" s="171"/>
      <c r="Y48">
        <f t="shared" si="17"/>
        <v>0</v>
      </c>
      <c r="Z48">
        <f t="shared" si="0"/>
        <v>0</v>
      </c>
      <c r="AA48">
        <f t="shared" si="1"/>
        <v>0</v>
      </c>
      <c r="AB48">
        <f t="shared" si="1"/>
        <v>0</v>
      </c>
      <c r="AC48">
        <f t="shared" si="18"/>
        <v>0</v>
      </c>
      <c r="AD48">
        <f t="shared" si="19"/>
        <v>0</v>
      </c>
      <c r="AE48">
        <f t="shared" si="4"/>
        <v>0</v>
      </c>
      <c r="AF48">
        <f t="shared" si="5"/>
        <v>0</v>
      </c>
      <c r="AG48">
        <f t="shared" si="6"/>
        <v>0</v>
      </c>
      <c r="AH48">
        <f t="shared" si="7"/>
        <v>0</v>
      </c>
      <c r="AI48">
        <f t="shared" si="8"/>
        <v>0</v>
      </c>
      <c r="AJ48">
        <f t="shared" si="9"/>
        <v>0</v>
      </c>
      <c r="AK48">
        <f t="shared" si="10"/>
        <v>0</v>
      </c>
      <c r="AL48">
        <f t="shared" si="11"/>
        <v>0</v>
      </c>
      <c r="AM48">
        <f t="shared" si="12"/>
        <v>0</v>
      </c>
      <c r="AN48">
        <f t="shared" si="13"/>
        <v>0</v>
      </c>
      <c r="AO48">
        <f t="shared" si="14"/>
        <v>0</v>
      </c>
      <c r="AP48">
        <f t="shared" si="15"/>
        <v>0</v>
      </c>
      <c r="AQ48">
        <f t="shared" si="16"/>
        <v>0</v>
      </c>
    </row>
    <row r="49" spans="18:43" x14ac:dyDescent="0.2">
      <c r="R49" s="171"/>
      <c r="Y49">
        <f t="shared" si="17"/>
        <v>0</v>
      </c>
      <c r="Z49">
        <f t="shared" si="0"/>
        <v>0</v>
      </c>
      <c r="AA49">
        <f t="shared" si="1"/>
        <v>0</v>
      </c>
      <c r="AB49">
        <f t="shared" si="1"/>
        <v>0</v>
      </c>
      <c r="AC49">
        <f t="shared" si="18"/>
        <v>0</v>
      </c>
      <c r="AD49">
        <f t="shared" si="19"/>
        <v>0</v>
      </c>
      <c r="AE49">
        <f t="shared" si="4"/>
        <v>0</v>
      </c>
      <c r="AF49">
        <f t="shared" si="5"/>
        <v>0</v>
      </c>
      <c r="AG49">
        <f t="shared" si="6"/>
        <v>0</v>
      </c>
      <c r="AH49">
        <f t="shared" si="7"/>
        <v>0</v>
      </c>
      <c r="AI49">
        <f t="shared" si="8"/>
        <v>0</v>
      </c>
      <c r="AJ49">
        <f t="shared" si="9"/>
        <v>0</v>
      </c>
      <c r="AK49">
        <f t="shared" si="10"/>
        <v>0</v>
      </c>
      <c r="AL49">
        <f t="shared" si="11"/>
        <v>0</v>
      </c>
      <c r="AM49">
        <f t="shared" si="12"/>
        <v>0</v>
      </c>
      <c r="AN49">
        <f t="shared" si="13"/>
        <v>0</v>
      </c>
      <c r="AO49">
        <f t="shared" si="14"/>
        <v>0</v>
      </c>
      <c r="AP49">
        <f t="shared" si="15"/>
        <v>0</v>
      </c>
      <c r="AQ49">
        <f t="shared" si="16"/>
        <v>0</v>
      </c>
    </row>
    <row r="50" spans="18:43" x14ac:dyDescent="0.2">
      <c r="R50" s="171"/>
      <c r="Y50">
        <f t="shared" si="17"/>
        <v>0</v>
      </c>
      <c r="Z50">
        <f t="shared" si="0"/>
        <v>0</v>
      </c>
      <c r="AA50">
        <f t="shared" si="1"/>
        <v>0</v>
      </c>
      <c r="AB50">
        <f t="shared" si="1"/>
        <v>0</v>
      </c>
      <c r="AC50">
        <f t="shared" si="18"/>
        <v>0</v>
      </c>
      <c r="AD50">
        <f t="shared" si="19"/>
        <v>0</v>
      </c>
      <c r="AE50">
        <f t="shared" si="4"/>
        <v>0</v>
      </c>
      <c r="AF50">
        <f t="shared" si="5"/>
        <v>0</v>
      </c>
      <c r="AG50">
        <f t="shared" si="6"/>
        <v>0</v>
      </c>
      <c r="AH50">
        <f t="shared" si="7"/>
        <v>0</v>
      </c>
      <c r="AI50">
        <f t="shared" si="8"/>
        <v>0</v>
      </c>
      <c r="AJ50">
        <f t="shared" si="9"/>
        <v>0</v>
      </c>
      <c r="AK50">
        <f t="shared" si="10"/>
        <v>0</v>
      </c>
      <c r="AL50">
        <f t="shared" si="11"/>
        <v>0</v>
      </c>
      <c r="AM50">
        <f t="shared" si="12"/>
        <v>0</v>
      </c>
      <c r="AN50">
        <f t="shared" si="13"/>
        <v>0</v>
      </c>
      <c r="AO50">
        <f t="shared" si="14"/>
        <v>0</v>
      </c>
      <c r="AP50">
        <f t="shared" si="15"/>
        <v>0</v>
      </c>
      <c r="AQ50">
        <f t="shared" si="16"/>
        <v>0</v>
      </c>
    </row>
    <row r="51" spans="18:43" x14ac:dyDescent="0.2">
      <c r="R51" s="171"/>
      <c r="Y51">
        <f t="shared" si="17"/>
        <v>0</v>
      </c>
      <c r="Z51">
        <f t="shared" si="0"/>
        <v>0</v>
      </c>
      <c r="AA51">
        <f t="shared" si="1"/>
        <v>0</v>
      </c>
      <c r="AB51">
        <f t="shared" si="1"/>
        <v>0</v>
      </c>
      <c r="AC51">
        <f t="shared" si="18"/>
        <v>0</v>
      </c>
      <c r="AD51">
        <f t="shared" si="19"/>
        <v>0</v>
      </c>
      <c r="AE51">
        <f t="shared" si="4"/>
        <v>0</v>
      </c>
      <c r="AF51">
        <f t="shared" si="5"/>
        <v>0</v>
      </c>
      <c r="AG51">
        <f t="shared" si="6"/>
        <v>0</v>
      </c>
      <c r="AH51">
        <f t="shared" si="7"/>
        <v>0</v>
      </c>
      <c r="AI51">
        <f t="shared" si="8"/>
        <v>0</v>
      </c>
      <c r="AJ51">
        <f t="shared" si="9"/>
        <v>0</v>
      </c>
      <c r="AK51">
        <f t="shared" si="10"/>
        <v>0</v>
      </c>
      <c r="AL51">
        <f t="shared" si="11"/>
        <v>0</v>
      </c>
      <c r="AM51">
        <f t="shared" si="12"/>
        <v>0</v>
      </c>
      <c r="AN51">
        <f t="shared" si="13"/>
        <v>0</v>
      </c>
      <c r="AO51">
        <f t="shared" si="14"/>
        <v>0</v>
      </c>
      <c r="AP51">
        <f t="shared" si="15"/>
        <v>0</v>
      </c>
      <c r="AQ51">
        <f t="shared" si="16"/>
        <v>0</v>
      </c>
    </row>
    <row r="52" spans="18:43" x14ac:dyDescent="0.2">
      <c r="R52" s="171"/>
      <c r="Y52">
        <f t="shared" si="17"/>
        <v>0</v>
      </c>
      <c r="Z52">
        <f t="shared" si="0"/>
        <v>0</v>
      </c>
      <c r="AA52">
        <f t="shared" si="1"/>
        <v>0</v>
      </c>
      <c r="AB52">
        <f t="shared" si="1"/>
        <v>0</v>
      </c>
      <c r="AC52">
        <f t="shared" si="18"/>
        <v>0</v>
      </c>
      <c r="AD52">
        <f t="shared" si="19"/>
        <v>0</v>
      </c>
      <c r="AE52">
        <f t="shared" si="4"/>
        <v>0</v>
      </c>
      <c r="AF52">
        <f t="shared" si="5"/>
        <v>0</v>
      </c>
      <c r="AG52">
        <f t="shared" si="6"/>
        <v>0</v>
      </c>
      <c r="AH52">
        <f t="shared" si="7"/>
        <v>0</v>
      </c>
      <c r="AI52">
        <f t="shared" si="8"/>
        <v>0</v>
      </c>
      <c r="AJ52">
        <f t="shared" si="9"/>
        <v>0</v>
      </c>
      <c r="AK52">
        <f t="shared" si="10"/>
        <v>0</v>
      </c>
      <c r="AL52">
        <f t="shared" si="11"/>
        <v>0</v>
      </c>
      <c r="AM52">
        <f t="shared" si="12"/>
        <v>0</v>
      </c>
      <c r="AN52">
        <f t="shared" si="13"/>
        <v>0</v>
      </c>
      <c r="AO52">
        <f t="shared" si="14"/>
        <v>0</v>
      </c>
      <c r="AP52">
        <f t="shared" si="15"/>
        <v>0</v>
      </c>
      <c r="AQ52">
        <f t="shared" si="16"/>
        <v>0</v>
      </c>
    </row>
    <row r="53" spans="18:43" x14ac:dyDescent="0.2">
      <c r="R53" s="171"/>
      <c r="Y53">
        <f t="shared" si="17"/>
        <v>0</v>
      </c>
      <c r="Z53">
        <f t="shared" si="0"/>
        <v>0</v>
      </c>
      <c r="AA53">
        <f t="shared" si="1"/>
        <v>0</v>
      </c>
      <c r="AB53">
        <f t="shared" si="1"/>
        <v>0</v>
      </c>
      <c r="AC53">
        <f t="shared" si="18"/>
        <v>0</v>
      </c>
      <c r="AD53">
        <f t="shared" si="19"/>
        <v>0</v>
      </c>
      <c r="AE53">
        <f t="shared" si="4"/>
        <v>0</v>
      </c>
      <c r="AF53">
        <f t="shared" si="5"/>
        <v>0</v>
      </c>
      <c r="AG53">
        <f t="shared" si="6"/>
        <v>0</v>
      </c>
      <c r="AH53">
        <f t="shared" si="7"/>
        <v>0</v>
      </c>
      <c r="AI53">
        <f t="shared" si="8"/>
        <v>0</v>
      </c>
      <c r="AJ53">
        <f t="shared" si="9"/>
        <v>0</v>
      </c>
      <c r="AK53">
        <f t="shared" si="10"/>
        <v>0</v>
      </c>
      <c r="AL53">
        <f t="shared" si="11"/>
        <v>0</v>
      </c>
      <c r="AM53">
        <f t="shared" si="12"/>
        <v>0</v>
      </c>
      <c r="AN53">
        <f t="shared" si="13"/>
        <v>0</v>
      </c>
      <c r="AO53">
        <f t="shared" si="14"/>
        <v>0</v>
      </c>
      <c r="AP53">
        <f t="shared" si="15"/>
        <v>0</v>
      </c>
      <c r="AQ53">
        <f t="shared" si="16"/>
        <v>0</v>
      </c>
    </row>
    <row r="54" spans="18:43" x14ac:dyDescent="0.2">
      <c r="R54" s="171"/>
      <c r="Y54">
        <f t="shared" si="17"/>
        <v>0</v>
      </c>
      <c r="Z54">
        <f t="shared" si="0"/>
        <v>0</v>
      </c>
      <c r="AA54">
        <f t="shared" si="1"/>
        <v>0</v>
      </c>
      <c r="AB54">
        <f t="shared" si="1"/>
        <v>0</v>
      </c>
      <c r="AC54">
        <f t="shared" si="18"/>
        <v>0</v>
      </c>
      <c r="AD54">
        <f t="shared" si="19"/>
        <v>0</v>
      </c>
      <c r="AE54">
        <f t="shared" si="4"/>
        <v>0</v>
      </c>
      <c r="AF54">
        <f t="shared" si="5"/>
        <v>0</v>
      </c>
      <c r="AG54">
        <f t="shared" si="6"/>
        <v>0</v>
      </c>
      <c r="AH54">
        <f t="shared" si="7"/>
        <v>0</v>
      </c>
      <c r="AI54">
        <f t="shared" si="8"/>
        <v>0</v>
      </c>
      <c r="AJ54">
        <f t="shared" si="9"/>
        <v>0</v>
      </c>
      <c r="AK54">
        <f t="shared" si="10"/>
        <v>0</v>
      </c>
      <c r="AL54">
        <f t="shared" si="11"/>
        <v>0</v>
      </c>
      <c r="AM54">
        <f t="shared" si="12"/>
        <v>0</v>
      </c>
      <c r="AN54">
        <f t="shared" si="13"/>
        <v>0</v>
      </c>
      <c r="AO54">
        <f t="shared" si="14"/>
        <v>0</v>
      </c>
      <c r="AP54">
        <f t="shared" si="15"/>
        <v>0</v>
      </c>
      <c r="AQ54">
        <f t="shared" si="16"/>
        <v>0</v>
      </c>
    </row>
    <row r="55" spans="18:43" x14ac:dyDescent="0.2">
      <c r="R55" s="171"/>
      <c r="Y55">
        <f t="shared" si="17"/>
        <v>0</v>
      </c>
      <c r="Z55">
        <f t="shared" si="0"/>
        <v>0</v>
      </c>
      <c r="AA55">
        <f t="shared" si="1"/>
        <v>0</v>
      </c>
      <c r="AB55">
        <f t="shared" si="1"/>
        <v>0</v>
      </c>
      <c r="AC55">
        <f t="shared" si="18"/>
        <v>0</v>
      </c>
      <c r="AD55">
        <f t="shared" si="19"/>
        <v>0</v>
      </c>
      <c r="AE55">
        <f t="shared" si="4"/>
        <v>0</v>
      </c>
      <c r="AF55">
        <f t="shared" si="5"/>
        <v>0</v>
      </c>
      <c r="AG55">
        <f t="shared" si="6"/>
        <v>0</v>
      </c>
      <c r="AH55">
        <f t="shared" si="7"/>
        <v>0</v>
      </c>
      <c r="AI55">
        <f t="shared" si="8"/>
        <v>0</v>
      </c>
      <c r="AJ55">
        <f t="shared" si="9"/>
        <v>0</v>
      </c>
      <c r="AK55">
        <f t="shared" si="10"/>
        <v>0</v>
      </c>
      <c r="AL55">
        <f t="shared" si="11"/>
        <v>0</v>
      </c>
      <c r="AM55">
        <f t="shared" si="12"/>
        <v>0</v>
      </c>
      <c r="AN55">
        <f t="shared" si="13"/>
        <v>0</v>
      </c>
      <c r="AO55">
        <f t="shared" si="14"/>
        <v>0</v>
      </c>
      <c r="AP55">
        <f t="shared" si="15"/>
        <v>0</v>
      </c>
      <c r="AQ55">
        <f t="shared" si="16"/>
        <v>0</v>
      </c>
    </row>
    <row r="56" spans="18:43" x14ac:dyDescent="0.2">
      <c r="R56" s="171"/>
      <c r="Y56">
        <f t="shared" si="17"/>
        <v>0</v>
      </c>
      <c r="Z56">
        <f t="shared" si="0"/>
        <v>0</v>
      </c>
      <c r="AA56">
        <f t="shared" si="1"/>
        <v>0</v>
      </c>
      <c r="AB56">
        <f t="shared" si="1"/>
        <v>0</v>
      </c>
      <c r="AC56">
        <f t="shared" si="18"/>
        <v>0</v>
      </c>
      <c r="AD56">
        <f t="shared" si="19"/>
        <v>0</v>
      </c>
      <c r="AE56">
        <f t="shared" si="4"/>
        <v>0</v>
      </c>
      <c r="AF56">
        <f t="shared" si="5"/>
        <v>0</v>
      </c>
      <c r="AG56">
        <f t="shared" si="6"/>
        <v>0</v>
      </c>
      <c r="AH56">
        <f t="shared" si="7"/>
        <v>0</v>
      </c>
      <c r="AI56">
        <f t="shared" si="8"/>
        <v>0</v>
      </c>
      <c r="AJ56">
        <f t="shared" si="9"/>
        <v>0</v>
      </c>
      <c r="AK56">
        <f t="shared" si="10"/>
        <v>0</v>
      </c>
      <c r="AL56">
        <f t="shared" si="11"/>
        <v>0</v>
      </c>
      <c r="AM56">
        <f t="shared" si="12"/>
        <v>0</v>
      </c>
      <c r="AN56">
        <f t="shared" si="13"/>
        <v>0</v>
      </c>
      <c r="AO56">
        <f t="shared" si="14"/>
        <v>0</v>
      </c>
      <c r="AP56">
        <f t="shared" si="15"/>
        <v>0</v>
      </c>
      <c r="AQ56">
        <f t="shared" si="16"/>
        <v>0</v>
      </c>
    </row>
    <row r="57" spans="18:43" x14ac:dyDescent="0.2">
      <c r="R57" s="171"/>
      <c r="Y57">
        <f t="shared" si="17"/>
        <v>0</v>
      </c>
      <c r="Z57">
        <f t="shared" si="0"/>
        <v>0</v>
      </c>
      <c r="AA57">
        <f t="shared" si="1"/>
        <v>0</v>
      </c>
      <c r="AB57">
        <f t="shared" si="1"/>
        <v>0</v>
      </c>
      <c r="AC57">
        <f t="shared" si="18"/>
        <v>0</v>
      </c>
      <c r="AD57">
        <f t="shared" si="19"/>
        <v>0</v>
      </c>
      <c r="AE57">
        <f t="shared" si="4"/>
        <v>0</v>
      </c>
      <c r="AF57">
        <f t="shared" si="5"/>
        <v>0</v>
      </c>
      <c r="AG57">
        <f t="shared" si="6"/>
        <v>0</v>
      </c>
      <c r="AH57">
        <f t="shared" si="7"/>
        <v>0</v>
      </c>
      <c r="AI57">
        <f t="shared" si="8"/>
        <v>0</v>
      </c>
      <c r="AJ57">
        <f t="shared" si="9"/>
        <v>0</v>
      </c>
      <c r="AK57">
        <f t="shared" si="10"/>
        <v>0</v>
      </c>
      <c r="AL57">
        <f t="shared" si="11"/>
        <v>0</v>
      </c>
      <c r="AM57">
        <f t="shared" si="12"/>
        <v>0</v>
      </c>
      <c r="AN57">
        <f t="shared" si="13"/>
        <v>0</v>
      </c>
      <c r="AO57">
        <f t="shared" si="14"/>
        <v>0</v>
      </c>
      <c r="AP57">
        <f t="shared" si="15"/>
        <v>0</v>
      </c>
      <c r="AQ57">
        <f t="shared" si="16"/>
        <v>0</v>
      </c>
    </row>
    <row r="58" spans="18:43" x14ac:dyDescent="0.2">
      <c r="R58" s="171"/>
      <c r="Y58">
        <f t="shared" si="17"/>
        <v>0</v>
      </c>
      <c r="Z58">
        <f t="shared" si="0"/>
        <v>0</v>
      </c>
      <c r="AA58">
        <f t="shared" si="1"/>
        <v>0</v>
      </c>
      <c r="AB58">
        <f t="shared" si="1"/>
        <v>0</v>
      </c>
      <c r="AC58">
        <f t="shared" si="18"/>
        <v>0</v>
      </c>
      <c r="AD58">
        <f t="shared" si="19"/>
        <v>0</v>
      </c>
      <c r="AE58">
        <f t="shared" si="4"/>
        <v>0</v>
      </c>
      <c r="AF58">
        <f t="shared" si="5"/>
        <v>0</v>
      </c>
      <c r="AG58">
        <f t="shared" si="6"/>
        <v>0</v>
      </c>
      <c r="AH58">
        <f t="shared" si="7"/>
        <v>0</v>
      </c>
      <c r="AI58">
        <f t="shared" si="8"/>
        <v>0</v>
      </c>
      <c r="AJ58">
        <f t="shared" si="9"/>
        <v>0</v>
      </c>
      <c r="AK58">
        <f t="shared" si="10"/>
        <v>0</v>
      </c>
      <c r="AL58">
        <f t="shared" si="11"/>
        <v>0</v>
      </c>
      <c r="AM58">
        <f t="shared" si="12"/>
        <v>0</v>
      </c>
      <c r="AN58">
        <f t="shared" si="13"/>
        <v>0</v>
      </c>
      <c r="AO58">
        <f t="shared" si="14"/>
        <v>0</v>
      </c>
      <c r="AP58">
        <f t="shared" si="15"/>
        <v>0</v>
      </c>
      <c r="AQ58">
        <f t="shared" si="16"/>
        <v>0</v>
      </c>
    </row>
    <row r="59" spans="18:43" x14ac:dyDescent="0.2">
      <c r="R59" s="171"/>
      <c r="Y59">
        <f t="shared" si="17"/>
        <v>0</v>
      </c>
      <c r="Z59">
        <f t="shared" si="0"/>
        <v>0</v>
      </c>
      <c r="AA59">
        <f t="shared" si="1"/>
        <v>0</v>
      </c>
      <c r="AB59">
        <f t="shared" si="1"/>
        <v>0</v>
      </c>
      <c r="AC59">
        <f t="shared" si="18"/>
        <v>0</v>
      </c>
      <c r="AD59">
        <f t="shared" si="19"/>
        <v>0</v>
      </c>
      <c r="AE59">
        <f t="shared" si="4"/>
        <v>0</v>
      </c>
      <c r="AF59">
        <f t="shared" si="5"/>
        <v>0</v>
      </c>
      <c r="AG59">
        <f t="shared" si="6"/>
        <v>0</v>
      </c>
      <c r="AH59">
        <f t="shared" si="7"/>
        <v>0</v>
      </c>
      <c r="AI59">
        <f t="shared" si="8"/>
        <v>0</v>
      </c>
      <c r="AJ59">
        <f t="shared" si="9"/>
        <v>0</v>
      </c>
      <c r="AK59">
        <f t="shared" si="10"/>
        <v>0</v>
      </c>
      <c r="AL59">
        <f t="shared" si="11"/>
        <v>0</v>
      </c>
      <c r="AM59">
        <f t="shared" si="12"/>
        <v>0</v>
      </c>
      <c r="AN59">
        <f t="shared" si="13"/>
        <v>0</v>
      </c>
      <c r="AO59">
        <f t="shared" si="14"/>
        <v>0</v>
      </c>
      <c r="AP59">
        <f t="shared" si="15"/>
        <v>0</v>
      </c>
      <c r="AQ59">
        <f t="shared" si="16"/>
        <v>0</v>
      </c>
    </row>
    <row r="60" spans="18:43" x14ac:dyDescent="0.2">
      <c r="R60" s="171"/>
      <c r="Y60">
        <f t="shared" si="17"/>
        <v>0</v>
      </c>
      <c r="Z60">
        <f t="shared" si="0"/>
        <v>0</v>
      </c>
      <c r="AA60">
        <f t="shared" si="1"/>
        <v>0</v>
      </c>
      <c r="AB60">
        <f t="shared" si="1"/>
        <v>0</v>
      </c>
      <c r="AC60">
        <f t="shared" si="18"/>
        <v>0</v>
      </c>
      <c r="AD60">
        <f t="shared" si="19"/>
        <v>0</v>
      </c>
      <c r="AE60">
        <f t="shared" si="4"/>
        <v>0</v>
      </c>
      <c r="AF60">
        <f t="shared" si="5"/>
        <v>0</v>
      </c>
      <c r="AG60">
        <f t="shared" si="6"/>
        <v>0</v>
      </c>
      <c r="AH60">
        <f t="shared" si="7"/>
        <v>0</v>
      </c>
      <c r="AI60">
        <f t="shared" si="8"/>
        <v>0</v>
      </c>
      <c r="AJ60">
        <f t="shared" si="9"/>
        <v>0</v>
      </c>
      <c r="AK60">
        <f t="shared" si="10"/>
        <v>0</v>
      </c>
      <c r="AL60">
        <f t="shared" si="11"/>
        <v>0</v>
      </c>
      <c r="AM60">
        <f t="shared" si="12"/>
        <v>0</v>
      </c>
      <c r="AN60">
        <f t="shared" si="13"/>
        <v>0</v>
      </c>
      <c r="AO60">
        <f t="shared" si="14"/>
        <v>0</v>
      </c>
      <c r="AP60">
        <f t="shared" si="15"/>
        <v>0</v>
      </c>
      <c r="AQ60">
        <f t="shared" si="16"/>
        <v>0</v>
      </c>
    </row>
    <row r="61" spans="18:43" x14ac:dyDescent="0.2">
      <c r="R61" s="171"/>
      <c r="Y61">
        <f t="shared" si="17"/>
        <v>0</v>
      </c>
      <c r="Z61">
        <f t="shared" si="0"/>
        <v>0</v>
      </c>
      <c r="AA61">
        <f t="shared" si="1"/>
        <v>0</v>
      </c>
      <c r="AB61">
        <f t="shared" si="1"/>
        <v>0</v>
      </c>
      <c r="AC61">
        <f t="shared" si="18"/>
        <v>0</v>
      </c>
      <c r="AD61">
        <f t="shared" si="19"/>
        <v>0</v>
      </c>
      <c r="AE61">
        <f t="shared" si="4"/>
        <v>0</v>
      </c>
      <c r="AF61">
        <f t="shared" si="5"/>
        <v>0</v>
      </c>
      <c r="AG61">
        <f t="shared" si="6"/>
        <v>0</v>
      </c>
      <c r="AH61">
        <f t="shared" si="7"/>
        <v>0</v>
      </c>
      <c r="AI61">
        <f t="shared" si="8"/>
        <v>0</v>
      </c>
      <c r="AJ61">
        <f t="shared" si="9"/>
        <v>0</v>
      </c>
      <c r="AK61">
        <f t="shared" si="10"/>
        <v>0</v>
      </c>
      <c r="AL61">
        <f t="shared" si="11"/>
        <v>0</v>
      </c>
      <c r="AM61">
        <f t="shared" si="12"/>
        <v>0</v>
      </c>
      <c r="AN61">
        <f t="shared" si="13"/>
        <v>0</v>
      </c>
      <c r="AO61">
        <f t="shared" si="14"/>
        <v>0</v>
      </c>
      <c r="AP61">
        <f t="shared" si="15"/>
        <v>0</v>
      </c>
      <c r="AQ61">
        <f t="shared" si="16"/>
        <v>0</v>
      </c>
    </row>
    <row r="62" spans="18:43" x14ac:dyDescent="0.2">
      <c r="R62" s="171"/>
      <c r="Y62">
        <f t="shared" si="17"/>
        <v>0</v>
      </c>
      <c r="Z62">
        <f t="shared" si="0"/>
        <v>0</v>
      </c>
      <c r="AA62">
        <f t="shared" si="1"/>
        <v>0</v>
      </c>
      <c r="AB62">
        <f t="shared" si="1"/>
        <v>0</v>
      </c>
      <c r="AC62">
        <f t="shared" si="18"/>
        <v>0</v>
      </c>
      <c r="AD62">
        <f t="shared" si="19"/>
        <v>0</v>
      </c>
      <c r="AE62">
        <f t="shared" si="4"/>
        <v>0</v>
      </c>
      <c r="AF62">
        <f t="shared" si="5"/>
        <v>0</v>
      </c>
      <c r="AG62">
        <f t="shared" si="6"/>
        <v>0</v>
      </c>
      <c r="AH62">
        <f t="shared" si="7"/>
        <v>0</v>
      </c>
      <c r="AI62">
        <f t="shared" si="8"/>
        <v>0</v>
      </c>
      <c r="AJ62">
        <f t="shared" si="9"/>
        <v>0</v>
      </c>
      <c r="AK62">
        <f t="shared" si="10"/>
        <v>0</v>
      </c>
      <c r="AL62">
        <f t="shared" si="11"/>
        <v>0</v>
      </c>
      <c r="AM62">
        <f t="shared" si="12"/>
        <v>0</v>
      </c>
      <c r="AN62">
        <f t="shared" si="13"/>
        <v>0</v>
      </c>
      <c r="AO62">
        <f t="shared" si="14"/>
        <v>0</v>
      </c>
      <c r="AP62">
        <f t="shared" si="15"/>
        <v>0</v>
      </c>
      <c r="AQ62">
        <f t="shared" si="16"/>
        <v>0</v>
      </c>
    </row>
    <row r="63" spans="18:43" x14ac:dyDescent="0.2">
      <c r="R63" s="171"/>
      <c r="Y63">
        <f t="shared" si="17"/>
        <v>0</v>
      </c>
      <c r="Z63">
        <f t="shared" si="0"/>
        <v>0</v>
      </c>
      <c r="AA63">
        <f t="shared" si="1"/>
        <v>0</v>
      </c>
      <c r="AB63">
        <f t="shared" si="1"/>
        <v>0</v>
      </c>
      <c r="AC63">
        <f t="shared" si="18"/>
        <v>0</v>
      </c>
      <c r="AD63">
        <f t="shared" si="19"/>
        <v>0</v>
      </c>
      <c r="AE63">
        <f t="shared" si="4"/>
        <v>0</v>
      </c>
      <c r="AF63">
        <f t="shared" si="5"/>
        <v>0</v>
      </c>
      <c r="AG63">
        <f t="shared" si="6"/>
        <v>0</v>
      </c>
      <c r="AH63">
        <f t="shared" si="7"/>
        <v>0</v>
      </c>
      <c r="AI63">
        <f t="shared" si="8"/>
        <v>0</v>
      </c>
      <c r="AJ63">
        <f t="shared" si="9"/>
        <v>0</v>
      </c>
      <c r="AK63">
        <f t="shared" si="10"/>
        <v>0</v>
      </c>
      <c r="AL63">
        <f t="shared" si="11"/>
        <v>0</v>
      </c>
      <c r="AM63">
        <f t="shared" si="12"/>
        <v>0</v>
      </c>
      <c r="AN63">
        <f t="shared" si="13"/>
        <v>0</v>
      </c>
      <c r="AO63">
        <f t="shared" si="14"/>
        <v>0</v>
      </c>
      <c r="AP63">
        <f t="shared" si="15"/>
        <v>0</v>
      </c>
      <c r="AQ63">
        <f t="shared" si="16"/>
        <v>0</v>
      </c>
    </row>
    <row r="64" spans="18:43" x14ac:dyDescent="0.2">
      <c r="R64" s="171"/>
      <c r="Y64">
        <f t="shared" si="17"/>
        <v>0</v>
      </c>
      <c r="Z64">
        <f t="shared" si="0"/>
        <v>0</v>
      </c>
      <c r="AA64">
        <f t="shared" si="1"/>
        <v>0</v>
      </c>
      <c r="AB64">
        <f t="shared" si="1"/>
        <v>0</v>
      </c>
      <c r="AC64">
        <f t="shared" si="18"/>
        <v>0</v>
      </c>
      <c r="AD64">
        <f t="shared" si="19"/>
        <v>0</v>
      </c>
      <c r="AE64">
        <f t="shared" si="4"/>
        <v>0</v>
      </c>
      <c r="AF64">
        <f t="shared" si="5"/>
        <v>0</v>
      </c>
      <c r="AG64">
        <f t="shared" si="6"/>
        <v>0</v>
      </c>
      <c r="AH64">
        <f t="shared" si="7"/>
        <v>0</v>
      </c>
      <c r="AI64">
        <f t="shared" si="8"/>
        <v>0</v>
      </c>
      <c r="AJ64">
        <f t="shared" si="9"/>
        <v>0</v>
      </c>
      <c r="AK64">
        <f t="shared" si="10"/>
        <v>0</v>
      </c>
      <c r="AL64">
        <f t="shared" si="11"/>
        <v>0</v>
      </c>
      <c r="AM64">
        <f t="shared" si="12"/>
        <v>0</v>
      </c>
      <c r="AN64">
        <f t="shared" si="13"/>
        <v>0</v>
      </c>
      <c r="AO64">
        <f t="shared" si="14"/>
        <v>0</v>
      </c>
      <c r="AP64">
        <f t="shared" si="15"/>
        <v>0</v>
      </c>
      <c r="AQ64">
        <f t="shared" si="16"/>
        <v>0</v>
      </c>
    </row>
    <row r="65" spans="18:43" x14ac:dyDescent="0.2">
      <c r="R65" s="171"/>
      <c r="Y65">
        <f t="shared" si="17"/>
        <v>0</v>
      </c>
      <c r="Z65">
        <f t="shared" si="0"/>
        <v>0</v>
      </c>
      <c r="AA65">
        <f t="shared" si="1"/>
        <v>0</v>
      </c>
      <c r="AB65">
        <f t="shared" si="1"/>
        <v>0</v>
      </c>
      <c r="AC65">
        <f t="shared" si="18"/>
        <v>0</v>
      </c>
      <c r="AD65">
        <f t="shared" si="19"/>
        <v>0</v>
      </c>
      <c r="AE65">
        <f t="shared" si="4"/>
        <v>0</v>
      </c>
      <c r="AF65">
        <f t="shared" si="5"/>
        <v>0</v>
      </c>
      <c r="AG65">
        <f t="shared" si="6"/>
        <v>0</v>
      </c>
      <c r="AH65">
        <f t="shared" si="7"/>
        <v>0</v>
      </c>
      <c r="AI65">
        <f t="shared" si="8"/>
        <v>0</v>
      </c>
      <c r="AJ65">
        <f t="shared" si="9"/>
        <v>0</v>
      </c>
      <c r="AK65">
        <f t="shared" si="10"/>
        <v>0</v>
      </c>
      <c r="AL65">
        <f t="shared" si="11"/>
        <v>0</v>
      </c>
      <c r="AM65">
        <f t="shared" si="12"/>
        <v>0</v>
      </c>
      <c r="AN65">
        <f t="shared" si="13"/>
        <v>0</v>
      </c>
      <c r="AO65">
        <f t="shared" si="14"/>
        <v>0</v>
      </c>
      <c r="AP65">
        <f t="shared" si="15"/>
        <v>0</v>
      </c>
      <c r="AQ65">
        <f t="shared" si="16"/>
        <v>0</v>
      </c>
    </row>
    <row r="66" spans="18:43" x14ac:dyDescent="0.2">
      <c r="R66" s="171"/>
      <c r="Y66">
        <f t="shared" si="17"/>
        <v>0</v>
      </c>
      <c r="Z66">
        <f t="shared" ref="Z66:Z100" si="20">B66</f>
        <v>0</v>
      </c>
      <c r="AA66">
        <f t="shared" ref="AA66:AB100" si="21">C66</f>
        <v>0</v>
      </c>
      <c r="AB66">
        <f t="shared" si="21"/>
        <v>0</v>
      </c>
      <c r="AC66">
        <f t="shared" ref="AC66:AC100" si="22">IF(E66="",0,_xlfn.XLOOKUP(E66,label,partID))</f>
        <v>0</v>
      </c>
      <c r="AD66">
        <f t="shared" ref="AD66:AD100" si="23">IF(F66="",0,_xlfn.XLOOKUP(F66,label,partID))</f>
        <v>0</v>
      </c>
      <c r="AE66">
        <f t="shared" ref="AE66:AE100" si="24">G66</f>
        <v>0</v>
      </c>
      <c r="AF66">
        <f t="shared" ref="AF66:AF100" si="25">H66</f>
        <v>0</v>
      </c>
      <c r="AG66">
        <f t="shared" ref="AG66:AG100" si="26">I66</f>
        <v>0</v>
      </c>
      <c r="AH66">
        <f t="shared" ref="AH66:AH100" si="27">J66</f>
        <v>0</v>
      </c>
      <c r="AI66">
        <f t="shared" ref="AI66:AI100" si="28">K66</f>
        <v>0</v>
      </c>
      <c r="AJ66">
        <f t="shared" ref="AJ66:AJ100" si="29">L66</f>
        <v>0</v>
      </c>
      <c r="AK66">
        <f t="shared" ref="AK66:AK100" si="30">M66</f>
        <v>0</v>
      </c>
      <c r="AL66">
        <f t="shared" ref="AL66:AL100" si="31">N66</f>
        <v>0</v>
      </c>
      <c r="AM66">
        <f t="shared" ref="AM66:AM100" si="32">O66</f>
        <v>0</v>
      </c>
      <c r="AN66">
        <f t="shared" ref="AN66:AN100" si="33">P66</f>
        <v>0</v>
      </c>
      <c r="AO66">
        <f t="shared" ref="AO66:AO100" si="34">Q66</f>
        <v>0</v>
      </c>
      <c r="AP66">
        <f t="shared" ref="AP66:AP100" si="35">R66</f>
        <v>0</v>
      </c>
      <c r="AQ66">
        <f t="shared" ref="AQ66:AQ100" si="36">S66</f>
        <v>0</v>
      </c>
    </row>
    <row r="67" spans="18:43" x14ac:dyDescent="0.2">
      <c r="R67" s="171"/>
      <c r="Y67">
        <f t="shared" ref="Y67:Y100" si="37">A67</f>
        <v>0</v>
      </c>
      <c r="Z67">
        <f t="shared" si="20"/>
        <v>0</v>
      </c>
      <c r="AA67">
        <f t="shared" si="21"/>
        <v>0</v>
      </c>
      <c r="AB67">
        <f t="shared" si="21"/>
        <v>0</v>
      </c>
      <c r="AC67">
        <f t="shared" si="22"/>
        <v>0</v>
      </c>
      <c r="AD67">
        <f t="shared" si="23"/>
        <v>0</v>
      </c>
      <c r="AE67">
        <f t="shared" si="24"/>
        <v>0</v>
      </c>
      <c r="AF67">
        <f t="shared" si="25"/>
        <v>0</v>
      </c>
      <c r="AG67">
        <f t="shared" si="26"/>
        <v>0</v>
      </c>
      <c r="AH67">
        <f t="shared" si="27"/>
        <v>0</v>
      </c>
      <c r="AI67">
        <f t="shared" si="28"/>
        <v>0</v>
      </c>
      <c r="AJ67">
        <f t="shared" si="29"/>
        <v>0</v>
      </c>
      <c r="AK67">
        <f t="shared" si="30"/>
        <v>0</v>
      </c>
      <c r="AL67">
        <f t="shared" si="31"/>
        <v>0</v>
      </c>
      <c r="AM67">
        <f t="shared" si="32"/>
        <v>0</v>
      </c>
      <c r="AN67">
        <f t="shared" si="33"/>
        <v>0</v>
      </c>
      <c r="AO67">
        <f t="shared" si="34"/>
        <v>0</v>
      </c>
      <c r="AP67">
        <f t="shared" si="35"/>
        <v>0</v>
      </c>
      <c r="AQ67">
        <f t="shared" si="36"/>
        <v>0</v>
      </c>
    </row>
    <row r="68" spans="18:43" x14ac:dyDescent="0.2">
      <c r="R68" s="171"/>
      <c r="Y68">
        <f t="shared" si="37"/>
        <v>0</v>
      </c>
      <c r="Z68">
        <f t="shared" si="20"/>
        <v>0</v>
      </c>
      <c r="AA68">
        <f t="shared" si="21"/>
        <v>0</v>
      </c>
      <c r="AB68">
        <f t="shared" si="21"/>
        <v>0</v>
      </c>
      <c r="AC68">
        <f t="shared" si="22"/>
        <v>0</v>
      </c>
      <c r="AD68">
        <f t="shared" si="23"/>
        <v>0</v>
      </c>
      <c r="AE68">
        <f t="shared" si="24"/>
        <v>0</v>
      </c>
      <c r="AF68">
        <f t="shared" si="25"/>
        <v>0</v>
      </c>
      <c r="AG68">
        <f t="shared" si="26"/>
        <v>0</v>
      </c>
      <c r="AH68">
        <f t="shared" si="27"/>
        <v>0</v>
      </c>
      <c r="AI68">
        <f t="shared" si="28"/>
        <v>0</v>
      </c>
      <c r="AJ68">
        <f t="shared" si="29"/>
        <v>0</v>
      </c>
      <c r="AK68">
        <f t="shared" si="30"/>
        <v>0</v>
      </c>
      <c r="AL68">
        <f t="shared" si="31"/>
        <v>0</v>
      </c>
      <c r="AM68">
        <f t="shared" si="32"/>
        <v>0</v>
      </c>
      <c r="AN68">
        <f t="shared" si="33"/>
        <v>0</v>
      </c>
      <c r="AO68">
        <f t="shared" si="34"/>
        <v>0</v>
      </c>
      <c r="AP68">
        <f t="shared" si="35"/>
        <v>0</v>
      </c>
      <c r="AQ68">
        <f t="shared" si="36"/>
        <v>0</v>
      </c>
    </row>
    <row r="69" spans="18:43" x14ac:dyDescent="0.2">
      <c r="R69" s="171"/>
      <c r="Y69">
        <f t="shared" si="37"/>
        <v>0</v>
      </c>
      <c r="Z69">
        <f t="shared" si="20"/>
        <v>0</v>
      </c>
      <c r="AA69">
        <f t="shared" si="21"/>
        <v>0</v>
      </c>
      <c r="AB69">
        <f t="shared" si="21"/>
        <v>0</v>
      </c>
      <c r="AC69">
        <f t="shared" si="22"/>
        <v>0</v>
      </c>
      <c r="AD69">
        <f t="shared" si="23"/>
        <v>0</v>
      </c>
      <c r="AE69">
        <f t="shared" si="24"/>
        <v>0</v>
      </c>
      <c r="AF69">
        <f t="shared" si="25"/>
        <v>0</v>
      </c>
      <c r="AG69">
        <f t="shared" si="26"/>
        <v>0</v>
      </c>
      <c r="AH69">
        <f t="shared" si="27"/>
        <v>0</v>
      </c>
      <c r="AI69">
        <f t="shared" si="28"/>
        <v>0</v>
      </c>
      <c r="AJ69">
        <f t="shared" si="29"/>
        <v>0</v>
      </c>
      <c r="AK69">
        <f t="shared" si="30"/>
        <v>0</v>
      </c>
      <c r="AL69">
        <f t="shared" si="31"/>
        <v>0</v>
      </c>
      <c r="AM69">
        <f t="shared" si="32"/>
        <v>0</v>
      </c>
      <c r="AN69">
        <f t="shared" si="33"/>
        <v>0</v>
      </c>
      <c r="AO69">
        <f t="shared" si="34"/>
        <v>0</v>
      </c>
      <c r="AP69">
        <f t="shared" si="35"/>
        <v>0</v>
      </c>
      <c r="AQ69">
        <f t="shared" si="36"/>
        <v>0</v>
      </c>
    </row>
    <row r="70" spans="18:43" x14ac:dyDescent="0.2">
      <c r="R70" s="171"/>
      <c r="Y70">
        <f t="shared" si="37"/>
        <v>0</v>
      </c>
      <c r="Z70">
        <f t="shared" si="20"/>
        <v>0</v>
      </c>
      <c r="AA70">
        <f t="shared" si="21"/>
        <v>0</v>
      </c>
      <c r="AB70">
        <f t="shared" si="21"/>
        <v>0</v>
      </c>
      <c r="AC70">
        <f t="shared" si="22"/>
        <v>0</v>
      </c>
      <c r="AD70">
        <f t="shared" si="23"/>
        <v>0</v>
      </c>
      <c r="AE70">
        <f t="shared" si="24"/>
        <v>0</v>
      </c>
      <c r="AF70">
        <f t="shared" si="25"/>
        <v>0</v>
      </c>
      <c r="AG70">
        <f t="shared" si="26"/>
        <v>0</v>
      </c>
      <c r="AH70">
        <f t="shared" si="27"/>
        <v>0</v>
      </c>
      <c r="AI70">
        <f t="shared" si="28"/>
        <v>0</v>
      </c>
      <c r="AJ70">
        <f t="shared" si="29"/>
        <v>0</v>
      </c>
      <c r="AK70">
        <f t="shared" si="30"/>
        <v>0</v>
      </c>
      <c r="AL70">
        <f t="shared" si="31"/>
        <v>0</v>
      </c>
      <c r="AM70">
        <f t="shared" si="32"/>
        <v>0</v>
      </c>
      <c r="AN70">
        <f t="shared" si="33"/>
        <v>0</v>
      </c>
      <c r="AO70">
        <f t="shared" si="34"/>
        <v>0</v>
      </c>
      <c r="AP70">
        <f t="shared" si="35"/>
        <v>0</v>
      </c>
      <c r="AQ70">
        <f t="shared" si="36"/>
        <v>0</v>
      </c>
    </row>
    <row r="71" spans="18:43" x14ac:dyDescent="0.2">
      <c r="R71" s="171"/>
      <c r="Y71">
        <f t="shared" si="37"/>
        <v>0</v>
      </c>
      <c r="Z71">
        <f t="shared" si="20"/>
        <v>0</v>
      </c>
      <c r="AA71">
        <f t="shared" si="21"/>
        <v>0</v>
      </c>
      <c r="AB71">
        <f t="shared" si="21"/>
        <v>0</v>
      </c>
      <c r="AC71">
        <f t="shared" si="22"/>
        <v>0</v>
      </c>
      <c r="AD71">
        <f t="shared" si="23"/>
        <v>0</v>
      </c>
      <c r="AE71">
        <f t="shared" si="24"/>
        <v>0</v>
      </c>
      <c r="AF71">
        <f t="shared" si="25"/>
        <v>0</v>
      </c>
      <c r="AG71">
        <f t="shared" si="26"/>
        <v>0</v>
      </c>
      <c r="AH71">
        <f t="shared" si="27"/>
        <v>0</v>
      </c>
      <c r="AI71">
        <f t="shared" si="28"/>
        <v>0</v>
      </c>
      <c r="AJ71">
        <f t="shared" si="29"/>
        <v>0</v>
      </c>
      <c r="AK71">
        <f t="shared" si="30"/>
        <v>0</v>
      </c>
      <c r="AL71">
        <f t="shared" si="31"/>
        <v>0</v>
      </c>
      <c r="AM71">
        <f t="shared" si="32"/>
        <v>0</v>
      </c>
      <c r="AN71">
        <f t="shared" si="33"/>
        <v>0</v>
      </c>
      <c r="AO71">
        <f t="shared" si="34"/>
        <v>0</v>
      </c>
      <c r="AP71">
        <f t="shared" si="35"/>
        <v>0</v>
      </c>
      <c r="AQ71">
        <f t="shared" si="36"/>
        <v>0</v>
      </c>
    </row>
    <row r="72" spans="18:43" x14ac:dyDescent="0.2">
      <c r="R72" s="171"/>
      <c r="Y72">
        <f t="shared" si="37"/>
        <v>0</v>
      </c>
      <c r="Z72">
        <f t="shared" si="20"/>
        <v>0</v>
      </c>
      <c r="AA72">
        <f t="shared" si="21"/>
        <v>0</v>
      </c>
      <c r="AB72">
        <f t="shared" si="21"/>
        <v>0</v>
      </c>
      <c r="AC72">
        <f t="shared" si="22"/>
        <v>0</v>
      </c>
      <c r="AD72">
        <f t="shared" si="23"/>
        <v>0</v>
      </c>
      <c r="AE72">
        <f t="shared" si="24"/>
        <v>0</v>
      </c>
      <c r="AF72">
        <f t="shared" si="25"/>
        <v>0</v>
      </c>
      <c r="AG72">
        <f t="shared" si="26"/>
        <v>0</v>
      </c>
      <c r="AH72">
        <f t="shared" si="27"/>
        <v>0</v>
      </c>
      <c r="AI72">
        <f t="shared" si="28"/>
        <v>0</v>
      </c>
      <c r="AJ72">
        <f t="shared" si="29"/>
        <v>0</v>
      </c>
      <c r="AK72">
        <f t="shared" si="30"/>
        <v>0</v>
      </c>
      <c r="AL72">
        <f t="shared" si="31"/>
        <v>0</v>
      </c>
      <c r="AM72">
        <f t="shared" si="32"/>
        <v>0</v>
      </c>
      <c r="AN72">
        <f t="shared" si="33"/>
        <v>0</v>
      </c>
      <c r="AO72">
        <f t="shared" si="34"/>
        <v>0</v>
      </c>
      <c r="AP72">
        <f t="shared" si="35"/>
        <v>0</v>
      </c>
      <c r="AQ72">
        <f t="shared" si="36"/>
        <v>0</v>
      </c>
    </row>
    <row r="73" spans="18:43" x14ac:dyDescent="0.2">
      <c r="R73" s="171"/>
      <c r="Y73">
        <f t="shared" si="37"/>
        <v>0</v>
      </c>
      <c r="Z73">
        <f t="shared" si="20"/>
        <v>0</v>
      </c>
      <c r="AA73">
        <f t="shared" si="21"/>
        <v>0</v>
      </c>
      <c r="AB73">
        <f t="shared" si="21"/>
        <v>0</v>
      </c>
      <c r="AC73">
        <f t="shared" si="22"/>
        <v>0</v>
      </c>
      <c r="AD73">
        <f t="shared" si="23"/>
        <v>0</v>
      </c>
      <c r="AE73">
        <f t="shared" si="24"/>
        <v>0</v>
      </c>
      <c r="AF73">
        <f t="shared" si="25"/>
        <v>0</v>
      </c>
      <c r="AG73">
        <f t="shared" si="26"/>
        <v>0</v>
      </c>
      <c r="AH73">
        <f t="shared" si="27"/>
        <v>0</v>
      </c>
      <c r="AI73">
        <f t="shared" si="28"/>
        <v>0</v>
      </c>
      <c r="AJ73">
        <f t="shared" si="29"/>
        <v>0</v>
      </c>
      <c r="AK73">
        <f t="shared" si="30"/>
        <v>0</v>
      </c>
      <c r="AL73">
        <f t="shared" si="31"/>
        <v>0</v>
      </c>
      <c r="AM73">
        <f t="shared" si="32"/>
        <v>0</v>
      </c>
      <c r="AN73">
        <f t="shared" si="33"/>
        <v>0</v>
      </c>
      <c r="AO73">
        <f t="shared" si="34"/>
        <v>0</v>
      </c>
      <c r="AP73">
        <f t="shared" si="35"/>
        <v>0</v>
      </c>
      <c r="AQ73">
        <f t="shared" si="36"/>
        <v>0</v>
      </c>
    </row>
    <row r="74" spans="18:43" x14ac:dyDescent="0.2">
      <c r="R74" s="171"/>
      <c r="Y74">
        <f t="shared" si="37"/>
        <v>0</v>
      </c>
      <c r="Z74">
        <f t="shared" si="20"/>
        <v>0</v>
      </c>
      <c r="AA74">
        <f t="shared" si="21"/>
        <v>0</v>
      </c>
      <c r="AB74">
        <f t="shared" si="21"/>
        <v>0</v>
      </c>
      <c r="AC74">
        <f t="shared" si="22"/>
        <v>0</v>
      </c>
      <c r="AD74">
        <f t="shared" si="23"/>
        <v>0</v>
      </c>
      <c r="AE74">
        <f t="shared" si="24"/>
        <v>0</v>
      </c>
      <c r="AF74">
        <f t="shared" si="25"/>
        <v>0</v>
      </c>
      <c r="AG74">
        <f t="shared" si="26"/>
        <v>0</v>
      </c>
      <c r="AH74">
        <f t="shared" si="27"/>
        <v>0</v>
      </c>
      <c r="AI74">
        <f t="shared" si="28"/>
        <v>0</v>
      </c>
      <c r="AJ74">
        <f t="shared" si="29"/>
        <v>0</v>
      </c>
      <c r="AK74">
        <f t="shared" si="30"/>
        <v>0</v>
      </c>
      <c r="AL74">
        <f t="shared" si="31"/>
        <v>0</v>
      </c>
      <c r="AM74">
        <f t="shared" si="32"/>
        <v>0</v>
      </c>
      <c r="AN74">
        <f t="shared" si="33"/>
        <v>0</v>
      </c>
      <c r="AO74">
        <f t="shared" si="34"/>
        <v>0</v>
      </c>
      <c r="AP74">
        <f t="shared" si="35"/>
        <v>0</v>
      </c>
      <c r="AQ74">
        <f t="shared" si="36"/>
        <v>0</v>
      </c>
    </row>
    <row r="75" spans="18:43" x14ac:dyDescent="0.2">
      <c r="R75" s="171"/>
      <c r="Y75">
        <f t="shared" si="37"/>
        <v>0</v>
      </c>
      <c r="Z75">
        <f t="shared" si="20"/>
        <v>0</v>
      </c>
      <c r="AA75">
        <f t="shared" si="21"/>
        <v>0</v>
      </c>
      <c r="AB75">
        <f t="shared" si="21"/>
        <v>0</v>
      </c>
      <c r="AC75">
        <f t="shared" si="22"/>
        <v>0</v>
      </c>
      <c r="AD75">
        <f t="shared" si="23"/>
        <v>0</v>
      </c>
      <c r="AE75">
        <f t="shared" si="24"/>
        <v>0</v>
      </c>
      <c r="AF75">
        <f t="shared" si="25"/>
        <v>0</v>
      </c>
      <c r="AG75">
        <f t="shared" si="26"/>
        <v>0</v>
      </c>
      <c r="AH75">
        <f t="shared" si="27"/>
        <v>0</v>
      </c>
      <c r="AI75">
        <f t="shared" si="28"/>
        <v>0</v>
      </c>
      <c r="AJ75">
        <f t="shared" si="29"/>
        <v>0</v>
      </c>
      <c r="AK75">
        <f t="shared" si="30"/>
        <v>0</v>
      </c>
      <c r="AL75">
        <f t="shared" si="31"/>
        <v>0</v>
      </c>
      <c r="AM75">
        <f t="shared" si="32"/>
        <v>0</v>
      </c>
      <c r="AN75">
        <f t="shared" si="33"/>
        <v>0</v>
      </c>
      <c r="AO75">
        <f t="shared" si="34"/>
        <v>0</v>
      </c>
      <c r="AP75">
        <f t="shared" si="35"/>
        <v>0</v>
      </c>
      <c r="AQ75">
        <f t="shared" si="36"/>
        <v>0</v>
      </c>
    </row>
    <row r="76" spans="18:43" x14ac:dyDescent="0.2">
      <c r="R76" s="171"/>
      <c r="Y76">
        <f t="shared" si="37"/>
        <v>0</v>
      </c>
      <c r="Z76">
        <f t="shared" si="20"/>
        <v>0</v>
      </c>
      <c r="AA76">
        <f t="shared" si="21"/>
        <v>0</v>
      </c>
      <c r="AB76">
        <f t="shared" si="21"/>
        <v>0</v>
      </c>
      <c r="AC76">
        <f t="shared" si="22"/>
        <v>0</v>
      </c>
      <c r="AD76">
        <f t="shared" si="23"/>
        <v>0</v>
      </c>
      <c r="AE76">
        <f t="shared" si="24"/>
        <v>0</v>
      </c>
      <c r="AF76">
        <f t="shared" si="25"/>
        <v>0</v>
      </c>
      <c r="AG76">
        <f t="shared" si="26"/>
        <v>0</v>
      </c>
      <c r="AH76">
        <f t="shared" si="27"/>
        <v>0</v>
      </c>
      <c r="AI76">
        <f t="shared" si="28"/>
        <v>0</v>
      </c>
      <c r="AJ76">
        <f t="shared" si="29"/>
        <v>0</v>
      </c>
      <c r="AK76">
        <f t="shared" si="30"/>
        <v>0</v>
      </c>
      <c r="AL76">
        <f t="shared" si="31"/>
        <v>0</v>
      </c>
      <c r="AM76">
        <f t="shared" si="32"/>
        <v>0</v>
      </c>
      <c r="AN76">
        <f t="shared" si="33"/>
        <v>0</v>
      </c>
      <c r="AO76">
        <f t="shared" si="34"/>
        <v>0</v>
      </c>
      <c r="AP76">
        <f t="shared" si="35"/>
        <v>0</v>
      </c>
      <c r="AQ76">
        <f t="shared" si="36"/>
        <v>0</v>
      </c>
    </row>
    <row r="77" spans="18:43" x14ac:dyDescent="0.2">
      <c r="R77" s="171"/>
      <c r="Y77">
        <f t="shared" si="37"/>
        <v>0</v>
      </c>
      <c r="Z77">
        <f t="shared" si="20"/>
        <v>0</v>
      </c>
      <c r="AA77">
        <f t="shared" si="21"/>
        <v>0</v>
      </c>
      <c r="AB77">
        <f t="shared" si="21"/>
        <v>0</v>
      </c>
      <c r="AC77">
        <f t="shared" si="22"/>
        <v>0</v>
      </c>
      <c r="AD77">
        <f t="shared" si="23"/>
        <v>0</v>
      </c>
      <c r="AE77">
        <f t="shared" si="24"/>
        <v>0</v>
      </c>
      <c r="AF77">
        <f t="shared" si="25"/>
        <v>0</v>
      </c>
      <c r="AG77">
        <f t="shared" si="26"/>
        <v>0</v>
      </c>
      <c r="AH77">
        <f t="shared" si="27"/>
        <v>0</v>
      </c>
      <c r="AI77">
        <f t="shared" si="28"/>
        <v>0</v>
      </c>
      <c r="AJ77">
        <f t="shared" si="29"/>
        <v>0</v>
      </c>
      <c r="AK77">
        <f t="shared" si="30"/>
        <v>0</v>
      </c>
      <c r="AL77">
        <f t="shared" si="31"/>
        <v>0</v>
      </c>
      <c r="AM77">
        <f t="shared" si="32"/>
        <v>0</v>
      </c>
      <c r="AN77">
        <f t="shared" si="33"/>
        <v>0</v>
      </c>
      <c r="AO77">
        <f t="shared" si="34"/>
        <v>0</v>
      </c>
      <c r="AP77">
        <f t="shared" si="35"/>
        <v>0</v>
      </c>
      <c r="AQ77">
        <f t="shared" si="36"/>
        <v>0</v>
      </c>
    </row>
    <row r="78" spans="18:43" x14ac:dyDescent="0.2">
      <c r="R78" s="171"/>
      <c r="Y78">
        <f t="shared" si="37"/>
        <v>0</v>
      </c>
      <c r="Z78">
        <f t="shared" si="20"/>
        <v>0</v>
      </c>
      <c r="AA78">
        <f t="shared" si="21"/>
        <v>0</v>
      </c>
      <c r="AB78">
        <f t="shared" si="21"/>
        <v>0</v>
      </c>
      <c r="AC78">
        <f t="shared" si="22"/>
        <v>0</v>
      </c>
      <c r="AD78">
        <f t="shared" si="23"/>
        <v>0</v>
      </c>
      <c r="AE78">
        <f t="shared" si="24"/>
        <v>0</v>
      </c>
      <c r="AF78">
        <f t="shared" si="25"/>
        <v>0</v>
      </c>
      <c r="AG78">
        <f t="shared" si="26"/>
        <v>0</v>
      </c>
      <c r="AH78">
        <f t="shared" si="27"/>
        <v>0</v>
      </c>
      <c r="AI78">
        <f t="shared" si="28"/>
        <v>0</v>
      </c>
      <c r="AJ78">
        <f t="shared" si="29"/>
        <v>0</v>
      </c>
      <c r="AK78">
        <f t="shared" si="30"/>
        <v>0</v>
      </c>
      <c r="AL78">
        <f t="shared" si="31"/>
        <v>0</v>
      </c>
      <c r="AM78">
        <f t="shared" si="32"/>
        <v>0</v>
      </c>
      <c r="AN78">
        <f t="shared" si="33"/>
        <v>0</v>
      </c>
      <c r="AO78">
        <f t="shared" si="34"/>
        <v>0</v>
      </c>
      <c r="AP78">
        <f t="shared" si="35"/>
        <v>0</v>
      </c>
      <c r="AQ78">
        <f t="shared" si="36"/>
        <v>0</v>
      </c>
    </row>
    <row r="79" spans="18:43" x14ac:dyDescent="0.2">
      <c r="R79" s="171"/>
      <c r="Y79">
        <f t="shared" si="37"/>
        <v>0</v>
      </c>
      <c r="Z79">
        <f t="shared" si="20"/>
        <v>0</v>
      </c>
      <c r="AA79">
        <f t="shared" si="21"/>
        <v>0</v>
      </c>
      <c r="AB79">
        <f t="shared" si="21"/>
        <v>0</v>
      </c>
      <c r="AC79">
        <f t="shared" si="22"/>
        <v>0</v>
      </c>
      <c r="AD79">
        <f t="shared" si="23"/>
        <v>0</v>
      </c>
      <c r="AE79">
        <f t="shared" si="24"/>
        <v>0</v>
      </c>
      <c r="AF79">
        <f t="shared" si="25"/>
        <v>0</v>
      </c>
      <c r="AG79">
        <f t="shared" si="26"/>
        <v>0</v>
      </c>
      <c r="AH79">
        <f t="shared" si="27"/>
        <v>0</v>
      </c>
      <c r="AI79">
        <f t="shared" si="28"/>
        <v>0</v>
      </c>
      <c r="AJ79">
        <f t="shared" si="29"/>
        <v>0</v>
      </c>
      <c r="AK79">
        <f t="shared" si="30"/>
        <v>0</v>
      </c>
      <c r="AL79">
        <f t="shared" si="31"/>
        <v>0</v>
      </c>
      <c r="AM79">
        <f t="shared" si="32"/>
        <v>0</v>
      </c>
      <c r="AN79">
        <f t="shared" si="33"/>
        <v>0</v>
      </c>
      <c r="AO79">
        <f t="shared" si="34"/>
        <v>0</v>
      </c>
      <c r="AP79">
        <f t="shared" si="35"/>
        <v>0</v>
      </c>
      <c r="AQ79">
        <f t="shared" si="36"/>
        <v>0</v>
      </c>
    </row>
    <row r="80" spans="18:43" x14ac:dyDescent="0.2">
      <c r="R80" s="171"/>
      <c r="Y80">
        <f t="shared" si="37"/>
        <v>0</v>
      </c>
      <c r="Z80">
        <f t="shared" si="20"/>
        <v>0</v>
      </c>
      <c r="AA80">
        <f t="shared" si="21"/>
        <v>0</v>
      </c>
      <c r="AB80">
        <f t="shared" si="21"/>
        <v>0</v>
      </c>
      <c r="AC80">
        <f t="shared" si="22"/>
        <v>0</v>
      </c>
      <c r="AD80">
        <f t="shared" si="23"/>
        <v>0</v>
      </c>
      <c r="AE80">
        <f t="shared" si="24"/>
        <v>0</v>
      </c>
      <c r="AF80">
        <f t="shared" si="25"/>
        <v>0</v>
      </c>
      <c r="AG80">
        <f t="shared" si="26"/>
        <v>0</v>
      </c>
      <c r="AH80">
        <f t="shared" si="27"/>
        <v>0</v>
      </c>
      <c r="AI80">
        <f t="shared" si="28"/>
        <v>0</v>
      </c>
      <c r="AJ80">
        <f t="shared" si="29"/>
        <v>0</v>
      </c>
      <c r="AK80">
        <f t="shared" si="30"/>
        <v>0</v>
      </c>
      <c r="AL80">
        <f t="shared" si="31"/>
        <v>0</v>
      </c>
      <c r="AM80">
        <f t="shared" si="32"/>
        <v>0</v>
      </c>
      <c r="AN80">
        <f t="shared" si="33"/>
        <v>0</v>
      </c>
      <c r="AO80">
        <f t="shared" si="34"/>
        <v>0</v>
      </c>
      <c r="AP80">
        <f t="shared" si="35"/>
        <v>0</v>
      </c>
      <c r="AQ80">
        <f t="shared" si="36"/>
        <v>0</v>
      </c>
    </row>
    <row r="81" spans="18:43" x14ac:dyDescent="0.2">
      <c r="R81" s="171"/>
      <c r="Y81">
        <f t="shared" si="37"/>
        <v>0</v>
      </c>
      <c r="Z81">
        <f t="shared" si="20"/>
        <v>0</v>
      </c>
      <c r="AA81">
        <f t="shared" si="21"/>
        <v>0</v>
      </c>
      <c r="AB81">
        <f t="shared" si="21"/>
        <v>0</v>
      </c>
      <c r="AC81">
        <f t="shared" si="22"/>
        <v>0</v>
      </c>
      <c r="AD81">
        <f t="shared" si="23"/>
        <v>0</v>
      </c>
      <c r="AE81">
        <f t="shared" si="24"/>
        <v>0</v>
      </c>
      <c r="AF81">
        <f t="shared" si="25"/>
        <v>0</v>
      </c>
      <c r="AG81">
        <f t="shared" si="26"/>
        <v>0</v>
      </c>
      <c r="AH81">
        <f t="shared" si="27"/>
        <v>0</v>
      </c>
      <c r="AI81">
        <f t="shared" si="28"/>
        <v>0</v>
      </c>
      <c r="AJ81">
        <f t="shared" si="29"/>
        <v>0</v>
      </c>
      <c r="AK81">
        <f t="shared" si="30"/>
        <v>0</v>
      </c>
      <c r="AL81">
        <f t="shared" si="31"/>
        <v>0</v>
      </c>
      <c r="AM81">
        <f t="shared" si="32"/>
        <v>0</v>
      </c>
      <c r="AN81">
        <f t="shared" si="33"/>
        <v>0</v>
      </c>
      <c r="AO81">
        <f t="shared" si="34"/>
        <v>0</v>
      </c>
      <c r="AP81">
        <f t="shared" si="35"/>
        <v>0</v>
      </c>
      <c r="AQ81">
        <f t="shared" si="36"/>
        <v>0</v>
      </c>
    </row>
    <row r="82" spans="18:43" x14ac:dyDescent="0.2">
      <c r="R82" s="171"/>
      <c r="Y82">
        <f t="shared" si="37"/>
        <v>0</v>
      </c>
      <c r="Z82">
        <f t="shared" si="20"/>
        <v>0</v>
      </c>
      <c r="AA82">
        <f t="shared" si="21"/>
        <v>0</v>
      </c>
      <c r="AB82">
        <f t="shared" si="21"/>
        <v>0</v>
      </c>
      <c r="AC82">
        <f t="shared" si="22"/>
        <v>0</v>
      </c>
      <c r="AD82">
        <f t="shared" si="23"/>
        <v>0</v>
      </c>
      <c r="AE82">
        <f t="shared" si="24"/>
        <v>0</v>
      </c>
      <c r="AF82">
        <f t="shared" si="25"/>
        <v>0</v>
      </c>
      <c r="AG82">
        <f t="shared" si="26"/>
        <v>0</v>
      </c>
      <c r="AH82">
        <f t="shared" si="27"/>
        <v>0</v>
      </c>
      <c r="AI82">
        <f t="shared" si="28"/>
        <v>0</v>
      </c>
      <c r="AJ82">
        <f t="shared" si="29"/>
        <v>0</v>
      </c>
      <c r="AK82">
        <f t="shared" si="30"/>
        <v>0</v>
      </c>
      <c r="AL82">
        <f t="shared" si="31"/>
        <v>0</v>
      </c>
      <c r="AM82">
        <f t="shared" si="32"/>
        <v>0</v>
      </c>
      <c r="AN82">
        <f t="shared" si="33"/>
        <v>0</v>
      </c>
      <c r="AO82">
        <f t="shared" si="34"/>
        <v>0</v>
      </c>
      <c r="AP82">
        <f t="shared" si="35"/>
        <v>0</v>
      </c>
      <c r="AQ82">
        <f t="shared" si="36"/>
        <v>0</v>
      </c>
    </row>
    <row r="83" spans="18:43" x14ac:dyDescent="0.2">
      <c r="R83" s="171"/>
      <c r="Y83">
        <f t="shared" si="37"/>
        <v>0</v>
      </c>
      <c r="Z83">
        <f t="shared" si="20"/>
        <v>0</v>
      </c>
      <c r="AA83">
        <f t="shared" si="21"/>
        <v>0</v>
      </c>
      <c r="AB83">
        <f t="shared" si="21"/>
        <v>0</v>
      </c>
      <c r="AC83">
        <f t="shared" si="22"/>
        <v>0</v>
      </c>
      <c r="AD83">
        <f t="shared" si="23"/>
        <v>0</v>
      </c>
      <c r="AE83">
        <f t="shared" si="24"/>
        <v>0</v>
      </c>
      <c r="AF83">
        <f t="shared" si="25"/>
        <v>0</v>
      </c>
      <c r="AG83">
        <f t="shared" si="26"/>
        <v>0</v>
      </c>
      <c r="AH83">
        <f t="shared" si="27"/>
        <v>0</v>
      </c>
      <c r="AI83">
        <f t="shared" si="28"/>
        <v>0</v>
      </c>
      <c r="AJ83">
        <f t="shared" si="29"/>
        <v>0</v>
      </c>
      <c r="AK83">
        <f t="shared" si="30"/>
        <v>0</v>
      </c>
      <c r="AL83">
        <f t="shared" si="31"/>
        <v>0</v>
      </c>
      <c r="AM83">
        <f t="shared" si="32"/>
        <v>0</v>
      </c>
      <c r="AN83">
        <f t="shared" si="33"/>
        <v>0</v>
      </c>
      <c r="AO83">
        <f t="shared" si="34"/>
        <v>0</v>
      </c>
      <c r="AP83">
        <f t="shared" si="35"/>
        <v>0</v>
      </c>
      <c r="AQ83">
        <f t="shared" si="36"/>
        <v>0</v>
      </c>
    </row>
    <row r="84" spans="18:43" x14ac:dyDescent="0.2">
      <c r="R84" s="171"/>
      <c r="Y84">
        <f t="shared" si="37"/>
        <v>0</v>
      </c>
      <c r="Z84">
        <f t="shared" si="20"/>
        <v>0</v>
      </c>
      <c r="AA84">
        <f t="shared" si="21"/>
        <v>0</v>
      </c>
      <c r="AB84">
        <f t="shared" si="21"/>
        <v>0</v>
      </c>
      <c r="AC84">
        <f t="shared" si="22"/>
        <v>0</v>
      </c>
      <c r="AD84">
        <f t="shared" si="23"/>
        <v>0</v>
      </c>
      <c r="AE84">
        <f t="shared" si="24"/>
        <v>0</v>
      </c>
      <c r="AF84">
        <f t="shared" si="25"/>
        <v>0</v>
      </c>
      <c r="AG84">
        <f t="shared" si="26"/>
        <v>0</v>
      </c>
      <c r="AH84">
        <f t="shared" si="27"/>
        <v>0</v>
      </c>
      <c r="AI84">
        <f t="shared" si="28"/>
        <v>0</v>
      </c>
      <c r="AJ84">
        <f t="shared" si="29"/>
        <v>0</v>
      </c>
      <c r="AK84">
        <f t="shared" si="30"/>
        <v>0</v>
      </c>
      <c r="AL84">
        <f t="shared" si="31"/>
        <v>0</v>
      </c>
      <c r="AM84">
        <f t="shared" si="32"/>
        <v>0</v>
      </c>
      <c r="AN84">
        <f t="shared" si="33"/>
        <v>0</v>
      </c>
      <c r="AO84">
        <f t="shared" si="34"/>
        <v>0</v>
      </c>
      <c r="AP84">
        <f t="shared" si="35"/>
        <v>0</v>
      </c>
      <c r="AQ84">
        <f t="shared" si="36"/>
        <v>0</v>
      </c>
    </row>
    <row r="85" spans="18:43" x14ac:dyDescent="0.2">
      <c r="R85" s="171"/>
      <c r="Y85">
        <f t="shared" si="37"/>
        <v>0</v>
      </c>
      <c r="Z85">
        <f t="shared" si="20"/>
        <v>0</v>
      </c>
      <c r="AA85">
        <f t="shared" si="21"/>
        <v>0</v>
      </c>
      <c r="AB85">
        <f t="shared" si="21"/>
        <v>0</v>
      </c>
      <c r="AC85">
        <f t="shared" si="22"/>
        <v>0</v>
      </c>
      <c r="AD85">
        <f t="shared" si="23"/>
        <v>0</v>
      </c>
      <c r="AE85">
        <f t="shared" si="24"/>
        <v>0</v>
      </c>
      <c r="AF85">
        <f t="shared" si="25"/>
        <v>0</v>
      </c>
      <c r="AG85">
        <f t="shared" si="26"/>
        <v>0</v>
      </c>
      <c r="AH85">
        <f t="shared" si="27"/>
        <v>0</v>
      </c>
      <c r="AI85">
        <f t="shared" si="28"/>
        <v>0</v>
      </c>
      <c r="AJ85">
        <f t="shared" si="29"/>
        <v>0</v>
      </c>
      <c r="AK85">
        <f t="shared" si="30"/>
        <v>0</v>
      </c>
      <c r="AL85">
        <f t="shared" si="31"/>
        <v>0</v>
      </c>
      <c r="AM85">
        <f t="shared" si="32"/>
        <v>0</v>
      </c>
      <c r="AN85">
        <f t="shared" si="33"/>
        <v>0</v>
      </c>
      <c r="AO85">
        <f t="shared" si="34"/>
        <v>0</v>
      </c>
      <c r="AP85">
        <f t="shared" si="35"/>
        <v>0</v>
      </c>
      <c r="AQ85">
        <f t="shared" si="36"/>
        <v>0</v>
      </c>
    </row>
    <row r="86" spans="18:43" x14ac:dyDescent="0.2">
      <c r="R86" s="171"/>
      <c r="Y86">
        <f t="shared" si="37"/>
        <v>0</v>
      </c>
      <c r="Z86">
        <f t="shared" si="20"/>
        <v>0</v>
      </c>
      <c r="AA86">
        <f t="shared" si="21"/>
        <v>0</v>
      </c>
      <c r="AB86">
        <f t="shared" si="21"/>
        <v>0</v>
      </c>
      <c r="AC86">
        <f t="shared" si="22"/>
        <v>0</v>
      </c>
      <c r="AD86">
        <f t="shared" si="23"/>
        <v>0</v>
      </c>
      <c r="AE86">
        <f t="shared" si="24"/>
        <v>0</v>
      </c>
      <c r="AF86">
        <f t="shared" si="25"/>
        <v>0</v>
      </c>
      <c r="AG86">
        <f t="shared" si="26"/>
        <v>0</v>
      </c>
      <c r="AH86">
        <f t="shared" si="27"/>
        <v>0</v>
      </c>
      <c r="AI86">
        <f t="shared" si="28"/>
        <v>0</v>
      </c>
      <c r="AJ86">
        <f t="shared" si="29"/>
        <v>0</v>
      </c>
      <c r="AK86">
        <f t="shared" si="30"/>
        <v>0</v>
      </c>
      <c r="AL86">
        <f t="shared" si="31"/>
        <v>0</v>
      </c>
      <c r="AM86">
        <f t="shared" si="32"/>
        <v>0</v>
      </c>
      <c r="AN86">
        <f t="shared" si="33"/>
        <v>0</v>
      </c>
      <c r="AO86">
        <f t="shared" si="34"/>
        <v>0</v>
      </c>
      <c r="AP86">
        <f t="shared" si="35"/>
        <v>0</v>
      </c>
      <c r="AQ86">
        <f t="shared" si="36"/>
        <v>0</v>
      </c>
    </row>
    <row r="87" spans="18:43" x14ac:dyDescent="0.2">
      <c r="R87" s="171"/>
      <c r="Y87">
        <f t="shared" si="37"/>
        <v>0</v>
      </c>
      <c r="Z87">
        <f t="shared" si="20"/>
        <v>0</v>
      </c>
      <c r="AA87">
        <f t="shared" si="21"/>
        <v>0</v>
      </c>
      <c r="AB87">
        <f t="shared" si="21"/>
        <v>0</v>
      </c>
      <c r="AC87">
        <f t="shared" si="22"/>
        <v>0</v>
      </c>
      <c r="AD87">
        <f t="shared" si="23"/>
        <v>0</v>
      </c>
      <c r="AE87">
        <f t="shared" si="24"/>
        <v>0</v>
      </c>
      <c r="AF87">
        <f t="shared" si="25"/>
        <v>0</v>
      </c>
      <c r="AG87">
        <f t="shared" si="26"/>
        <v>0</v>
      </c>
      <c r="AH87">
        <f t="shared" si="27"/>
        <v>0</v>
      </c>
      <c r="AI87">
        <f t="shared" si="28"/>
        <v>0</v>
      </c>
      <c r="AJ87">
        <f t="shared" si="29"/>
        <v>0</v>
      </c>
      <c r="AK87">
        <f t="shared" si="30"/>
        <v>0</v>
      </c>
      <c r="AL87">
        <f t="shared" si="31"/>
        <v>0</v>
      </c>
      <c r="AM87">
        <f t="shared" si="32"/>
        <v>0</v>
      </c>
      <c r="AN87">
        <f t="shared" si="33"/>
        <v>0</v>
      </c>
      <c r="AO87">
        <f t="shared" si="34"/>
        <v>0</v>
      </c>
      <c r="AP87">
        <f t="shared" si="35"/>
        <v>0</v>
      </c>
      <c r="AQ87">
        <f t="shared" si="36"/>
        <v>0</v>
      </c>
    </row>
    <row r="88" spans="18:43" x14ac:dyDescent="0.2">
      <c r="R88" s="171"/>
      <c r="Y88">
        <f t="shared" si="37"/>
        <v>0</v>
      </c>
      <c r="Z88">
        <f t="shared" si="20"/>
        <v>0</v>
      </c>
      <c r="AA88">
        <f t="shared" si="21"/>
        <v>0</v>
      </c>
      <c r="AB88">
        <f t="shared" si="21"/>
        <v>0</v>
      </c>
      <c r="AC88">
        <f t="shared" si="22"/>
        <v>0</v>
      </c>
      <c r="AD88">
        <f t="shared" si="23"/>
        <v>0</v>
      </c>
      <c r="AE88">
        <f t="shared" si="24"/>
        <v>0</v>
      </c>
      <c r="AF88">
        <f t="shared" si="25"/>
        <v>0</v>
      </c>
      <c r="AG88">
        <f t="shared" si="26"/>
        <v>0</v>
      </c>
      <c r="AH88">
        <f t="shared" si="27"/>
        <v>0</v>
      </c>
      <c r="AI88">
        <f t="shared" si="28"/>
        <v>0</v>
      </c>
      <c r="AJ88">
        <f t="shared" si="29"/>
        <v>0</v>
      </c>
      <c r="AK88">
        <f t="shared" si="30"/>
        <v>0</v>
      </c>
      <c r="AL88">
        <f t="shared" si="31"/>
        <v>0</v>
      </c>
      <c r="AM88">
        <f t="shared" si="32"/>
        <v>0</v>
      </c>
      <c r="AN88">
        <f t="shared" si="33"/>
        <v>0</v>
      </c>
      <c r="AO88">
        <f t="shared" si="34"/>
        <v>0</v>
      </c>
      <c r="AP88">
        <f t="shared" si="35"/>
        <v>0</v>
      </c>
      <c r="AQ88">
        <f t="shared" si="36"/>
        <v>0</v>
      </c>
    </row>
    <row r="89" spans="18:43" x14ac:dyDescent="0.2">
      <c r="R89" s="171"/>
      <c r="Y89">
        <f t="shared" si="37"/>
        <v>0</v>
      </c>
      <c r="Z89">
        <f t="shared" si="20"/>
        <v>0</v>
      </c>
      <c r="AA89">
        <f t="shared" si="21"/>
        <v>0</v>
      </c>
      <c r="AB89">
        <f t="shared" si="21"/>
        <v>0</v>
      </c>
      <c r="AC89">
        <f t="shared" si="22"/>
        <v>0</v>
      </c>
      <c r="AD89">
        <f t="shared" si="23"/>
        <v>0</v>
      </c>
      <c r="AE89">
        <f t="shared" si="24"/>
        <v>0</v>
      </c>
      <c r="AF89">
        <f t="shared" si="25"/>
        <v>0</v>
      </c>
      <c r="AG89">
        <f t="shared" si="26"/>
        <v>0</v>
      </c>
      <c r="AH89">
        <f t="shared" si="27"/>
        <v>0</v>
      </c>
      <c r="AI89">
        <f t="shared" si="28"/>
        <v>0</v>
      </c>
      <c r="AJ89">
        <f t="shared" si="29"/>
        <v>0</v>
      </c>
      <c r="AK89">
        <f t="shared" si="30"/>
        <v>0</v>
      </c>
      <c r="AL89">
        <f t="shared" si="31"/>
        <v>0</v>
      </c>
      <c r="AM89">
        <f t="shared" si="32"/>
        <v>0</v>
      </c>
      <c r="AN89">
        <f t="shared" si="33"/>
        <v>0</v>
      </c>
      <c r="AO89">
        <f t="shared" si="34"/>
        <v>0</v>
      </c>
      <c r="AP89">
        <f t="shared" si="35"/>
        <v>0</v>
      </c>
      <c r="AQ89">
        <f t="shared" si="36"/>
        <v>0</v>
      </c>
    </row>
    <row r="90" spans="18:43" x14ac:dyDescent="0.2">
      <c r="R90" s="171"/>
      <c r="Y90">
        <f t="shared" si="37"/>
        <v>0</v>
      </c>
      <c r="Z90">
        <f t="shared" si="20"/>
        <v>0</v>
      </c>
      <c r="AA90">
        <f t="shared" si="21"/>
        <v>0</v>
      </c>
      <c r="AB90">
        <f t="shared" si="21"/>
        <v>0</v>
      </c>
      <c r="AC90">
        <f t="shared" si="22"/>
        <v>0</v>
      </c>
      <c r="AD90">
        <f t="shared" si="23"/>
        <v>0</v>
      </c>
      <c r="AE90">
        <f t="shared" si="24"/>
        <v>0</v>
      </c>
      <c r="AF90">
        <f t="shared" si="25"/>
        <v>0</v>
      </c>
      <c r="AG90">
        <f t="shared" si="26"/>
        <v>0</v>
      </c>
      <c r="AH90">
        <f t="shared" si="27"/>
        <v>0</v>
      </c>
      <c r="AI90">
        <f t="shared" si="28"/>
        <v>0</v>
      </c>
      <c r="AJ90">
        <f t="shared" si="29"/>
        <v>0</v>
      </c>
      <c r="AK90">
        <f t="shared" si="30"/>
        <v>0</v>
      </c>
      <c r="AL90">
        <f t="shared" si="31"/>
        <v>0</v>
      </c>
      <c r="AM90">
        <f t="shared" si="32"/>
        <v>0</v>
      </c>
      <c r="AN90">
        <f t="shared" si="33"/>
        <v>0</v>
      </c>
      <c r="AO90">
        <f t="shared" si="34"/>
        <v>0</v>
      </c>
      <c r="AP90">
        <f t="shared" si="35"/>
        <v>0</v>
      </c>
      <c r="AQ90">
        <f t="shared" si="36"/>
        <v>0</v>
      </c>
    </row>
    <row r="91" spans="18:43" x14ac:dyDescent="0.2">
      <c r="R91" s="171"/>
      <c r="Y91">
        <f t="shared" si="37"/>
        <v>0</v>
      </c>
      <c r="Z91">
        <f t="shared" si="20"/>
        <v>0</v>
      </c>
      <c r="AA91">
        <f t="shared" si="21"/>
        <v>0</v>
      </c>
      <c r="AB91">
        <f t="shared" si="21"/>
        <v>0</v>
      </c>
      <c r="AC91">
        <f t="shared" si="22"/>
        <v>0</v>
      </c>
      <c r="AD91">
        <f t="shared" si="23"/>
        <v>0</v>
      </c>
      <c r="AE91">
        <f t="shared" si="24"/>
        <v>0</v>
      </c>
      <c r="AF91">
        <f t="shared" si="25"/>
        <v>0</v>
      </c>
      <c r="AG91">
        <f t="shared" si="26"/>
        <v>0</v>
      </c>
      <c r="AH91">
        <f t="shared" si="27"/>
        <v>0</v>
      </c>
      <c r="AI91">
        <f t="shared" si="28"/>
        <v>0</v>
      </c>
      <c r="AJ91">
        <f t="shared" si="29"/>
        <v>0</v>
      </c>
      <c r="AK91">
        <f t="shared" si="30"/>
        <v>0</v>
      </c>
      <c r="AL91">
        <f t="shared" si="31"/>
        <v>0</v>
      </c>
      <c r="AM91">
        <f t="shared" si="32"/>
        <v>0</v>
      </c>
      <c r="AN91">
        <f t="shared" si="33"/>
        <v>0</v>
      </c>
      <c r="AO91">
        <f t="shared" si="34"/>
        <v>0</v>
      </c>
      <c r="AP91">
        <f t="shared" si="35"/>
        <v>0</v>
      </c>
      <c r="AQ91">
        <f t="shared" si="36"/>
        <v>0</v>
      </c>
    </row>
    <row r="92" spans="18:43" x14ac:dyDescent="0.2">
      <c r="R92" s="171"/>
      <c r="Y92">
        <f t="shared" si="37"/>
        <v>0</v>
      </c>
      <c r="Z92">
        <f t="shared" si="20"/>
        <v>0</v>
      </c>
      <c r="AA92">
        <f t="shared" si="21"/>
        <v>0</v>
      </c>
      <c r="AB92">
        <f t="shared" si="21"/>
        <v>0</v>
      </c>
      <c r="AC92">
        <f t="shared" si="22"/>
        <v>0</v>
      </c>
      <c r="AD92">
        <f t="shared" si="23"/>
        <v>0</v>
      </c>
      <c r="AE92">
        <f t="shared" si="24"/>
        <v>0</v>
      </c>
      <c r="AF92">
        <f t="shared" si="25"/>
        <v>0</v>
      </c>
      <c r="AG92">
        <f t="shared" si="26"/>
        <v>0</v>
      </c>
      <c r="AH92">
        <f t="shared" si="27"/>
        <v>0</v>
      </c>
      <c r="AI92">
        <f t="shared" si="28"/>
        <v>0</v>
      </c>
      <c r="AJ92">
        <f t="shared" si="29"/>
        <v>0</v>
      </c>
      <c r="AK92">
        <f t="shared" si="30"/>
        <v>0</v>
      </c>
      <c r="AL92">
        <f t="shared" si="31"/>
        <v>0</v>
      </c>
      <c r="AM92">
        <f t="shared" si="32"/>
        <v>0</v>
      </c>
      <c r="AN92">
        <f t="shared" si="33"/>
        <v>0</v>
      </c>
      <c r="AO92">
        <f t="shared" si="34"/>
        <v>0</v>
      </c>
      <c r="AP92">
        <f t="shared" si="35"/>
        <v>0</v>
      </c>
      <c r="AQ92">
        <f t="shared" si="36"/>
        <v>0</v>
      </c>
    </row>
    <row r="93" spans="18:43" x14ac:dyDescent="0.2">
      <c r="R93" s="171"/>
      <c r="Y93">
        <f t="shared" si="37"/>
        <v>0</v>
      </c>
      <c r="Z93">
        <f t="shared" si="20"/>
        <v>0</v>
      </c>
      <c r="AA93">
        <f t="shared" si="21"/>
        <v>0</v>
      </c>
      <c r="AB93">
        <f t="shared" si="21"/>
        <v>0</v>
      </c>
      <c r="AC93">
        <f t="shared" si="22"/>
        <v>0</v>
      </c>
      <c r="AD93">
        <f t="shared" si="23"/>
        <v>0</v>
      </c>
      <c r="AE93">
        <f t="shared" si="24"/>
        <v>0</v>
      </c>
      <c r="AF93">
        <f t="shared" si="25"/>
        <v>0</v>
      </c>
      <c r="AG93">
        <f t="shared" si="26"/>
        <v>0</v>
      </c>
      <c r="AH93">
        <f t="shared" si="27"/>
        <v>0</v>
      </c>
      <c r="AI93">
        <f t="shared" si="28"/>
        <v>0</v>
      </c>
      <c r="AJ93">
        <f t="shared" si="29"/>
        <v>0</v>
      </c>
      <c r="AK93">
        <f t="shared" si="30"/>
        <v>0</v>
      </c>
      <c r="AL93">
        <f t="shared" si="31"/>
        <v>0</v>
      </c>
      <c r="AM93">
        <f t="shared" si="32"/>
        <v>0</v>
      </c>
      <c r="AN93">
        <f t="shared" si="33"/>
        <v>0</v>
      </c>
      <c r="AO93">
        <f t="shared" si="34"/>
        <v>0</v>
      </c>
      <c r="AP93">
        <f t="shared" si="35"/>
        <v>0</v>
      </c>
      <c r="AQ93">
        <f t="shared" si="36"/>
        <v>0</v>
      </c>
    </row>
    <row r="94" spans="18:43" x14ac:dyDescent="0.2">
      <c r="R94" s="171"/>
      <c r="Y94">
        <f t="shared" si="37"/>
        <v>0</v>
      </c>
      <c r="Z94">
        <f t="shared" si="20"/>
        <v>0</v>
      </c>
      <c r="AA94">
        <f t="shared" si="21"/>
        <v>0</v>
      </c>
      <c r="AB94">
        <f t="shared" si="21"/>
        <v>0</v>
      </c>
      <c r="AC94">
        <f t="shared" si="22"/>
        <v>0</v>
      </c>
      <c r="AD94">
        <f t="shared" si="23"/>
        <v>0</v>
      </c>
      <c r="AE94">
        <f t="shared" si="24"/>
        <v>0</v>
      </c>
      <c r="AF94">
        <f t="shared" si="25"/>
        <v>0</v>
      </c>
      <c r="AG94">
        <f t="shared" si="26"/>
        <v>0</v>
      </c>
      <c r="AH94">
        <f t="shared" si="27"/>
        <v>0</v>
      </c>
      <c r="AI94">
        <f t="shared" si="28"/>
        <v>0</v>
      </c>
      <c r="AJ94">
        <f t="shared" si="29"/>
        <v>0</v>
      </c>
      <c r="AK94">
        <f t="shared" si="30"/>
        <v>0</v>
      </c>
      <c r="AL94">
        <f t="shared" si="31"/>
        <v>0</v>
      </c>
      <c r="AM94">
        <f t="shared" si="32"/>
        <v>0</v>
      </c>
      <c r="AN94">
        <f t="shared" si="33"/>
        <v>0</v>
      </c>
      <c r="AO94">
        <f t="shared" si="34"/>
        <v>0</v>
      </c>
      <c r="AP94">
        <f t="shared" si="35"/>
        <v>0</v>
      </c>
      <c r="AQ94">
        <f t="shared" si="36"/>
        <v>0</v>
      </c>
    </row>
    <row r="95" spans="18:43" x14ac:dyDescent="0.2">
      <c r="R95" s="171"/>
      <c r="Y95">
        <f t="shared" si="37"/>
        <v>0</v>
      </c>
      <c r="Z95">
        <f t="shared" si="20"/>
        <v>0</v>
      </c>
      <c r="AA95">
        <f t="shared" si="21"/>
        <v>0</v>
      </c>
      <c r="AB95">
        <f t="shared" si="21"/>
        <v>0</v>
      </c>
      <c r="AC95">
        <f t="shared" si="22"/>
        <v>0</v>
      </c>
      <c r="AD95">
        <f t="shared" si="23"/>
        <v>0</v>
      </c>
      <c r="AE95">
        <f t="shared" si="24"/>
        <v>0</v>
      </c>
      <c r="AF95">
        <f t="shared" si="25"/>
        <v>0</v>
      </c>
      <c r="AG95">
        <f t="shared" si="26"/>
        <v>0</v>
      </c>
      <c r="AH95">
        <f t="shared" si="27"/>
        <v>0</v>
      </c>
      <c r="AI95">
        <f t="shared" si="28"/>
        <v>0</v>
      </c>
      <c r="AJ95">
        <f t="shared" si="29"/>
        <v>0</v>
      </c>
      <c r="AK95">
        <f t="shared" si="30"/>
        <v>0</v>
      </c>
      <c r="AL95">
        <f t="shared" si="31"/>
        <v>0</v>
      </c>
      <c r="AM95">
        <f t="shared" si="32"/>
        <v>0</v>
      </c>
      <c r="AN95">
        <f t="shared" si="33"/>
        <v>0</v>
      </c>
      <c r="AO95">
        <f t="shared" si="34"/>
        <v>0</v>
      </c>
      <c r="AP95">
        <f t="shared" si="35"/>
        <v>0</v>
      </c>
      <c r="AQ95">
        <f t="shared" si="36"/>
        <v>0</v>
      </c>
    </row>
    <row r="96" spans="18:43" x14ac:dyDescent="0.2">
      <c r="R96" s="171"/>
      <c r="Y96">
        <f t="shared" si="37"/>
        <v>0</v>
      </c>
      <c r="Z96">
        <f t="shared" si="20"/>
        <v>0</v>
      </c>
      <c r="AA96">
        <f t="shared" si="21"/>
        <v>0</v>
      </c>
      <c r="AB96">
        <f t="shared" si="21"/>
        <v>0</v>
      </c>
      <c r="AC96">
        <f t="shared" si="22"/>
        <v>0</v>
      </c>
      <c r="AD96">
        <f t="shared" si="23"/>
        <v>0</v>
      </c>
      <c r="AE96">
        <f t="shared" si="24"/>
        <v>0</v>
      </c>
      <c r="AF96">
        <f t="shared" si="25"/>
        <v>0</v>
      </c>
      <c r="AG96">
        <f t="shared" si="26"/>
        <v>0</v>
      </c>
      <c r="AH96">
        <f t="shared" si="27"/>
        <v>0</v>
      </c>
      <c r="AI96">
        <f t="shared" si="28"/>
        <v>0</v>
      </c>
      <c r="AJ96">
        <f t="shared" si="29"/>
        <v>0</v>
      </c>
      <c r="AK96">
        <f t="shared" si="30"/>
        <v>0</v>
      </c>
      <c r="AL96">
        <f t="shared" si="31"/>
        <v>0</v>
      </c>
      <c r="AM96">
        <f t="shared" si="32"/>
        <v>0</v>
      </c>
      <c r="AN96">
        <f t="shared" si="33"/>
        <v>0</v>
      </c>
      <c r="AO96">
        <f t="shared" si="34"/>
        <v>0</v>
      </c>
      <c r="AP96">
        <f t="shared" si="35"/>
        <v>0</v>
      </c>
      <c r="AQ96">
        <f t="shared" si="36"/>
        <v>0</v>
      </c>
    </row>
    <row r="97" spans="18:43" x14ac:dyDescent="0.2">
      <c r="R97" s="171"/>
      <c r="Y97">
        <f t="shared" si="37"/>
        <v>0</v>
      </c>
      <c r="Z97">
        <f t="shared" si="20"/>
        <v>0</v>
      </c>
      <c r="AA97">
        <f t="shared" si="21"/>
        <v>0</v>
      </c>
      <c r="AB97">
        <f t="shared" si="21"/>
        <v>0</v>
      </c>
      <c r="AC97">
        <f t="shared" si="22"/>
        <v>0</v>
      </c>
      <c r="AD97">
        <f t="shared" si="23"/>
        <v>0</v>
      </c>
      <c r="AE97">
        <f t="shared" si="24"/>
        <v>0</v>
      </c>
      <c r="AF97">
        <f t="shared" si="25"/>
        <v>0</v>
      </c>
      <c r="AG97">
        <f t="shared" si="26"/>
        <v>0</v>
      </c>
      <c r="AH97">
        <f t="shared" si="27"/>
        <v>0</v>
      </c>
      <c r="AI97">
        <f t="shared" si="28"/>
        <v>0</v>
      </c>
      <c r="AJ97">
        <f t="shared" si="29"/>
        <v>0</v>
      </c>
      <c r="AK97">
        <f t="shared" si="30"/>
        <v>0</v>
      </c>
      <c r="AL97">
        <f t="shared" si="31"/>
        <v>0</v>
      </c>
      <c r="AM97">
        <f t="shared" si="32"/>
        <v>0</v>
      </c>
      <c r="AN97">
        <f t="shared" si="33"/>
        <v>0</v>
      </c>
      <c r="AO97">
        <f t="shared" si="34"/>
        <v>0</v>
      </c>
      <c r="AP97">
        <f t="shared" si="35"/>
        <v>0</v>
      </c>
      <c r="AQ97">
        <f t="shared" si="36"/>
        <v>0</v>
      </c>
    </row>
    <row r="98" spans="18:43" x14ac:dyDescent="0.2">
      <c r="R98" s="171"/>
      <c r="Y98">
        <f t="shared" si="37"/>
        <v>0</v>
      </c>
      <c r="Z98">
        <f t="shared" si="20"/>
        <v>0</v>
      </c>
      <c r="AA98">
        <f t="shared" si="21"/>
        <v>0</v>
      </c>
      <c r="AB98">
        <f t="shared" si="21"/>
        <v>0</v>
      </c>
      <c r="AC98">
        <f t="shared" si="22"/>
        <v>0</v>
      </c>
      <c r="AD98">
        <f t="shared" si="23"/>
        <v>0</v>
      </c>
      <c r="AE98">
        <f t="shared" si="24"/>
        <v>0</v>
      </c>
      <c r="AF98">
        <f t="shared" si="25"/>
        <v>0</v>
      </c>
      <c r="AG98">
        <f t="shared" si="26"/>
        <v>0</v>
      </c>
      <c r="AH98">
        <f t="shared" si="27"/>
        <v>0</v>
      </c>
      <c r="AI98">
        <f t="shared" si="28"/>
        <v>0</v>
      </c>
      <c r="AJ98">
        <f t="shared" si="29"/>
        <v>0</v>
      </c>
      <c r="AK98">
        <f t="shared" si="30"/>
        <v>0</v>
      </c>
      <c r="AL98">
        <f t="shared" si="31"/>
        <v>0</v>
      </c>
      <c r="AM98">
        <f t="shared" si="32"/>
        <v>0</v>
      </c>
      <c r="AN98">
        <f t="shared" si="33"/>
        <v>0</v>
      </c>
      <c r="AO98">
        <f t="shared" si="34"/>
        <v>0</v>
      </c>
      <c r="AP98">
        <f t="shared" si="35"/>
        <v>0</v>
      </c>
      <c r="AQ98">
        <f t="shared" si="36"/>
        <v>0</v>
      </c>
    </row>
    <row r="99" spans="18:43" x14ac:dyDescent="0.2">
      <c r="R99" s="171"/>
      <c r="Y99">
        <f t="shared" si="37"/>
        <v>0</v>
      </c>
      <c r="Z99">
        <f t="shared" si="20"/>
        <v>0</v>
      </c>
      <c r="AA99">
        <f t="shared" si="21"/>
        <v>0</v>
      </c>
      <c r="AB99">
        <f t="shared" si="21"/>
        <v>0</v>
      </c>
      <c r="AC99">
        <f t="shared" si="22"/>
        <v>0</v>
      </c>
      <c r="AD99">
        <f t="shared" si="23"/>
        <v>0</v>
      </c>
      <c r="AE99">
        <f t="shared" si="24"/>
        <v>0</v>
      </c>
      <c r="AF99">
        <f t="shared" si="25"/>
        <v>0</v>
      </c>
      <c r="AG99">
        <f t="shared" si="26"/>
        <v>0</v>
      </c>
      <c r="AH99">
        <f t="shared" si="27"/>
        <v>0</v>
      </c>
      <c r="AI99">
        <f t="shared" si="28"/>
        <v>0</v>
      </c>
      <c r="AJ99">
        <f t="shared" si="29"/>
        <v>0</v>
      </c>
      <c r="AK99">
        <f t="shared" si="30"/>
        <v>0</v>
      </c>
      <c r="AL99">
        <f t="shared" si="31"/>
        <v>0</v>
      </c>
      <c r="AM99">
        <f t="shared" si="32"/>
        <v>0</v>
      </c>
      <c r="AN99">
        <f t="shared" si="33"/>
        <v>0</v>
      </c>
      <c r="AO99">
        <f t="shared" si="34"/>
        <v>0</v>
      </c>
      <c r="AP99">
        <f t="shared" si="35"/>
        <v>0</v>
      </c>
      <c r="AQ99">
        <f t="shared" si="36"/>
        <v>0</v>
      </c>
    </row>
    <row r="100" spans="18:43" x14ac:dyDescent="0.2">
      <c r="R100" s="171"/>
      <c r="Y100">
        <f t="shared" si="37"/>
        <v>0</v>
      </c>
      <c r="Z100">
        <f t="shared" si="20"/>
        <v>0</v>
      </c>
      <c r="AA100">
        <f t="shared" si="21"/>
        <v>0</v>
      </c>
      <c r="AB100">
        <f t="shared" si="21"/>
        <v>0</v>
      </c>
      <c r="AC100">
        <f t="shared" si="22"/>
        <v>0</v>
      </c>
      <c r="AD100">
        <f t="shared" si="23"/>
        <v>0</v>
      </c>
      <c r="AE100">
        <f t="shared" si="24"/>
        <v>0</v>
      </c>
      <c r="AF100">
        <f t="shared" si="25"/>
        <v>0</v>
      </c>
      <c r="AG100">
        <f t="shared" si="26"/>
        <v>0</v>
      </c>
      <c r="AH100">
        <f t="shared" si="27"/>
        <v>0</v>
      </c>
      <c r="AI100">
        <f t="shared" si="28"/>
        <v>0</v>
      </c>
      <c r="AJ100">
        <f t="shared" si="29"/>
        <v>0</v>
      </c>
      <c r="AK100">
        <f t="shared" si="30"/>
        <v>0</v>
      </c>
      <c r="AL100">
        <f t="shared" si="31"/>
        <v>0</v>
      </c>
      <c r="AM100">
        <f t="shared" si="32"/>
        <v>0</v>
      </c>
      <c r="AN100">
        <f t="shared" si="33"/>
        <v>0</v>
      </c>
      <c r="AO100">
        <f t="shared" si="34"/>
        <v>0</v>
      </c>
      <c r="AP100">
        <f t="shared" si="35"/>
        <v>0</v>
      </c>
      <c r="AQ100">
        <f t="shared" si="36"/>
        <v>0</v>
      </c>
    </row>
  </sheetData>
  <conditionalFormatting sqref="A2:S100">
    <cfRule type="expression" dxfId="19" priority="1">
      <formula>ISEVEN(ROW())</formula>
    </cfRule>
  </conditionalFormatting>
  <dataValidations count="1">
    <dataValidation allowBlank="1" showInputMessage="1" showErrorMessage="1" sqref="E1:F1 D1:D1048576" xr:uid="{F2BA1CD1-A467-4067-84E4-A37DE3F34398}"/>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C2A6C35-4B90-4D6A-BC2B-AC0BFCC5FCC3}">
          <x14:formula1>
            <xm:f>_xlfn.ANCHORARRAY(lists!$L$2)</xm:f>
          </x14:formula1>
          <xm:sqref>E2:E1048576</xm:sqref>
        </x14:dataValidation>
        <x14:dataValidation type="list" allowBlank="1" showInputMessage="1" showErrorMessage="1" xr:uid="{47554888-879E-417F-8D52-BE50E198E262}">
          <x14:formula1>
            <xm:f>_xlfn.ANCHORARRAY(lists!$M$2)</xm:f>
          </x14:formula1>
          <xm:sqref>F2:F1048576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2B221-09F3-4953-9DEC-AF2A30001A29}">
  <sheetPr>
    <tabColor theme="7" tint="0.59999389629810485"/>
  </sheetPr>
  <dimension ref="A1:T100"/>
  <sheetViews>
    <sheetView workbookViewId="0">
      <selection activeCell="A3" sqref="A3"/>
    </sheetView>
  </sheetViews>
  <sheetFormatPr baseColWidth="10" defaultColWidth="8.83203125" defaultRowHeight="16" x14ac:dyDescent="0.2"/>
  <cols>
    <col min="1" max="1" width="13.83203125" customWidth="1"/>
    <col min="2" max="2" width="20.1640625" customWidth="1"/>
    <col min="3" max="3" width="19" customWidth="1"/>
    <col min="4" max="4" width="15.83203125" customWidth="1"/>
    <col min="5" max="5" width="11.1640625" customWidth="1"/>
    <col min="6" max="6" width="21.6640625" customWidth="1"/>
    <col min="7" max="7" width="21.33203125" customWidth="1"/>
    <col min="8" max="8" width="9.5" customWidth="1"/>
    <col min="9" max="9" width="17.6640625" customWidth="1"/>
    <col min="10" max="10" width="12.83203125" customWidth="1"/>
  </cols>
  <sheetData>
    <row r="1" spans="1:20" s="42" customFormat="1" ht="37.5" customHeight="1" x14ac:dyDescent="0.25">
      <c r="A1" s="54" t="str" cm="1">
        <f t="array" ref="A1:J1">TRANSPOSE(_xlfn.SORTBY(_xlfn._xlws.FILTER(label,(parts!AU:AU="header")+(parts!AU:AU="cK")+(parts!AU:AU="PK")+(parts!AU:AU="FK")),_xlfn._xlws.FILTER(parts!AW:AW,(parts!AU:AU="header")+(parts!AU:AU="cK")+(parts!AU:AU="PK")+(parts!AU:AU="FK")),1))</f>
        <v>Address ID</v>
      </c>
      <c r="B1" s="54" t="str">
        <v>Dataset ID</v>
      </c>
      <c r="C1" s="54" t="str">
        <v>Address Line 1</v>
      </c>
      <c r="D1" s="54" t="str">
        <v>Address Line 2</v>
      </c>
      <c r="E1" s="75" t="str">
        <v>City</v>
      </c>
      <c r="F1" s="75" t="str">
        <v>State, Province, or Region</v>
      </c>
      <c r="G1" s="75" t="str">
        <v>Postal or Zip Code</v>
      </c>
      <c r="H1" s="54" t="str">
        <v>Country</v>
      </c>
      <c r="I1" s="75" t="str">
        <v>Last edited</v>
      </c>
      <c r="J1" s="75" t="str">
        <v>Notes</v>
      </c>
      <c r="K1" s="54"/>
      <c r="L1" s="54"/>
      <c r="M1" s="54"/>
      <c r="N1" s="54"/>
      <c r="O1" s="75"/>
      <c r="P1" s="75"/>
      <c r="Q1" s="75"/>
      <c r="R1" s="54"/>
      <c r="S1" s="54"/>
      <c r="T1" s="54"/>
    </row>
    <row r="2" spans="1:20" x14ac:dyDescent="0.2">
      <c r="I2" s="171"/>
    </row>
    <row r="3" spans="1:20" x14ac:dyDescent="0.2">
      <c r="I3" s="171"/>
    </row>
    <row r="4" spans="1:20" x14ac:dyDescent="0.2">
      <c r="I4" s="171"/>
    </row>
    <row r="5" spans="1:20" x14ac:dyDescent="0.2">
      <c r="I5" s="171"/>
    </row>
    <row r="6" spans="1:20" x14ac:dyDescent="0.2">
      <c r="I6" s="171"/>
    </row>
    <row r="7" spans="1:20" x14ac:dyDescent="0.2">
      <c r="I7" s="171"/>
    </row>
    <row r="8" spans="1:20" x14ac:dyDescent="0.2">
      <c r="A8" s="22"/>
      <c r="I8" s="171"/>
    </row>
    <row r="9" spans="1:20" x14ac:dyDescent="0.2">
      <c r="I9" s="171"/>
    </row>
    <row r="10" spans="1:20" x14ac:dyDescent="0.2">
      <c r="I10" s="171"/>
    </row>
    <row r="11" spans="1:20" x14ac:dyDescent="0.2">
      <c r="I11" s="171"/>
    </row>
    <row r="12" spans="1:20" x14ac:dyDescent="0.2">
      <c r="I12" s="171"/>
    </row>
    <row r="13" spans="1:20" x14ac:dyDescent="0.2">
      <c r="I13" s="171"/>
    </row>
    <row r="14" spans="1:20" x14ac:dyDescent="0.2">
      <c r="I14" s="171"/>
    </row>
    <row r="15" spans="1:20" x14ac:dyDescent="0.2">
      <c r="I15" s="171"/>
    </row>
    <row r="16" spans="1:20" x14ac:dyDescent="0.2">
      <c r="I16" s="171"/>
    </row>
    <row r="17" spans="9:9" x14ac:dyDescent="0.2">
      <c r="I17" s="171"/>
    </row>
    <row r="18" spans="9:9" x14ac:dyDescent="0.2">
      <c r="I18" s="171"/>
    </row>
    <row r="19" spans="9:9" x14ac:dyDescent="0.2">
      <c r="I19" s="171"/>
    </row>
    <row r="20" spans="9:9" x14ac:dyDescent="0.2">
      <c r="I20" s="171"/>
    </row>
    <row r="21" spans="9:9" x14ac:dyDescent="0.2">
      <c r="I21" s="171"/>
    </row>
    <row r="22" spans="9:9" x14ac:dyDescent="0.2">
      <c r="I22" s="171"/>
    </row>
    <row r="23" spans="9:9" x14ac:dyDescent="0.2">
      <c r="I23" s="171"/>
    </row>
    <row r="24" spans="9:9" x14ac:dyDescent="0.2">
      <c r="I24" s="171"/>
    </row>
    <row r="25" spans="9:9" x14ac:dyDescent="0.2">
      <c r="I25" s="171"/>
    </row>
    <row r="26" spans="9:9" x14ac:dyDescent="0.2">
      <c r="I26" s="171"/>
    </row>
    <row r="27" spans="9:9" x14ac:dyDescent="0.2">
      <c r="I27" s="171"/>
    </row>
    <row r="28" spans="9:9" x14ac:dyDescent="0.2">
      <c r="I28" s="171"/>
    </row>
    <row r="29" spans="9:9" x14ac:dyDescent="0.2">
      <c r="I29" s="171"/>
    </row>
    <row r="30" spans="9:9" x14ac:dyDescent="0.2">
      <c r="I30" s="171"/>
    </row>
    <row r="31" spans="9:9" x14ac:dyDescent="0.2">
      <c r="I31" s="171"/>
    </row>
    <row r="32" spans="9:9" x14ac:dyDescent="0.2">
      <c r="I32" s="171"/>
    </row>
    <row r="33" spans="9:9" x14ac:dyDescent="0.2">
      <c r="I33" s="171"/>
    </row>
    <row r="34" spans="9:9" x14ac:dyDescent="0.2">
      <c r="I34" s="171"/>
    </row>
    <row r="35" spans="9:9" x14ac:dyDescent="0.2">
      <c r="I35" s="171"/>
    </row>
    <row r="36" spans="9:9" x14ac:dyDescent="0.2">
      <c r="I36" s="171"/>
    </row>
    <row r="37" spans="9:9" x14ac:dyDescent="0.2">
      <c r="I37" s="171"/>
    </row>
    <row r="38" spans="9:9" x14ac:dyDescent="0.2">
      <c r="I38" s="171"/>
    </row>
    <row r="39" spans="9:9" x14ac:dyDescent="0.2">
      <c r="I39" s="171"/>
    </row>
    <row r="40" spans="9:9" x14ac:dyDescent="0.2">
      <c r="I40" s="171"/>
    </row>
    <row r="41" spans="9:9" x14ac:dyDescent="0.2">
      <c r="I41" s="171"/>
    </row>
    <row r="42" spans="9:9" x14ac:dyDescent="0.2">
      <c r="I42" s="171"/>
    </row>
    <row r="43" spans="9:9" x14ac:dyDescent="0.2">
      <c r="I43" s="171"/>
    </row>
    <row r="44" spans="9:9" x14ac:dyDescent="0.2">
      <c r="I44" s="171"/>
    </row>
    <row r="45" spans="9:9" x14ac:dyDescent="0.2">
      <c r="I45" s="171"/>
    </row>
    <row r="46" spans="9:9" x14ac:dyDescent="0.2">
      <c r="I46" s="171"/>
    </row>
    <row r="47" spans="9:9" x14ac:dyDescent="0.2">
      <c r="I47" s="171"/>
    </row>
    <row r="48" spans="9:9" x14ac:dyDescent="0.2">
      <c r="I48" s="171"/>
    </row>
    <row r="49" spans="9:9" x14ac:dyDescent="0.2">
      <c r="I49" s="171"/>
    </row>
    <row r="50" spans="9:9" x14ac:dyDescent="0.2">
      <c r="I50" s="171"/>
    </row>
    <row r="51" spans="9:9" x14ac:dyDescent="0.2">
      <c r="I51" s="171"/>
    </row>
    <row r="52" spans="9:9" x14ac:dyDescent="0.2">
      <c r="I52" s="171"/>
    </row>
    <row r="53" spans="9:9" x14ac:dyDescent="0.2">
      <c r="I53" s="171"/>
    </row>
    <row r="54" spans="9:9" x14ac:dyDescent="0.2">
      <c r="I54" s="171"/>
    </row>
    <row r="55" spans="9:9" x14ac:dyDescent="0.2">
      <c r="I55" s="171"/>
    </row>
    <row r="56" spans="9:9" x14ac:dyDescent="0.2">
      <c r="I56" s="171"/>
    </row>
    <row r="57" spans="9:9" x14ac:dyDescent="0.2">
      <c r="I57" s="171"/>
    </row>
    <row r="58" spans="9:9" x14ac:dyDescent="0.2">
      <c r="I58" s="171"/>
    </row>
    <row r="59" spans="9:9" x14ac:dyDescent="0.2">
      <c r="I59" s="171"/>
    </row>
    <row r="60" spans="9:9" x14ac:dyDescent="0.2">
      <c r="I60" s="171"/>
    </row>
    <row r="61" spans="9:9" x14ac:dyDescent="0.2">
      <c r="I61" s="171"/>
    </row>
    <row r="62" spans="9:9" x14ac:dyDescent="0.2">
      <c r="I62" s="171"/>
    </row>
    <row r="63" spans="9:9" x14ac:dyDescent="0.2">
      <c r="I63" s="171"/>
    </row>
    <row r="64" spans="9:9" x14ac:dyDescent="0.2">
      <c r="I64" s="171"/>
    </row>
    <row r="65" spans="9:9" x14ac:dyDescent="0.2">
      <c r="I65" s="171"/>
    </row>
    <row r="66" spans="9:9" x14ac:dyDescent="0.2">
      <c r="I66" s="171"/>
    </row>
    <row r="67" spans="9:9" x14ac:dyDescent="0.2">
      <c r="I67" s="171"/>
    </row>
    <row r="68" spans="9:9" x14ac:dyDescent="0.2">
      <c r="I68" s="171"/>
    </row>
    <row r="69" spans="9:9" x14ac:dyDescent="0.2">
      <c r="I69" s="171"/>
    </row>
    <row r="70" spans="9:9" x14ac:dyDescent="0.2">
      <c r="I70" s="171"/>
    </row>
    <row r="71" spans="9:9" x14ac:dyDescent="0.2">
      <c r="I71" s="171"/>
    </row>
    <row r="72" spans="9:9" x14ac:dyDescent="0.2">
      <c r="I72" s="171"/>
    </row>
    <row r="73" spans="9:9" x14ac:dyDescent="0.2">
      <c r="I73" s="171"/>
    </row>
    <row r="74" spans="9:9" x14ac:dyDescent="0.2">
      <c r="I74" s="171"/>
    </row>
    <row r="75" spans="9:9" x14ac:dyDescent="0.2">
      <c r="I75" s="171"/>
    </row>
    <row r="76" spans="9:9" x14ac:dyDescent="0.2">
      <c r="I76" s="171"/>
    </row>
    <row r="77" spans="9:9" x14ac:dyDescent="0.2">
      <c r="I77" s="171"/>
    </row>
    <row r="78" spans="9:9" x14ac:dyDescent="0.2">
      <c r="I78" s="171"/>
    </row>
    <row r="79" spans="9:9" x14ac:dyDescent="0.2">
      <c r="I79" s="171"/>
    </row>
    <row r="80" spans="9:9" x14ac:dyDescent="0.2">
      <c r="I80" s="171"/>
    </row>
    <row r="81" spans="9:9" x14ac:dyDescent="0.2">
      <c r="I81" s="171"/>
    </row>
    <row r="82" spans="9:9" x14ac:dyDescent="0.2">
      <c r="I82" s="171"/>
    </row>
    <row r="83" spans="9:9" x14ac:dyDescent="0.2">
      <c r="I83" s="171"/>
    </row>
    <row r="84" spans="9:9" x14ac:dyDescent="0.2">
      <c r="I84" s="171"/>
    </row>
    <row r="85" spans="9:9" x14ac:dyDescent="0.2">
      <c r="I85" s="171"/>
    </row>
    <row r="86" spans="9:9" x14ac:dyDescent="0.2">
      <c r="I86" s="171"/>
    </row>
    <row r="87" spans="9:9" x14ac:dyDescent="0.2">
      <c r="I87" s="171"/>
    </row>
    <row r="88" spans="9:9" x14ac:dyDescent="0.2">
      <c r="I88" s="171"/>
    </row>
    <row r="89" spans="9:9" x14ac:dyDescent="0.2">
      <c r="I89" s="171"/>
    </row>
    <row r="90" spans="9:9" x14ac:dyDescent="0.2">
      <c r="I90" s="171"/>
    </row>
    <row r="91" spans="9:9" x14ac:dyDescent="0.2">
      <c r="I91" s="171"/>
    </row>
    <row r="92" spans="9:9" x14ac:dyDescent="0.2">
      <c r="I92" s="171"/>
    </row>
    <row r="93" spans="9:9" x14ac:dyDescent="0.2">
      <c r="I93" s="171"/>
    </row>
    <row r="94" spans="9:9" x14ac:dyDescent="0.2">
      <c r="I94" s="171"/>
    </row>
    <row r="95" spans="9:9" x14ac:dyDescent="0.2">
      <c r="I95" s="171"/>
    </row>
    <row r="96" spans="9:9" x14ac:dyDescent="0.2">
      <c r="I96" s="171"/>
    </row>
    <row r="97" spans="9:9" x14ac:dyDescent="0.2">
      <c r="I97" s="171"/>
    </row>
    <row r="98" spans="9:9" x14ac:dyDescent="0.2">
      <c r="I98" s="171"/>
    </row>
    <row r="99" spans="9:9" x14ac:dyDescent="0.2">
      <c r="I99" s="171"/>
    </row>
    <row r="100" spans="9:9" x14ac:dyDescent="0.2">
      <c r="I100" s="171"/>
    </row>
  </sheetData>
  <conditionalFormatting sqref="A2:J100">
    <cfRule type="expression" dxfId="18" priority="1">
      <formula>ISEVEN(ROW())</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B68ED-48F9-4CAF-9C16-906B100B7E17}">
  <sheetPr>
    <tabColor theme="7" tint="0.59999389629810485"/>
  </sheetPr>
  <dimension ref="A1:AJ100"/>
  <sheetViews>
    <sheetView topLeftCell="M1" workbookViewId="0">
      <selection activeCell="X2" sqref="X2"/>
    </sheetView>
  </sheetViews>
  <sheetFormatPr baseColWidth="10" defaultColWidth="8.83203125" defaultRowHeight="16" x14ac:dyDescent="0.2"/>
  <cols>
    <col min="1" max="1" width="13" customWidth="1"/>
    <col min="2" max="2" width="16.1640625" customWidth="1"/>
    <col min="3" max="3" width="16.83203125" customWidth="1"/>
    <col min="4" max="4" width="14.1640625" customWidth="1"/>
    <col min="5" max="5" width="21.6640625" customWidth="1"/>
    <col min="6" max="6" width="23.1640625" customWidth="1"/>
    <col min="7" max="7" width="33.6640625" customWidth="1"/>
    <col min="8" max="8" width="23" customWidth="1"/>
    <col min="9" max="9" width="29.1640625" customWidth="1"/>
    <col min="10" max="10" width="16.33203125" customWidth="1"/>
    <col min="11" max="11" width="18.6640625" customWidth="1"/>
    <col min="12" max="12" width="12.33203125" customWidth="1"/>
    <col min="13" max="13" width="17.1640625" customWidth="1"/>
    <col min="18" max="18" width="14.6640625" customWidth="1"/>
  </cols>
  <sheetData>
    <row r="1" spans="1:36" s="42" customFormat="1" ht="35.25" customHeight="1" x14ac:dyDescent="0.25">
      <c r="A1" s="54" t="str" cm="1">
        <f t="array" ref="A1:N1">TRANSPOSE(_xlfn.SORTBY(_xlfn._xlws.FILTER(label,(parts!BG:BG="header")+(parts!BG:BG="cK")+(parts!BG:BG="PK")+(parts!BG:BG="FK")),_xlfn._xlws.FILTER(parts!BI:BI,(parts!BG:BG="header")+(parts!BG:BG="cK")+(parts!BG:BG="PK")+(parts!BG:BG="FK")),1))</f>
        <v>Polygon ID</v>
      </c>
      <c r="B1" s="54" t="str">
        <v>Dataset ID</v>
      </c>
      <c r="C1" s="54" t="str">
        <v>Name</v>
      </c>
      <c r="D1" s="54" t="str">
        <v>Description</v>
      </c>
      <c r="E1" s="75" t="str">
        <v>Polygon Population</v>
      </c>
      <c r="F1" s="75" t="str">
        <v>Type of geography</v>
      </c>
      <c r="G1" s="75" t="str">
        <v>European Petroleum Survey Group Coordinates</v>
      </c>
      <c r="H1" s="54" t="str">
        <v>Well-known text</v>
      </c>
      <c r="I1" s="54" t="str">
        <v>File location of polygon</v>
      </c>
      <c r="J1" s="54" t="str">
        <v>Reference link</v>
      </c>
      <c r="K1" s="54" t="str">
        <v>Organization ID</v>
      </c>
      <c r="L1" s="75" t="str">
        <v>Contact ID</v>
      </c>
      <c r="M1" s="75" t="str">
        <v>Last edited</v>
      </c>
      <c r="N1" s="54" t="str">
        <v>Notes</v>
      </c>
      <c r="O1" s="75"/>
      <c r="P1" s="75"/>
      <c r="Q1" s="75"/>
      <c r="R1" s="54" t="s">
        <v>6107</v>
      </c>
      <c r="S1" s="54" t="str" cm="1">
        <f t="array" ref="S1:AF1">TRANSPOSE(_xlfn.SORTBY(_xlfn._xlws.FILTER(partID,(parts!BG:BG="header")+(parts!BG:BG="cK")+(parts!BG:BG="PK")+(parts!BG:BG="FK")),_xlfn._xlws.FILTER(parts!BI:BI,(parts!BG:BG="header")+(parts!BG:BG="cK")+(parts!BG:BG="PK")+(parts!BG:BG="FK")),1))</f>
        <v>polygonID</v>
      </c>
      <c r="T1" s="54" t="str">
        <v>datasetID</v>
      </c>
      <c r="U1" s="54" t="str">
        <v>name</v>
      </c>
      <c r="V1" s="54" t="str">
        <v>descr</v>
      </c>
      <c r="W1" s="54" t="str">
        <v>polyPop</v>
      </c>
      <c r="X1" s="54" t="str">
        <v>geoType</v>
      </c>
      <c r="Y1" s="54" t="str">
        <v>geoEPSG</v>
      </c>
      <c r="Z1" s="54" t="str">
        <v>geoWKT</v>
      </c>
      <c r="AA1" s="54" t="str">
        <v>fileLocation</v>
      </c>
      <c r="AB1" s="54" t="str">
        <v>refLink</v>
      </c>
      <c r="AC1" s="54" t="str">
        <v>organizationID</v>
      </c>
      <c r="AD1" s="54" t="str">
        <v>contactID</v>
      </c>
      <c r="AE1" s="54" t="str">
        <v>lastEdited</v>
      </c>
      <c r="AF1" s="54" t="str">
        <v>notes</v>
      </c>
      <c r="AG1" s="54"/>
      <c r="AH1" s="54"/>
      <c r="AI1" s="54"/>
      <c r="AJ1" s="54"/>
    </row>
    <row r="2" spans="1:36" ht="20" x14ac:dyDescent="0.25">
      <c r="F2" t="s">
        <v>2127</v>
      </c>
      <c r="M2" s="171"/>
      <c r="S2">
        <f>A2</f>
        <v>0</v>
      </c>
      <c r="T2">
        <f t="shared" ref="T2:T65" si="0">B2</f>
        <v>0</v>
      </c>
      <c r="U2">
        <f t="shared" ref="U2:U65" si="1">C2</f>
        <v>0</v>
      </c>
      <c r="V2">
        <f t="shared" ref="V2:V65" si="2">D2</f>
        <v>0</v>
      </c>
      <c r="W2">
        <f t="shared" ref="W2:W65" si="3">E2</f>
        <v>0</v>
      </c>
      <c r="X2" t="str">
        <f t="shared" ref="X2:X33" si="4">IF(F2="",0,_xlfn.XLOOKUP(F2,label,partID))</f>
        <v>hlthReg</v>
      </c>
      <c r="Y2">
        <f t="shared" ref="Y2:Y65" si="5">G2</f>
        <v>0</v>
      </c>
      <c r="Z2">
        <f t="shared" ref="Z2:Z65" si="6">H2</f>
        <v>0</v>
      </c>
      <c r="AA2">
        <f t="shared" ref="AA2:AA65" si="7">I2</f>
        <v>0</v>
      </c>
      <c r="AB2" s="54"/>
      <c r="AC2">
        <f t="shared" ref="AC2:AC65" si="8">K2</f>
        <v>0</v>
      </c>
      <c r="AD2">
        <f t="shared" ref="AD2:AD65" si="9">L2</f>
        <v>0</v>
      </c>
      <c r="AE2">
        <f t="shared" ref="AE2:AE65" si="10">M2</f>
        <v>0</v>
      </c>
    </row>
    <row r="3" spans="1:36" x14ac:dyDescent="0.2">
      <c r="M3" s="171"/>
      <c r="S3">
        <f t="shared" ref="S3:S66" si="11">A3</f>
        <v>0</v>
      </c>
      <c r="T3">
        <f t="shared" si="0"/>
        <v>0</v>
      </c>
      <c r="U3">
        <f t="shared" si="1"/>
        <v>0</v>
      </c>
      <c r="V3">
        <f t="shared" si="2"/>
        <v>0</v>
      </c>
      <c r="W3">
        <f t="shared" si="3"/>
        <v>0</v>
      </c>
      <c r="X3">
        <f t="shared" si="4"/>
        <v>0</v>
      </c>
      <c r="Y3">
        <f t="shared" si="5"/>
        <v>0</v>
      </c>
      <c r="Z3">
        <f t="shared" si="6"/>
        <v>0</v>
      </c>
      <c r="AA3">
        <f t="shared" si="7"/>
        <v>0</v>
      </c>
      <c r="AB3">
        <f t="shared" ref="AB3:AB65" si="12">J3</f>
        <v>0</v>
      </c>
      <c r="AC3">
        <f t="shared" si="8"/>
        <v>0</v>
      </c>
      <c r="AD3">
        <f t="shared" si="9"/>
        <v>0</v>
      </c>
      <c r="AE3">
        <f t="shared" si="10"/>
        <v>0</v>
      </c>
    </row>
    <row r="4" spans="1:36" x14ac:dyDescent="0.2">
      <c r="M4" s="171"/>
      <c r="S4">
        <f t="shared" si="11"/>
        <v>0</v>
      </c>
      <c r="T4">
        <f t="shared" si="0"/>
        <v>0</v>
      </c>
      <c r="U4">
        <f t="shared" si="1"/>
        <v>0</v>
      </c>
      <c r="V4">
        <f t="shared" si="2"/>
        <v>0</v>
      </c>
      <c r="W4">
        <f t="shared" si="3"/>
        <v>0</v>
      </c>
      <c r="X4">
        <f t="shared" si="4"/>
        <v>0</v>
      </c>
      <c r="Y4">
        <f t="shared" si="5"/>
        <v>0</v>
      </c>
      <c r="Z4">
        <f t="shared" si="6"/>
        <v>0</v>
      </c>
      <c r="AA4">
        <f t="shared" si="7"/>
        <v>0</v>
      </c>
      <c r="AB4">
        <f t="shared" si="12"/>
        <v>0</v>
      </c>
      <c r="AC4">
        <f t="shared" si="8"/>
        <v>0</v>
      </c>
      <c r="AD4">
        <f t="shared" si="9"/>
        <v>0</v>
      </c>
      <c r="AE4">
        <f t="shared" si="10"/>
        <v>0</v>
      </c>
    </row>
    <row r="5" spans="1:36" x14ac:dyDescent="0.2">
      <c r="M5" s="171"/>
      <c r="S5">
        <f t="shared" si="11"/>
        <v>0</v>
      </c>
      <c r="T5">
        <f t="shared" si="0"/>
        <v>0</v>
      </c>
      <c r="U5">
        <f t="shared" si="1"/>
        <v>0</v>
      </c>
      <c r="V5">
        <f t="shared" si="2"/>
        <v>0</v>
      </c>
      <c r="W5">
        <f t="shared" si="3"/>
        <v>0</v>
      </c>
      <c r="X5">
        <f t="shared" si="4"/>
        <v>0</v>
      </c>
      <c r="Y5">
        <f t="shared" si="5"/>
        <v>0</v>
      </c>
      <c r="Z5">
        <f t="shared" si="6"/>
        <v>0</v>
      </c>
      <c r="AA5">
        <f t="shared" si="7"/>
        <v>0</v>
      </c>
      <c r="AB5">
        <f t="shared" si="12"/>
        <v>0</v>
      </c>
      <c r="AC5">
        <f t="shared" si="8"/>
        <v>0</v>
      </c>
      <c r="AD5">
        <f t="shared" si="9"/>
        <v>0</v>
      </c>
      <c r="AE5">
        <f t="shared" si="10"/>
        <v>0</v>
      </c>
    </row>
    <row r="6" spans="1:36" x14ac:dyDescent="0.2">
      <c r="M6" s="171"/>
      <c r="S6">
        <f t="shared" si="11"/>
        <v>0</v>
      </c>
      <c r="T6">
        <f t="shared" si="0"/>
        <v>0</v>
      </c>
      <c r="U6">
        <f t="shared" si="1"/>
        <v>0</v>
      </c>
      <c r="V6">
        <f t="shared" si="2"/>
        <v>0</v>
      </c>
      <c r="W6">
        <f t="shared" si="3"/>
        <v>0</v>
      </c>
      <c r="X6">
        <f t="shared" si="4"/>
        <v>0</v>
      </c>
      <c r="Y6">
        <f t="shared" si="5"/>
        <v>0</v>
      </c>
      <c r="Z6">
        <f t="shared" si="6"/>
        <v>0</v>
      </c>
      <c r="AA6">
        <f t="shared" si="7"/>
        <v>0</v>
      </c>
      <c r="AB6">
        <f t="shared" si="12"/>
        <v>0</v>
      </c>
      <c r="AC6">
        <f t="shared" si="8"/>
        <v>0</v>
      </c>
      <c r="AD6">
        <f t="shared" si="9"/>
        <v>0</v>
      </c>
      <c r="AE6">
        <f t="shared" si="10"/>
        <v>0</v>
      </c>
    </row>
    <row r="7" spans="1:36" x14ac:dyDescent="0.2">
      <c r="M7" s="171"/>
      <c r="S7">
        <f t="shared" si="11"/>
        <v>0</v>
      </c>
      <c r="T7">
        <f t="shared" si="0"/>
        <v>0</v>
      </c>
      <c r="U7">
        <f t="shared" si="1"/>
        <v>0</v>
      </c>
      <c r="V7">
        <f t="shared" si="2"/>
        <v>0</v>
      </c>
      <c r="W7">
        <f t="shared" si="3"/>
        <v>0</v>
      </c>
      <c r="X7">
        <f t="shared" si="4"/>
        <v>0</v>
      </c>
      <c r="Y7">
        <f t="shared" si="5"/>
        <v>0</v>
      </c>
      <c r="Z7">
        <f t="shared" si="6"/>
        <v>0</v>
      </c>
      <c r="AA7">
        <f t="shared" si="7"/>
        <v>0</v>
      </c>
      <c r="AB7">
        <f t="shared" si="12"/>
        <v>0</v>
      </c>
      <c r="AC7">
        <f t="shared" si="8"/>
        <v>0</v>
      </c>
      <c r="AD7">
        <f t="shared" si="9"/>
        <v>0</v>
      </c>
      <c r="AE7">
        <f t="shared" si="10"/>
        <v>0</v>
      </c>
    </row>
    <row r="8" spans="1:36" x14ac:dyDescent="0.2">
      <c r="A8" s="22"/>
      <c r="M8" s="171"/>
      <c r="S8">
        <f t="shared" si="11"/>
        <v>0</v>
      </c>
      <c r="T8">
        <f t="shared" si="0"/>
        <v>0</v>
      </c>
      <c r="U8">
        <f t="shared" si="1"/>
        <v>0</v>
      </c>
      <c r="V8">
        <f t="shared" si="2"/>
        <v>0</v>
      </c>
      <c r="W8">
        <f t="shared" si="3"/>
        <v>0</v>
      </c>
      <c r="X8">
        <f t="shared" si="4"/>
        <v>0</v>
      </c>
      <c r="Y8">
        <f t="shared" si="5"/>
        <v>0</v>
      </c>
      <c r="Z8">
        <f t="shared" si="6"/>
        <v>0</v>
      </c>
      <c r="AA8">
        <f t="shared" si="7"/>
        <v>0</v>
      </c>
      <c r="AB8">
        <f t="shared" si="12"/>
        <v>0</v>
      </c>
      <c r="AC8">
        <f t="shared" si="8"/>
        <v>0</v>
      </c>
      <c r="AD8">
        <f t="shared" si="9"/>
        <v>0</v>
      </c>
      <c r="AE8">
        <f t="shared" si="10"/>
        <v>0</v>
      </c>
    </row>
    <row r="9" spans="1:36" x14ac:dyDescent="0.2">
      <c r="A9" s="22"/>
      <c r="M9" s="171"/>
      <c r="S9">
        <f t="shared" si="11"/>
        <v>0</v>
      </c>
      <c r="T9">
        <f t="shared" si="0"/>
        <v>0</v>
      </c>
      <c r="U9">
        <f t="shared" si="1"/>
        <v>0</v>
      </c>
      <c r="V9">
        <f t="shared" si="2"/>
        <v>0</v>
      </c>
      <c r="W9">
        <f t="shared" si="3"/>
        <v>0</v>
      </c>
      <c r="X9">
        <f t="shared" si="4"/>
        <v>0</v>
      </c>
      <c r="Y9">
        <f t="shared" si="5"/>
        <v>0</v>
      </c>
      <c r="Z9">
        <f t="shared" si="6"/>
        <v>0</v>
      </c>
      <c r="AA9">
        <f t="shared" si="7"/>
        <v>0</v>
      </c>
      <c r="AB9">
        <f t="shared" si="12"/>
        <v>0</v>
      </c>
      <c r="AC9">
        <f t="shared" si="8"/>
        <v>0</v>
      </c>
      <c r="AD9">
        <f t="shared" si="9"/>
        <v>0</v>
      </c>
      <c r="AE9">
        <f t="shared" si="10"/>
        <v>0</v>
      </c>
    </row>
    <row r="10" spans="1:36" x14ac:dyDescent="0.2">
      <c r="M10" s="171"/>
      <c r="S10">
        <f t="shared" si="11"/>
        <v>0</v>
      </c>
      <c r="T10">
        <f t="shared" si="0"/>
        <v>0</v>
      </c>
      <c r="U10">
        <f t="shared" si="1"/>
        <v>0</v>
      </c>
      <c r="V10">
        <f t="shared" si="2"/>
        <v>0</v>
      </c>
      <c r="W10">
        <f t="shared" si="3"/>
        <v>0</v>
      </c>
      <c r="X10">
        <f t="shared" si="4"/>
        <v>0</v>
      </c>
      <c r="Y10">
        <f t="shared" si="5"/>
        <v>0</v>
      </c>
      <c r="Z10">
        <f t="shared" si="6"/>
        <v>0</v>
      </c>
      <c r="AA10">
        <f t="shared" si="7"/>
        <v>0</v>
      </c>
      <c r="AB10">
        <f t="shared" si="12"/>
        <v>0</v>
      </c>
      <c r="AC10">
        <f t="shared" si="8"/>
        <v>0</v>
      </c>
      <c r="AD10">
        <f t="shared" si="9"/>
        <v>0</v>
      </c>
      <c r="AE10">
        <f t="shared" si="10"/>
        <v>0</v>
      </c>
    </row>
    <row r="11" spans="1:36" x14ac:dyDescent="0.2">
      <c r="M11" s="171"/>
      <c r="S11">
        <f t="shared" si="11"/>
        <v>0</v>
      </c>
      <c r="T11">
        <f t="shared" si="0"/>
        <v>0</v>
      </c>
      <c r="U11">
        <f t="shared" si="1"/>
        <v>0</v>
      </c>
      <c r="V11">
        <f t="shared" si="2"/>
        <v>0</v>
      </c>
      <c r="W11">
        <f t="shared" si="3"/>
        <v>0</v>
      </c>
      <c r="X11">
        <f t="shared" si="4"/>
        <v>0</v>
      </c>
      <c r="Y11">
        <f t="shared" si="5"/>
        <v>0</v>
      </c>
      <c r="Z11">
        <f t="shared" si="6"/>
        <v>0</v>
      </c>
      <c r="AA11">
        <f t="shared" si="7"/>
        <v>0</v>
      </c>
      <c r="AB11">
        <f t="shared" si="12"/>
        <v>0</v>
      </c>
      <c r="AC11">
        <f t="shared" si="8"/>
        <v>0</v>
      </c>
      <c r="AD11">
        <f t="shared" si="9"/>
        <v>0</v>
      </c>
      <c r="AE11">
        <f t="shared" si="10"/>
        <v>0</v>
      </c>
    </row>
    <row r="12" spans="1:36" x14ac:dyDescent="0.2">
      <c r="M12" s="171"/>
      <c r="S12">
        <f t="shared" si="11"/>
        <v>0</v>
      </c>
      <c r="T12">
        <f t="shared" si="0"/>
        <v>0</v>
      </c>
      <c r="U12">
        <f t="shared" si="1"/>
        <v>0</v>
      </c>
      <c r="V12">
        <f t="shared" si="2"/>
        <v>0</v>
      </c>
      <c r="W12">
        <f t="shared" si="3"/>
        <v>0</v>
      </c>
      <c r="X12">
        <f t="shared" si="4"/>
        <v>0</v>
      </c>
      <c r="Y12">
        <f t="shared" si="5"/>
        <v>0</v>
      </c>
      <c r="Z12">
        <f t="shared" si="6"/>
        <v>0</v>
      </c>
      <c r="AA12">
        <f t="shared" si="7"/>
        <v>0</v>
      </c>
      <c r="AB12">
        <f t="shared" si="12"/>
        <v>0</v>
      </c>
      <c r="AC12">
        <f t="shared" si="8"/>
        <v>0</v>
      </c>
      <c r="AD12">
        <f t="shared" si="9"/>
        <v>0</v>
      </c>
      <c r="AE12">
        <f t="shared" si="10"/>
        <v>0</v>
      </c>
    </row>
    <row r="13" spans="1:36" x14ac:dyDescent="0.2">
      <c r="M13" s="171"/>
      <c r="S13">
        <f t="shared" si="11"/>
        <v>0</v>
      </c>
      <c r="T13">
        <f t="shared" si="0"/>
        <v>0</v>
      </c>
      <c r="U13">
        <f t="shared" si="1"/>
        <v>0</v>
      </c>
      <c r="V13">
        <f t="shared" si="2"/>
        <v>0</v>
      </c>
      <c r="W13">
        <f t="shared" si="3"/>
        <v>0</v>
      </c>
      <c r="X13">
        <f t="shared" si="4"/>
        <v>0</v>
      </c>
      <c r="Y13">
        <f t="shared" si="5"/>
        <v>0</v>
      </c>
      <c r="Z13">
        <f t="shared" si="6"/>
        <v>0</v>
      </c>
      <c r="AA13">
        <f t="shared" si="7"/>
        <v>0</v>
      </c>
      <c r="AB13">
        <f t="shared" si="12"/>
        <v>0</v>
      </c>
      <c r="AC13">
        <f t="shared" si="8"/>
        <v>0</v>
      </c>
      <c r="AD13">
        <f t="shared" si="9"/>
        <v>0</v>
      </c>
      <c r="AE13">
        <f t="shared" si="10"/>
        <v>0</v>
      </c>
    </row>
    <row r="14" spans="1:36" x14ac:dyDescent="0.2">
      <c r="M14" s="171"/>
      <c r="S14">
        <f t="shared" si="11"/>
        <v>0</v>
      </c>
      <c r="T14">
        <f t="shared" si="0"/>
        <v>0</v>
      </c>
      <c r="U14">
        <f t="shared" si="1"/>
        <v>0</v>
      </c>
      <c r="V14">
        <f t="shared" si="2"/>
        <v>0</v>
      </c>
      <c r="W14">
        <f t="shared" si="3"/>
        <v>0</v>
      </c>
      <c r="X14">
        <f t="shared" si="4"/>
        <v>0</v>
      </c>
      <c r="Y14">
        <f t="shared" si="5"/>
        <v>0</v>
      </c>
      <c r="Z14">
        <f t="shared" si="6"/>
        <v>0</v>
      </c>
      <c r="AA14">
        <f t="shared" si="7"/>
        <v>0</v>
      </c>
      <c r="AB14">
        <f t="shared" si="12"/>
        <v>0</v>
      </c>
      <c r="AC14">
        <f t="shared" si="8"/>
        <v>0</v>
      </c>
      <c r="AD14">
        <f t="shared" si="9"/>
        <v>0</v>
      </c>
      <c r="AE14">
        <f t="shared" si="10"/>
        <v>0</v>
      </c>
    </row>
    <row r="15" spans="1:36" x14ac:dyDescent="0.2">
      <c r="M15" s="171"/>
      <c r="S15">
        <f t="shared" si="11"/>
        <v>0</v>
      </c>
      <c r="T15">
        <f t="shared" si="0"/>
        <v>0</v>
      </c>
      <c r="U15">
        <f t="shared" si="1"/>
        <v>0</v>
      </c>
      <c r="V15">
        <f t="shared" si="2"/>
        <v>0</v>
      </c>
      <c r="W15">
        <f t="shared" si="3"/>
        <v>0</v>
      </c>
      <c r="X15">
        <f t="shared" si="4"/>
        <v>0</v>
      </c>
      <c r="Y15">
        <f t="shared" si="5"/>
        <v>0</v>
      </c>
      <c r="Z15">
        <f t="shared" si="6"/>
        <v>0</v>
      </c>
      <c r="AA15">
        <f t="shared" si="7"/>
        <v>0</v>
      </c>
      <c r="AB15">
        <f t="shared" si="12"/>
        <v>0</v>
      </c>
      <c r="AC15">
        <f t="shared" si="8"/>
        <v>0</v>
      </c>
      <c r="AD15">
        <f t="shared" si="9"/>
        <v>0</v>
      </c>
      <c r="AE15">
        <f t="shared" si="10"/>
        <v>0</v>
      </c>
    </row>
    <row r="16" spans="1:36" x14ac:dyDescent="0.2">
      <c r="M16" s="171"/>
      <c r="S16">
        <f t="shared" si="11"/>
        <v>0</v>
      </c>
      <c r="T16">
        <f t="shared" si="0"/>
        <v>0</v>
      </c>
      <c r="U16">
        <f t="shared" si="1"/>
        <v>0</v>
      </c>
      <c r="V16">
        <f t="shared" si="2"/>
        <v>0</v>
      </c>
      <c r="W16">
        <f t="shared" si="3"/>
        <v>0</v>
      </c>
      <c r="X16">
        <f t="shared" si="4"/>
        <v>0</v>
      </c>
      <c r="Y16">
        <f t="shared" si="5"/>
        <v>0</v>
      </c>
      <c r="Z16">
        <f t="shared" si="6"/>
        <v>0</v>
      </c>
      <c r="AA16">
        <f t="shared" si="7"/>
        <v>0</v>
      </c>
      <c r="AB16">
        <f t="shared" si="12"/>
        <v>0</v>
      </c>
      <c r="AC16">
        <f t="shared" si="8"/>
        <v>0</v>
      </c>
      <c r="AD16">
        <f t="shared" si="9"/>
        <v>0</v>
      </c>
      <c r="AE16">
        <f t="shared" si="10"/>
        <v>0</v>
      </c>
    </row>
    <row r="17" spans="13:31" x14ac:dyDescent="0.2">
      <c r="M17" s="171"/>
      <c r="S17">
        <f t="shared" si="11"/>
        <v>0</v>
      </c>
      <c r="T17">
        <f t="shared" si="0"/>
        <v>0</v>
      </c>
      <c r="U17">
        <f t="shared" si="1"/>
        <v>0</v>
      </c>
      <c r="V17">
        <f t="shared" si="2"/>
        <v>0</v>
      </c>
      <c r="W17">
        <f t="shared" si="3"/>
        <v>0</v>
      </c>
      <c r="X17">
        <f t="shared" si="4"/>
        <v>0</v>
      </c>
      <c r="Y17">
        <f t="shared" si="5"/>
        <v>0</v>
      </c>
      <c r="Z17">
        <f t="shared" si="6"/>
        <v>0</v>
      </c>
      <c r="AA17">
        <f t="shared" si="7"/>
        <v>0</v>
      </c>
      <c r="AB17">
        <f t="shared" si="12"/>
        <v>0</v>
      </c>
      <c r="AC17">
        <f t="shared" si="8"/>
        <v>0</v>
      </c>
      <c r="AD17">
        <f t="shared" si="9"/>
        <v>0</v>
      </c>
      <c r="AE17">
        <f t="shared" si="10"/>
        <v>0</v>
      </c>
    </row>
    <row r="18" spans="13:31" x14ac:dyDescent="0.2">
      <c r="M18" s="171"/>
      <c r="S18">
        <f t="shared" si="11"/>
        <v>0</v>
      </c>
      <c r="T18">
        <f t="shared" si="0"/>
        <v>0</v>
      </c>
      <c r="U18">
        <f t="shared" si="1"/>
        <v>0</v>
      </c>
      <c r="V18">
        <f t="shared" si="2"/>
        <v>0</v>
      </c>
      <c r="W18">
        <f t="shared" si="3"/>
        <v>0</v>
      </c>
      <c r="X18">
        <f t="shared" si="4"/>
        <v>0</v>
      </c>
      <c r="Y18">
        <f t="shared" si="5"/>
        <v>0</v>
      </c>
      <c r="Z18">
        <f t="shared" si="6"/>
        <v>0</v>
      </c>
      <c r="AA18">
        <f t="shared" si="7"/>
        <v>0</v>
      </c>
      <c r="AB18">
        <f t="shared" si="12"/>
        <v>0</v>
      </c>
      <c r="AC18">
        <f t="shared" si="8"/>
        <v>0</v>
      </c>
      <c r="AD18">
        <f t="shared" si="9"/>
        <v>0</v>
      </c>
      <c r="AE18">
        <f t="shared" si="10"/>
        <v>0</v>
      </c>
    </row>
    <row r="19" spans="13:31" x14ac:dyDescent="0.2">
      <c r="M19" s="171"/>
      <c r="S19">
        <f t="shared" si="11"/>
        <v>0</v>
      </c>
      <c r="T19">
        <f t="shared" si="0"/>
        <v>0</v>
      </c>
      <c r="U19">
        <f t="shared" si="1"/>
        <v>0</v>
      </c>
      <c r="V19">
        <f t="shared" si="2"/>
        <v>0</v>
      </c>
      <c r="W19">
        <f t="shared" si="3"/>
        <v>0</v>
      </c>
      <c r="X19">
        <f t="shared" si="4"/>
        <v>0</v>
      </c>
      <c r="Y19">
        <f t="shared" si="5"/>
        <v>0</v>
      </c>
      <c r="Z19">
        <f t="shared" si="6"/>
        <v>0</v>
      </c>
      <c r="AA19">
        <f t="shared" si="7"/>
        <v>0</v>
      </c>
      <c r="AB19">
        <f t="shared" si="12"/>
        <v>0</v>
      </c>
      <c r="AC19">
        <f t="shared" si="8"/>
        <v>0</v>
      </c>
      <c r="AD19">
        <f t="shared" si="9"/>
        <v>0</v>
      </c>
      <c r="AE19">
        <f t="shared" si="10"/>
        <v>0</v>
      </c>
    </row>
    <row r="20" spans="13:31" x14ac:dyDescent="0.2">
      <c r="M20" s="171"/>
      <c r="S20">
        <f t="shared" si="11"/>
        <v>0</v>
      </c>
      <c r="T20">
        <f t="shared" si="0"/>
        <v>0</v>
      </c>
      <c r="U20">
        <f t="shared" si="1"/>
        <v>0</v>
      </c>
      <c r="V20">
        <f t="shared" si="2"/>
        <v>0</v>
      </c>
      <c r="W20">
        <f t="shared" si="3"/>
        <v>0</v>
      </c>
      <c r="X20">
        <f t="shared" si="4"/>
        <v>0</v>
      </c>
      <c r="Y20">
        <f t="shared" si="5"/>
        <v>0</v>
      </c>
      <c r="Z20">
        <f t="shared" si="6"/>
        <v>0</v>
      </c>
      <c r="AA20">
        <f t="shared" si="7"/>
        <v>0</v>
      </c>
      <c r="AB20">
        <f t="shared" si="12"/>
        <v>0</v>
      </c>
      <c r="AC20">
        <f t="shared" si="8"/>
        <v>0</v>
      </c>
      <c r="AD20">
        <f t="shared" si="9"/>
        <v>0</v>
      </c>
      <c r="AE20">
        <f t="shared" si="10"/>
        <v>0</v>
      </c>
    </row>
    <row r="21" spans="13:31" x14ac:dyDescent="0.2">
      <c r="M21" s="171"/>
      <c r="S21">
        <f t="shared" si="11"/>
        <v>0</v>
      </c>
      <c r="T21">
        <f t="shared" si="0"/>
        <v>0</v>
      </c>
      <c r="U21">
        <f t="shared" si="1"/>
        <v>0</v>
      </c>
      <c r="V21">
        <f t="shared" si="2"/>
        <v>0</v>
      </c>
      <c r="W21">
        <f t="shared" si="3"/>
        <v>0</v>
      </c>
      <c r="X21">
        <f t="shared" si="4"/>
        <v>0</v>
      </c>
      <c r="Y21">
        <f t="shared" si="5"/>
        <v>0</v>
      </c>
      <c r="Z21">
        <f t="shared" si="6"/>
        <v>0</v>
      </c>
      <c r="AA21">
        <f t="shared" si="7"/>
        <v>0</v>
      </c>
      <c r="AB21">
        <f t="shared" si="12"/>
        <v>0</v>
      </c>
      <c r="AC21">
        <f t="shared" si="8"/>
        <v>0</v>
      </c>
      <c r="AD21">
        <f t="shared" si="9"/>
        <v>0</v>
      </c>
      <c r="AE21">
        <f t="shared" si="10"/>
        <v>0</v>
      </c>
    </row>
    <row r="22" spans="13:31" x14ac:dyDescent="0.2">
      <c r="M22" s="171"/>
      <c r="S22">
        <f t="shared" si="11"/>
        <v>0</v>
      </c>
      <c r="T22">
        <f t="shared" si="0"/>
        <v>0</v>
      </c>
      <c r="U22">
        <f t="shared" si="1"/>
        <v>0</v>
      </c>
      <c r="V22">
        <f t="shared" si="2"/>
        <v>0</v>
      </c>
      <c r="W22">
        <f t="shared" si="3"/>
        <v>0</v>
      </c>
      <c r="X22">
        <f t="shared" si="4"/>
        <v>0</v>
      </c>
      <c r="Y22">
        <f t="shared" si="5"/>
        <v>0</v>
      </c>
      <c r="Z22">
        <f t="shared" si="6"/>
        <v>0</v>
      </c>
      <c r="AA22">
        <f t="shared" si="7"/>
        <v>0</v>
      </c>
      <c r="AB22">
        <f t="shared" si="12"/>
        <v>0</v>
      </c>
      <c r="AC22">
        <f t="shared" si="8"/>
        <v>0</v>
      </c>
      <c r="AD22">
        <f t="shared" si="9"/>
        <v>0</v>
      </c>
      <c r="AE22">
        <f t="shared" si="10"/>
        <v>0</v>
      </c>
    </row>
    <row r="23" spans="13:31" x14ac:dyDescent="0.2">
      <c r="M23" s="171"/>
      <c r="S23">
        <f t="shared" si="11"/>
        <v>0</v>
      </c>
      <c r="T23">
        <f t="shared" si="0"/>
        <v>0</v>
      </c>
      <c r="U23">
        <f t="shared" si="1"/>
        <v>0</v>
      </c>
      <c r="V23">
        <f t="shared" si="2"/>
        <v>0</v>
      </c>
      <c r="W23">
        <f t="shared" si="3"/>
        <v>0</v>
      </c>
      <c r="X23">
        <f t="shared" si="4"/>
        <v>0</v>
      </c>
      <c r="Y23">
        <f t="shared" si="5"/>
        <v>0</v>
      </c>
      <c r="Z23">
        <f t="shared" si="6"/>
        <v>0</v>
      </c>
      <c r="AA23">
        <f t="shared" si="7"/>
        <v>0</v>
      </c>
      <c r="AB23">
        <f t="shared" si="12"/>
        <v>0</v>
      </c>
      <c r="AC23">
        <f t="shared" si="8"/>
        <v>0</v>
      </c>
      <c r="AD23">
        <f t="shared" si="9"/>
        <v>0</v>
      </c>
      <c r="AE23">
        <f t="shared" si="10"/>
        <v>0</v>
      </c>
    </row>
    <row r="24" spans="13:31" x14ac:dyDescent="0.2">
      <c r="M24" s="171"/>
      <c r="S24">
        <f t="shared" si="11"/>
        <v>0</v>
      </c>
      <c r="T24">
        <f t="shared" si="0"/>
        <v>0</v>
      </c>
      <c r="U24">
        <f t="shared" si="1"/>
        <v>0</v>
      </c>
      <c r="V24">
        <f t="shared" si="2"/>
        <v>0</v>
      </c>
      <c r="W24">
        <f t="shared" si="3"/>
        <v>0</v>
      </c>
      <c r="X24">
        <f t="shared" si="4"/>
        <v>0</v>
      </c>
      <c r="Y24">
        <f t="shared" si="5"/>
        <v>0</v>
      </c>
      <c r="Z24">
        <f t="shared" si="6"/>
        <v>0</v>
      </c>
      <c r="AA24">
        <f t="shared" si="7"/>
        <v>0</v>
      </c>
      <c r="AB24">
        <f t="shared" si="12"/>
        <v>0</v>
      </c>
      <c r="AC24">
        <f t="shared" si="8"/>
        <v>0</v>
      </c>
      <c r="AD24">
        <f t="shared" si="9"/>
        <v>0</v>
      </c>
      <c r="AE24">
        <f t="shared" si="10"/>
        <v>0</v>
      </c>
    </row>
    <row r="25" spans="13:31" x14ac:dyDescent="0.2">
      <c r="M25" s="171"/>
      <c r="S25">
        <f t="shared" si="11"/>
        <v>0</v>
      </c>
      <c r="T25">
        <f t="shared" si="0"/>
        <v>0</v>
      </c>
      <c r="U25">
        <f t="shared" si="1"/>
        <v>0</v>
      </c>
      <c r="V25">
        <f t="shared" si="2"/>
        <v>0</v>
      </c>
      <c r="W25">
        <f t="shared" si="3"/>
        <v>0</v>
      </c>
      <c r="X25">
        <f t="shared" si="4"/>
        <v>0</v>
      </c>
      <c r="Y25">
        <f t="shared" si="5"/>
        <v>0</v>
      </c>
      <c r="Z25">
        <f t="shared" si="6"/>
        <v>0</v>
      </c>
      <c r="AA25">
        <f t="shared" si="7"/>
        <v>0</v>
      </c>
      <c r="AB25">
        <f t="shared" si="12"/>
        <v>0</v>
      </c>
      <c r="AC25">
        <f t="shared" si="8"/>
        <v>0</v>
      </c>
      <c r="AD25">
        <f t="shared" si="9"/>
        <v>0</v>
      </c>
      <c r="AE25">
        <f t="shared" si="10"/>
        <v>0</v>
      </c>
    </row>
    <row r="26" spans="13:31" x14ac:dyDescent="0.2">
      <c r="M26" s="171"/>
      <c r="S26">
        <f t="shared" si="11"/>
        <v>0</v>
      </c>
      <c r="T26">
        <f t="shared" si="0"/>
        <v>0</v>
      </c>
      <c r="U26">
        <f t="shared" si="1"/>
        <v>0</v>
      </c>
      <c r="V26">
        <f t="shared" si="2"/>
        <v>0</v>
      </c>
      <c r="W26">
        <f t="shared" si="3"/>
        <v>0</v>
      </c>
      <c r="X26">
        <f t="shared" si="4"/>
        <v>0</v>
      </c>
      <c r="Y26">
        <f t="shared" si="5"/>
        <v>0</v>
      </c>
      <c r="Z26">
        <f t="shared" si="6"/>
        <v>0</v>
      </c>
      <c r="AA26">
        <f t="shared" si="7"/>
        <v>0</v>
      </c>
      <c r="AB26">
        <f t="shared" si="12"/>
        <v>0</v>
      </c>
      <c r="AC26">
        <f t="shared" si="8"/>
        <v>0</v>
      </c>
      <c r="AD26">
        <f t="shared" si="9"/>
        <v>0</v>
      </c>
      <c r="AE26">
        <f t="shared" si="10"/>
        <v>0</v>
      </c>
    </row>
    <row r="27" spans="13:31" x14ac:dyDescent="0.2">
      <c r="M27" s="171"/>
      <c r="S27">
        <f t="shared" si="11"/>
        <v>0</v>
      </c>
      <c r="T27">
        <f t="shared" si="0"/>
        <v>0</v>
      </c>
      <c r="U27">
        <f t="shared" si="1"/>
        <v>0</v>
      </c>
      <c r="V27">
        <f t="shared" si="2"/>
        <v>0</v>
      </c>
      <c r="W27">
        <f t="shared" si="3"/>
        <v>0</v>
      </c>
      <c r="X27">
        <f t="shared" si="4"/>
        <v>0</v>
      </c>
      <c r="Y27">
        <f t="shared" si="5"/>
        <v>0</v>
      </c>
      <c r="Z27">
        <f t="shared" si="6"/>
        <v>0</v>
      </c>
      <c r="AA27">
        <f t="shared" si="7"/>
        <v>0</v>
      </c>
      <c r="AB27">
        <f t="shared" si="12"/>
        <v>0</v>
      </c>
      <c r="AC27">
        <f t="shared" si="8"/>
        <v>0</v>
      </c>
      <c r="AD27">
        <f t="shared" si="9"/>
        <v>0</v>
      </c>
      <c r="AE27">
        <f t="shared" si="10"/>
        <v>0</v>
      </c>
    </row>
    <row r="28" spans="13:31" x14ac:dyDescent="0.2">
      <c r="M28" s="171"/>
      <c r="S28">
        <f t="shared" si="11"/>
        <v>0</v>
      </c>
      <c r="T28">
        <f t="shared" si="0"/>
        <v>0</v>
      </c>
      <c r="U28">
        <f t="shared" si="1"/>
        <v>0</v>
      </c>
      <c r="V28">
        <f t="shared" si="2"/>
        <v>0</v>
      </c>
      <c r="W28">
        <f t="shared" si="3"/>
        <v>0</v>
      </c>
      <c r="X28">
        <f t="shared" si="4"/>
        <v>0</v>
      </c>
      <c r="Y28">
        <f t="shared" si="5"/>
        <v>0</v>
      </c>
      <c r="Z28">
        <f t="shared" si="6"/>
        <v>0</v>
      </c>
      <c r="AA28">
        <f t="shared" si="7"/>
        <v>0</v>
      </c>
      <c r="AB28">
        <f t="shared" si="12"/>
        <v>0</v>
      </c>
      <c r="AC28">
        <f t="shared" si="8"/>
        <v>0</v>
      </c>
      <c r="AD28">
        <f t="shared" si="9"/>
        <v>0</v>
      </c>
      <c r="AE28">
        <f t="shared" si="10"/>
        <v>0</v>
      </c>
    </row>
    <row r="29" spans="13:31" x14ac:dyDescent="0.2">
      <c r="M29" s="171"/>
      <c r="S29">
        <f t="shared" si="11"/>
        <v>0</v>
      </c>
      <c r="T29">
        <f t="shared" si="0"/>
        <v>0</v>
      </c>
      <c r="U29">
        <f t="shared" si="1"/>
        <v>0</v>
      </c>
      <c r="V29">
        <f t="shared" si="2"/>
        <v>0</v>
      </c>
      <c r="W29">
        <f t="shared" si="3"/>
        <v>0</v>
      </c>
      <c r="X29">
        <f t="shared" si="4"/>
        <v>0</v>
      </c>
      <c r="Y29">
        <f t="shared" si="5"/>
        <v>0</v>
      </c>
      <c r="Z29">
        <f t="shared" si="6"/>
        <v>0</v>
      </c>
      <c r="AA29">
        <f t="shared" si="7"/>
        <v>0</v>
      </c>
      <c r="AB29">
        <f t="shared" si="12"/>
        <v>0</v>
      </c>
      <c r="AC29">
        <f t="shared" si="8"/>
        <v>0</v>
      </c>
      <c r="AD29">
        <f t="shared" si="9"/>
        <v>0</v>
      </c>
      <c r="AE29">
        <f t="shared" si="10"/>
        <v>0</v>
      </c>
    </row>
    <row r="30" spans="13:31" x14ac:dyDescent="0.2">
      <c r="M30" s="171"/>
      <c r="S30">
        <f t="shared" si="11"/>
        <v>0</v>
      </c>
      <c r="T30">
        <f t="shared" si="0"/>
        <v>0</v>
      </c>
      <c r="U30">
        <f t="shared" si="1"/>
        <v>0</v>
      </c>
      <c r="V30">
        <f t="shared" si="2"/>
        <v>0</v>
      </c>
      <c r="W30">
        <f t="shared" si="3"/>
        <v>0</v>
      </c>
      <c r="X30">
        <f t="shared" si="4"/>
        <v>0</v>
      </c>
      <c r="Y30">
        <f t="shared" si="5"/>
        <v>0</v>
      </c>
      <c r="Z30">
        <f t="shared" si="6"/>
        <v>0</v>
      </c>
      <c r="AA30">
        <f t="shared" si="7"/>
        <v>0</v>
      </c>
      <c r="AB30">
        <f t="shared" si="12"/>
        <v>0</v>
      </c>
      <c r="AC30">
        <f t="shared" si="8"/>
        <v>0</v>
      </c>
      <c r="AD30">
        <f t="shared" si="9"/>
        <v>0</v>
      </c>
      <c r="AE30">
        <f t="shared" si="10"/>
        <v>0</v>
      </c>
    </row>
    <row r="31" spans="13:31" x14ac:dyDescent="0.2">
      <c r="M31" s="171"/>
      <c r="S31">
        <f t="shared" si="11"/>
        <v>0</v>
      </c>
      <c r="T31">
        <f t="shared" si="0"/>
        <v>0</v>
      </c>
      <c r="U31">
        <f t="shared" si="1"/>
        <v>0</v>
      </c>
      <c r="V31">
        <f t="shared" si="2"/>
        <v>0</v>
      </c>
      <c r="W31">
        <f t="shared" si="3"/>
        <v>0</v>
      </c>
      <c r="X31">
        <f t="shared" si="4"/>
        <v>0</v>
      </c>
      <c r="Y31">
        <f t="shared" si="5"/>
        <v>0</v>
      </c>
      <c r="Z31">
        <f t="shared" si="6"/>
        <v>0</v>
      </c>
      <c r="AA31">
        <f t="shared" si="7"/>
        <v>0</v>
      </c>
      <c r="AB31">
        <f t="shared" si="12"/>
        <v>0</v>
      </c>
      <c r="AC31">
        <f t="shared" si="8"/>
        <v>0</v>
      </c>
      <c r="AD31">
        <f t="shared" si="9"/>
        <v>0</v>
      </c>
      <c r="AE31">
        <f t="shared" si="10"/>
        <v>0</v>
      </c>
    </row>
    <row r="32" spans="13:31" x14ac:dyDescent="0.2">
      <c r="M32" s="171"/>
      <c r="S32">
        <f t="shared" si="11"/>
        <v>0</v>
      </c>
      <c r="T32">
        <f t="shared" si="0"/>
        <v>0</v>
      </c>
      <c r="U32">
        <f t="shared" si="1"/>
        <v>0</v>
      </c>
      <c r="V32">
        <f t="shared" si="2"/>
        <v>0</v>
      </c>
      <c r="W32">
        <f t="shared" si="3"/>
        <v>0</v>
      </c>
      <c r="X32">
        <f t="shared" si="4"/>
        <v>0</v>
      </c>
      <c r="Y32">
        <f t="shared" si="5"/>
        <v>0</v>
      </c>
      <c r="Z32">
        <f t="shared" si="6"/>
        <v>0</v>
      </c>
      <c r="AA32">
        <f t="shared" si="7"/>
        <v>0</v>
      </c>
      <c r="AB32">
        <f t="shared" si="12"/>
        <v>0</v>
      </c>
      <c r="AC32">
        <f t="shared" si="8"/>
        <v>0</v>
      </c>
      <c r="AD32">
        <f t="shared" si="9"/>
        <v>0</v>
      </c>
      <c r="AE32">
        <f t="shared" si="10"/>
        <v>0</v>
      </c>
    </row>
    <row r="33" spans="13:31" x14ac:dyDescent="0.2">
      <c r="M33" s="171"/>
      <c r="S33">
        <f t="shared" si="11"/>
        <v>0</v>
      </c>
      <c r="T33">
        <f t="shared" si="0"/>
        <v>0</v>
      </c>
      <c r="U33">
        <f t="shared" si="1"/>
        <v>0</v>
      </c>
      <c r="V33">
        <f t="shared" si="2"/>
        <v>0</v>
      </c>
      <c r="W33">
        <f t="shared" si="3"/>
        <v>0</v>
      </c>
      <c r="X33">
        <f t="shared" si="4"/>
        <v>0</v>
      </c>
      <c r="Y33">
        <f t="shared" si="5"/>
        <v>0</v>
      </c>
      <c r="Z33">
        <f t="shared" si="6"/>
        <v>0</v>
      </c>
      <c r="AA33">
        <f t="shared" si="7"/>
        <v>0</v>
      </c>
      <c r="AB33">
        <f t="shared" si="12"/>
        <v>0</v>
      </c>
      <c r="AC33">
        <f t="shared" si="8"/>
        <v>0</v>
      </c>
      <c r="AD33">
        <f t="shared" si="9"/>
        <v>0</v>
      </c>
      <c r="AE33">
        <f t="shared" si="10"/>
        <v>0</v>
      </c>
    </row>
    <row r="34" spans="13:31" x14ac:dyDescent="0.2">
      <c r="M34" s="171"/>
      <c r="S34">
        <f t="shared" si="11"/>
        <v>0</v>
      </c>
      <c r="T34">
        <f t="shared" si="0"/>
        <v>0</v>
      </c>
      <c r="U34">
        <f t="shared" si="1"/>
        <v>0</v>
      </c>
      <c r="V34">
        <f t="shared" si="2"/>
        <v>0</v>
      </c>
      <c r="W34">
        <f t="shared" si="3"/>
        <v>0</v>
      </c>
      <c r="X34">
        <f t="shared" ref="X34:X65" si="13">IF(F34="",0,_xlfn.XLOOKUP(F34,label,partID))</f>
        <v>0</v>
      </c>
      <c r="Y34">
        <f t="shared" si="5"/>
        <v>0</v>
      </c>
      <c r="Z34">
        <f t="shared" si="6"/>
        <v>0</v>
      </c>
      <c r="AA34">
        <f t="shared" si="7"/>
        <v>0</v>
      </c>
      <c r="AB34">
        <f t="shared" si="12"/>
        <v>0</v>
      </c>
      <c r="AC34">
        <f t="shared" si="8"/>
        <v>0</v>
      </c>
      <c r="AD34">
        <f t="shared" si="9"/>
        <v>0</v>
      </c>
      <c r="AE34">
        <f t="shared" si="10"/>
        <v>0</v>
      </c>
    </row>
    <row r="35" spans="13:31" x14ac:dyDescent="0.2">
      <c r="M35" s="171"/>
      <c r="S35">
        <f t="shared" si="11"/>
        <v>0</v>
      </c>
      <c r="T35">
        <f t="shared" si="0"/>
        <v>0</v>
      </c>
      <c r="U35">
        <f t="shared" si="1"/>
        <v>0</v>
      </c>
      <c r="V35">
        <f t="shared" si="2"/>
        <v>0</v>
      </c>
      <c r="W35">
        <f t="shared" si="3"/>
        <v>0</v>
      </c>
      <c r="X35">
        <f t="shared" si="13"/>
        <v>0</v>
      </c>
      <c r="Y35">
        <f t="shared" si="5"/>
        <v>0</v>
      </c>
      <c r="Z35">
        <f t="shared" si="6"/>
        <v>0</v>
      </c>
      <c r="AA35">
        <f t="shared" si="7"/>
        <v>0</v>
      </c>
      <c r="AB35">
        <f t="shared" si="12"/>
        <v>0</v>
      </c>
      <c r="AC35">
        <f t="shared" si="8"/>
        <v>0</v>
      </c>
      <c r="AD35">
        <f t="shared" si="9"/>
        <v>0</v>
      </c>
      <c r="AE35">
        <f t="shared" si="10"/>
        <v>0</v>
      </c>
    </row>
    <row r="36" spans="13:31" x14ac:dyDescent="0.2">
      <c r="M36" s="171"/>
      <c r="S36">
        <f t="shared" si="11"/>
        <v>0</v>
      </c>
      <c r="T36">
        <f t="shared" si="0"/>
        <v>0</v>
      </c>
      <c r="U36">
        <f t="shared" si="1"/>
        <v>0</v>
      </c>
      <c r="V36">
        <f t="shared" si="2"/>
        <v>0</v>
      </c>
      <c r="W36">
        <f t="shared" si="3"/>
        <v>0</v>
      </c>
      <c r="X36">
        <f t="shared" si="13"/>
        <v>0</v>
      </c>
      <c r="Y36">
        <f t="shared" si="5"/>
        <v>0</v>
      </c>
      <c r="Z36">
        <f t="shared" si="6"/>
        <v>0</v>
      </c>
      <c r="AA36">
        <f t="shared" si="7"/>
        <v>0</v>
      </c>
      <c r="AB36">
        <f t="shared" si="12"/>
        <v>0</v>
      </c>
      <c r="AC36">
        <f t="shared" si="8"/>
        <v>0</v>
      </c>
      <c r="AD36">
        <f t="shared" si="9"/>
        <v>0</v>
      </c>
      <c r="AE36">
        <f t="shared" si="10"/>
        <v>0</v>
      </c>
    </row>
    <row r="37" spans="13:31" x14ac:dyDescent="0.2">
      <c r="M37" s="171"/>
      <c r="S37">
        <f t="shared" si="11"/>
        <v>0</v>
      </c>
      <c r="T37">
        <f t="shared" si="0"/>
        <v>0</v>
      </c>
      <c r="U37">
        <f t="shared" si="1"/>
        <v>0</v>
      </c>
      <c r="V37">
        <f t="shared" si="2"/>
        <v>0</v>
      </c>
      <c r="W37">
        <f t="shared" si="3"/>
        <v>0</v>
      </c>
      <c r="X37">
        <f t="shared" si="13"/>
        <v>0</v>
      </c>
      <c r="Y37">
        <f t="shared" si="5"/>
        <v>0</v>
      </c>
      <c r="Z37">
        <f t="shared" si="6"/>
        <v>0</v>
      </c>
      <c r="AA37">
        <f t="shared" si="7"/>
        <v>0</v>
      </c>
      <c r="AB37">
        <f t="shared" si="12"/>
        <v>0</v>
      </c>
      <c r="AC37">
        <f t="shared" si="8"/>
        <v>0</v>
      </c>
      <c r="AD37">
        <f t="shared" si="9"/>
        <v>0</v>
      </c>
      <c r="AE37">
        <f t="shared" si="10"/>
        <v>0</v>
      </c>
    </row>
    <row r="38" spans="13:31" x14ac:dyDescent="0.2">
      <c r="M38" s="171"/>
      <c r="S38">
        <f t="shared" si="11"/>
        <v>0</v>
      </c>
      <c r="T38">
        <f t="shared" si="0"/>
        <v>0</v>
      </c>
      <c r="U38">
        <f t="shared" si="1"/>
        <v>0</v>
      </c>
      <c r="V38">
        <f t="shared" si="2"/>
        <v>0</v>
      </c>
      <c r="W38">
        <f t="shared" si="3"/>
        <v>0</v>
      </c>
      <c r="X38">
        <f t="shared" si="13"/>
        <v>0</v>
      </c>
      <c r="Y38">
        <f t="shared" si="5"/>
        <v>0</v>
      </c>
      <c r="Z38">
        <f t="shared" si="6"/>
        <v>0</v>
      </c>
      <c r="AA38">
        <f t="shared" si="7"/>
        <v>0</v>
      </c>
      <c r="AB38">
        <f t="shared" si="12"/>
        <v>0</v>
      </c>
      <c r="AC38">
        <f t="shared" si="8"/>
        <v>0</v>
      </c>
      <c r="AD38">
        <f t="shared" si="9"/>
        <v>0</v>
      </c>
      <c r="AE38">
        <f t="shared" si="10"/>
        <v>0</v>
      </c>
    </row>
    <row r="39" spans="13:31" x14ac:dyDescent="0.2">
      <c r="M39" s="171"/>
      <c r="S39">
        <f t="shared" si="11"/>
        <v>0</v>
      </c>
      <c r="T39">
        <f t="shared" si="0"/>
        <v>0</v>
      </c>
      <c r="U39">
        <f t="shared" si="1"/>
        <v>0</v>
      </c>
      <c r="V39">
        <f t="shared" si="2"/>
        <v>0</v>
      </c>
      <c r="W39">
        <f t="shared" si="3"/>
        <v>0</v>
      </c>
      <c r="X39">
        <f t="shared" si="13"/>
        <v>0</v>
      </c>
      <c r="Y39">
        <f t="shared" si="5"/>
        <v>0</v>
      </c>
      <c r="Z39">
        <f t="shared" si="6"/>
        <v>0</v>
      </c>
      <c r="AA39">
        <f t="shared" si="7"/>
        <v>0</v>
      </c>
      <c r="AB39">
        <f t="shared" si="12"/>
        <v>0</v>
      </c>
      <c r="AC39">
        <f t="shared" si="8"/>
        <v>0</v>
      </c>
      <c r="AD39">
        <f t="shared" si="9"/>
        <v>0</v>
      </c>
      <c r="AE39">
        <f t="shared" si="10"/>
        <v>0</v>
      </c>
    </row>
    <row r="40" spans="13:31" x14ac:dyDescent="0.2">
      <c r="M40" s="171"/>
      <c r="S40">
        <f t="shared" si="11"/>
        <v>0</v>
      </c>
      <c r="T40">
        <f t="shared" si="0"/>
        <v>0</v>
      </c>
      <c r="U40">
        <f t="shared" si="1"/>
        <v>0</v>
      </c>
      <c r="V40">
        <f t="shared" si="2"/>
        <v>0</v>
      </c>
      <c r="W40">
        <f t="shared" si="3"/>
        <v>0</v>
      </c>
      <c r="X40">
        <f t="shared" si="13"/>
        <v>0</v>
      </c>
      <c r="Y40">
        <f t="shared" si="5"/>
        <v>0</v>
      </c>
      <c r="Z40">
        <f t="shared" si="6"/>
        <v>0</v>
      </c>
      <c r="AA40">
        <f t="shared" si="7"/>
        <v>0</v>
      </c>
      <c r="AB40">
        <f t="shared" si="12"/>
        <v>0</v>
      </c>
      <c r="AC40">
        <f t="shared" si="8"/>
        <v>0</v>
      </c>
      <c r="AD40">
        <f t="shared" si="9"/>
        <v>0</v>
      </c>
      <c r="AE40">
        <f t="shared" si="10"/>
        <v>0</v>
      </c>
    </row>
    <row r="41" spans="13:31" x14ac:dyDescent="0.2">
      <c r="M41" s="171"/>
      <c r="S41">
        <f t="shared" si="11"/>
        <v>0</v>
      </c>
      <c r="T41">
        <f t="shared" si="0"/>
        <v>0</v>
      </c>
      <c r="U41">
        <f t="shared" si="1"/>
        <v>0</v>
      </c>
      <c r="V41">
        <f t="shared" si="2"/>
        <v>0</v>
      </c>
      <c r="W41">
        <f t="shared" si="3"/>
        <v>0</v>
      </c>
      <c r="X41">
        <f t="shared" si="13"/>
        <v>0</v>
      </c>
      <c r="Y41">
        <f t="shared" si="5"/>
        <v>0</v>
      </c>
      <c r="Z41">
        <f t="shared" si="6"/>
        <v>0</v>
      </c>
      <c r="AA41">
        <f t="shared" si="7"/>
        <v>0</v>
      </c>
      <c r="AB41">
        <f t="shared" si="12"/>
        <v>0</v>
      </c>
      <c r="AC41">
        <f t="shared" si="8"/>
        <v>0</v>
      </c>
      <c r="AD41">
        <f t="shared" si="9"/>
        <v>0</v>
      </c>
      <c r="AE41">
        <f t="shared" si="10"/>
        <v>0</v>
      </c>
    </row>
    <row r="42" spans="13:31" x14ac:dyDescent="0.2">
      <c r="M42" s="171"/>
      <c r="S42">
        <f t="shared" si="11"/>
        <v>0</v>
      </c>
      <c r="T42">
        <f t="shared" si="0"/>
        <v>0</v>
      </c>
      <c r="U42">
        <f t="shared" si="1"/>
        <v>0</v>
      </c>
      <c r="V42">
        <f t="shared" si="2"/>
        <v>0</v>
      </c>
      <c r="W42">
        <f t="shared" si="3"/>
        <v>0</v>
      </c>
      <c r="X42">
        <f t="shared" si="13"/>
        <v>0</v>
      </c>
      <c r="Y42">
        <f t="shared" si="5"/>
        <v>0</v>
      </c>
      <c r="Z42">
        <f t="shared" si="6"/>
        <v>0</v>
      </c>
      <c r="AA42">
        <f t="shared" si="7"/>
        <v>0</v>
      </c>
      <c r="AB42">
        <f t="shared" si="12"/>
        <v>0</v>
      </c>
      <c r="AC42">
        <f t="shared" si="8"/>
        <v>0</v>
      </c>
      <c r="AD42">
        <f t="shared" si="9"/>
        <v>0</v>
      </c>
      <c r="AE42">
        <f t="shared" si="10"/>
        <v>0</v>
      </c>
    </row>
    <row r="43" spans="13:31" x14ac:dyDescent="0.2">
      <c r="M43" s="171"/>
      <c r="S43">
        <f t="shared" si="11"/>
        <v>0</v>
      </c>
      <c r="T43">
        <f t="shared" si="0"/>
        <v>0</v>
      </c>
      <c r="U43">
        <f t="shared" si="1"/>
        <v>0</v>
      </c>
      <c r="V43">
        <f t="shared" si="2"/>
        <v>0</v>
      </c>
      <c r="W43">
        <f t="shared" si="3"/>
        <v>0</v>
      </c>
      <c r="X43">
        <f t="shared" si="13"/>
        <v>0</v>
      </c>
      <c r="Y43">
        <f t="shared" si="5"/>
        <v>0</v>
      </c>
      <c r="Z43">
        <f t="shared" si="6"/>
        <v>0</v>
      </c>
      <c r="AA43">
        <f t="shared" si="7"/>
        <v>0</v>
      </c>
      <c r="AB43">
        <f t="shared" si="12"/>
        <v>0</v>
      </c>
      <c r="AC43">
        <f t="shared" si="8"/>
        <v>0</v>
      </c>
      <c r="AD43">
        <f t="shared" si="9"/>
        <v>0</v>
      </c>
      <c r="AE43">
        <f t="shared" si="10"/>
        <v>0</v>
      </c>
    </row>
    <row r="44" spans="13:31" x14ac:dyDescent="0.2">
      <c r="M44" s="171"/>
      <c r="S44">
        <f t="shared" si="11"/>
        <v>0</v>
      </c>
      <c r="T44">
        <f t="shared" si="0"/>
        <v>0</v>
      </c>
      <c r="U44">
        <f t="shared" si="1"/>
        <v>0</v>
      </c>
      <c r="V44">
        <f t="shared" si="2"/>
        <v>0</v>
      </c>
      <c r="W44">
        <f t="shared" si="3"/>
        <v>0</v>
      </c>
      <c r="X44">
        <f t="shared" si="13"/>
        <v>0</v>
      </c>
      <c r="Y44">
        <f t="shared" si="5"/>
        <v>0</v>
      </c>
      <c r="Z44">
        <f t="shared" si="6"/>
        <v>0</v>
      </c>
      <c r="AA44">
        <f t="shared" si="7"/>
        <v>0</v>
      </c>
      <c r="AB44">
        <f t="shared" si="12"/>
        <v>0</v>
      </c>
      <c r="AC44">
        <f t="shared" si="8"/>
        <v>0</v>
      </c>
      <c r="AD44">
        <f t="shared" si="9"/>
        <v>0</v>
      </c>
      <c r="AE44">
        <f t="shared" si="10"/>
        <v>0</v>
      </c>
    </row>
    <row r="45" spans="13:31" x14ac:dyDescent="0.2">
      <c r="M45" s="171"/>
      <c r="S45">
        <f t="shared" si="11"/>
        <v>0</v>
      </c>
      <c r="T45">
        <f t="shared" si="0"/>
        <v>0</v>
      </c>
      <c r="U45">
        <f t="shared" si="1"/>
        <v>0</v>
      </c>
      <c r="V45">
        <f t="shared" si="2"/>
        <v>0</v>
      </c>
      <c r="W45">
        <f t="shared" si="3"/>
        <v>0</v>
      </c>
      <c r="X45">
        <f t="shared" si="13"/>
        <v>0</v>
      </c>
      <c r="Y45">
        <f t="shared" si="5"/>
        <v>0</v>
      </c>
      <c r="Z45">
        <f t="shared" si="6"/>
        <v>0</v>
      </c>
      <c r="AA45">
        <f t="shared" si="7"/>
        <v>0</v>
      </c>
      <c r="AB45">
        <f t="shared" si="12"/>
        <v>0</v>
      </c>
      <c r="AC45">
        <f t="shared" si="8"/>
        <v>0</v>
      </c>
      <c r="AD45">
        <f t="shared" si="9"/>
        <v>0</v>
      </c>
      <c r="AE45">
        <f t="shared" si="10"/>
        <v>0</v>
      </c>
    </row>
    <row r="46" spans="13:31" x14ac:dyDescent="0.2">
      <c r="M46" s="171"/>
      <c r="S46">
        <f t="shared" si="11"/>
        <v>0</v>
      </c>
      <c r="T46">
        <f t="shared" si="0"/>
        <v>0</v>
      </c>
      <c r="U46">
        <f t="shared" si="1"/>
        <v>0</v>
      </c>
      <c r="V46">
        <f t="shared" si="2"/>
        <v>0</v>
      </c>
      <c r="W46">
        <f t="shared" si="3"/>
        <v>0</v>
      </c>
      <c r="X46">
        <f t="shared" si="13"/>
        <v>0</v>
      </c>
      <c r="Y46">
        <f t="shared" si="5"/>
        <v>0</v>
      </c>
      <c r="Z46">
        <f t="shared" si="6"/>
        <v>0</v>
      </c>
      <c r="AA46">
        <f t="shared" si="7"/>
        <v>0</v>
      </c>
      <c r="AB46">
        <f t="shared" si="12"/>
        <v>0</v>
      </c>
      <c r="AC46">
        <f t="shared" si="8"/>
        <v>0</v>
      </c>
      <c r="AD46">
        <f t="shared" si="9"/>
        <v>0</v>
      </c>
      <c r="AE46">
        <f t="shared" si="10"/>
        <v>0</v>
      </c>
    </row>
    <row r="47" spans="13:31" x14ac:dyDescent="0.2">
      <c r="M47" s="171"/>
      <c r="S47">
        <f t="shared" si="11"/>
        <v>0</v>
      </c>
      <c r="T47">
        <f t="shared" si="0"/>
        <v>0</v>
      </c>
      <c r="U47">
        <f t="shared" si="1"/>
        <v>0</v>
      </c>
      <c r="V47">
        <f t="shared" si="2"/>
        <v>0</v>
      </c>
      <c r="W47">
        <f t="shared" si="3"/>
        <v>0</v>
      </c>
      <c r="X47">
        <f t="shared" si="13"/>
        <v>0</v>
      </c>
      <c r="Y47">
        <f t="shared" si="5"/>
        <v>0</v>
      </c>
      <c r="Z47">
        <f t="shared" si="6"/>
        <v>0</v>
      </c>
      <c r="AA47">
        <f t="shared" si="7"/>
        <v>0</v>
      </c>
      <c r="AB47">
        <f t="shared" si="12"/>
        <v>0</v>
      </c>
      <c r="AC47">
        <f t="shared" si="8"/>
        <v>0</v>
      </c>
      <c r="AD47">
        <f t="shared" si="9"/>
        <v>0</v>
      </c>
      <c r="AE47">
        <f t="shared" si="10"/>
        <v>0</v>
      </c>
    </row>
    <row r="48" spans="13:31" x14ac:dyDescent="0.2">
      <c r="M48" s="171"/>
      <c r="S48">
        <f t="shared" si="11"/>
        <v>0</v>
      </c>
      <c r="T48">
        <f t="shared" si="0"/>
        <v>0</v>
      </c>
      <c r="U48">
        <f t="shared" si="1"/>
        <v>0</v>
      </c>
      <c r="V48">
        <f t="shared" si="2"/>
        <v>0</v>
      </c>
      <c r="W48">
        <f t="shared" si="3"/>
        <v>0</v>
      </c>
      <c r="X48">
        <f t="shared" si="13"/>
        <v>0</v>
      </c>
      <c r="Y48">
        <f t="shared" si="5"/>
        <v>0</v>
      </c>
      <c r="Z48">
        <f t="shared" si="6"/>
        <v>0</v>
      </c>
      <c r="AA48">
        <f t="shared" si="7"/>
        <v>0</v>
      </c>
      <c r="AB48">
        <f t="shared" si="12"/>
        <v>0</v>
      </c>
      <c r="AC48">
        <f t="shared" si="8"/>
        <v>0</v>
      </c>
      <c r="AD48">
        <f t="shared" si="9"/>
        <v>0</v>
      </c>
      <c r="AE48">
        <f t="shared" si="10"/>
        <v>0</v>
      </c>
    </row>
    <row r="49" spans="13:31" x14ac:dyDescent="0.2">
      <c r="M49" s="171"/>
      <c r="S49">
        <f t="shared" si="11"/>
        <v>0</v>
      </c>
      <c r="T49">
        <f t="shared" si="0"/>
        <v>0</v>
      </c>
      <c r="U49">
        <f t="shared" si="1"/>
        <v>0</v>
      </c>
      <c r="V49">
        <f t="shared" si="2"/>
        <v>0</v>
      </c>
      <c r="W49">
        <f t="shared" si="3"/>
        <v>0</v>
      </c>
      <c r="X49">
        <f t="shared" si="13"/>
        <v>0</v>
      </c>
      <c r="Y49">
        <f t="shared" si="5"/>
        <v>0</v>
      </c>
      <c r="Z49">
        <f t="shared" si="6"/>
        <v>0</v>
      </c>
      <c r="AA49">
        <f t="shared" si="7"/>
        <v>0</v>
      </c>
      <c r="AB49">
        <f t="shared" si="12"/>
        <v>0</v>
      </c>
      <c r="AC49">
        <f t="shared" si="8"/>
        <v>0</v>
      </c>
      <c r="AD49">
        <f t="shared" si="9"/>
        <v>0</v>
      </c>
      <c r="AE49">
        <f t="shared" si="10"/>
        <v>0</v>
      </c>
    </row>
    <row r="50" spans="13:31" x14ac:dyDescent="0.2">
      <c r="M50" s="171"/>
      <c r="S50">
        <f t="shared" si="11"/>
        <v>0</v>
      </c>
      <c r="T50">
        <f t="shared" si="0"/>
        <v>0</v>
      </c>
      <c r="U50">
        <f t="shared" si="1"/>
        <v>0</v>
      </c>
      <c r="V50">
        <f t="shared" si="2"/>
        <v>0</v>
      </c>
      <c r="W50">
        <f t="shared" si="3"/>
        <v>0</v>
      </c>
      <c r="X50">
        <f t="shared" si="13"/>
        <v>0</v>
      </c>
      <c r="Y50">
        <f t="shared" si="5"/>
        <v>0</v>
      </c>
      <c r="Z50">
        <f t="shared" si="6"/>
        <v>0</v>
      </c>
      <c r="AA50">
        <f t="shared" si="7"/>
        <v>0</v>
      </c>
      <c r="AB50">
        <f t="shared" si="12"/>
        <v>0</v>
      </c>
      <c r="AC50">
        <f t="shared" si="8"/>
        <v>0</v>
      </c>
      <c r="AD50">
        <f t="shared" si="9"/>
        <v>0</v>
      </c>
      <c r="AE50">
        <f t="shared" si="10"/>
        <v>0</v>
      </c>
    </row>
    <row r="51" spans="13:31" x14ac:dyDescent="0.2">
      <c r="M51" s="171"/>
      <c r="S51">
        <f t="shared" si="11"/>
        <v>0</v>
      </c>
      <c r="T51">
        <f t="shared" si="0"/>
        <v>0</v>
      </c>
      <c r="U51">
        <f t="shared" si="1"/>
        <v>0</v>
      </c>
      <c r="V51">
        <f t="shared" si="2"/>
        <v>0</v>
      </c>
      <c r="W51">
        <f t="shared" si="3"/>
        <v>0</v>
      </c>
      <c r="X51">
        <f t="shared" si="13"/>
        <v>0</v>
      </c>
      <c r="Y51">
        <f t="shared" si="5"/>
        <v>0</v>
      </c>
      <c r="Z51">
        <f t="shared" si="6"/>
        <v>0</v>
      </c>
      <c r="AA51">
        <f t="shared" si="7"/>
        <v>0</v>
      </c>
      <c r="AB51">
        <f t="shared" si="12"/>
        <v>0</v>
      </c>
      <c r="AC51">
        <f t="shared" si="8"/>
        <v>0</v>
      </c>
      <c r="AD51">
        <f t="shared" si="9"/>
        <v>0</v>
      </c>
      <c r="AE51">
        <f t="shared" si="10"/>
        <v>0</v>
      </c>
    </row>
    <row r="52" spans="13:31" x14ac:dyDescent="0.2">
      <c r="M52" s="171"/>
      <c r="S52">
        <f t="shared" si="11"/>
        <v>0</v>
      </c>
      <c r="T52">
        <f t="shared" si="0"/>
        <v>0</v>
      </c>
      <c r="U52">
        <f t="shared" si="1"/>
        <v>0</v>
      </c>
      <c r="V52">
        <f t="shared" si="2"/>
        <v>0</v>
      </c>
      <c r="W52">
        <f t="shared" si="3"/>
        <v>0</v>
      </c>
      <c r="X52">
        <f t="shared" si="13"/>
        <v>0</v>
      </c>
      <c r="Y52">
        <f t="shared" si="5"/>
        <v>0</v>
      </c>
      <c r="Z52">
        <f t="shared" si="6"/>
        <v>0</v>
      </c>
      <c r="AA52">
        <f t="shared" si="7"/>
        <v>0</v>
      </c>
      <c r="AB52">
        <f t="shared" si="12"/>
        <v>0</v>
      </c>
      <c r="AC52">
        <f t="shared" si="8"/>
        <v>0</v>
      </c>
      <c r="AD52">
        <f t="shared" si="9"/>
        <v>0</v>
      </c>
      <c r="AE52">
        <f t="shared" si="10"/>
        <v>0</v>
      </c>
    </row>
    <row r="53" spans="13:31" x14ac:dyDescent="0.2">
      <c r="M53" s="171"/>
      <c r="S53">
        <f t="shared" si="11"/>
        <v>0</v>
      </c>
      <c r="T53">
        <f t="shared" si="0"/>
        <v>0</v>
      </c>
      <c r="U53">
        <f t="shared" si="1"/>
        <v>0</v>
      </c>
      <c r="V53">
        <f t="shared" si="2"/>
        <v>0</v>
      </c>
      <c r="W53">
        <f t="shared" si="3"/>
        <v>0</v>
      </c>
      <c r="X53">
        <f t="shared" si="13"/>
        <v>0</v>
      </c>
      <c r="Y53">
        <f t="shared" si="5"/>
        <v>0</v>
      </c>
      <c r="Z53">
        <f t="shared" si="6"/>
        <v>0</v>
      </c>
      <c r="AA53">
        <f t="shared" si="7"/>
        <v>0</v>
      </c>
      <c r="AB53">
        <f t="shared" si="12"/>
        <v>0</v>
      </c>
      <c r="AC53">
        <f t="shared" si="8"/>
        <v>0</v>
      </c>
      <c r="AD53">
        <f t="shared" si="9"/>
        <v>0</v>
      </c>
      <c r="AE53">
        <f t="shared" si="10"/>
        <v>0</v>
      </c>
    </row>
    <row r="54" spans="13:31" x14ac:dyDescent="0.2">
      <c r="M54" s="171"/>
      <c r="S54">
        <f t="shared" si="11"/>
        <v>0</v>
      </c>
      <c r="T54">
        <f t="shared" si="0"/>
        <v>0</v>
      </c>
      <c r="U54">
        <f t="shared" si="1"/>
        <v>0</v>
      </c>
      <c r="V54">
        <f t="shared" si="2"/>
        <v>0</v>
      </c>
      <c r="W54">
        <f t="shared" si="3"/>
        <v>0</v>
      </c>
      <c r="X54">
        <f t="shared" si="13"/>
        <v>0</v>
      </c>
      <c r="Y54">
        <f t="shared" si="5"/>
        <v>0</v>
      </c>
      <c r="Z54">
        <f t="shared" si="6"/>
        <v>0</v>
      </c>
      <c r="AA54">
        <f t="shared" si="7"/>
        <v>0</v>
      </c>
      <c r="AB54">
        <f t="shared" si="12"/>
        <v>0</v>
      </c>
      <c r="AC54">
        <f t="shared" si="8"/>
        <v>0</v>
      </c>
      <c r="AD54">
        <f t="shared" si="9"/>
        <v>0</v>
      </c>
      <c r="AE54">
        <f t="shared" si="10"/>
        <v>0</v>
      </c>
    </row>
    <row r="55" spans="13:31" x14ac:dyDescent="0.2">
      <c r="M55" s="171"/>
      <c r="S55">
        <f t="shared" si="11"/>
        <v>0</v>
      </c>
      <c r="T55">
        <f t="shared" si="0"/>
        <v>0</v>
      </c>
      <c r="U55">
        <f t="shared" si="1"/>
        <v>0</v>
      </c>
      <c r="V55">
        <f t="shared" si="2"/>
        <v>0</v>
      </c>
      <c r="W55">
        <f t="shared" si="3"/>
        <v>0</v>
      </c>
      <c r="X55">
        <f t="shared" si="13"/>
        <v>0</v>
      </c>
      <c r="Y55">
        <f t="shared" si="5"/>
        <v>0</v>
      </c>
      <c r="Z55">
        <f t="shared" si="6"/>
        <v>0</v>
      </c>
      <c r="AA55">
        <f t="shared" si="7"/>
        <v>0</v>
      </c>
      <c r="AB55">
        <f t="shared" si="12"/>
        <v>0</v>
      </c>
      <c r="AC55">
        <f t="shared" si="8"/>
        <v>0</v>
      </c>
      <c r="AD55">
        <f t="shared" si="9"/>
        <v>0</v>
      </c>
      <c r="AE55">
        <f t="shared" si="10"/>
        <v>0</v>
      </c>
    </row>
    <row r="56" spans="13:31" x14ac:dyDescent="0.2">
      <c r="M56" s="171"/>
      <c r="S56">
        <f t="shared" si="11"/>
        <v>0</v>
      </c>
      <c r="T56">
        <f t="shared" si="0"/>
        <v>0</v>
      </c>
      <c r="U56">
        <f t="shared" si="1"/>
        <v>0</v>
      </c>
      <c r="V56">
        <f t="shared" si="2"/>
        <v>0</v>
      </c>
      <c r="W56">
        <f t="shared" si="3"/>
        <v>0</v>
      </c>
      <c r="X56">
        <f t="shared" si="13"/>
        <v>0</v>
      </c>
      <c r="Y56">
        <f t="shared" si="5"/>
        <v>0</v>
      </c>
      <c r="Z56">
        <f t="shared" si="6"/>
        <v>0</v>
      </c>
      <c r="AA56">
        <f t="shared" si="7"/>
        <v>0</v>
      </c>
      <c r="AB56">
        <f t="shared" si="12"/>
        <v>0</v>
      </c>
      <c r="AC56">
        <f t="shared" si="8"/>
        <v>0</v>
      </c>
      <c r="AD56">
        <f t="shared" si="9"/>
        <v>0</v>
      </c>
      <c r="AE56">
        <f t="shared" si="10"/>
        <v>0</v>
      </c>
    </row>
    <row r="57" spans="13:31" x14ac:dyDescent="0.2">
      <c r="M57" s="171"/>
      <c r="S57">
        <f t="shared" si="11"/>
        <v>0</v>
      </c>
      <c r="T57">
        <f t="shared" si="0"/>
        <v>0</v>
      </c>
      <c r="U57">
        <f t="shared" si="1"/>
        <v>0</v>
      </c>
      <c r="V57">
        <f t="shared" si="2"/>
        <v>0</v>
      </c>
      <c r="W57">
        <f t="shared" si="3"/>
        <v>0</v>
      </c>
      <c r="X57">
        <f t="shared" si="13"/>
        <v>0</v>
      </c>
      <c r="Y57">
        <f t="shared" si="5"/>
        <v>0</v>
      </c>
      <c r="Z57">
        <f t="shared" si="6"/>
        <v>0</v>
      </c>
      <c r="AA57">
        <f t="shared" si="7"/>
        <v>0</v>
      </c>
      <c r="AB57">
        <f t="shared" si="12"/>
        <v>0</v>
      </c>
      <c r="AC57">
        <f t="shared" si="8"/>
        <v>0</v>
      </c>
      <c r="AD57">
        <f t="shared" si="9"/>
        <v>0</v>
      </c>
      <c r="AE57">
        <f t="shared" si="10"/>
        <v>0</v>
      </c>
    </row>
    <row r="58" spans="13:31" x14ac:dyDescent="0.2">
      <c r="M58" s="171"/>
      <c r="S58">
        <f t="shared" si="11"/>
        <v>0</v>
      </c>
      <c r="T58">
        <f t="shared" si="0"/>
        <v>0</v>
      </c>
      <c r="U58">
        <f t="shared" si="1"/>
        <v>0</v>
      </c>
      <c r="V58">
        <f t="shared" si="2"/>
        <v>0</v>
      </c>
      <c r="W58">
        <f t="shared" si="3"/>
        <v>0</v>
      </c>
      <c r="X58">
        <f t="shared" si="13"/>
        <v>0</v>
      </c>
      <c r="Y58">
        <f t="shared" si="5"/>
        <v>0</v>
      </c>
      <c r="Z58">
        <f t="shared" si="6"/>
        <v>0</v>
      </c>
      <c r="AA58">
        <f t="shared" si="7"/>
        <v>0</v>
      </c>
      <c r="AB58">
        <f t="shared" si="12"/>
        <v>0</v>
      </c>
      <c r="AC58">
        <f t="shared" si="8"/>
        <v>0</v>
      </c>
      <c r="AD58">
        <f t="shared" si="9"/>
        <v>0</v>
      </c>
      <c r="AE58">
        <f t="shared" si="10"/>
        <v>0</v>
      </c>
    </row>
    <row r="59" spans="13:31" x14ac:dyDescent="0.2">
      <c r="M59" s="171"/>
      <c r="S59">
        <f t="shared" si="11"/>
        <v>0</v>
      </c>
      <c r="T59">
        <f t="shared" si="0"/>
        <v>0</v>
      </c>
      <c r="U59">
        <f t="shared" si="1"/>
        <v>0</v>
      </c>
      <c r="V59">
        <f t="shared" si="2"/>
        <v>0</v>
      </c>
      <c r="W59">
        <f t="shared" si="3"/>
        <v>0</v>
      </c>
      <c r="X59">
        <f t="shared" si="13"/>
        <v>0</v>
      </c>
      <c r="Y59">
        <f t="shared" si="5"/>
        <v>0</v>
      </c>
      <c r="Z59">
        <f t="shared" si="6"/>
        <v>0</v>
      </c>
      <c r="AA59">
        <f t="shared" si="7"/>
        <v>0</v>
      </c>
      <c r="AB59">
        <f t="shared" si="12"/>
        <v>0</v>
      </c>
      <c r="AC59">
        <f t="shared" si="8"/>
        <v>0</v>
      </c>
      <c r="AD59">
        <f t="shared" si="9"/>
        <v>0</v>
      </c>
      <c r="AE59">
        <f t="shared" si="10"/>
        <v>0</v>
      </c>
    </row>
    <row r="60" spans="13:31" x14ac:dyDescent="0.2">
      <c r="M60" s="171"/>
      <c r="S60">
        <f t="shared" si="11"/>
        <v>0</v>
      </c>
      <c r="T60">
        <f t="shared" si="0"/>
        <v>0</v>
      </c>
      <c r="U60">
        <f t="shared" si="1"/>
        <v>0</v>
      </c>
      <c r="V60">
        <f t="shared" si="2"/>
        <v>0</v>
      </c>
      <c r="W60">
        <f t="shared" si="3"/>
        <v>0</v>
      </c>
      <c r="X60">
        <f t="shared" si="13"/>
        <v>0</v>
      </c>
      <c r="Y60">
        <f t="shared" si="5"/>
        <v>0</v>
      </c>
      <c r="Z60">
        <f t="shared" si="6"/>
        <v>0</v>
      </c>
      <c r="AA60">
        <f t="shared" si="7"/>
        <v>0</v>
      </c>
      <c r="AB60">
        <f t="shared" si="12"/>
        <v>0</v>
      </c>
      <c r="AC60">
        <f t="shared" si="8"/>
        <v>0</v>
      </c>
      <c r="AD60">
        <f t="shared" si="9"/>
        <v>0</v>
      </c>
      <c r="AE60">
        <f t="shared" si="10"/>
        <v>0</v>
      </c>
    </row>
    <row r="61" spans="13:31" x14ac:dyDescent="0.2">
      <c r="M61" s="171"/>
      <c r="S61">
        <f t="shared" si="11"/>
        <v>0</v>
      </c>
      <c r="T61">
        <f t="shared" si="0"/>
        <v>0</v>
      </c>
      <c r="U61">
        <f t="shared" si="1"/>
        <v>0</v>
      </c>
      <c r="V61">
        <f t="shared" si="2"/>
        <v>0</v>
      </c>
      <c r="W61">
        <f t="shared" si="3"/>
        <v>0</v>
      </c>
      <c r="X61">
        <f t="shared" si="13"/>
        <v>0</v>
      </c>
      <c r="Y61">
        <f t="shared" si="5"/>
        <v>0</v>
      </c>
      <c r="Z61">
        <f t="shared" si="6"/>
        <v>0</v>
      </c>
      <c r="AA61">
        <f t="shared" si="7"/>
        <v>0</v>
      </c>
      <c r="AB61">
        <f t="shared" si="12"/>
        <v>0</v>
      </c>
      <c r="AC61">
        <f t="shared" si="8"/>
        <v>0</v>
      </c>
      <c r="AD61">
        <f t="shared" si="9"/>
        <v>0</v>
      </c>
      <c r="AE61">
        <f t="shared" si="10"/>
        <v>0</v>
      </c>
    </row>
    <row r="62" spans="13:31" x14ac:dyDescent="0.2">
      <c r="M62" s="171"/>
      <c r="S62">
        <f t="shared" si="11"/>
        <v>0</v>
      </c>
      <c r="T62">
        <f t="shared" si="0"/>
        <v>0</v>
      </c>
      <c r="U62">
        <f t="shared" si="1"/>
        <v>0</v>
      </c>
      <c r="V62">
        <f t="shared" si="2"/>
        <v>0</v>
      </c>
      <c r="W62">
        <f t="shared" si="3"/>
        <v>0</v>
      </c>
      <c r="X62">
        <f t="shared" si="13"/>
        <v>0</v>
      </c>
      <c r="Y62">
        <f t="shared" si="5"/>
        <v>0</v>
      </c>
      <c r="Z62">
        <f t="shared" si="6"/>
        <v>0</v>
      </c>
      <c r="AA62">
        <f t="shared" si="7"/>
        <v>0</v>
      </c>
      <c r="AB62">
        <f t="shared" si="12"/>
        <v>0</v>
      </c>
      <c r="AC62">
        <f t="shared" si="8"/>
        <v>0</v>
      </c>
      <c r="AD62">
        <f t="shared" si="9"/>
        <v>0</v>
      </c>
      <c r="AE62">
        <f t="shared" si="10"/>
        <v>0</v>
      </c>
    </row>
    <row r="63" spans="13:31" x14ac:dyDescent="0.2">
      <c r="M63" s="171"/>
      <c r="S63">
        <f t="shared" si="11"/>
        <v>0</v>
      </c>
      <c r="T63">
        <f t="shared" si="0"/>
        <v>0</v>
      </c>
      <c r="U63">
        <f t="shared" si="1"/>
        <v>0</v>
      </c>
      <c r="V63">
        <f t="shared" si="2"/>
        <v>0</v>
      </c>
      <c r="W63">
        <f t="shared" si="3"/>
        <v>0</v>
      </c>
      <c r="X63">
        <f t="shared" si="13"/>
        <v>0</v>
      </c>
      <c r="Y63">
        <f t="shared" si="5"/>
        <v>0</v>
      </c>
      <c r="Z63">
        <f t="shared" si="6"/>
        <v>0</v>
      </c>
      <c r="AA63">
        <f t="shared" si="7"/>
        <v>0</v>
      </c>
      <c r="AB63">
        <f t="shared" si="12"/>
        <v>0</v>
      </c>
      <c r="AC63">
        <f t="shared" si="8"/>
        <v>0</v>
      </c>
      <c r="AD63">
        <f t="shared" si="9"/>
        <v>0</v>
      </c>
      <c r="AE63">
        <f t="shared" si="10"/>
        <v>0</v>
      </c>
    </row>
    <row r="64" spans="13:31" x14ac:dyDescent="0.2">
      <c r="M64" s="171"/>
      <c r="S64">
        <f t="shared" si="11"/>
        <v>0</v>
      </c>
      <c r="T64">
        <f t="shared" si="0"/>
        <v>0</v>
      </c>
      <c r="U64">
        <f t="shared" si="1"/>
        <v>0</v>
      </c>
      <c r="V64">
        <f t="shared" si="2"/>
        <v>0</v>
      </c>
      <c r="W64">
        <f t="shared" si="3"/>
        <v>0</v>
      </c>
      <c r="X64">
        <f t="shared" si="13"/>
        <v>0</v>
      </c>
      <c r="Y64">
        <f t="shared" si="5"/>
        <v>0</v>
      </c>
      <c r="Z64">
        <f t="shared" si="6"/>
        <v>0</v>
      </c>
      <c r="AA64">
        <f t="shared" si="7"/>
        <v>0</v>
      </c>
      <c r="AB64">
        <f t="shared" si="12"/>
        <v>0</v>
      </c>
      <c r="AC64">
        <f t="shared" si="8"/>
        <v>0</v>
      </c>
      <c r="AD64">
        <f t="shared" si="9"/>
        <v>0</v>
      </c>
      <c r="AE64">
        <f t="shared" si="10"/>
        <v>0</v>
      </c>
    </row>
    <row r="65" spans="13:31" x14ac:dyDescent="0.2">
      <c r="M65" s="171"/>
      <c r="S65">
        <f t="shared" si="11"/>
        <v>0</v>
      </c>
      <c r="T65">
        <f t="shared" si="0"/>
        <v>0</v>
      </c>
      <c r="U65">
        <f t="shared" si="1"/>
        <v>0</v>
      </c>
      <c r="V65">
        <f t="shared" si="2"/>
        <v>0</v>
      </c>
      <c r="W65">
        <f t="shared" si="3"/>
        <v>0</v>
      </c>
      <c r="X65">
        <f t="shared" si="13"/>
        <v>0</v>
      </c>
      <c r="Y65">
        <f t="shared" si="5"/>
        <v>0</v>
      </c>
      <c r="Z65">
        <f t="shared" si="6"/>
        <v>0</v>
      </c>
      <c r="AA65">
        <f t="shared" si="7"/>
        <v>0</v>
      </c>
      <c r="AB65">
        <f t="shared" si="12"/>
        <v>0</v>
      </c>
      <c r="AC65">
        <f t="shared" si="8"/>
        <v>0</v>
      </c>
      <c r="AD65">
        <f t="shared" si="9"/>
        <v>0</v>
      </c>
      <c r="AE65">
        <f t="shared" si="10"/>
        <v>0</v>
      </c>
    </row>
    <row r="66" spans="13:31" x14ac:dyDescent="0.2">
      <c r="M66" s="171"/>
      <c r="S66">
        <f t="shared" si="11"/>
        <v>0</v>
      </c>
      <c r="T66">
        <f t="shared" ref="T66:T100" si="14">B66</f>
        <v>0</v>
      </c>
      <c r="U66">
        <f t="shared" ref="U66:U100" si="15">C66</f>
        <v>0</v>
      </c>
      <c r="V66">
        <f t="shared" ref="V66:V100" si="16">D66</f>
        <v>0</v>
      </c>
      <c r="W66">
        <f t="shared" ref="W66:W100" si="17">E66</f>
        <v>0</v>
      </c>
      <c r="X66">
        <f t="shared" ref="X66:X100" si="18">IF(F66="",0,_xlfn.XLOOKUP(F66,label,partID))</f>
        <v>0</v>
      </c>
      <c r="Y66">
        <f t="shared" ref="Y66:Y100" si="19">G66</f>
        <v>0</v>
      </c>
      <c r="Z66">
        <f t="shared" ref="Z66:Z100" si="20">H66</f>
        <v>0</v>
      </c>
      <c r="AA66">
        <f t="shared" ref="AA66:AA100" si="21">I66</f>
        <v>0</v>
      </c>
      <c r="AB66">
        <f t="shared" ref="AB66:AB100" si="22">J66</f>
        <v>0</v>
      </c>
      <c r="AC66">
        <f t="shared" ref="AC66:AC100" si="23">K66</f>
        <v>0</v>
      </c>
      <c r="AD66">
        <f t="shared" ref="AD66:AD100" si="24">L66</f>
        <v>0</v>
      </c>
      <c r="AE66">
        <f t="shared" ref="AE66:AE100" si="25">M66</f>
        <v>0</v>
      </c>
    </row>
    <row r="67" spans="13:31" x14ac:dyDescent="0.2">
      <c r="M67" s="171"/>
      <c r="S67">
        <f t="shared" ref="S67:S100" si="26">A67</f>
        <v>0</v>
      </c>
      <c r="T67">
        <f t="shared" si="14"/>
        <v>0</v>
      </c>
      <c r="U67">
        <f t="shared" si="15"/>
        <v>0</v>
      </c>
      <c r="V67">
        <f t="shared" si="16"/>
        <v>0</v>
      </c>
      <c r="W67">
        <f t="shared" si="17"/>
        <v>0</v>
      </c>
      <c r="X67">
        <f t="shared" si="18"/>
        <v>0</v>
      </c>
      <c r="Y67">
        <f t="shared" si="19"/>
        <v>0</v>
      </c>
      <c r="Z67">
        <f t="shared" si="20"/>
        <v>0</v>
      </c>
      <c r="AA67">
        <f t="shared" si="21"/>
        <v>0</v>
      </c>
      <c r="AB67">
        <f t="shared" si="22"/>
        <v>0</v>
      </c>
      <c r="AC67">
        <f t="shared" si="23"/>
        <v>0</v>
      </c>
      <c r="AD67">
        <f t="shared" si="24"/>
        <v>0</v>
      </c>
      <c r="AE67">
        <f t="shared" si="25"/>
        <v>0</v>
      </c>
    </row>
    <row r="68" spans="13:31" x14ac:dyDescent="0.2">
      <c r="M68" s="171"/>
      <c r="S68">
        <f t="shared" si="26"/>
        <v>0</v>
      </c>
      <c r="T68">
        <f t="shared" si="14"/>
        <v>0</v>
      </c>
      <c r="U68">
        <f t="shared" si="15"/>
        <v>0</v>
      </c>
      <c r="V68">
        <f t="shared" si="16"/>
        <v>0</v>
      </c>
      <c r="W68">
        <f t="shared" si="17"/>
        <v>0</v>
      </c>
      <c r="X68">
        <f t="shared" si="18"/>
        <v>0</v>
      </c>
      <c r="Y68">
        <f t="shared" si="19"/>
        <v>0</v>
      </c>
      <c r="Z68">
        <f t="shared" si="20"/>
        <v>0</v>
      </c>
      <c r="AA68">
        <f t="shared" si="21"/>
        <v>0</v>
      </c>
      <c r="AB68">
        <f t="shared" si="22"/>
        <v>0</v>
      </c>
      <c r="AC68">
        <f t="shared" si="23"/>
        <v>0</v>
      </c>
      <c r="AD68">
        <f t="shared" si="24"/>
        <v>0</v>
      </c>
      <c r="AE68">
        <f t="shared" si="25"/>
        <v>0</v>
      </c>
    </row>
    <row r="69" spans="13:31" x14ac:dyDescent="0.2">
      <c r="M69" s="171"/>
      <c r="S69">
        <f t="shared" si="26"/>
        <v>0</v>
      </c>
      <c r="T69">
        <f t="shared" si="14"/>
        <v>0</v>
      </c>
      <c r="U69">
        <f t="shared" si="15"/>
        <v>0</v>
      </c>
      <c r="V69">
        <f t="shared" si="16"/>
        <v>0</v>
      </c>
      <c r="W69">
        <f t="shared" si="17"/>
        <v>0</v>
      </c>
      <c r="X69">
        <f t="shared" si="18"/>
        <v>0</v>
      </c>
      <c r="Y69">
        <f t="shared" si="19"/>
        <v>0</v>
      </c>
      <c r="Z69">
        <f t="shared" si="20"/>
        <v>0</v>
      </c>
      <c r="AA69">
        <f t="shared" si="21"/>
        <v>0</v>
      </c>
      <c r="AB69">
        <f t="shared" si="22"/>
        <v>0</v>
      </c>
      <c r="AC69">
        <f t="shared" si="23"/>
        <v>0</v>
      </c>
      <c r="AD69">
        <f t="shared" si="24"/>
        <v>0</v>
      </c>
      <c r="AE69">
        <f t="shared" si="25"/>
        <v>0</v>
      </c>
    </row>
    <row r="70" spans="13:31" x14ac:dyDescent="0.2">
      <c r="M70" s="171"/>
      <c r="S70">
        <f t="shared" si="26"/>
        <v>0</v>
      </c>
      <c r="T70">
        <f t="shared" si="14"/>
        <v>0</v>
      </c>
      <c r="U70">
        <f t="shared" si="15"/>
        <v>0</v>
      </c>
      <c r="V70">
        <f t="shared" si="16"/>
        <v>0</v>
      </c>
      <c r="W70">
        <f t="shared" si="17"/>
        <v>0</v>
      </c>
      <c r="X70">
        <f t="shared" si="18"/>
        <v>0</v>
      </c>
      <c r="Y70">
        <f t="shared" si="19"/>
        <v>0</v>
      </c>
      <c r="Z70">
        <f t="shared" si="20"/>
        <v>0</v>
      </c>
      <c r="AA70">
        <f t="shared" si="21"/>
        <v>0</v>
      </c>
      <c r="AB70">
        <f t="shared" si="22"/>
        <v>0</v>
      </c>
      <c r="AC70">
        <f t="shared" si="23"/>
        <v>0</v>
      </c>
      <c r="AD70">
        <f t="shared" si="24"/>
        <v>0</v>
      </c>
      <c r="AE70">
        <f t="shared" si="25"/>
        <v>0</v>
      </c>
    </row>
    <row r="71" spans="13:31" x14ac:dyDescent="0.2">
      <c r="M71" s="171"/>
      <c r="S71">
        <f t="shared" si="26"/>
        <v>0</v>
      </c>
      <c r="T71">
        <f t="shared" si="14"/>
        <v>0</v>
      </c>
      <c r="U71">
        <f t="shared" si="15"/>
        <v>0</v>
      </c>
      <c r="V71">
        <f t="shared" si="16"/>
        <v>0</v>
      </c>
      <c r="W71">
        <f t="shared" si="17"/>
        <v>0</v>
      </c>
      <c r="X71">
        <f t="shared" si="18"/>
        <v>0</v>
      </c>
      <c r="Y71">
        <f t="shared" si="19"/>
        <v>0</v>
      </c>
      <c r="Z71">
        <f t="shared" si="20"/>
        <v>0</v>
      </c>
      <c r="AA71">
        <f t="shared" si="21"/>
        <v>0</v>
      </c>
      <c r="AB71">
        <f t="shared" si="22"/>
        <v>0</v>
      </c>
      <c r="AC71">
        <f t="shared" si="23"/>
        <v>0</v>
      </c>
      <c r="AD71">
        <f t="shared" si="24"/>
        <v>0</v>
      </c>
      <c r="AE71">
        <f t="shared" si="25"/>
        <v>0</v>
      </c>
    </row>
    <row r="72" spans="13:31" x14ac:dyDescent="0.2">
      <c r="M72" s="171"/>
      <c r="S72">
        <f t="shared" si="26"/>
        <v>0</v>
      </c>
      <c r="T72">
        <f t="shared" si="14"/>
        <v>0</v>
      </c>
      <c r="U72">
        <f t="shared" si="15"/>
        <v>0</v>
      </c>
      <c r="V72">
        <f t="shared" si="16"/>
        <v>0</v>
      </c>
      <c r="W72">
        <f t="shared" si="17"/>
        <v>0</v>
      </c>
      <c r="X72">
        <f t="shared" si="18"/>
        <v>0</v>
      </c>
      <c r="Y72">
        <f t="shared" si="19"/>
        <v>0</v>
      </c>
      <c r="Z72">
        <f t="shared" si="20"/>
        <v>0</v>
      </c>
      <c r="AA72">
        <f t="shared" si="21"/>
        <v>0</v>
      </c>
      <c r="AB72">
        <f t="shared" si="22"/>
        <v>0</v>
      </c>
      <c r="AC72">
        <f t="shared" si="23"/>
        <v>0</v>
      </c>
      <c r="AD72">
        <f t="shared" si="24"/>
        <v>0</v>
      </c>
      <c r="AE72">
        <f t="shared" si="25"/>
        <v>0</v>
      </c>
    </row>
    <row r="73" spans="13:31" x14ac:dyDescent="0.2">
      <c r="M73" s="171"/>
      <c r="S73">
        <f t="shared" si="26"/>
        <v>0</v>
      </c>
      <c r="T73">
        <f t="shared" si="14"/>
        <v>0</v>
      </c>
      <c r="U73">
        <f t="shared" si="15"/>
        <v>0</v>
      </c>
      <c r="V73">
        <f t="shared" si="16"/>
        <v>0</v>
      </c>
      <c r="W73">
        <f t="shared" si="17"/>
        <v>0</v>
      </c>
      <c r="X73">
        <f t="shared" si="18"/>
        <v>0</v>
      </c>
      <c r="Y73">
        <f t="shared" si="19"/>
        <v>0</v>
      </c>
      <c r="Z73">
        <f t="shared" si="20"/>
        <v>0</v>
      </c>
      <c r="AA73">
        <f t="shared" si="21"/>
        <v>0</v>
      </c>
      <c r="AB73">
        <f t="shared" si="22"/>
        <v>0</v>
      </c>
      <c r="AC73">
        <f t="shared" si="23"/>
        <v>0</v>
      </c>
      <c r="AD73">
        <f t="shared" si="24"/>
        <v>0</v>
      </c>
      <c r="AE73">
        <f t="shared" si="25"/>
        <v>0</v>
      </c>
    </row>
    <row r="74" spans="13:31" x14ac:dyDescent="0.2">
      <c r="M74" s="171"/>
      <c r="S74">
        <f t="shared" si="26"/>
        <v>0</v>
      </c>
      <c r="T74">
        <f t="shared" si="14"/>
        <v>0</v>
      </c>
      <c r="U74">
        <f t="shared" si="15"/>
        <v>0</v>
      </c>
      <c r="V74">
        <f t="shared" si="16"/>
        <v>0</v>
      </c>
      <c r="W74">
        <f t="shared" si="17"/>
        <v>0</v>
      </c>
      <c r="X74">
        <f t="shared" si="18"/>
        <v>0</v>
      </c>
      <c r="Y74">
        <f t="shared" si="19"/>
        <v>0</v>
      </c>
      <c r="Z74">
        <f t="shared" si="20"/>
        <v>0</v>
      </c>
      <c r="AA74">
        <f t="shared" si="21"/>
        <v>0</v>
      </c>
      <c r="AB74">
        <f t="shared" si="22"/>
        <v>0</v>
      </c>
      <c r="AC74">
        <f t="shared" si="23"/>
        <v>0</v>
      </c>
      <c r="AD74">
        <f t="shared" si="24"/>
        <v>0</v>
      </c>
      <c r="AE74">
        <f t="shared" si="25"/>
        <v>0</v>
      </c>
    </row>
    <row r="75" spans="13:31" x14ac:dyDescent="0.2">
      <c r="M75" s="171"/>
      <c r="S75">
        <f t="shared" si="26"/>
        <v>0</v>
      </c>
      <c r="T75">
        <f t="shared" si="14"/>
        <v>0</v>
      </c>
      <c r="U75">
        <f t="shared" si="15"/>
        <v>0</v>
      </c>
      <c r="V75">
        <f t="shared" si="16"/>
        <v>0</v>
      </c>
      <c r="W75">
        <f t="shared" si="17"/>
        <v>0</v>
      </c>
      <c r="X75">
        <f t="shared" si="18"/>
        <v>0</v>
      </c>
      <c r="Y75">
        <f t="shared" si="19"/>
        <v>0</v>
      </c>
      <c r="Z75">
        <f t="shared" si="20"/>
        <v>0</v>
      </c>
      <c r="AA75">
        <f t="shared" si="21"/>
        <v>0</v>
      </c>
      <c r="AB75">
        <f t="shared" si="22"/>
        <v>0</v>
      </c>
      <c r="AC75">
        <f t="shared" si="23"/>
        <v>0</v>
      </c>
      <c r="AD75">
        <f t="shared" si="24"/>
        <v>0</v>
      </c>
      <c r="AE75">
        <f t="shared" si="25"/>
        <v>0</v>
      </c>
    </row>
    <row r="76" spans="13:31" x14ac:dyDescent="0.2">
      <c r="M76" s="171"/>
      <c r="S76">
        <f t="shared" si="26"/>
        <v>0</v>
      </c>
      <c r="T76">
        <f t="shared" si="14"/>
        <v>0</v>
      </c>
      <c r="U76">
        <f t="shared" si="15"/>
        <v>0</v>
      </c>
      <c r="V76">
        <f t="shared" si="16"/>
        <v>0</v>
      </c>
      <c r="W76">
        <f t="shared" si="17"/>
        <v>0</v>
      </c>
      <c r="X76">
        <f t="shared" si="18"/>
        <v>0</v>
      </c>
      <c r="Y76">
        <f t="shared" si="19"/>
        <v>0</v>
      </c>
      <c r="Z76">
        <f t="shared" si="20"/>
        <v>0</v>
      </c>
      <c r="AA76">
        <f t="shared" si="21"/>
        <v>0</v>
      </c>
      <c r="AB76">
        <f t="shared" si="22"/>
        <v>0</v>
      </c>
      <c r="AC76">
        <f t="shared" si="23"/>
        <v>0</v>
      </c>
      <c r="AD76">
        <f t="shared" si="24"/>
        <v>0</v>
      </c>
      <c r="AE76">
        <f t="shared" si="25"/>
        <v>0</v>
      </c>
    </row>
    <row r="77" spans="13:31" x14ac:dyDescent="0.2">
      <c r="M77" s="171"/>
      <c r="S77">
        <f t="shared" si="26"/>
        <v>0</v>
      </c>
      <c r="T77">
        <f t="shared" si="14"/>
        <v>0</v>
      </c>
      <c r="U77">
        <f t="shared" si="15"/>
        <v>0</v>
      </c>
      <c r="V77">
        <f t="shared" si="16"/>
        <v>0</v>
      </c>
      <c r="W77">
        <f t="shared" si="17"/>
        <v>0</v>
      </c>
      <c r="X77">
        <f t="shared" si="18"/>
        <v>0</v>
      </c>
      <c r="Y77">
        <f t="shared" si="19"/>
        <v>0</v>
      </c>
      <c r="Z77">
        <f t="shared" si="20"/>
        <v>0</v>
      </c>
      <c r="AA77">
        <f t="shared" si="21"/>
        <v>0</v>
      </c>
      <c r="AB77">
        <f t="shared" si="22"/>
        <v>0</v>
      </c>
      <c r="AC77">
        <f t="shared" si="23"/>
        <v>0</v>
      </c>
      <c r="AD77">
        <f t="shared" si="24"/>
        <v>0</v>
      </c>
      <c r="AE77">
        <f t="shared" si="25"/>
        <v>0</v>
      </c>
    </row>
    <row r="78" spans="13:31" x14ac:dyDescent="0.2">
      <c r="M78" s="171"/>
      <c r="S78">
        <f t="shared" si="26"/>
        <v>0</v>
      </c>
      <c r="T78">
        <f t="shared" si="14"/>
        <v>0</v>
      </c>
      <c r="U78">
        <f t="shared" si="15"/>
        <v>0</v>
      </c>
      <c r="V78">
        <f t="shared" si="16"/>
        <v>0</v>
      </c>
      <c r="W78">
        <f t="shared" si="17"/>
        <v>0</v>
      </c>
      <c r="X78">
        <f t="shared" si="18"/>
        <v>0</v>
      </c>
      <c r="Y78">
        <f t="shared" si="19"/>
        <v>0</v>
      </c>
      <c r="Z78">
        <f t="shared" si="20"/>
        <v>0</v>
      </c>
      <c r="AA78">
        <f t="shared" si="21"/>
        <v>0</v>
      </c>
      <c r="AB78">
        <f t="shared" si="22"/>
        <v>0</v>
      </c>
      <c r="AC78">
        <f t="shared" si="23"/>
        <v>0</v>
      </c>
      <c r="AD78">
        <f t="shared" si="24"/>
        <v>0</v>
      </c>
      <c r="AE78">
        <f t="shared" si="25"/>
        <v>0</v>
      </c>
    </row>
    <row r="79" spans="13:31" x14ac:dyDescent="0.2">
      <c r="M79" s="171"/>
      <c r="S79">
        <f t="shared" si="26"/>
        <v>0</v>
      </c>
      <c r="T79">
        <f t="shared" si="14"/>
        <v>0</v>
      </c>
      <c r="U79">
        <f t="shared" si="15"/>
        <v>0</v>
      </c>
      <c r="V79">
        <f t="shared" si="16"/>
        <v>0</v>
      </c>
      <c r="W79">
        <f t="shared" si="17"/>
        <v>0</v>
      </c>
      <c r="X79">
        <f t="shared" si="18"/>
        <v>0</v>
      </c>
      <c r="Y79">
        <f t="shared" si="19"/>
        <v>0</v>
      </c>
      <c r="Z79">
        <f t="shared" si="20"/>
        <v>0</v>
      </c>
      <c r="AA79">
        <f t="shared" si="21"/>
        <v>0</v>
      </c>
      <c r="AB79">
        <f t="shared" si="22"/>
        <v>0</v>
      </c>
      <c r="AC79">
        <f t="shared" si="23"/>
        <v>0</v>
      </c>
      <c r="AD79">
        <f t="shared" si="24"/>
        <v>0</v>
      </c>
      <c r="AE79">
        <f t="shared" si="25"/>
        <v>0</v>
      </c>
    </row>
    <row r="80" spans="13:31" x14ac:dyDescent="0.2">
      <c r="M80" s="171"/>
      <c r="S80">
        <f t="shared" si="26"/>
        <v>0</v>
      </c>
      <c r="T80">
        <f t="shared" si="14"/>
        <v>0</v>
      </c>
      <c r="U80">
        <f t="shared" si="15"/>
        <v>0</v>
      </c>
      <c r="V80">
        <f t="shared" si="16"/>
        <v>0</v>
      </c>
      <c r="W80">
        <f t="shared" si="17"/>
        <v>0</v>
      </c>
      <c r="X80">
        <f t="shared" si="18"/>
        <v>0</v>
      </c>
      <c r="Y80">
        <f t="shared" si="19"/>
        <v>0</v>
      </c>
      <c r="Z80">
        <f t="shared" si="20"/>
        <v>0</v>
      </c>
      <c r="AA80">
        <f t="shared" si="21"/>
        <v>0</v>
      </c>
      <c r="AB80">
        <f t="shared" si="22"/>
        <v>0</v>
      </c>
      <c r="AC80">
        <f t="shared" si="23"/>
        <v>0</v>
      </c>
      <c r="AD80">
        <f t="shared" si="24"/>
        <v>0</v>
      </c>
      <c r="AE80">
        <f t="shared" si="25"/>
        <v>0</v>
      </c>
    </row>
    <row r="81" spans="13:31" x14ac:dyDescent="0.2">
      <c r="M81" s="171"/>
      <c r="S81">
        <f t="shared" si="26"/>
        <v>0</v>
      </c>
      <c r="T81">
        <f t="shared" si="14"/>
        <v>0</v>
      </c>
      <c r="U81">
        <f t="shared" si="15"/>
        <v>0</v>
      </c>
      <c r="V81">
        <f t="shared" si="16"/>
        <v>0</v>
      </c>
      <c r="W81">
        <f t="shared" si="17"/>
        <v>0</v>
      </c>
      <c r="X81">
        <f t="shared" si="18"/>
        <v>0</v>
      </c>
      <c r="Y81">
        <f t="shared" si="19"/>
        <v>0</v>
      </c>
      <c r="Z81">
        <f t="shared" si="20"/>
        <v>0</v>
      </c>
      <c r="AA81">
        <f t="shared" si="21"/>
        <v>0</v>
      </c>
      <c r="AB81">
        <f t="shared" si="22"/>
        <v>0</v>
      </c>
      <c r="AC81">
        <f t="shared" si="23"/>
        <v>0</v>
      </c>
      <c r="AD81">
        <f t="shared" si="24"/>
        <v>0</v>
      </c>
      <c r="AE81">
        <f t="shared" si="25"/>
        <v>0</v>
      </c>
    </row>
    <row r="82" spans="13:31" x14ac:dyDescent="0.2">
      <c r="M82" s="171"/>
      <c r="S82">
        <f t="shared" si="26"/>
        <v>0</v>
      </c>
      <c r="T82">
        <f t="shared" si="14"/>
        <v>0</v>
      </c>
      <c r="U82">
        <f t="shared" si="15"/>
        <v>0</v>
      </c>
      <c r="V82">
        <f t="shared" si="16"/>
        <v>0</v>
      </c>
      <c r="W82">
        <f t="shared" si="17"/>
        <v>0</v>
      </c>
      <c r="X82">
        <f t="shared" si="18"/>
        <v>0</v>
      </c>
      <c r="Y82">
        <f t="shared" si="19"/>
        <v>0</v>
      </c>
      <c r="Z82">
        <f t="shared" si="20"/>
        <v>0</v>
      </c>
      <c r="AA82">
        <f t="shared" si="21"/>
        <v>0</v>
      </c>
      <c r="AB82">
        <f t="shared" si="22"/>
        <v>0</v>
      </c>
      <c r="AC82">
        <f t="shared" si="23"/>
        <v>0</v>
      </c>
      <c r="AD82">
        <f t="shared" si="24"/>
        <v>0</v>
      </c>
      <c r="AE82">
        <f t="shared" si="25"/>
        <v>0</v>
      </c>
    </row>
    <row r="83" spans="13:31" x14ac:dyDescent="0.2">
      <c r="M83" s="171"/>
      <c r="S83">
        <f t="shared" si="26"/>
        <v>0</v>
      </c>
      <c r="T83">
        <f t="shared" si="14"/>
        <v>0</v>
      </c>
      <c r="U83">
        <f t="shared" si="15"/>
        <v>0</v>
      </c>
      <c r="V83">
        <f t="shared" si="16"/>
        <v>0</v>
      </c>
      <c r="W83">
        <f t="shared" si="17"/>
        <v>0</v>
      </c>
      <c r="X83">
        <f t="shared" si="18"/>
        <v>0</v>
      </c>
      <c r="Y83">
        <f t="shared" si="19"/>
        <v>0</v>
      </c>
      <c r="Z83">
        <f t="shared" si="20"/>
        <v>0</v>
      </c>
      <c r="AA83">
        <f t="shared" si="21"/>
        <v>0</v>
      </c>
      <c r="AB83">
        <f t="shared" si="22"/>
        <v>0</v>
      </c>
      <c r="AC83">
        <f t="shared" si="23"/>
        <v>0</v>
      </c>
      <c r="AD83">
        <f t="shared" si="24"/>
        <v>0</v>
      </c>
      <c r="AE83">
        <f t="shared" si="25"/>
        <v>0</v>
      </c>
    </row>
    <row r="84" spans="13:31" x14ac:dyDescent="0.2">
      <c r="M84" s="171"/>
      <c r="S84">
        <f t="shared" si="26"/>
        <v>0</v>
      </c>
      <c r="T84">
        <f t="shared" si="14"/>
        <v>0</v>
      </c>
      <c r="U84">
        <f t="shared" si="15"/>
        <v>0</v>
      </c>
      <c r="V84">
        <f t="shared" si="16"/>
        <v>0</v>
      </c>
      <c r="W84">
        <f t="shared" si="17"/>
        <v>0</v>
      </c>
      <c r="X84">
        <f t="shared" si="18"/>
        <v>0</v>
      </c>
      <c r="Y84">
        <f t="shared" si="19"/>
        <v>0</v>
      </c>
      <c r="Z84">
        <f t="shared" si="20"/>
        <v>0</v>
      </c>
      <c r="AA84">
        <f t="shared" si="21"/>
        <v>0</v>
      </c>
      <c r="AB84">
        <f t="shared" si="22"/>
        <v>0</v>
      </c>
      <c r="AC84">
        <f t="shared" si="23"/>
        <v>0</v>
      </c>
      <c r="AD84">
        <f t="shared" si="24"/>
        <v>0</v>
      </c>
      <c r="AE84">
        <f t="shared" si="25"/>
        <v>0</v>
      </c>
    </row>
    <row r="85" spans="13:31" x14ac:dyDescent="0.2">
      <c r="M85" s="171"/>
      <c r="S85">
        <f t="shared" si="26"/>
        <v>0</v>
      </c>
      <c r="T85">
        <f t="shared" si="14"/>
        <v>0</v>
      </c>
      <c r="U85">
        <f t="shared" si="15"/>
        <v>0</v>
      </c>
      <c r="V85">
        <f t="shared" si="16"/>
        <v>0</v>
      </c>
      <c r="W85">
        <f t="shared" si="17"/>
        <v>0</v>
      </c>
      <c r="X85">
        <f t="shared" si="18"/>
        <v>0</v>
      </c>
      <c r="Y85">
        <f t="shared" si="19"/>
        <v>0</v>
      </c>
      <c r="Z85">
        <f t="shared" si="20"/>
        <v>0</v>
      </c>
      <c r="AA85">
        <f t="shared" si="21"/>
        <v>0</v>
      </c>
      <c r="AB85">
        <f t="shared" si="22"/>
        <v>0</v>
      </c>
      <c r="AC85">
        <f t="shared" si="23"/>
        <v>0</v>
      </c>
      <c r="AD85">
        <f t="shared" si="24"/>
        <v>0</v>
      </c>
      <c r="AE85">
        <f t="shared" si="25"/>
        <v>0</v>
      </c>
    </row>
    <row r="86" spans="13:31" x14ac:dyDescent="0.2">
      <c r="M86" s="171"/>
      <c r="S86">
        <f t="shared" si="26"/>
        <v>0</v>
      </c>
      <c r="T86">
        <f t="shared" si="14"/>
        <v>0</v>
      </c>
      <c r="U86">
        <f t="shared" si="15"/>
        <v>0</v>
      </c>
      <c r="V86">
        <f t="shared" si="16"/>
        <v>0</v>
      </c>
      <c r="W86">
        <f t="shared" si="17"/>
        <v>0</v>
      </c>
      <c r="X86">
        <f t="shared" si="18"/>
        <v>0</v>
      </c>
      <c r="Y86">
        <f t="shared" si="19"/>
        <v>0</v>
      </c>
      <c r="Z86">
        <f t="shared" si="20"/>
        <v>0</v>
      </c>
      <c r="AA86">
        <f t="shared" si="21"/>
        <v>0</v>
      </c>
      <c r="AB86">
        <f t="shared" si="22"/>
        <v>0</v>
      </c>
      <c r="AC86">
        <f t="shared" si="23"/>
        <v>0</v>
      </c>
      <c r="AD86">
        <f t="shared" si="24"/>
        <v>0</v>
      </c>
      <c r="AE86">
        <f t="shared" si="25"/>
        <v>0</v>
      </c>
    </row>
    <row r="87" spans="13:31" x14ac:dyDescent="0.2">
      <c r="M87" s="171"/>
      <c r="S87">
        <f t="shared" si="26"/>
        <v>0</v>
      </c>
      <c r="T87">
        <f t="shared" si="14"/>
        <v>0</v>
      </c>
      <c r="U87">
        <f t="shared" si="15"/>
        <v>0</v>
      </c>
      <c r="V87">
        <f t="shared" si="16"/>
        <v>0</v>
      </c>
      <c r="W87">
        <f t="shared" si="17"/>
        <v>0</v>
      </c>
      <c r="X87">
        <f t="shared" si="18"/>
        <v>0</v>
      </c>
      <c r="Y87">
        <f t="shared" si="19"/>
        <v>0</v>
      </c>
      <c r="Z87">
        <f t="shared" si="20"/>
        <v>0</v>
      </c>
      <c r="AA87">
        <f t="shared" si="21"/>
        <v>0</v>
      </c>
      <c r="AB87">
        <f t="shared" si="22"/>
        <v>0</v>
      </c>
      <c r="AC87">
        <f t="shared" si="23"/>
        <v>0</v>
      </c>
      <c r="AD87">
        <f t="shared" si="24"/>
        <v>0</v>
      </c>
      <c r="AE87">
        <f t="shared" si="25"/>
        <v>0</v>
      </c>
    </row>
    <row r="88" spans="13:31" x14ac:dyDescent="0.2">
      <c r="M88" s="171"/>
      <c r="S88">
        <f t="shared" si="26"/>
        <v>0</v>
      </c>
      <c r="T88">
        <f t="shared" si="14"/>
        <v>0</v>
      </c>
      <c r="U88">
        <f t="shared" si="15"/>
        <v>0</v>
      </c>
      <c r="V88">
        <f t="shared" si="16"/>
        <v>0</v>
      </c>
      <c r="W88">
        <f t="shared" si="17"/>
        <v>0</v>
      </c>
      <c r="X88">
        <f t="shared" si="18"/>
        <v>0</v>
      </c>
      <c r="Y88">
        <f t="shared" si="19"/>
        <v>0</v>
      </c>
      <c r="Z88">
        <f t="shared" si="20"/>
        <v>0</v>
      </c>
      <c r="AA88">
        <f t="shared" si="21"/>
        <v>0</v>
      </c>
      <c r="AB88">
        <f t="shared" si="22"/>
        <v>0</v>
      </c>
      <c r="AC88">
        <f t="shared" si="23"/>
        <v>0</v>
      </c>
      <c r="AD88">
        <f t="shared" si="24"/>
        <v>0</v>
      </c>
      <c r="AE88">
        <f t="shared" si="25"/>
        <v>0</v>
      </c>
    </row>
    <row r="89" spans="13:31" x14ac:dyDescent="0.2">
      <c r="M89" s="171"/>
      <c r="S89">
        <f t="shared" si="26"/>
        <v>0</v>
      </c>
      <c r="T89">
        <f t="shared" si="14"/>
        <v>0</v>
      </c>
      <c r="U89">
        <f t="shared" si="15"/>
        <v>0</v>
      </c>
      <c r="V89">
        <f t="shared" si="16"/>
        <v>0</v>
      </c>
      <c r="W89">
        <f t="shared" si="17"/>
        <v>0</v>
      </c>
      <c r="X89">
        <f t="shared" si="18"/>
        <v>0</v>
      </c>
      <c r="Y89">
        <f t="shared" si="19"/>
        <v>0</v>
      </c>
      <c r="Z89">
        <f t="shared" si="20"/>
        <v>0</v>
      </c>
      <c r="AA89">
        <f t="shared" si="21"/>
        <v>0</v>
      </c>
      <c r="AB89">
        <f t="shared" si="22"/>
        <v>0</v>
      </c>
      <c r="AC89">
        <f t="shared" si="23"/>
        <v>0</v>
      </c>
      <c r="AD89">
        <f t="shared" si="24"/>
        <v>0</v>
      </c>
      <c r="AE89">
        <f t="shared" si="25"/>
        <v>0</v>
      </c>
    </row>
    <row r="90" spans="13:31" x14ac:dyDescent="0.2">
      <c r="M90" s="171"/>
      <c r="S90">
        <f t="shared" si="26"/>
        <v>0</v>
      </c>
      <c r="T90">
        <f t="shared" si="14"/>
        <v>0</v>
      </c>
      <c r="U90">
        <f t="shared" si="15"/>
        <v>0</v>
      </c>
      <c r="V90">
        <f t="shared" si="16"/>
        <v>0</v>
      </c>
      <c r="W90">
        <f t="shared" si="17"/>
        <v>0</v>
      </c>
      <c r="X90">
        <f t="shared" si="18"/>
        <v>0</v>
      </c>
      <c r="Y90">
        <f t="shared" si="19"/>
        <v>0</v>
      </c>
      <c r="Z90">
        <f t="shared" si="20"/>
        <v>0</v>
      </c>
      <c r="AA90">
        <f t="shared" si="21"/>
        <v>0</v>
      </c>
      <c r="AB90">
        <f t="shared" si="22"/>
        <v>0</v>
      </c>
      <c r="AC90">
        <f t="shared" si="23"/>
        <v>0</v>
      </c>
      <c r="AD90">
        <f t="shared" si="24"/>
        <v>0</v>
      </c>
      <c r="AE90">
        <f t="shared" si="25"/>
        <v>0</v>
      </c>
    </row>
    <row r="91" spans="13:31" x14ac:dyDescent="0.2">
      <c r="M91" s="171"/>
      <c r="S91">
        <f t="shared" si="26"/>
        <v>0</v>
      </c>
      <c r="T91">
        <f t="shared" si="14"/>
        <v>0</v>
      </c>
      <c r="U91">
        <f t="shared" si="15"/>
        <v>0</v>
      </c>
      <c r="V91">
        <f t="shared" si="16"/>
        <v>0</v>
      </c>
      <c r="W91">
        <f t="shared" si="17"/>
        <v>0</v>
      </c>
      <c r="X91">
        <f t="shared" si="18"/>
        <v>0</v>
      </c>
      <c r="Y91">
        <f t="shared" si="19"/>
        <v>0</v>
      </c>
      <c r="Z91">
        <f t="shared" si="20"/>
        <v>0</v>
      </c>
      <c r="AA91">
        <f t="shared" si="21"/>
        <v>0</v>
      </c>
      <c r="AB91">
        <f t="shared" si="22"/>
        <v>0</v>
      </c>
      <c r="AC91">
        <f t="shared" si="23"/>
        <v>0</v>
      </c>
      <c r="AD91">
        <f t="shared" si="24"/>
        <v>0</v>
      </c>
      <c r="AE91">
        <f t="shared" si="25"/>
        <v>0</v>
      </c>
    </row>
    <row r="92" spans="13:31" x14ac:dyDescent="0.2">
      <c r="M92" s="171"/>
      <c r="S92">
        <f t="shared" si="26"/>
        <v>0</v>
      </c>
      <c r="T92">
        <f t="shared" si="14"/>
        <v>0</v>
      </c>
      <c r="U92">
        <f t="shared" si="15"/>
        <v>0</v>
      </c>
      <c r="V92">
        <f t="shared" si="16"/>
        <v>0</v>
      </c>
      <c r="W92">
        <f t="shared" si="17"/>
        <v>0</v>
      </c>
      <c r="X92">
        <f t="shared" si="18"/>
        <v>0</v>
      </c>
      <c r="Y92">
        <f t="shared" si="19"/>
        <v>0</v>
      </c>
      <c r="Z92">
        <f t="shared" si="20"/>
        <v>0</v>
      </c>
      <c r="AA92">
        <f t="shared" si="21"/>
        <v>0</v>
      </c>
      <c r="AB92">
        <f t="shared" si="22"/>
        <v>0</v>
      </c>
      <c r="AC92">
        <f t="shared" si="23"/>
        <v>0</v>
      </c>
      <c r="AD92">
        <f t="shared" si="24"/>
        <v>0</v>
      </c>
      <c r="AE92">
        <f t="shared" si="25"/>
        <v>0</v>
      </c>
    </row>
    <row r="93" spans="13:31" x14ac:dyDescent="0.2">
      <c r="M93" s="171"/>
      <c r="S93">
        <f t="shared" si="26"/>
        <v>0</v>
      </c>
      <c r="T93">
        <f t="shared" si="14"/>
        <v>0</v>
      </c>
      <c r="U93">
        <f t="shared" si="15"/>
        <v>0</v>
      </c>
      <c r="V93">
        <f t="shared" si="16"/>
        <v>0</v>
      </c>
      <c r="W93">
        <f t="shared" si="17"/>
        <v>0</v>
      </c>
      <c r="X93">
        <f t="shared" si="18"/>
        <v>0</v>
      </c>
      <c r="Y93">
        <f t="shared" si="19"/>
        <v>0</v>
      </c>
      <c r="Z93">
        <f t="shared" si="20"/>
        <v>0</v>
      </c>
      <c r="AA93">
        <f t="shared" si="21"/>
        <v>0</v>
      </c>
      <c r="AB93">
        <f t="shared" si="22"/>
        <v>0</v>
      </c>
      <c r="AC93">
        <f t="shared" si="23"/>
        <v>0</v>
      </c>
      <c r="AD93">
        <f t="shared" si="24"/>
        <v>0</v>
      </c>
      <c r="AE93">
        <f t="shared" si="25"/>
        <v>0</v>
      </c>
    </row>
    <row r="94" spans="13:31" x14ac:dyDescent="0.2">
      <c r="M94" s="171"/>
      <c r="S94">
        <f t="shared" si="26"/>
        <v>0</v>
      </c>
      <c r="T94">
        <f t="shared" si="14"/>
        <v>0</v>
      </c>
      <c r="U94">
        <f t="shared" si="15"/>
        <v>0</v>
      </c>
      <c r="V94">
        <f t="shared" si="16"/>
        <v>0</v>
      </c>
      <c r="W94">
        <f t="shared" si="17"/>
        <v>0</v>
      </c>
      <c r="X94">
        <f t="shared" si="18"/>
        <v>0</v>
      </c>
      <c r="Y94">
        <f t="shared" si="19"/>
        <v>0</v>
      </c>
      <c r="Z94">
        <f t="shared" si="20"/>
        <v>0</v>
      </c>
      <c r="AA94">
        <f t="shared" si="21"/>
        <v>0</v>
      </c>
      <c r="AB94">
        <f t="shared" si="22"/>
        <v>0</v>
      </c>
      <c r="AC94">
        <f t="shared" si="23"/>
        <v>0</v>
      </c>
      <c r="AD94">
        <f t="shared" si="24"/>
        <v>0</v>
      </c>
      <c r="AE94">
        <f t="shared" si="25"/>
        <v>0</v>
      </c>
    </row>
    <row r="95" spans="13:31" x14ac:dyDescent="0.2">
      <c r="M95" s="171"/>
      <c r="S95">
        <f t="shared" si="26"/>
        <v>0</v>
      </c>
      <c r="T95">
        <f t="shared" si="14"/>
        <v>0</v>
      </c>
      <c r="U95">
        <f t="shared" si="15"/>
        <v>0</v>
      </c>
      <c r="V95">
        <f t="shared" si="16"/>
        <v>0</v>
      </c>
      <c r="W95">
        <f t="shared" si="17"/>
        <v>0</v>
      </c>
      <c r="X95">
        <f t="shared" si="18"/>
        <v>0</v>
      </c>
      <c r="Y95">
        <f t="shared" si="19"/>
        <v>0</v>
      </c>
      <c r="Z95">
        <f t="shared" si="20"/>
        <v>0</v>
      </c>
      <c r="AA95">
        <f t="shared" si="21"/>
        <v>0</v>
      </c>
      <c r="AB95">
        <f t="shared" si="22"/>
        <v>0</v>
      </c>
      <c r="AC95">
        <f t="shared" si="23"/>
        <v>0</v>
      </c>
      <c r="AD95">
        <f t="shared" si="24"/>
        <v>0</v>
      </c>
      <c r="AE95">
        <f t="shared" si="25"/>
        <v>0</v>
      </c>
    </row>
    <row r="96" spans="13:31" x14ac:dyDescent="0.2">
      <c r="M96" s="171"/>
      <c r="S96">
        <f t="shared" si="26"/>
        <v>0</v>
      </c>
      <c r="T96">
        <f t="shared" si="14"/>
        <v>0</v>
      </c>
      <c r="U96">
        <f t="shared" si="15"/>
        <v>0</v>
      </c>
      <c r="V96">
        <f t="shared" si="16"/>
        <v>0</v>
      </c>
      <c r="W96">
        <f t="shared" si="17"/>
        <v>0</v>
      </c>
      <c r="X96">
        <f t="shared" si="18"/>
        <v>0</v>
      </c>
      <c r="Y96">
        <f t="shared" si="19"/>
        <v>0</v>
      </c>
      <c r="Z96">
        <f t="shared" si="20"/>
        <v>0</v>
      </c>
      <c r="AA96">
        <f t="shared" si="21"/>
        <v>0</v>
      </c>
      <c r="AB96">
        <f t="shared" si="22"/>
        <v>0</v>
      </c>
      <c r="AC96">
        <f t="shared" si="23"/>
        <v>0</v>
      </c>
      <c r="AD96">
        <f t="shared" si="24"/>
        <v>0</v>
      </c>
      <c r="AE96">
        <f t="shared" si="25"/>
        <v>0</v>
      </c>
    </row>
    <row r="97" spans="13:31" x14ac:dyDescent="0.2">
      <c r="M97" s="171"/>
      <c r="S97">
        <f t="shared" si="26"/>
        <v>0</v>
      </c>
      <c r="T97">
        <f t="shared" si="14"/>
        <v>0</v>
      </c>
      <c r="U97">
        <f t="shared" si="15"/>
        <v>0</v>
      </c>
      <c r="V97">
        <f t="shared" si="16"/>
        <v>0</v>
      </c>
      <c r="W97">
        <f t="shared" si="17"/>
        <v>0</v>
      </c>
      <c r="X97">
        <f t="shared" si="18"/>
        <v>0</v>
      </c>
      <c r="Y97">
        <f t="shared" si="19"/>
        <v>0</v>
      </c>
      <c r="Z97">
        <f t="shared" si="20"/>
        <v>0</v>
      </c>
      <c r="AA97">
        <f t="shared" si="21"/>
        <v>0</v>
      </c>
      <c r="AB97">
        <f t="shared" si="22"/>
        <v>0</v>
      </c>
      <c r="AC97">
        <f t="shared" si="23"/>
        <v>0</v>
      </c>
      <c r="AD97">
        <f t="shared" si="24"/>
        <v>0</v>
      </c>
      <c r="AE97">
        <f t="shared" si="25"/>
        <v>0</v>
      </c>
    </row>
    <row r="98" spans="13:31" x14ac:dyDescent="0.2">
      <c r="M98" s="171"/>
      <c r="S98">
        <f t="shared" si="26"/>
        <v>0</v>
      </c>
      <c r="T98">
        <f t="shared" si="14"/>
        <v>0</v>
      </c>
      <c r="U98">
        <f t="shared" si="15"/>
        <v>0</v>
      </c>
      <c r="V98">
        <f t="shared" si="16"/>
        <v>0</v>
      </c>
      <c r="W98">
        <f t="shared" si="17"/>
        <v>0</v>
      </c>
      <c r="X98">
        <f t="shared" si="18"/>
        <v>0</v>
      </c>
      <c r="Y98">
        <f t="shared" si="19"/>
        <v>0</v>
      </c>
      <c r="Z98">
        <f t="shared" si="20"/>
        <v>0</v>
      </c>
      <c r="AA98">
        <f t="shared" si="21"/>
        <v>0</v>
      </c>
      <c r="AB98">
        <f t="shared" si="22"/>
        <v>0</v>
      </c>
      <c r="AC98">
        <f t="shared" si="23"/>
        <v>0</v>
      </c>
      <c r="AD98">
        <f t="shared" si="24"/>
        <v>0</v>
      </c>
      <c r="AE98">
        <f t="shared" si="25"/>
        <v>0</v>
      </c>
    </row>
    <row r="99" spans="13:31" x14ac:dyDescent="0.2">
      <c r="M99" s="171"/>
      <c r="S99">
        <f t="shared" si="26"/>
        <v>0</v>
      </c>
      <c r="T99">
        <f t="shared" si="14"/>
        <v>0</v>
      </c>
      <c r="U99">
        <f t="shared" si="15"/>
        <v>0</v>
      </c>
      <c r="V99">
        <f t="shared" si="16"/>
        <v>0</v>
      </c>
      <c r="W99">
        <f t="shared" si="17"/>
        <v>0</v>
      </c>
      <c r="X99">
        <f t="shared" si="18"/>
        <v>0</v>
      </c>
      <c r="Y99">
        <f t="shared" si="19"/>
        <v>0</v>
      </c>
      <c r="Z99">
        <f t="shared" si="20"/>
        <v>0</v>
      </c>
      <c r="AA99">
        <f t="shared" si="21"/>
        <v>0</v>
      </c>
      <c r="AB99">
        <f t="shared" si="22"/>
        <v>0</v>
      </c>
      <c r="AC99">
        <f t="shared" si="23"/>
        <v>0</v>
      </c>
      <c r="AD99">
        <f t="shared" si="24"/>
        <v>0</v>
      </c>
      <c r="AE99">
        <f t="shared" si="25"/>
        <v>0</v>
      </c>
    </row>
    <row r="100" spans="13:31" x14ac:dyDescent="0.2">
      <c r="M100" s="171"/>
      <c r="S100">
        <f t="shared" si="26"/>
        <v>0</v>
      </c>
      <c r="T100">
        <f t="shared" si="14"/>
        <v>0</v>
      </c>
      <c r="U100">
        <f t="shared" si="15"/>
        <v>0</v>
      </c>
      <c r="V100">
        <f t="shared" si="16"/>
        <v>0</v>
      </c>
      <c r="W100">
        <f t="shared" si="17"/>
        <v>0</v>
      </c>
      <c r="X100">
        <f t="shared" si="18"/>
        <v>0</v>
      </c>
      <c r="Y100">
        <f t="shared" si="19"/>
        <v>0</v>
      </c>
      <c r="Z100">
        <f t="shared" si="20"/>
        <v>0</v>
      </c>
      <c r="AA100">
        <f t="shared" si="21"/>
        <v>0</v>
      </c>
      <c r="AB100">
        <f t="shared" si="22"/>
        <v>0</v>
      </c>
      <c r="AC100">
        <f t="shared" si="23"/>
        <v>0</v>
      </c>
      <c r="AD100">
        <f t="shared" si="24"/>
        <v>0</v>
      </c>
      <c r="AE100">
        <f t="shared" si="25"/>
        <v>0</v>
      </c>
    </row>
  </sheetData>
  <conditionalFormatting sqref="A2:N100">
    <cfRule type="expression" dxfId="17" priority="1">
      <formula>ISEVEN(ROW())</formula>
    </cfRule>
  </conditionalFormatting>
  <dataValidations count="1">
    <dataValidation allowBlank="1" showInputMessage="1" showErrorMessage="1" sqref="H2:H1048576" xr:uid="{8C4BBEE5-B47E-483D-BA95-9B0A9A1853CF}"/>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6B290C0-441B-4ED3-8A2A-DF8B8C3567B5}">
          <x14:formula1>
            <xm:f>_xlfn.ANCHORARRAY(lists!$Q$2)</xm:f>
          </x14:formula1>
          <xm:sqref>F2:F1048576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3108B-C953-46E8-ACDB-C1A7C41CCB6A}">
  <sheetPr>
    <tabColor theme="7" tint="0.59999389629810485"/>
  </sheetPr>
  <dimension ref="A1:W100"/>
  <sheetViews>
    <sheetView workbookViewId="0"/>
  </sheetViews>
  <sheetFormatPr baseColWidth="10" defaultColWidth="8.83203125" defaultRowHeight="16" x14ac:dyDescent="0.2"/>
  <cols>
    <col min="1" max="1" width="19.6640625" customWidth="1"/>
    <col min="2" max="2" width="12.1640625" customWidth="1"/>
    <col min="3" max="3" width="17.1640625" customWidth="1"/>
    <col min="4" max="4" width="19.6640625" customWidth="1"/>
    <col min="5" max="5" width="17" customWidth="1"/>
    <col min="6" max="6" width="18.6640625" customWidth="1"/>
    <col min="7" max="7" width="19.5" customWidth="1"/>
    <col min="8" max="8" width="13.33203125" customWidth="1"/>
    <col min="9" max="9" width="25.6640625" customWidth="1"/>
    <col min="10" max="10" width="22.33203125" customWidth="1"/>
    <col min="11" max="11" width="24" customWidth="1"/>
    <col min="12" max="12" width="28.1640625" customWidth="1"/>
    <col min="13" max="13" width="17.33203125" customWidth="1"/>
  </cols>
  <sheetData>
    <row r="1" spans="1:23" s="42" customFormat="1" ht="36" customHeight="1" x14ac:dyDescent="0.25">
      <c r="A1" s="64" t="str" cm="1">
        <f t="array" ref="A1:N1">TRANSPOSE(_xlfn.SORTBY(_xlfn._xlws.FILTER(label,(parts!AL:AL="header")+(parts!AL:AL="cK")+(parts!AL:AL="PK")+(parts!AL:AL="FK")),_xlfn._xlws.FILTER(parts!AN:AN,(parts!AL:AL="header")+(parts!AL:AL="cK")+(parts!AL:AL="PK")+(parts!AL:AL="FK")),1))</f>
        <v>Parent dataset ID</v>
      </c>
      <c r="B1" s="64" t="str">
        <v>Dataset ID</v>
      </c>
      <c r="C1" s="64" t="str">
        <v>Dataset creation date</v>
      </c>
      <c r="D1" s="64" t="str">
        <v>Name</v>
      </c>
      <c r="E1" s="64" t="str">
        <v>License</v>
      </c>
      <c r="F1" s="64" t="str">
        <v>Description</v>
      </c>
      <c r="G1" s="64" t="str">
        <v>Reference link</v>
      </c>
      <c r="H1" s="64" t="str">
        <v>Language ID</v>
      </c>
      <c r="I1" s="64" t="str">
        <v>Funder Contact ID</v>
      </c>
      <c r="J1" s="64" t="str">
        <v>Custody Contact ID</v>
      </c>
      <c r="K1" s="64" t="str">
        <v>Funding agency ID</v>
      </c>
      <c r="L1" s="64" t="str">
        <v>Data custodian ID</v>
      </c>
      <c r="M1" s="64" t="str">
        <v>Last edited</v>
      </c>
      <c r="N1" s="64" t="str">
        <v>Notes</v>
      </c>
      <c r="O1" s="64"/>
      <c r="P1" s="64"/>
      <c r="Q1" s="64"/>
      <c r="R1" s="9"/>
      <c r="S1" s="9"/>
      <c r="T1" s="9"/>
      <c r="U1" s="64"/>
      <c r="V1" s="64"/>
      <c r="W1" s="9"/>
    </row>
    <row r="2" spans="1:23" x14ac:dyDescent="0.2">
      <c r="C2" s="171"/>
      <c r="M2" s="171"/>
    </row>
    <row r="3" spans="1:23" x14ac:dyDescent="0.2">
      <c r="C3" s="171"/>
      <c r="M3" s="171"/>
    </row>
    <row r="4" spans="1:23" x14ac:dyDescent="0.2">
      <c r="C4" s="171"/>
      <c r="M4" s="171"/>
    </row>
    <row r="5" spans="1:23" x14ac:dyDescent="0.2">
      <c r="C5" s="171"/>
      <c r="M5" s="171"/>
    </row>
    <row r="6" spans="1:23" x14ac:dyDescent="0.2">
      <c r="C6" s="171"/>
      <c r="M6" s="171"/>
    </row>
    <row r="7" spans="1:23" x14ac:dyDescent="0.2">
      <c r="A7" s="22"/>
      <c r="C7" s="171"/>
      <c r="M7" s="171"/>
    </row>
    <row r="8" spans="1:23" x14ac:dyDescent="0.2">
      <c r="C8" s="171"/>
      <c r="M8" s="171"/>
    </row>
    <row r="9" spans="1:23" x14ac:dyDescent="0.2">
      <c r="C9" s="171"/>
      <c r="M9" s="171"/>
    </row>
    <row r="10" spans="1:23" x14ac:dyDescent="0.2">
      <c r="C10" s="171"/>
      <c r="M10" s="171"/>
    </row>
    <row r="11" spans="1:23" x14ac:dyDescent="0.2">
      <c r="C11" s="171"/>
      <c r="M11" s="171"/>
    </row>
    <row r="12" spans="1:23" x14ac:dyDescent="0.2">
      <c r="C12" s="171"/>
      <c r="M12" s="171"/>
    </row>
    <row r="13" spans="1:23" x14ac:dyDescent="0.2">
      <c r="C13" s="171"/>
      <c r="M13" s="171"/>
    </row>
    <row r="14" spans="1:23" x14ac:dyDescent="0.2">
      <c r="C14" s="171"/>
      <c r="M14" s="171"/>
    </row>
    <row r="15" spans="1:23" x14ac:dyDescent="0.2">
      <c r="C15" s="171"/>
      <c r="M15" s="171"/>
    </row>
    <row r="16" spans="1:23" x14ac:dyDescent="0.2">
      <c r="C16" s="171"/>
      <c r="M16" s="171"/>
    </row>
    <row r="17" spans="3:13" x14ac:dyDescent="0.2">
      <c r="C17" s="171"/>
      <c r="M17" s="171"/>
    </row>
    <row r="18" spans="3:13" x14ac:dyDescent="0.2">
      <c r="C18" s="171"/>
      <c r="M18" s="171"/>
    </row>
    <row r="19" spans="3:13" x14ac:dyDescent="0.2">
      <c r="C19" s="171"/>
      <c r="M19" s="171"/>
    </row>
    <row r="20" spans="3:13" x14ac:dyDescent="0.2">
      <c r="C20" s="171"/>
      <c r="M20" s="171"/>
    </row>
    <row r="21" spans="3:13" x14ac:dyDescent="0.2">
      <c r="C21" s="171"/>
      <c r="M21" s="171"/>
    </row>
    <row r="22" spans="3:13" x14ac:dyDescent="0.2">
      <c r="C22" s="171"/>
      <c r="M22" s="171"/>
    </row>
    <row r="23" spans="3:13" x14ac:dyDescent="0.2">
      <c r="C23" s="171"/>
      <c r="M23" s="171"/>
    </row>
    <row r="24" spans="3:13" x14ac:dyDescent="0.2">
      <c r="C24" s="171"/>
      <c r="M24" s="171"/>
    </row>
    <row r="25" spans="3:13" x14ac:dyDescent="0.2">
      <c r="C25" s="171"/>
      <c r="M25" s="171"/>
    </row>
    <row r="26" spans="3:13" x14ac:dyDescent="0.2">
      <c r="C26" s="171"/>
      <c r="M26" s="171"/>
    </row>
    <row r="27" spans="3:13" x14ac:dyDescent="0.2">
      <c r="C27" s="171"/>
      <c r="M27" s="171"/>
    </row>
    <row r="28" spans="3:13" x14ac:dyDescent="0.2">
      <c r="C28" s="171"/>
      <c r="M28" s="171"/>
    </row>
    <row r="29" spans="3:13" x14ac:dyDescent="0.2">
      <c r="C29" s="171"/>
      <c r="M29" s="171"/>
    </row>
    <row r="30" spans="3:13" x14ac:dyDescent="0.2">
      <c r="C30" s="171"/>
      <c r="M30" s="171"/>
    </row>
    <row r="31" spans="3:13" x14ac:dyDescent="0.2">
      <c r="C31" s="171"/>
      <c r="M31" s="171"/>
    </row>
    <row r="32" spans="3:13" x14ac:dyDescent="0.2">
      <c r="C32" s="171"/>
      <c r="M32" s="171"/>
    </row>
    <row r="33" spans="3:13" x14ac:dyDescent="0.2">
      <c r="C33" s="171"/>
      <c r="M33" s="171"/>
    </row>
    <row r="34" spans="3:13" x14ac:dyDescent="0.2">
      <c r="C34" s="171"/>
      <c r="M34" s="171"/>
    </row>
    <row r="35" spans="3:13" x14ac:dyDescent="0.2">
      <c r="C35" s="171"/>
      <c r="M35" s="171"/>
    </row>
    <row r="36" spans="3:13" x14ac:dyDescent="0.2">
      <c r="C36" s="171"/>
      <c r="M36" s="171"/>
    </row>
    <row r="37" spans="3:13" x14ac:dyDescent="0.2">
      <c r="C37" s="171"/>
      <c r="M37" s="171"/>
    </row>
    <row r="38" spans="3:13" x14ac:dyDescent="0.2">
      <c r="C38" s="171"/>
      <c r="M38" s="171"/>
    </row>
    <row r="39" spans="3:13" x14ac:dyDescent="0.2">
      <c r="C39" s="171"/>
      <c r="M39" s="171"/>
    </row>
    <row r="40" spans="3:13" x14ac:dyDescent="0.2">
      <c r="C40" s="171"/>
      <c r="M40" s="171"/>
    </row>
    <row r="41" spans="3:13" x14ac:dyDescent="0.2">
      <c r="C41" s="171"/>
      <c r="M41" s="171"/>
    </row>
    <row r="42" spans="3:13" x14ac:dyDescent="0.2">
      <c r="C42" s="171"/>
      <c r="M42" s="171"/>
    </row>
    <row r="43" spans="3:13" x14ac:dyDescent="0.2">
      <c r="C43" s="171"/>
      <c r="M43" s="171"/>
    </row>
    <row r="44" spans="3:13" x14ac:dyDescent="0.2">
      <c r="C44" s="171"/>
      <c r="M44" s="171"/>
    </row>
    <row r="45" spans="3:13" x14ac:dyDescent="0.2">
      <c r="C45" s="171"/>
      <c r="M45" s="171"/>
    </row>
    <row r="46" spans="3:13" x14ac:dyDescent="0.2">
      <c r="C46" s="171"/>
      <c r="M46" s="171"/>
    </row>
    <row r="47" spans="3:13" x14ac:dyDescent="0.2">
      <c r="C47" s="171"/>
      <c r="M47" s="171"/>
    </row>
    <row r="48" spans="3:13" x14ac:dyDescent="0.2">
      <c r="C48" s="171"/>
      <c r="M48" s="171"/>
    </row>
    <row r="49" spans="3:13" x14ac:dyDescent="0.2">
      <c r="C49" s="171"/>
      <c r="M49" s="171"/>
    </row>
    <row r="50" spans="3:13" x14ac:dyDescent="0.2">
      <c r="C50" s="171"/>
      <c r="M50" s="171"/>
    </row>
    <row r="51" spans="3:13" x14ac:dyDescent="0.2">
      <c r="C51" s="171"/>
      <c r="M51" s="171"/>
    </row>
    <row r="52" spans="3:13" x14ac:dyDescent="0.2">
      <c r="C52" s="171"/>
      <c r="M52" s="171"/>
    </row>
    <row r="53" spans="3:13" x14ac:dyDescent="0.2">
      <c r="C53" s="171"/>
      <c r="M53" s="171"/>
    </row>
    <row r="54" spans="3:13" x14ac:dyDescent="0.2">
      <c r="C54" s="171"/>
      <c r="M54" s="171"/>
    </row>
    <row r="55" spans="3:13" x14ac:dyDescent="0.2">
      <c r="C55" s="171"/>
      <c r="M55" s="171"/>
    </row>
    <row r="56" spans="3:13" x14ac:dyDescent="0.2">
      <c r="C56" s="171"/>
      <c r="M56" s="171"/>
    </row>
    <row r="57" spans="3:13" x14ac:dyDescent="0.2">
      <c r="C57" s="171"/>
      <c r="M57" s="171"/>
    </row>
    <row r="58" spans="3:13" x14ac:dyDescent="0.2">
      <c r="C58" s="171"/>
      <c r="M58" s="171"/>
    </row>
    <row r="59" spans="3:13" x14ac:dyDescent="0.2">
      <c r="C59" s="171"/>
      <c r="M59" s="171"/>
    </row>
    <row r="60" spans="3:13" x14ac:dyDescent="0.2">
      <c r="C60" s="171"/>
      <c r="M60" s="171"/>
    </row>
    <row r="61" spans="3:13" x14ac:dyDescent="0.2">
      <c r="C61" s="171"/>
      <c r="M61" s="171"/>
    </row>
    <row r="62" spans="3:13" x14ac:dyDescent="0.2">
      <c r="C62" s="171"/>
      <c r="M62" s="171"/>
    </row>
    <row r="63" spans="3:13" x14ac:dyDescent="0.2">
      <c r="C63" s="171"/>
      <c r="M63" s="171"/>
    </row>
    <row r="64" spans="3:13" x14ac:dyDescent="0.2">
      <c r="C64" s="171"/>
      <c r="M64" s="171"/>
    </row>
    <row r="65" spans="3:13" x14ac:dyDescent="0.2">
      <c r="C65" s="171"/>
      <c r="M65" s="171"/>
    </row>
    <row r="66" spans="3:13" x14ac:dyDescent="0.2">
      <c r="C66" s="171"/>
      <c r="M66" s="171"/>
    </row>
    <row r="67" spans="3:13" x14ac:dyDescent="0.2">
      <c r="C67" s="171"/>
      <c r="M67" s="171"/>
    </row>
    <row r="68" spans="3:13" x14ac:dyDescent="0.2">
      <c r="C68" s="171"/>
      <c r="M68" s="171"/>
    </row>
    <row r="69" spans="3:13" x14ac:dyDescent="0.2">
      <c r="C69" s="171"/>
      <c r="M69" s="171"/>
    </row>
    <row r="70" spans="3:13" x14ac:dyDescent="0.2">
      <c r="C70" s="171"/>
      <c r="M70" s="171"/>
    </row>
    <row r="71" spans="3:13" x14ac:dyDescent="0.2">
      <c r="C71" s="171"/>
      <c r="M71" s="171"/>
    </row>
    <row r="72" spans="3:13" x14ac:dyDescent="0.2">
      <c r="C72" s="171"/>
      <c r="M72" s="171"/>
    </row>
    <row r="73" spans="3:13" x14ac:dyDescent="0.2">
      <c r="C73" s="171"/>
      <c r="M73" s="171"/>
    </row>
    <row r="74" spans="3:13" x14ac:dyDescent="0.2">
      <c r="C74" s="171"/>
      <c r="M74" s="171"/>
    </row>
    <row r="75" spans="3:13" x14ac:dyDescent="0.2">
      <c r="C75" s="171"/>
      <c r="M75" s="171"/>
    </row>
    <row r="76" spans="3:13" x14ac:dyDescent="0.2">
      <c r="C76" s="171"/>
      <c r="M76" s="171"/>
    </row>
    <row r="77" spans="3:13" x14ac:dyDescent="0.2">
      <c r="C77" s="171"/>
      <c r="M77" s="171"/>
    </row>
    <row r="78" spans="3:13" x14ac:dyDescent="0.2">
      <c r="C78" s="171"/>
      <c r="M78" s="171"/>
    </row>
    <row r="79" spans="3:13" x14ac:dyDescent="0.2">
      <c r="C79" s="171"/>
      <c r="M79" s="171"/>
    </row>
    <row r="80" spans="3:13" x14ac:dyDescent="0.2">
      <c r="C80" s="171"/>
      <c r="M80" s="171"/>
    </row>
    <row r="81" spans="3:13" x14ac:dyDescent="0.2">
      <c r="C81" s="171"/>
      <c r="M81" s="171"/>
    </row>
    <row r="82" spans="3:13" x14ac:dyDescent="0.2">
      <c r="C82" s="171"/>
      <c r="M82" s="171"/>
    </row>
    <row r="83" spans="3:13" x14ac:dyDescent="0.2">
      <c r="C83" s="171"/>
      <c r="M83" s="171"/>
    </row>
    <row r="84" spans="3:13" x14ac:dyDescent="0.2">
      <c r="C84" s="171"/>
      <c r="M84" s="171"/>
    </row>
    <row r="85" spans="3:13" x14ac:dyDescent="0.2">
      <c r="C85" s="171"/>
      <c r="M85" s="171"/>
    </row>
    <row r="86" spans="3:13" x14ac:dyDescent="0.2">
      <c r="C86" s="171"/>
      <c r="M86" s="171"/>
    </row>
    <row r="87" spans="3:13" x14ac:dyDescent="0.2">
      <c r="C87" s="171"/>
      <c r="M87" s="171"/>
    </row>
    <row r="88" spans="3:13" x14ac:dyDescent="0.2">
      <c r="C88" s="171"/>
      <c r="M88" s="171"/>
    </row>
    <row r="89" spans="3:13" x14ac:dyDescent="0.2">
      <c r="C89" s="171"/>
      <c r="M89" s="171"/>
    </row>
    <row r="90" spans="3:13" x14ac:dyDescent="0.2">
      <c r="C90" s="171"/>
      <c r="M90" s="171"/>
    </row>
    <row r="91" spans="3:13" x14ac:dyDescent="0.2">
      <c r="C91" s="171"/>
      <c r="M91" s="171"/>
    </row>
    <row r="92" spans="3:13" x14ac:dyDescent="0.2">
      <c r="C92" s="171"/>
      <c r="M92" s="171"/>
    </row>
    <row r="93" spans="3:13" x14ac:dyDescent="0.2">
      <c r="C93" s="171"/>
      <c r="M93" s="171"/>
    </row>
    <row r="94" spans="3:13" x14ac:dyDescent="0.2">
      <c r="C94" s="171"/>
      <c r="M94" s="171"/>
    </row>
    <row r="95" spans="3:13" x14ac:dyDescent="0.2">
      <c r="C95" s="171"/>
      <c r="M95" s="171"/>
    </row>
    <row r="96" spans="3:13" x14ac:dyDescent="0.2">
      <c r="C96" s="171"/>
      <c r="M96" s="171"/>
    </row>
    <row r="97" spans="3:13" x14ac:dyDescent="0.2">
      <c r="C97" s="171"/>
      <c r="M97" s="171"/>
    </row>
    <row r="98" spans="3:13" x14ac:dyDescent="0.2">
      <c r="C98" s="171"/>
      <c r="M98" s="171"/>
    </row>
    <row r="99" spans="3:13" x14ac:dyDescent="0.2">
      <c r="C99" s="171"/>
      <c r="M99" s="171"/>
    </row>
    <row r="100" spans="3:13" x14ac:dyDescent="0.2">
      <c r="C100" s="171"/>
      <c r="M100" s="171"/>
    </row>
  </sheetData>
  <conditionalFormatting sqref="A2:N100">
    <cfRule type="expression" dxfId="16" priority="1">
      <formula>ISEVEN(ROW())</formula>
    </cfRule>
  </conditionalFormatting>
  <dataValidations count="1">
    <dataValidation allowBlank="1" showInputMessage="1" showErrorMessage="1" sqref="S1:U1" xr:uid="{CF2987CA-510A-4415-825F-C4B3A2BE9741}"/>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C33D-9759-48D7-A75C-E2ED20D98052}">
  <sheetPr>
    <tabColor theme="7" tint="0.59999389629810485"/>
  </sheetPr>
  <dimension ref="A1:W100"/>
  <sheetViews>
    <sheetView topLeftCell="K1" workbookViewId="0">
      <selection activeCell="Q2" sqref="Q2"/>
    </sheetView>
  </sheetViews>
  <sheetFormatPr baseColWidth="10" defaultColWidth="8.83203125" defaultRowHeight="15.75" customHeight="1" x14ac:dyDescent="0.2"/>
  <cols>
    <col min="1" max="1" width="19.1640625" customWidth="1"/>
    <col min="2" max="2" width="13.83203125" customWidth="1"/>
    <col min="3" max="3" width="23.1640625" customWidth="1"/>
    <col min="4" max="4" width="24.33203125" customWidth="1"/>
    <col min="5" max="5" width="16.6640625" customWidth="1"/>
    <col min="6" max="6" width="15.6640625" customWidth="1"/>
    <col min="7" max="7" width="14.1640625" customWidth="1"/>
    <col min="8" max="8" width="17.5" customWidth="1"/>
    <col min="13" max="13" width="12.83203125" customWidth="1"/>
    <col min="14" max="14" width="17.5" customWidth="1"/>
    <col min="16" max="16" width="15.6640625" customWidth="1"/>
  </cols>
  <sheetData>
    <row r="1" spans="1:23" s="59" customFormat="1" ht="39.75" customHeight="1" x14ac:dyDescent="0.25">
      <c r="A1" s="60" t="str" cm="1">
        <f t="array" ref="A1:J1">TRANSPOSE(_xlfn.SORTBY(_xlfn._xlws.FILTER(label,(parts!BA:BA="header")+(parts!BA:BA="cK")+(parts!BA:BA="PK")+(parts!BA:BA="FK")),_xlfn._xlws.FILTER(parts!BC:BC,(parts!BA:BA="header")+(parts!BA:BA="cK")+(parts!BA:BA="PK")+(parts!BA:BA="FK")),1))</f>
        <v>Organization ID</v>
      </c>
      <c r="B1" s="60" t="str">
        <v>Name</v>
      </c>
      <c r="C1" s="60" t="str">
        <v>Description</v>
      </c>
      <c r="D1" s="60" t="str">
        <v>Address ID</v>
      </c>
      <c r="E1" s="60" t="str">
        <v>Dataset ID</v>
      </c>
      <c r="F1" s="63" t="str">
        <v>Organization Type</v>
      </c>
      <c r="G1" s="63" t="str">
        <v>Organization level</v>
      </c>
      <c r="H1" s="63" t="str">
        <v>Organization sector</v>
      </c>
      <c r="I1" s="63" t="str">
        <v>Last edited</v>
      </c>
      <c r="J1" s="63" t="str">
        <v>Notes</v>
      </c>
      <c r="K1" s="63"/>
      <c r="L1" s="63"/>
      <c r="M1" s="63" t="s">
        <v>6107</v>
      </c>
      <c r="N1" s="63" t="str" cm="1">
        <f t="array" ref="N1:W1">TRANSPOSE(_xlfn.SORTBY(_xlfn._xlws.FILTER(partID,(parts!BA:BA="header")+(parts!BA:BA="cK")+(parts!BA:BA="PK")+(parts!BA:BA="FK")),_xlfn._xlws.FILTER(parts!BC:BC,(parts!BA:BA="header")+(parts!BA:BA="cK")+(parts!BA:BA="PK")+(parts!BA:BA="FK")),1))</f>
        <v>organizationID</v>
      </c>
      <c r="O1" s="63" t="str">
        <v>name</v>
      </c>
      <c r="P1" s="63" t="str">
        <v>descr</v>
      </c>
      <c r="Q1" s="63" t="str">
        <v>addressID</v>
      </c>
      <c r="R1" s="63" t="str">
        <v>datasetID</v>
      </c>
      <c r="S1" s="63" t="str">
        <v>orgType</v>
      </c>
      <c r="T1" s="63" t="str">
        <v>orgLevel</v>
      </c>
      <c r="U1" s="63" t="str">
        <v>orgSector</v>
      </c>
      <c r="V1" s="63" t="str">
        <v>lastEdited</v>
      </c>
      <c r="W1" s="63" t="str">
        <v>notes</v>
      </c>
    </row>
    <row r="2" spans="1:23" ht="16" x14ac:dyDescent="0.2">
      <c r="D2" t="s">
        <v>5613</v>
      </c>
      <c r="G2" s="171"/>
      <c r="N2">
        <f>A2</f>
        <v>0</v>
      </c>
      <c r="O2">
        <f t="shared" ref="O2:P65" si="0">B2</f>
        <v>0</v>
      </c>
      <c r="P2">
        <f t="shared" si="0"/>
        <v>0</v>
      </c>
      <c r="Q2" t="e">
        <f t="shared" ref="Q2:Q33" si="1">IF(D2="",0,_xlfn.XLOOKUP(D2,label,partID))</f>
        <v>#N/A</v>
      </c>
      <c r="R2">
        <f t="shared" ref="R2:R65" si="2">E2</f>
        <v>0</v>
      </c>
      <c r="S2">
        <f t="shared" ref="S2:T65" si="3">F2</f>
        <v>0</v>
      </c>
      <c r="T2">
        <f t="shared" si="3"/>
        <v>0</v>
      </c>
    </row>
    <row r="3" spans="1:23" ht="16" x14ac:dyDescent="0.2">
      <c r="G3" s="171"/>
      <c r="N3">
        <f t="shared" ref="N3:N66" si="4">A3</f>
        <v>0</v>
      </c>
      <c r="O3">
        <f t="shared" si="0"/>
        <v>0</v>
      </c>
      <c r="P3">
        <f t="shared" si="0"/>
        <v>0</v>
      </c>
      <c r="Q3">
        <f t="shared" si="1"/>
        <v>0</v>
      </c>
      <c r="R3">
        <f t="shared" si="2"/>
        <v>0</v>
      </c>
      <c r="S3">
        <f t="shared" si="3"/>
        <v>0</v>
      </c>
      <c r="T3">
        <f t="shared" si="3"/>
        <v>0</v>
      </c>
    </row>
    <row r="4" spans="1:23" ht="16" x14ac:dyDescent="0.2">
      <c r="G4" s="171"/>
      <c r="N4">
        <f t="shared" si="4"/>
        <v>0</v>
      </c>
      <c r="O4">
        <f t="shared" si="0"/>
        <v>0</v>
      </c>
      <c r="P4">
        <f t="shared" si="0"/>
        <v>0</v>
      </c>
      <c r="Q4">
        <f t="shared" si="1"/>
        <v>0</v>
      </c>
      <c r="R4">
        <f t="shared" si="2"/>
        <v>0</v>
      </c>
      <c r="S4">
        <f t="shared" si="3"/>
        <v>0</v>
      </c>
      <c r="T4">
        <f t="shared" si="3"/>
        <v>0</v>
      </c>
    </row>
    <row r="5" spans="1:23" ht="16" x14ac:dyDescent="0.2">
      <c r="G5" s="171"/>
      <c r="N5">
        <f t="shared" si="4"/>
        <v>0</v>
      </c>
      <c r="O5">
        <f t="shared" si="0"/>
        <v>0</v>
      </c>
      <c r="P5">
        <f t="shared" si="0"/>
        <v>0</v>
      </c>
      <c r="Q5">
        <f t="shared" si="1"/>
        <v>0</v>
      </c>
      <c r="R5">
        <f t="shared" si="2"/>
        <v>0</v>
      </c>
      <c r="S5">
        <f t="shared" si="3"/>
        <v>0</v>
      </c>
      <c r="T5">
        <f t="shared" si="3"/>
        <v>0</v>
      </c>
    </row>
    <row r="6" spans="1:23" ht="16" x14ac:dyDescent="0.2">
      <c r="G6" s="171"/>
      <c r="N6">
        <f t="shared" si="4"/>
        <v>0</v>
      </c>
      <c r="O6">
        <f t="shared" si="0"/>
        <v>0</v>
      </c>
      <c r="P6">
        <f t="shared" si="0"/>
        <v>0</v>
      </c>
      <c r="Q6">
        <f t="shared" si="1"/>
        <v>0</v>
      </c>
      <c r="R6">
        <f t="shared" si="2"/>
        <v>0</v>
      </c>
      <c r="S6">
        <f t="shared" si="3"/>
        <v>0</v>
      </c>
      <c r="T6">
        <f t="shared" si="3"/>
        <v>0</v>
      </c>
    </row>
    <row r="7" spans="1:23" ht="16" x14ac:dyDescent="0.2">
      <c r="G7" s="171"/>
      <c r="N7">
        <f t="shared" si="4"/>
        <v>0</v>
      </c>
      <c r="O7">
        <f t="shared" si="0"/>
        <v>0</v>
      </c>
      <c r="P7">
        <f t="shared" si="0"/>
        <v>0</v>
      </c>
      <c r="Q7">
        <f t="shared" si="1"/>
        <v>0</v>
      </c>
      <c r="R7">
        <f t="shared" si="2"/>
        <v>0</v>
      </c>
      <c r="S7">
        <f t="shared" si="3"/>
        <v>0</v>
      </c>
      <c r="T7">
        <f t="shared" si="3"/>
        <v>0</v>
      </c>
    </row>
    <row r="8" spans="1:23" ht="16" x14ac:dyDescent="0.2">
      <c r="G8" s="171"/>
      <c r="N8">
        <f t="shared" si="4"/>
        <v>0</v>
      </c>
      <c r="O8">
        <f t="shared" si="0"/>
        <v>0</v>
      </c>
      <c r="P8">
        <f t="shared" si="0"/>
        <v>0</v>
      </c>
      <c r="Q8">
        <f t="shared" si="1"/>
        <v>0</v>
      </c>
      <c r="R8">
        <f t="shared" si="2"/>
        <v>0</v>
      </c>
      <c r="S8">
        <f t="shared" si="3"/>
        <v>0</v>
      </c>
      <c r="T8">
        <f t="shared" si="3"/>
        <v>0</v>
      </c>
    </row>
    <row r="9" spans="1:23" ht="16" x14ac:dyDescent="0.2">
      <c r="G9" s="171"/>
      <c r="N9">
        <f t="shared" si="4"/>
        <v>0</v>
      </c>
      <c r="O9">
        <f t="shared" si="0"/>
        <v>0</v>
      </c>
      <c r="P9">
        <f t="shared" si="0"/>
        <v>0</v>
      </c>
      <c r="Q9">
        <f t="shared" si="1"/>
        <v>0</v>
      </c>
      <c r="R9">
        <f t="shared" si="2"/>
        <v>0</v>
      </c>
      <c r="S9">
        <f t="shared" si="3"/>
        <v>0</v>
      </c>
      <c r="T9">
        <f t="shared" si="3"/>
        <v>0</v>
      </c>
    </row>
    <row r="10" spans="1:23" ht="16" x14ac:dyDescent="0.2">
      <c r="G10" s="171"/>
      <c r="N10">
        <f t="shared" si="4"/>
        <v>0</v>
      </c>
      <c r="O10">
        <f t="shared" si="0"/>
        <v>0</v>
      </c>
      <c r="P10">
        <f t="shared" si="0"/>
        <v>0</v>
      </c>
      <c r="Q10">
        <f t="shared" si="1"/>
        <v>0</v>
      </c>
      <c r="R10">
        <f t="shared" si="2"/>
        <v>0</v>
      </c>
      <c r="S10">
        <f t="shared" si="3"/>
        <v>0</v>
      </c>
      <c r="T10">
        <f t="shared" si="3"/>
        <v>0</v>
      </c>
    </row>
    <row r="11" spans="1:23" ht="16" x14ac:dyDescent="0.2">
      <c r="G11" s="171"/>
      <c r="N11">
        <f t="shared" si="4"/>
        <v>0</v>
      </c>
      <c r="O11">
        <f t="shared" si="0"/>
        <v>0</v>
      </c>
      <c r="P11">
        <f t="shared" si="0"/>
        <v>0</v>
      </c>
      <c r="Q11">
        <f t="shared" si="1"/>
        <v>0</v>
      </c>
      <c r="R11">
        <f t="shared" si="2"/>
        <v>0</v>
      </c>
      <c r="S11">
        <f t="shared" si="3"/>
        <v>0</v>
      </c>
      <c r="T11">
        <f t="shared" si="3"/>
        <v>0</v>
      </c>
    </row>
    <row r="12" spans="1:23" ht="16" x14ac:dyDescent="0.2">
      <c r="G12" s="171"/>
      <c r="N12">
        <f t="shared" si="4"/>
        <v>0</v>
      </c>
      <c r="O12">
        <f t="shared" si="0"/>
        <v>0</v>
      </c>
      <c r="P12">
        <f t="shared" si="0"/>
        <v>0</v>
      </c>
      <c r="Q12">
        <f t="shared" si="1"/>
        <v>0</v>
      </c>
      <c r="R12">
        <f t="shared" si="2"/>
        <v>0</v>
      </c>
      <c r="S12">
        <f t="shared" si="3"/>
        <v>0</v>
      </c>
      <c r="T12">
        <f t="shared" si="3"/>
        <v>0</v>
      </c>
    </row>
    <row r="13" spans="1:23" ht="16" x14ac:dyDescent="0.2">
      <c r="G13" s="171"/>
      <c r="N13">
        <f t="shared" si="4"/>
        <v>0</v>
      </c>
      <c r="O13">
        <f t="shared" si="0"/>
        <v>0</v>
      </c>
      <c r="P13">
        <f t="shared" si="0"/>
        <v>0</v>
      </c>
      <c r="Q13">
        <f t="shared" si="1"/>
        <v>0</v>
      </c>
      <c r="R13">
        <f t="shared" si="2"/>
        <v>0</v>
      </c>
      <c r="S13">
        <f t="shared" si="3"/>
        <v>0</v>
      </c>
      <c r="T13">
        <f t="shared" si="3"/>
        <v>0</v>
      </c>
    </row>
    <row r="14" spans="1:23" ht="16" x14ac:dyDescent="0.2">
      <c r="G14" s="171"/>
      <c r="N14">
        <f t="shared" si="4"/>
        <v>0</v>
      </c>
      <c r="O14">
        <f t="shared" si="0"/>
        <v>0</v>
      </c>
      <c r="P14">
        <f t="shared" si="0"/>
        <v>0</v>
      </c>
      <c r="Q14">
        <f t="shared" si="1"/>
        <v>0</v>
      </c>
      <c r="R14">
        <f t="shared" si="2"/>
        <v>0</v>
      </c>
      <c r="S14">
        <f t="shared" si="3"/>
        <v>0</v>
      </c>
      <c r="T14">
        <f t="shared" si="3"/>
        <v>0</v>
      </c>
    </row>
    <row r="15" spans="1:23" ht="16" x14ac:dyDescent="0.2">
      <c r="G15" s="171"/>
      <c r="N15">
        <f t="shared" si="4"/>
        <v>0</v>
      </c>
      <c r="O15">
        <f t="shared" si="0"/>
        <v>0</v>
      </c>
      <c r="P15">
        <f t="shared" si="0"/>
        <v>0</v>
      </c>
      <c r="Q15">
        <f t="shared" si="1"/>
        <v>0</v>
      </c>
      <c r="R15">
        <f t="shared" si="2"/>
        <v>0</v>
      </c>
      <c r="S15">
        <f t="shared" si="3"/>
        <v>0</v>
      </c>
      <c r="T15">
        <f t="shared" si="3"/>
        <v>0</v>
      </c>
    </row>
    <row r="16" spans="1:23" ht="16" x14ac:dyDescent="0.2">
      <c r="G16" s="171"/>
      <c r="N16">
        <f t="shared" si="4"/>
        <v>0</v>
      </c>
      <c r="O16">
        <f t="shared" si="0"/>
        <v>0</v>
      </c>
      <c r="P16">
        <f t="shared" si="0"/>
        <v>0</v>
      </c>
      <c r="Q16">
        <f t="shared" si="1"/>
        <v>0</v>
      </c>
      <c r="R16">
        <f t="shared" si="2"/>
        <v>0</v>
      </c>
      <c r="S16">
        <f t="shared" si="3"/>
        <v>0</v>
      </c>
      <c r="T16">
        <f t="shared" si="3"/>
        <v>0</v>
      </c>
    </row>
    <row r="17" spans="7:20" ht="16" x14ac:dyDescent="0.2">
      <c r="G17" s="171"/>
      <c r="N17">
        <f t="shared" si="4"/>
        <v>0</v>
      </c>
      <c r="O17">
        <f t="shared" si="0"/>
        <v>0</v>
      </c>
      <c r="P17">
        <f t="shared" si="0"/>
        <v>0</v>
      </c>
      <c r="Q17">
        <f t="shared" si="1"/>
        <v>0</v>
      </c>
      <c r="R17">
        <f t="shared" si="2"/>
        <v>0</v>
      </c>
      <c r="S17">
        <f t="shared" si="3"/>
        <v>0</v>
      </c>
      <c r="T17">
        <f t="shared" si="3"/>
        <v>0</v>
      </c>
    </row>
    <row r="18" spans="7:20" ht="16" x14ac:dyDescent="0.2">
      <c r="G18" s="171"/>
      <c r="N18">
        <f t="shared" si="4"/>
        <v>0</v>
      </c>
      <c r="O18">
        <f t="shared" si="0"/>
        <v>0</v>
      </c>
      <c r="P18">
        <f t="shared" si="0"/>
        <v>0</v>
      </c>
      <c r="Q18">
        <f t="shared" si="1"/>
        <v>0</v>
      </c>
      <c r="R18">
        <f t="shared" si="2"/>
        <v>0</v>
      </c>
      <c r="S18">
        <f t="shared" si="3"/>
        <v>0</v>
      </c>
      <c r="T18">
        <f t="shared" si="3"/>
        <v>0</v>
      </c>
    </row>
    <row r="19" spans="7:20" ht="16" x14ac:dyDescent="0.2">
      <c r="G19" s="171"/>
      <c r="N19">
        <f t="shared" si="4"/>
        <v>0</v>
      </c>
      <c r="O19">
        <f t="shared" si="0"/>
        <v>0</v>
      </c>
      <c r="P19">
        <f t="shared" si="0"/>
        <v>0</v>
      </c>
      <c r="Q19">
        <f t="shared" si="1"/>
        <v>0</v>
      </c>
      <c r="R19">
        <f t="shared" si="2"/>
        <v>0</v>
      </c>
      <c r="S19">
        <f t="shared" si="3"/>
        <v>0</v>
      </c>
      <c r="T19">
        <f t="shared" si="3"/>
        <v>0</v>
      </c>
    </row>
    <row r="20" spans="7:20" ht="16" x14ac:dyDescent="0.2">
      <c r="G20" s="171"/>
      <c r="N20">
        <f t="shared" si="4"/>
        <v>0</v>
      </c>
      <c r="O20">
        <f t="shared" si="0"/>
        <v>0</v>
      </c>
      <c r="P20">
        <f t="shared" si="0"/>
        <v>0</v>
      </c>
      <c r="Q20">
        <f t="shared" si="1"/>
        <v>0</v>
      </c>
      <c r="R20">
        <f t="shared" si="2"/>
        <v>0</v>
      </c>
      <c r="S20">
        <f t="shared" si="3"/>
        <v>0</v>
      </c>
      <c r="T20">
        <f t="shared" si="3"/>
        <v>0</v>
      </c>
    </row>
    <row r="21" spans="7:20" ht="16" x14ac:dyDescent="0.2">
      <c r="G21" s="171"/>
      <c r="N21">
        <f t="shared" si="4"/>
        <v>0</v>
      </c>
      <c r="O21">
        <f t="shared" si="0"/>
        <v>0</v>
      </c>
      <c r="P21">
        <f t="shared" si="0"/>
        <v>0</v>
      </c>
      <c r="Q21">
        <f t="shared" si="1"/>
        <v>0</v>
      </c>
      <c r="R21">
        <f t="shared" si="2"/>
        <v>0</v>
      </c>
      <c r="S21">
        <f t="shared" si="3"/>
        <v>0</v>
      </c>
      <c r="T21">
        <f t="shared" si="3"/>
        <v>0</v>
      </c>
    </row>
    <row r="22" spans="7:20" ht="16" x14ac:dyDescent="0.2">
      <c r="G22" s="171"/>
      <c r="N22">
        <f t="shared" si="4"/>
        <v>0</v>
      </c>
      <c r="O22">
        <f t="shared" si="0"/>
        <v>0</v>
      </c>
      <c r="P22">
        <f t="shared" si="0"/>
        <v>0</v>
      </c>
      <c r="Q22">
        <f t="shared" si="1"/>
        <v>0</v>
      </c>
      <c r="R22">
        <f t="shared" si="2"/>
        <v>0</v>
      </c>
      <c r="S22">
        <f t="shared" si="3"/>
        <v>0</v>
      </c>
      <c r="T22">
        <f t="shared" si="3"/>
        <v>0</v>
      </c>
    </row>
    <row r="23" spans="7:20" ht="16" x14ac:dyDescent="0.2">
      <c r="G23" s="171"/>
      <c r="N23">
        <f t="shared" si="4"/>
        <v>0</v>
      </c>
      <c r="O23">
        <f t="shared" si="0"/>
        <v>0</v>
      </c>
      <c r="P23">
        <f t="shared" si="0"/>
        <v>0</v>
      </c>
      <c r="Q23">
        <f t="shared" si="1"/>
        <v>0</v>
      </c>
      <c r="R23">
        <f t="shared" si="2"/>
        <v>0</v>
      </c>
      <c r="S23">
        <f t="shared" si="3"/>
        <v>0</v>
      </c>
      <c r="T23">
        <f t="shared" si="3"/>
        <v>0</v>
      </c>
    </row>
    <row r="24" spans="7:20" ht="16" x14ac:dyDescent="0.2">
      <c r="G24" s="171"/>
      <c r="N24">
        <f t="shared" si="4"/>
        <v>0</v>
      </c>
      <c r="O24">
        <f t="shared" si="0"/>
        <v>0</v>
      </c>
      <c r="P24">
        <f t="shared" si="0"/>
        <v>0</v>
      </c>
      <c r="Q24">
        <f t="shared" si="1"/>
        <v>0</v>
      </c>
      <c r="R24">
        <f t="shared" si="2"/>
        <v>0</v>
      </c>
      <c r="S24">
        <f t="shared" si="3"/>
        <v>0</v>
      </c>
      <c r="T24">
        <f t="shared" si="3"/>
        <v>0</v>
      </c>
    </row>
    <row r="25" spans="7:20" ht="16" x14ac:dyDescent="0.2">
      <c r="G25" s="171"/>
      <c r="N25">
        <f t="shared" si="4"/>
        <v>0</v>
      </c>
      <c r="O25">
        <f t="shared" si="0"/>
        <v>0</v>
      </c>
      <c r="P25">
        <f t="shared" si="0"/>
        <v>0</v>
      </c>
      <c r="Q25">
        <f t="shared" si="1"/>
        <v>0</v>
      </c>
      <c r="R25">
        <f t="shared" si="2"/>
        <v>0</v>
      </c>
      <c r="S25">
        <f t="shared" si="3"/>
        <v>0</v>
      </c>
      <c r="T25">
        <f t="shared" si="3"/>
        <v>0</v>
      </c>
    </row>
    <row r="26" spans="7:20" ht="16" x14ac:dyDescent="0.2">
      <c r="G26" s="171"/>
      <c r="N26">
        <f t="shared" si="4"/>
        <v>0</v>
      </c>
      <c r="O26">
        <f t="shared" si="0"/>
        <v>0</v>
      </c>
      <c r="P26">
        <f t="shared" si="0"/>
        <v>0</v>
      </c>
      <c r="Q26">
        <f t="shared" si="1"/>
        <v>0</v>
      </c>
      <c r="R26">
        <f t="shared" si="2"/>
        <v>0</v>
      </c>
      <c r="S26">
        <f t="shared" si="3"/>
        <v>0</v>
      </c>
      <c r="T26">
        <f t="shared" si="3"/>
        <v>0</v>
      </c>
    </row>
    <row r="27" spans="7:20" ht="16" x14ac:dyDescent="0.2">
      <c r="G27" s="171"/>
      <c r="N27">
        <f t="shared" si="4"/>
        <v>0</v>
      </c>
      <c r="O27">
        <f t="shared" si="0"/>
        <v>0</v>
      </c>
      <c r="P27">
        <f t="shared" si="0"/>
        <v>0</v>
      </c>
      <c r="Q27">
        <f t="shared" si="1"/>
        <v>0</v>
      </c>
      <c r="R27">
        <f t="shared" si="2"/>
        <v>0</v>
      </c>
      <c r="S27">
        <f t="shared" si="3"/>
        <v>0</v>
      </c>
      <c r="T27">
        <f t="shared" si="3"/>
        <v>0</v>
      </c>
    </row>
    <row r="28" spans="7:20" ht="16" x14ac:dyDescent="0.2">
      <c r="G28" s="171"/>
      <c r="N28">
        <f t="shared" si="4"/>
        <v>0</v>
      </c>
      <c r="O28">
        <f t="shared" si="0"/>
        <v>0</v>
      </c>
      <c r="P28">
        <f t="shared" si="0"/>
        <v>0</v>
      </c>
      <c r="Q28">
        <f t="shared" si="1"/>
        <v>0</v>
      </c>
      <c r="R28">
        <f t="shared" si="2"/>
        <v>0</v>
      </c>
      <c r="S28">
        <f t="shared" si="3"/>
        <v>0</v>
      </c>
      <c r="T28">
        <f t="shared" si="3"/>
        <v>0</v>
      </c>
    </row>
    <row r="29" spans="7:20" ht="16" x14ac:dyDescent="0.2">
      <c r="G29" s="171"/>
      <c r="N29">
        <f t="shared" si="4"/>
        <v>0</v>
      </c>
      <c r="O29">
        <f t="shared" si="0"/>
        <v>0</v>
      </c>
      <c r="P29">
        <f t="shared" si="0"/>
        <v>0</v>
      </c>
      <c r="Q29">
        <f t="shared" si="1"/>
        <v>0</v>
      </c>
      <c r="R29">
        <f t="shared" si="2"/>
        <v>0</v>
      </c>
      <c r="S29">
        <f t="shared" si="3"/>
        <v>0</v>
      </c>
      <c r="T29">
        <f t="shared" si="3"/>
        <v>0</v>
      </c>
    </row>
    <row r="30" spans="7:20" ht="16" x14ac:dyDescent="0.2">
      <c r="G30" s="171"/>
      <c r="N30">
        <f t="shared" si="4"/>
        <v>0</v>
      </c>
      <c r="O30">
        <f t="shared" si="0"/>
        <v>0</v>
      </c>
      <c r="P30">
        <f t="shared" si="0"/>
        <v>0</v>
      </c>
      <c r="Q30">
        <f t="shared" si="1"/>
        <v>0</v>
      </c>
      <c r="R30">
        <f t="shared" si="2"/>
        <v>0</v>
      </c>
      <c r="S30">
        <f t="shared" si="3"/>
        <v>0</v>
      </c>
      <c r="T30">
        <f t="shared" si="3"/>
        <v>0</v>
      </c>
    </row>
    <row r="31" spans="7:20" ht="16" x14ac:dyDescent="0.2">
      <c r="G31" s="171"/>
      <c r="N31">
        <f t="shared" si="4"/>
        <v>0</v>
      </c>
      <c r="O31">
        <f t="shared" si="0"/>
        <v>0</v>
      </c>
      <c r="P31">
        <f t="shared" si="0"/>
        <v>0</v>
      </c>
      <c r="Q31">
        <f t="shared" si="1"/>
        <v>0</v>
      </c>
      <c r="R31">
        <f t="shared" si="2"/>
        <v>0</v>
      </c>
      <c r="S31">
        <f t="shared" si="3"/>
        <v>0</v>
      </c>
      <c r="T31">
        <f t="shared" si="3"/>
        <v>0</v>
      </c>
    </row>
    <row r="32" spans="7:20" ht="16" x14ac:dyDescent="0.2">
      <c r="G32" s="171"/>
      <c r="N32">
        <f t="shared" si="4"/>
        <v>0</v>
      </c>
      <c r="O32">
        <f t="shared" si="0"/>
        <v>0</v>
      </c>
      <c r="P32">
        <f t="shared" si="0"/>
        <v>0</v>
      </c>
      <c r="Q32">
        <f t="shared" si="1"/>
        <v>0</v>
      </c>
      <c r="R32">
        <f t="shared" si="2"/>
        <v>0</v>
      </c>
      <c r="S32">
        <f t="shared" si="3"/>
        <v>0</v>
      </c>
      <c r="T32">
        <f t="shared" si="3"/>
        <v>0</v>
      </c>
    </row>
    <row r="33" spans="7:20" ht="16" x14ac:dyDescent="0.2">
      <c r="G33" s="171"/>
      <c r="N33">
        <f t="shared" si="4"/>
        <v>0</v>
      </c>
      <c r="O33">
        <f t="shared" si="0"/>
        <v>0</v>
      </c>
      <c r="P33">
        <f t="shared" si="0"/>
        <v>0</v>
      </c>
      <c r="Q33">
        <f t="shared" si="1"/>
        <v>0</v>
      </c>
      <c r="R33">
        <f t="shared" si="2"/>
        <v>0</v>
      </c>
      <c r="S33">
        <f t="shared" si="3"/>
        <v>0</v>
      </c>
      <c r="T33">
        <f t="shared" si="3"/>
        <v>0</v>
      </c>
    </row>
    <row r="34" spans="7:20" ht="16" x14ac:dyDescent="0.2">
      <c r="G34" s="171"/>
      <c r="N34">
        <f t="shared" si="4"/>
        <v>0</v>
      </c>
      <c r="O34">
        <f t="shared" si="0"/>
        <v>0</v>
      </c>
      <c r="P34">
        <f t="shared" si="0"/>
        <v>0</v>
      </c>
      <c r="Q34">
        <f t="shared" ref="Q34:Q65" si="5">IF(D34="",0,_xlfn.XLOOKUP(D34,label,partID))</f>
        <v>0</v>
      </c>
      <c r="R34">
        <f t="shared" si="2"/>
        <v>0</v>
      </c>
      <c r="S34">
        <f t="shared" si="3"/>
        <v>0</v>
      </c>
      <c r="T34">
        <f t="shared" si="3"/>
        <v>0</v>
      </c>
    </row>
    <row r="35" spans="7:20" ht="16" x14ac:dyDescent="0.2">
      <c r="G35" s="171"/>
      <c r="N35">
        <f t="shared" si="4"/>
        <v>0</v>
      </c>
      <c r="O35">
        <f t="shared" si="0"/>
        <v>0</v>
      </c>
      <c r="P35">
        <f t="shared" si="0"/>
        <v>0</v>
      </c>
      <c r="Q35">
        <f t="shared" si="5"/>
        <v>0</v>
      </c>
      <c r="R35">
        <f t="shared" si="2"/>
        <v>0</v>
      </c>
      <c r="S35">
        <f t="shared" si="3"/>
        <v>0</v>
      </c>
      <c r="T35">
        <f t="shared" si="3"/>
        <v>0</v>
      </c>
    </row>
    <row r="36" spans="7:20" ht="16" x14ac:dyDescent="0.2">
      <c r="G36" s="171"/>
      <c r="N36">
        <f t="shared" si="4"/>
        <v>0</v>
      </c>
      <c r="O36">
        <f t="shared" si="0"/>
        <v>0</v>
      </c>
      <c r="P36">
        <f t="shared" si="0"/>
        <v>0</v>
      </c>
      <c r="Q36">
        <f t="shared" si="5"/>
        <v>0</v>
      </c>
      <c r="R36">
        <f t="shared" si="2"/>
        <v>0</v>
      </c>
      <c r="S36">
        <f t="shared" si="3"/>
        <v>0</v>
      </c>
      <c r="T36">
        <f t="shared" si="3"/>
        <v>0</v>
      </c>
    </row>
    <row r="37" spans="7:20" ht="16" x14ac:dyDescent="0.2">
      <c r="G37" s="171"/>
      <c r="N37">
        <f t="shared" si="4"/>
        <v>0</v>
      </c>
      <c r="O37">
        <f t="shared" si="0"/>
        <v>0</v>
      </c>
      <c r="P37">
        <f t="shared" si="0"/>
        <v>0</v>
      </c>
      <c r="Q37">
        <f t="shared" si="5"/>
        <v>0</v>
      </c>
      <c r="R37">
        <f t="shared" si="2"/>
        <v>0</v>
      </c>
      <c r="S37">
        <f t="shared" si="3"/>
        <v>0</v>
      </c>
      <c r="T37">
        <f t="shared" si="3"/>
        <v>0</v>
      </c>
    </row>
    <row r="38" spans="7:20" ht="16" x14ac:dyDescent="0.2">
      <c r="G38" s="171"/>
      <c r="N38">
        <f t="shared" si="4"/>
        <v>0</v>
      </c>
      <c r="O38">
        <f t="shared" si="0"/>
        <v>0</v>
      </c>
      <c r="P38">
        <f t="shared" si="0"/>
        <v>0</v>
      </c>
      <c r="Q38">
        <f t="shared" si="5"/>
        <v>0</v>
      </c>
      <c r="R38">
        <f t="shared" si="2"/>
        <v>0</v>
      </c>
      <c r="S38">
        <f t="shared" si="3"/>
        <v>0</v>
      </c>
      <c r="T38">
        <f t="shared" si="3"/>
        <v>0</v>
      </c>
    </row>
    <row r="39" spans="7:20" ht="16" x14ac:dyDescent="0.2">
      <c r="G39" s="171"/>
      <c r="N39">
        <f t="shared" si="4"/>
        <v>0</v>
      </c>
      <c r="O39">
        <f t="shared" si="0"/>
        <v>0</v>
      </c>
      <c r="P39">
        <f t="shared" si="0"/>
        <v>0</v>
      </c>
      <c r="Q39">
        <f t="shared" si="5"/>
        <v>0</v>
      </c>
      <c r="R39">
        <f t="shared" si="2"/>
        <v>0</v>
      </c>
      <c r="S39">
        <f t="shared" si="3"/>
        <v>0</v>
      </c>
      <c r="T39">
        <f t="shared" si="3"/>
        <v>0</v>
      </c>
    </row>
    <row r="40" spans="7:20" ht="16" x14ac:dyDescent="0.2">
      <c r="G40" s="171"/>
      <c r="N40">
        <f t="shared" si="4"/>
        <v>0</v>
      </c>
      <c r="O40">
        <f t="shared" si="0"/>
        <v>0</v>
      </c>
      <c r="P40">
        <f t="shared" si="0"/>
        <v>0</v>
      </c>
      <c r="Q40">
        <f t="shared" si="5"/>
        <v>0</v>
      </c>
      <c r="R40">
        <f t="shared" si="2"/>
        <v>0</v>
      </c>
      <c r="S40">
        <f t="shared" si="3"/>
        <v>0</v>
      </c>
      <c r="T40">
        <f t="shared" si="3"/>
        <v>0</v>
      </c>
    </row>
    <row r="41" spans="7:20" ht="16" x14ac:dyDescent="0.2">
      <c r="G41" s="171"/>
      <c r="N41">
        <f t="shared" si="4"/>
        <v>0</v>
      </c>
      <c r="O41">
        <f t="shared" si="0"/>
        <v>0</v>
      </c>
      <c r="P41">
        <f t="shared" si="0"/>
        <v>0</v>
      </c>
      <c r="Q41">
        <f t="shared" si="5"/>
        <v>0</v>
      </c>
      <c r="R41">
        <f t="shared" si="2"/>
        <v>0</v>
      </c>
      <c r="S41">
        <f t="shared" si="3"/>
        <v>0</v>
      </c>
      <c r="T41">
        <f t="shared" si="3"/>
        <v>0</v>
      </c>
    </row>
    <row r="42" spans="7:20" ht="16" x14ac:dyDescent="0.2">
      <c r="G42" s="171"/>
      <c r="N42">
        <f t="shared" si="4"/>
        <v>0</v>
      </c>
      <c r="O42">
        <f t="shared" si="0"/>
        <v>0</v>
      </c>
      <c r="P42">
        <f t="shared" si="0"/>
        <v>0</v>
      </c>
      <c r="Q42">
        <f t="shared" si="5"/>
        <v>0</v>
      </c>
      <c r="R42">
        <f t="shared" si="2"/>
        <v>0</v>
      </c>
      <c r="S42">
        <f t="shared" si="3"/>
        <v>0</v>
      </c>
      <c r="T42">
        <f t="shared" si="3"/>
        <v>0</v>
      </c>
    </row>
    <row r="43" spans="7:20" ht="16" x14ac:dyDescent="0.2">
      <c r="G43" s="171"/>
      <c r="N43">
        <f t="shared" si="4"/>
        <v>0</v>
      </c>
      <c r="O43">
        <f t="shared" si="0"/>
        <v>0</v>
      </c>
      <c r="P43">
        <f t="shared" si="0"/>
        <v>0</v>
      </c>
      <c r="Q43">
        <f t="shared" si="5"/>
        <v>0</v>
      </c>
      <c r="R43">
        <f t="shared" si="2"/>
        <v>0</v>
      </c>
      <c r="S43">
        <f t="shared" si="3"/>
        <v>0</v>
      </c>
      <c r="T43">
        <f t="shared" si="3"/>
        <v>0</v>
      </c>
    </row>
    <row r="44" spans="7:20" ht="16" x14ac:dyDescent="0.2">
      <c r="G44" s="171"/>
      <c r="N44">
        <f t="shared" si="4"/>
        <v>0</v>
      </c>
      <c r="O44">
        <f t="shared" si="0"/>
        <v>0</v>
      </c>
      <c r="P44">
        <f t="shared" si="0"/>
        <v>0</v>
      </c>
      <c r="Q44">
        <f t="shared" si="5"/>
        <v>0</v>
      </c>
      <c r="R44">
        <f t="shared" si="2"/>
        <v>0</v>
      </c>
      <c r="S44">
        <f t="shared" si="3"/>
        <v>0</v>
      </c>
      <c r="T44">
        <f t="shared" si="3"/>
        <v>0</v>
      </c>
    </row>
    <row r="45" spans="7:20" ht="16" x14ac:dyDescent="0.2">
      <c r="G45" s="171"/>
      <c r="N45">
        <f t="shared" si="4"/>
        <v>0</v>
      </c>
      <c r="O45">
        <f t="shared" si="0"/>
        <v>0</v>
      </c>
      <c r="P45">
        <f t="shared" si="0"/>
        <v>0</v>
      </c>
      <c r="Q45">
        <f t="shared" si="5"/>
        <v>0</v>
      </c>
      <c r="R45">
        <f t="shared" si="2"/>
        <v>0</v>
      </c>
      <c r="S45">
        <f t="shared" si="3"/>
        <v>0</v>
      </c>
      <c r="T45">
        <f t="shared" si="3"/>
        <v>0</v>
      </c>
    </row>
    <row r="46" spans="7:20" ht="16" x14ac:dyDescent="0.2">
      <c r="G46" s="171"/>
      <c r="N46">
        <f t="shared" si="4"/>
        <v>0</v>
      </c>
      <c r="O46">
        <f t="shared" si="0"/>
        <v>0</v>
      </c>
      <c r="P46">
        <f t="shared" si="0"/>
        <v>0</v>
      </c>
      <c r="Q46">
        <f t="shared" si="5"/>
        <v>0</v>
      </c>
      <c r="R46">
        <f t="shared" si="2"/>
        <v>0</v>
      </c>
      <c r="S46">
        <f t="shared" si="3"/>
        <v>0</v>
      </c>
      <c r="T46">
        <f t="shared" si="3"/>
        <v>0</v>
      </c>
    </row>
    <row r="47" spans="7:20" ht="16" x14ac:dyDescent="0.2">
      <c r="G47" s="171"/>
      <c r="N47">
        <f t="shared" si="4"/>
        <v>0</v>
      </c>
      <c r="O47">
        <f t="shared" si="0"/>
        <v>0</v>
      </c>
      <c r="P47">
        <f t="shared" si="0"/>
        <v>0</v>
      </c>
      <c r="Q47">
        <f t="shared" si="5"/>
        <v>0</v>
      </c>
      <c r="R47">
        <f t="shared" si="2"/>
        <v>0</v>
      </c>
      <c r="S47">
        <f t="shared" si="3"/>
        <v>0</v>
      </c>
      <c r="T47">
        <f t="shared" si="3"/>
        <v>0</v>
      </c>
    </row>
    <row r="48" spans="7:20" ht="16" x14ac:dyDescent="0.2">
      <c r="G48" s="171"/>
      <c r="N48">
        <f t="shared" si="4"/>
        <v>0</v>
      </c>
      <c r="O48">
        <f t="shared" si="0"/>
        <v>0</v>
      </c>
      <c r="P48">
        <f t="shared" si="0"/>
        <v>0</v>
      </c>
      <c r="Q48">
        <f t="shared" si="5"/>
        <v>0</v>
      </c>
      <c r="R48">
        <f t="shared" si="2"/>
        <v>0</v>
      </c>
      <c r="S48">
        <f t="shared" si="3"/>
        <v>0</v>
      </c>
      <c r="T48">
        <f t="shared" si="3"/>
        <v>0</v>
      </c>
    </row>
    <row r="49" spans="7:20" ht="16" x14ac:dyDescent="0.2">
      <c r="G49" s="171"/>
      <c r="N49">
        <f t="shared" si="4"/>
        <v>0</v>
      </c>
      <c r="O49">
        <f t="shared" si="0"/>
        <v>0</v>
      </c>
      <c r="P49">
        <f t="shared" si="0"/>
        <v>0</v>
      </c>
      <c r="Q49">
        <f t="shared" si="5"/>
        <v>0</v>
      </c>
      <c r="R49">
        <f t="shared" si="2"/>
        <v>0</v>
      </c>
      <c r="S49">
        <f t="shared" si="3"/>
        <v>0</v>
      </c>
      <c r="T49">
        <f t="shared" si="3"/>
        <v>0</v>
      </c>
    </row>
    <row r="50" spans="7:20" ht="16" x14ac:dyDescent="0.2">
      <c r="G50" s="171"/>
      <c r="N50">
        <f t="shared" si="4"/>
        <v>0</v>
      </c>
      <c r="O50">
        <f t="shared" si="0"/>
        <v>0</v>
      </c>
      <c r="P50">
        <f t="shared" si="0"/>
        <v>0</v>
      </c>
      <c r="Q50">
        <f t="shared" si="5"/>
        <v>0</v>
      </c>
      <c r="R50">
        <f t="shared" si="2"/>
        <v>0</v>
      </c>
      <c r="S50">
        <f t="shared" si="3"/>
        <v>0</v>
      </c>
      <c r="T50">
        <f t="shared" si="3"/>
        <v>0</v>
      </c>
    </row>
    <row r="51" spans="7:20" ht="16" x14ac:dyDescent="0.2">
      <c r="G51" s="171"/>
      <c r="N51">
        <f t="shared" si="4"/>
        <v>0</v>
      </c>
      <c r="O51">
        <f t="shared" si="0"/>
        <v>0</v>
      </c>
      <c r="P51">
        <f t="shared" si="0"/>
        <v>0</v>
      </c>
      <c r="Q51">
        <f t="shared" si="5"/>
        <v>0</v>
      </c>
      <c r="R51">
        <f t="shared" si="2"/>
        <v>0</v>
      </c>
      <c r="S51">
        <f t="shared" si="3"/>
        <v>0</v>
      </c>
      <c r="T51">
        <f t="shared" si="3"/>
        <v>0</v>
      </c>
    </row>
    <row r="52" spans="7:20" ht="16" x14ac:dyDescent="0.2">
      <c r="G52" s="171"/>
      <c r="N52">
        <f t="shared" si="4"/>
        <v>0</v>
      </c>
      <c r="O52">
        <f t="shared" si="0"/>
        <v>0</v>
      </c>
      <c r="P52">
        <f t="shared" si="0"/>
        <v>0</v>
      </c>
      <c r="Q52">
        <f t="shared" si="5"/>
        <v>0</v>
      </c>
      <c r="R52">
        <f t="shared" si="2"/>
        <v>0</v>
      </c>
      <c r="S52">
        <f t="shared" si="3"/>
        <v>0</v>
      </c>
      <c r="T52">
        <f t="shared" si="3"/>
        <v>0</v>
      </c>
    </row>
    <row r="53" spans="7:20" ht="16" x14ac:dyDescent="0.2">
      <c r="G53" s="171"/>
      <c r="N53">
        <f t="shared" si="4"/>
        <v>0</v>
      </c>
      <c r="O53">
        <f t="shared" si="0"/>
        <v>0</v>
      </c>
      <c r="P53">
        <f t="shared" si="0"/>
        <v>0</v>
      </c>
      <c r="Q53">
        <f t="shared" si="5"/>
        <v>0</v>
      </c>
      <c r="R53">
        <f t="shared" si="2"/>
        <v>0</v>
      </c>
      <c r="S53">
        <f t="shared" si="3"/>
        <v>0</v>
      </c>
      <c r="T53">
        <f t="shared" si="3"/>
        <v>0</v>
      </c>
    </row>
    <row r="54" spans="7:20" ht="16" x14ac:dyDescent="0.2">
      <c r="G54" s="171"/>
      <c r="N54">
        <f t="shared" si="4"/>
        <v>0</v>
      </c>
      <c r="O54">
        <f t="shared" si="0"/>
        <v>0</v>
      </c>
      <c r="P54">
        <f t="shared" si="0"/>
        <v>0</v>
      </c>
      <c r="Q54">
        <f t="shared" si="5"/>
        <v>0</v>
      </c>
      <c r="R54">
        <f t="shared" si="2"/>
        <v>0</v>
      </c>
      <c r="S54">
        <f t="shared" si="3"/>
        <v>0</v>
      </c>
      <c r="T54">
        <f t="shared" si="3"/>
        <v>0</v>
      </c>
    </row>
    <row r="55" spans="7:20" ht="16" x14ac:dyDescent="0.2">
      <c r="G55" s="171"/>
      <c r="N55">
        <f t="shared" si="4"/>
        <v>0</v>
      </c>
      <c r="O55">
        <f t="shared" si="0"/>
        <v>0</v>
      </c>
      <c r="P55">
        <f t="shared" si="0"/>
        <v>0</v>
      </c>
      <c r="Q55">
        <f t="shared" si="5"/>
        <v>0</v>
      </c>
      <c r="R55">
        <f t="shared" si="2"/>
        <v>0</v>
      </c>
      <c r="S55">
        <f t="shared" si="3"/>
        <v>0</v>
      </c>
      <c r="T55">
        <f t="shared" si="3"/>
        <v>0</v>
      </c>
    </row>
    <row r="56" spans="7:20" ht="16" x14ac:dyDescent="0.2">
      <c r="G56" s="171"/>
      <c r="N56">
        <f t="shared" si="4"/>
        <v>0</v>
      </c>
      <c r="O56">
        <f t="shared" si="0"/>
        <v>0</v>
      </c>
      <c r="P56">
        <f t="shared" si="0"/>
        <v>0</v>
      </c>
      <c r="Q56">
        <f t="shared" si="5"/>
        <v>0</v>
      </c>
      <c r="R56">
        <f t="shared" si="2"/>
        <v>0</v>
      </c>
      <c r="S56">
        <f t="shared" si="3"/>
        <v>0</v>
      </c>
      <c r="T56">
        <f t="shared" si="3"/>
        <v>0</v>
      </c>
    </row>
    <row r="57" spans="7:20" ht="16" x14ac:dyDescent="0.2">
      <c r="G57" s="171"/>
      <c r="N57">
        <f t="shared" si="4"/>
        <v>0</v>
      </c>
      <c r="O57">
        <f t="shared" si="0"/>
        <v>0</v>
      </c>
      <c r="P57">
        <f t="shared" si="0"/>
        <v>0</v>
      </c>
      <c r="Q57">
        <f t="shared" si="5"/>
        <v>0</v>
      </c>
      <c r="R57">
        <f t="shared" si="2"/>
        <v>0</v>
      </c>
      <c r="S57">
        <f t="shared" si="3"/>
        <v>0</v>
      </c>
      <c r="T57">
        <f t="shared" si="3"/>
        <v>0</v>
      </c>
    </row>
    <row r="58" spans="7:20" ht="16" x14ac:dyDescent="0.2">
      <c r="G58" s="171"/>
      <c r="N58">
        <f t="shared" si="4"/>
        <v>0</v>
      </c>
      <c r="O58">
        <f t="shared" si="0"/>
        <v>0</v>
      </c>
      <c r="P58">
        <f t="shared" si="0"/>
        <v>0</v>
      </c>
      <c r="Q58">
        <f t="shared" si="5"/>
        <v>0</v>
      </c>
      <c r="R58">
        <f t="shared" si="2"/>
        <v>0</v>
      </c>
      <c r="S58">
        <f t="shared" si="3"/>
        <v>0</v>
      </c>
      <c r="T58">
        <f t="shared" si="3"/>
        <v>0</v>
      </c>
    </row>
    <row r="59" spans="7:20" ht="16" x14ac:dyDescent="0.2">
      <c r="G59" s="171"/>
      <c r="N59">
        <f t="shared" si="4"/>
        <v>0</v>
      </c>
      <c r="O59">
        <f t="shared" si="0"/>
        <v>0</v>
      </c>
      <c r="P59">
        <f t="shared" si="0"/>
        <v>0</v>
      </c>
      <c r="Q59">
        <f t="shared" si="5"/>
        <v>0</v>
      </c>
      <c r="R59">
        <f t="shared" si="2"/>
        <v>0</v>
      </c>
      <c r="S59">
        <f t="shared" si="3"/>
        <v>0</v>
      </c>
      <c r="T59">
        <f t="shared" si="3"/>
        <v>0</v>
      </c>
    </row>
    <row r="60" spans="7:20" ht="16" x14ac:dyDescent="0.2">
      <c r="G60" s="171"/>
      <c r="N60">
        <f t="shared" si="4"/>
        <v>0</v>
      </c>
      <c r="O60">
        <f t="shared" si="0"/>
        <v>0</v>
      </c>
      <c r="P60">
        <f t="shared" si="0"/>
        <v>0</v>
      </c>
      <c r="Q60">
        <f t="shared" si="5"/>
        <v>0</v>
      </c>
      <c r="R60">
        <f t="shared" si="2"/>
        <v>0</v>
      </c>
      <c r="S60">
        <f t="shared" si="3"/>
        <v>0</v>
      </c>
      <c r="T60">
        <f t="shared" si="3"/>
        <v>0</v>
      </c>
    </row>
    <row r="61" spans="7:20" ht="16" x14ac:dyDescent="0.2">
      <c r="G61" s="171"/>
      <c r="N61">
        <f t="shared" si="4"/>
        <v>0</v>
      </c>
      <c r="O61">
        <f t="shared" si="0"/>
        <v>0</v>
      </c>
      <c r="P61">
        <f t="shared" si="0"/>
        <v>0</v>
      </c>
      <c r="Q61">
        <f t="shared" si="5"/>
        <v>0</v>
      </c>
      <c r="R61">
        <f t="shared" si="2"/>
        <v>0</v>
      </c>
      <c r="S61">
        <f t="shared" si="3"/>
        <v>0</v>
      </c>
      <c r="T61">
        <f t="shared" si="3"/>
        <v>0</v>
      </c>
    </row>
    <row r="62" spans="7:20" ht="16" x14ac:dyDescent="0.2">
      <c r="G62" s="171"/>
      <c r="N62">
        <f t="shared" si="4"/>
        <v>0</v>
      </c>
      <c r="O62">
        <f t="shared" si="0"/>
        <v>0</v>
      </c>
      <c r="P62">
        <f t="shared" si="0"/>
        <v>0</v>
      </c>
      <c r="Q62">
        <f t="shared" si="5"/>
        <v>0</v>
      </c>
      <c r="R62">
        <f t="shared" si="2"/>
        <v>0</v>
      </c>
      <c r="S62">
        <f t="shared" si="3"/>
        <v>0</v>
      </c>
      <c r="T62">
        <f t="shared" si="3"/>
        <v>0</v>
      </c>
    </row>
    <row r="63" spans="7:20" ht="16" x14ac:dyDescent="0.2">
      <c r="G63" s="171"/>
      <c r="N63">
        <f t="shared" si="4"/>
        <v>0</v>
      </c>
      <c r="O63">
        <f t="shared" si="0"/>
        <v>0</v>
      </c>
      <c r="P63">
        <f t="shared" si="0"/>
        <v>0</v>
      </c>
      <c r="Q63">
        <f t="shared" si="5"/>
        <v>0</v>
      </c>
      <c r="R63">
        <f t="shared" si="2"/>
        <v>0</v>
      </c>
      <c r="S63">
        <f t="shared" si="3"/>
        <v>0</v>
      </c>
      <c r="T63">
        <f t="shared" si="3"/>
        <v>0</v>
      </c>
    </row>
    <row r="64" spans="7:20" ht="16" x14ac:dyDescent="0.2">
      <c r="G64" s="171"/>
      <c r="N64">
        <f t="shared" si="4"/>
        <v>0</v>
      </c>
      <c r="O64">
        <f t="shared" si="0"/>
        <v>0</v>
      </c>
      <c r="P64">
        <f t="shared" si="0"/>
        <v>0</v>
      </c>
      <c r="Q64">
        <f t="shared" si="5"/>
        <v>0</v>
      </c>
      <c r="R64">
        <f t="shared" si="2"/>
        <v>0</v>
      </c>
      <c r="S64">
        <f t="shared" si="3"/>
        <v>0</v>
      </c>
      <c r="T64">
        <f t="shared" si="3"/>
        <v>0</v>
      </c>
    </row>
    <row r="65" spans="7:20" ht="16" x14ac:dyDescent="0.2">
      <c r="G65" s="171"/>
      <c r="N65">
        <f t="shared" si="4"/>
        <v>0</v>
      </c>
      <c r="O65">
        <f t="shared" si="0"/>
        <v>0</v>
      </c>
      <c r="P65">
        <f t="shared" si="0"/>
        <v>0</v>
      </c>
      <c r="Q65">
        <f t="shared" si="5"/>
        <v>0</v>
      </c>
      <c r="R65">
        <f t="shared" si="2"/>
        <v>0</v>
      </c>
      <c r="S65">
        <f t="shared" si="3"/>
        <v>0</v>
      </c>
      <c r="T65">
        <f t="shared" si="3"/>
        <v>0</v>
      </c>
    </row>
    <row r="66" spans="7:20" ht="16" x14ac:dyDescent="0.2">
      <c r="G66" s="171"/>
      <c r="N66">
        <f t="shared" si="4"/>
        <v>0</v>
      </c>
      <c r="O66">
        <f t="shared" ref="O66:P100" si="6">B66</f>
        <v>0</v>
      </c>
      <c r="P66">
        <f t="shared" si="6"/>
        <v>0</v>
      </c>
      <c r="Q66">
        <f t="shared" ref="Q66:Q100" si="7">IF(D66="",0,_xlfn.XLOOKUP(D66,label,partID))</f>
        <v>0</v>
      </c>
      <c r="R66">
        <f t="shared" ref="R66:R100" si="8">E66</f>
        <v>0</v>
      </c>
      <c r="S66">
        <f t="shared" ref="S66:T100" si="9">F66</f>
        <v>0</v>
      </c>
      <c r="T66">
        <f t="shared" si="9"/>
        <v>0</v>
      </c>
    </row>
    <row r="67" spans="7:20" ht="16" x14ac:dyDescent="0.2">
      <c r="G67" s="171"/>
      <c r="N67">
        <f t="shared" ref="N67:N100" si="10">A67</f>
        <v>0</v>
      </c>
      <c r="O67">
        <f t="shared" si="6"/>
        <v>0</v>
      </c>
      <c r="P67">
        <f t="shared" si="6"/>
        <v>0</v>
      </c>
      <c r="Q67">
        <f t="shared" si="7"/>
        <v>0</v>
      </c>
      <c r="R67">
        <f t="shared" si="8"/>
        <v>0</v>
      </c>
      <c r="S67">
        <f t="shared" si="9"/>
        <v>0</v>
      </c>
      <c r="T67">
        <f t="shared" si="9"/>
        <v>0</v>
      </c>
    </row>
    <row r="68" spans="7:20" ht="16" x14ac:dyDescent="0.2">
      <c r="G68" s="171"/>
      <c r="N68">
        <f t="shared" si="10"/>
        <v>0</v>
      </c>
      <c r="O68">
        <f t="shared" si="6"/>
        <v>0</v>
      </c>
      <c r="P68">
        <f t="shared" si="6"/>
        <v>0</v>
      </c>
      <c r="Q68">
        <f t="shared" si="7"/>
        <v>0</v>
      </c>
      <c r="R68">
        <f t="shared" si="8"/>
        <v>0</v>
      </c>
      <c r="S68">
        <f t="shared" si="9"/>
        <v>0</v>
      </c>
      <c r="T68">
        <f t="shared" si="9"/>
        <v>0</v>
      </c>
    </row>
    <row r="69" spans="7:20" ht="16" x14ac:dyDescent="0.2">
      <c r="G69" s="171"/>
      <c r="N69">
        <f t="shared" si="10"/>
        <v>0</v>
      </c>
      <c r="O69">
        <f t="shared" si="6"/>
        <v>0</v>
      </c>
      <c r="P69">
        <f t="shared" si="6"/>
        <v>0</v>
      </c>
      <c r="Q69">
        <f t="shared" si="7"/>
        <v>0</v>
      </c>
      <c r="R69">
        <f t="shared" si="8"/>
        <v>0</v>
      </c>
      <c r="S69">
        <f t="shared" si="9"/>
        <v>0</v>
      </c>
      <c r="T69">
        <f t="shared" si="9"/>
        <v>0</v>
      </c>
    </row>
    <row r="70" spans="7:20" ht="16" x14ac:dyDescent="0.2">
      <c r="G70" s="171"/>
      <c r="N70">
        <f t="shared" si="10"/>
        <v>0</v>
      </c>
      <c r="O70">
        <f t="shared" si="6"/>
        <v>0</v>
      </c>
      <c r="P70">
        <f t="shared" si="6"/>
        <v>0</v>
      </c>
      <c r="Q70">
        <f t="shared" si="7"/>
        <v>0</v>
      </c>
      <c r="R70">
        <f t="shared" si="8"/>
        <v>0</v>
      </c>
      <c r="S70">
        <f t="shared" si="9"/>
        <v>0</v>
      </c>
      <c r="T70">
        <f t="shared" si="9"/>
        <v>0</v>
      </c>
    </row>
    <row r="71" spans="7:20" ht="16" x14ac:dyDescent="0.2">
      <c r="G71" s="171"/>
      <c r="N71">
        <f t="shared" si="10"/>
        <v>0</v>
      </c>
      <c r="O71">
        <f t="shared" si="6"/>
        <v>0</v>
      </c>
      <c r="P71">
        <f t="shared" si="6"/>
        <v>0</v>
      </c>
      <c r="Q71">
        <f t="shared" si="7"/>
        <v>0</v>
      </c>
      <c r="R71">
        <f t="shared" si="8"/>
        <v>0</v>
      </c>
      <c r="S71">
        <f t="shared" si="9"/>
        <v>0</v>
      </c>
      <c r="T71">
        <f t="shared" si="9"/>
        <v>0</v>
      </c>
    </row>
    <row r="72" spans="7:20" ht="16" x14ac:dyDescent="0.2">
      <c r="G72" s="171"/>
      <c r="N72">
        <f t="shared" si="10"/>
        <v>0</v>
      </c>
      <c r="O72">
        <f t="shared" si="6"/>
        <v>0</v>
      </c>
      <c r="P72">
        <f t="shared" si="6"/>
        <v>0</v>
      </c>
      <c r="Q72">
        <f t="shared" si="7"/>
        <v>0</v>
      </c>
      <c r="R72">
        <f t="shared" si="8"/>
        <v>0</v>
      </c>
      <c r="S72">
        <f t="shared" si="9"/>
        <v>0</v>
      </c>
      <c r="T72">
        <f t="shared" si="9"/>
        <v>0</v>
      </c>
    </row>
    <row r="73" spans="7:20" ht="16" x14ac:dyDescent="0.2">
      <c r="G73" s="171"/>
      <c r="N73">
        <f t="shared" si="10"/>
        <v>0</v>
      </c>
      <c r="O73">
        <f t="shared" si="6"/>
        <v>0</v>
      </c>
      <c r="P73">
        <f t="shared" si="6"/>
        <v>0</v>
      </c>
      <c r="Q73">
        <f t="shared" si="7"/>
        <v>0</v>
      </c>
      <c r="R73">
        <f t="shared" si="8"/>
        <v>0</v>
      </c>
      <c r="S73">
        <f t="shared" si="9"/>
        <v>0</v>
      </c>
      <c r="T73">
        <f t="shared" si="9"/>
        <v>0</v>
      </c>
    </row>
    <row r="74" spans="7:20" ht="16" x14ac:dyDescent="0.2">
      <c r="G74" s="171"/>
      <c r="N74">
        <f t="shared" si="10"/>
        <v>0</v>
      </c>
      <c r="O74">
        <f t="shared" si="6"/>
        <v>0</v>
      </c>
      <c r="P74">
        <f t="shared" si="6"/>
        <v>0</v>
      </c>
      <c r="Q74">
        <f t="shared" si="7"/>
        <v>0</v>
      </c>
      <c r="R74">
        <f t="shared" si="8"/>
        <v>0</v>
      </c>
      <c r="S74">
        <f t="shared" si="9"/>
        <v>0</v>
      </c>
      <c r="T74">
        <f t="shared" si="9"/>
        <v>0</v>
      </c>
    </row>
    <row r="75" spans="7:20" ht="16" x14ac:dyDescent="0.2">
      <c r="G75" s="171"/>
      <c r="N75">
        <f t="shared" si="10"/>
        <v>0</v>
      </c>
      <c r="O75">
        <f t="shared" si="6"/>
        <v>0</v>
      </c>
      <c r="P75">
        <f t="shared" si="6"/>
        <v>0</v>
      </c>
      <c r="Q75">
        <f t="shared" si="7"/>
        <v>0</v>
      </c>
      <c r="R75">
        <f t="shared" si="8"/>
        <v>0</v>
      </c>
      <c r="S75">
        <f t="shared" si="9"/>
        <v>0</v>
      </c>
      <c r="T75">
        <f t="shared" si="9"/>
        <v>0</v>
      </c>
    </row>
    <row r="76" spans="7:20" ht="16" x14ac:dyDescent="0.2">
      <c r="G76" s="171"/>
      <c r="N76">
        <f t="shared" si="10"/>
        <v>0</v>
      </c>
      <c r="O76">
        <f t="shared" si="6"/>
        <v>0</v>
      </c>
      <c r="P76">
        <f t="shared" si="6"/>
        <v>0</v>
      </c>
      <c r="Q76">
        <f t="shared" si="7"/>
        <v>0</v>
      </c>
      <c r="R76">
        <f t="shared" si="8"/>
        <v>0</v>
      </c>
      <c r="S76">
        <f t="shared" si="9"/>
        <v>0</v>
      </c>
      <c r="T76">
        <f t="shared" si="9"/>
        <v>0</v>
      </c>
    </row>
    <row r="77" spans="7:20" ht="16" x14ac:dyDescent="0.2">
      <c r="G77" s="171"/>
      <c r="N77">
        <f t="shared" si="10"/>
        <v>0</v>
      </c>
      <c r="O77">
        <f t="shared" si="6"/>
        <v>0</v>
      </c>
      <c r="P77">
        <f t="shared" si="6"/>
        <v>0</v>
      </c>
      <c r="Q77">
        <f t="shared" si="7"/>
        <v>0</v>
      </c>
      <c r="R77">
        <f t="shared" si="8"/>
        <v>0</v>
      </c>
      <c r="S77">
        <f t="shared" si="9"/>
        <v>0</v>
      </c>
      <c r="T77">
        <f t="shared" si="9"/>
        <v>0</v>
      </c>
    </row>
    <row r="78" spans="7:20" ht="16" x14ac:dyDescent="0.2">
      <c r="G78" s="171"/>
      <c r="N78">
        <f t="shared" si="10"/>
        <v>0</v>
      </c>
      <c r="O78">
        <f t="shared" si="6"/>
        <v>0</v>
      </c>
      <c r="P78">
        <f t="shared" si="6"/>
        <v>0</v>
      </c>
      <c r="Q78">
        <f t="shared" si="7"/>
        <v>0</v>
      </c>
      <c r="R78">
        <f t="shared" si="8"/>
        <v>0</v>
      </c>
      <c r="S78">
        <f t="shared" si="9"/>
        <v>0</v>
      </c>
      <c r="T78">
        <f t="shared" si="9"/>
        <v>0</v>
      </c>
    </row>
    <row r="79" spans="7:20" ht="16" x14ac:dyDescent="0.2">
      <c r="G79" s="171"/>
      <c r="N79">
        <f t="shared" si="10"/>
        <v>0</v>
      </c>
      <c r="O79">
        <f t="shared" si="6"/>
        <v>0</v>
      </c>
      <c r="P79">
        <f t="shared" si="6"/>
        <v>0</v>
      </c>
      <c r="Q79">
        <f t="shared" si="7"/>
        <v>0</v>
      </c>
      <c r="R79">
        <f t="shared" si="8"/>
        <v>0</v>
      </c>
      <c r="S79">
        <f t="shared" si="9"/>
        <v>0</v>
      </c>
      <c r="T79">
        <f t="shared" si="9"/>
        <v>0</v>
      </c>
    </row>
    <row r="80" spans="7:20" ht="16" x14ac:dyDescent="0.2">
      <c r="G80" s="171"/>
      <c r="N80">
        <f t="shared" si="10"/>
        <v>0</v>
      </c>
      <c r="O80">
        <f t="shared" si="6"/>
        <v>0</v>
      </c>
      <c r="P80">
        <f t="shared" si="6"/>
        <v>0</v>
      </c>
      <c r="Q80">
        <f t="shared" si="7"/>
        <v>0</v>
      </c>
      <c r="R80">
        <f t="shared" si="8"/>
        <v>0</v>
      </c>
      <c r="S80">
        <f t="shared" si="9"/>
        <v>0</v>
      </c>
      <c r="T80">
        <f t="shared" si="9"/>
        <v>0</v>
      </c>
    </row>
    <row r="81" spans="7:20" ht="16" x14ac:dyDescent="0.2">
      <c r="G81" s="171"/>
      <c r="N81">
        <f t="shared" si="10"/>
        <v>0</v>
      </c>
      <c r="O81">
        <f t="shared" si="6"/>
        <v>0</v>
      </c>
      <c r="P81">
        <f t="shared" si="6"/>
        <v>0</v>
      </c>
      <c r="Q81">
        <f t="shared" si="7"/>
        <v>0</v>
      </c>
      <c r="R81">
        <f t="shared" si="8"/>
        <v>0</v>
      </c>
      <c r="S81">
        <f t="shared" si="9"/>
        <v>0</v>
      </c>
      <c r="T81">
        <f t="shared" si="9"/>
        <v>0</v>
      </c>
    </row>
    <row r="82" spans="7:20" ht="16" x14ac:dyDescent="0.2">
      <c r="G82" s="171"/>
      <c r="N82">
        <f t="shared" si="10"/>
        <v>0</v>
      </c>
      <c r="O82">
        <f t="shared" si="6"/>
        <v>0</v>
      </c>
      <c r="P82">
        <f t="shared" si="6"/>
        <v>0</v>
      </c>
      <c r="Q82">
        <f t="shared" si="7"/>
        <v>0</v>
      </c>
      <c r="R82">
        <f t="shared" si="8"/>
        <v>0</v>
      </c>
      <c r="S82">
        <f t="shared" si="9"/>
        <v>0</v>
      </c>
      <c r="T82">
        <f t="shared" si="9"/>
        <v>0</v>
      </c>
    </row>
    <row r="83" spans="7:20" ht="16" x14ac:dyDescent="0.2">
      <c r="G83" s="171"/>
      <c r="N83">
        <f t="shared" si="10"/>
        <v>0</v>
      </c>
      <c r="O83">
        <f t="shared" si="6"/>
        <v>0</v>
      </c>
      <c r="P83">
        <f t="shared" si="6"/>
        <v>0</v>
      </c>
      <c r="Q83">
        <f t="shared" si="7"/>
        <v>0</v>
      </c>
      <c r="R83">
        <f t="shared" si="8"/>
        <v>0</v>
      </c>
      <c r="S83">
        <f t="shared" si="9"/>
        <v>0</v>
      </c>
      <c r="T83">
        <f t="shared" si="9"/>
        <v>0</v>
      </c>
    </row>
    <row r="84" spans="7:20" ht="16" x14ac:dyDescent="0.2">
      <c r="G84" s="171"/>
      <c r="N84">
        <f t="shared" si="10"/>
        <v>0</v>
      </c>
      <c r="O84">
        <f t="shared" si="6"/>
        <v>0</v>
      </c>
      <c r="P84">
        <f t="shared" si="6"/>
        <v>0</v>
      </c>
      <c r="Q84">
        <f t="shared" si="7"/>
        <v>0</v>
      </c>
      <c r="R84">
        <f t="shared" si="8"/>
        <v>0</v>
      </c>
      <c r="S84">
        <f t="shared" si="9"/>
        <v>0</v>
      </c>
      <c r="T84">
        <f t="shared" si="9"/>
        <v>0</v>
      </c>
    </row>
    <row r="85" spans="7:20" ht="16" x14ac:dyDescent="0.2">
      <c r="G85" s="171"/>
      <c r="N85">
        <f t="shared" si="10"/>
        <v>0</v>
      </c>
      <c r="O85">
        <f t="shared" si="6"/>
        <v>0</v>
      </c>
      <c r="P85">
        <f t="shared" si="6"/>
        <v>0</v>
      </c>
      <c r="Q85">
        <f t="shared" si="7"/>
        <v>0</v>
      </c>
      <c r="R85">
        <f t="shared" si="8"/>
        <v>0</v>
      </c>
      <c r="S85">
        <f t="shared" si="9"/>
        <v>0</v>
      </c>
      <c r="T85">
        <f t="shared" si="9"/>
        <v>0</v>
      </c>
    </row>
    <row r="86" spans="7:20" ht="16" x14ac:dyDescent="0.2">
      <c r="G86" s="171"/>
      <c r="N86">
        <f t="shared" si="10"/>
        <v>0</v>
      </c>
      <c r="O86">
        <f t="shared" si="6"/>
        <v>0</v>
      </c>
      <c r="P86">
        <f t="shared" si="6"/>
        <v>0</v>
      </c>
      <c r="Q86">
        <f t="shared" si="7"/>
        <v>0</v>
      </c>
      <c r="R86">
        <f t="shared" si="8"/>
        <v>0</v>
      </c>
      <c r="S86">
        <f t="shared" si="9"/>
        <v>0</v>
      </c>
      <c r="T86">
        <f t="shared" si="9"/>
        <v>0</v>
      </c>
    </row>
    <row r="87" spans="7:20" ht="16" x14ac:dyDescent="0.2">
      <c r="G87" s="171"/>
      <c r="N87">
        <f t="shared" si="10"/>
        <v>0</v>
      </c>
      <c r="O87">
        <f t="shared" si="6"/>
        <v>0</v>
      </c>
      <c r="P87">
        <f t="shared" si="6"/>
        <v>0</v>
      </c>
      <c r="Q87">
        <f t="shared" si="7"/>
        <v>0</v>
      </c>
      <c r="R87">
        <f t="shared" si="8"/>
        <v>0</v>
      </c>
      <c r="S87">
        <f t="shared" si="9"/>
        <v>0</v>
      </c>
      <c r="T87">
        <f t="shared" si="9"/>
        <v>0</v>
      </c>
    </row>
    <row r="88" spans="7:20" ht="16" x14ac:dyDescent="0.2">
      <c r="G88" s="171"/>
      <c r="N88">
        <f t="shared" si="10"/>
        <v>0</v>
      </c>
      <c r="O88">
        <f t="shared" si="6"/>
        <v>0</v>
      </c>
      <c r="P88">
        <f t="shared" si="6"/>
        <v>0</v>
      </c>
      <c r="Q88">
        <f t="shared" si="7"/>
        <v>0</v>
      </c>
      <c r="R88">
        <f t="shared" si="8"/>
        <v>0</v>
      </c>
      <c r="S88">
        <f t="shared" si="9"/>
        <v>0</v>
      </c>
      <c r="T88">
        <f t="shared" si="9"/>
        <v>0</v>
      </c>
    </row>
    <row r="89" spans="7:20" ht="16" x14ac:dyDescent="0.2">
      <c r="G89" s="171"/>
      <c r="N89">
        <f t="shared" si="10"/>
        <v>0</v>
      </c>
      <c r="O89">
        <f t="shared" si="6"/>
        <v>0</v>
      </c>
      <c r="P89">
        <f t="shared" si="6"/>
        <v>0</v>
      </c>
      <c r="Q89">
        <f t="shared" si="7"/>
        <v>0</v>
      </c>
      <c r="R89">
        <f t="shared" si="8"/>
        <v>0</v>
      </c>
      <c r="S89">
        <f t="shared" si="9"/>
        <v>0</v>
      </c>
      <c r="T89">
        <f t="shared" si="9"/>
        <v>0</v>
      </c>
    </row>
    <row r="90" spans="7:20" ht="16" x14ac:dyDescent="0.2">
      <c r="G90" s="171"/>
      <c r="N90">
        <f t="shared" si="10"/>
        <v>0</v>
      </c>
      <c r="O90">
        <f t="shared" si="6"/>
        <v>0</v>
      </c>
      <c r="P90">
        <f t="shared" si="6"/>
        <v>0</v>
      </c>
      <c r="Q90">
        <f t="shared" si="7"/>
        <v>0</v>
      </c>
      <c r="R90">
        <f t="shared" si="8"/>
        <v>0</v>
      </c>
      <c r="S90">
        <f t="shared" si="9"/>
        <v>0</v>
      </c>
      <c r="T90">
        <f t="shared" si="9"/>
        <v>0</v>
      </c>
    </row>
    <row r="91" spans="7:20" ht="16" x14ac:dyDescent="0.2">
      <c r="G91" s="171"/>
      <c r="N91">
        <f t="shared" si="10"/>
        <v>0</v>
      </c>
      <c r="O91">
        <f t="shared" si="6"/>
        <v>0</v>
      </c>
      <c r="P91">
        <f t="shared" si="6"/>
        <v>0</v>
      </c>
      <c r="Q91">
        <f t="shared" si="7"/>
        <v>0</v>
      </c>
      <c r="R91">
        <f t="shared" si="8"/>
        <v>0</v>
      </c>
      <c r="S91">
        <f t="shared" si="9"/>
        <v>0</v>
      </c>
      <c r="T91">
        <f t="shared" si="9"/>
        <v>0</v>
      </c>
    </row>
    <row r="92" spans="7:20" ht="16" x14ac:dyDescent="0.2">
      <c r="G92" s="171"/>
      <c r="N92">
        <f t="shared" si="10"/>
        <v>0</v>
      </c>
      <c r="O92">
        <f t="shared" si="6"/>
        <v>0</v>
      </c>
      <c r="P92">
        <f t="shared" si="6"/>
        <v>0</v>
      </c>
      <c r="Q92">
        <f t="shared" si="7"/>
        <v>0</v>
      </c>
      <c r="R92">
        <f t="shared" si="8"/>
        <v>0</v>
      </c>
      <c r="S92">
        <f t="shared" si="9"/>
        <v>0</v>
      </c>
      <c r="T92">
        <f t="shared" si="9"/>
        <v>0</v>
      </c>
    </row>
    <row r="93" spans="7:20" ht="16" x14ac:dyDescent="0.2">
      <c r="G93" s="171"/>
      <c r="N93">
        <f t="shared" si="10"/>
        <v>0</v>
      </c>
      <c r="O93">
        <f t="shared" si="6"/>
        <v>0</v>
      </c>
      <c r="P93">
        <f t="shared" si="6"/>
        <v>0</v>
      </c>
      <c r="Q93">
        <f t="shared" si="7"/>
        <v>0</v>
      </c>
      <c r="R93">
        <f t="shared" si="8"/>
        <v>0</v>
      </c>
      <c r="S93">
        <f t="shared" si="9"/>
        <v>0</v>
      </c>
      <c r="T93">
        <f t="shared" si="9"/>
        <v>0</v>
      </c>
    </row>
    <row r="94" spans="7:20" ht="16" x14ac:dyDescent="0.2">
      <c r="G94" s="171"/>
      <c r="N94">
        <f t="shared" si="10"/>
        <v>0</v>
      </c>
      <c r="O94">
        <f t="shared" si="6"/>
        <v>0</v>
      </c>
      <c r="P94">
        <f t="shared" si="6"/>
        <v>0</v>
      </c>
      <c r="Q94">
        <f t="shared" si="7"/>
        <v>0</v>
      </c>
      <c r="R94">
        <f t="shared" si="8"/>
        <v>0</v>
      </c>
      <c r="S94">
        <f t="shared" si="9"/>
        <v>0</v>
      </c>
      <c r="T94">
        <f t="shared" si="9"/>
        <v>0</v>
      </c>
    </row>
    <row r="95" spans="7:20" ht="16" x14ac:dyDescent="0.2">
      <c r="G95" s="171"/>
      <c r="N95">
        <f t="shared" si="10"/>
        <v>0</v>
      </c>
      <c r="O95">
        <f t="shared" si="6"/>
        <v>0</v>
      </c>
      <c r="P95">
        <f t="shared" si="6"/>
        <v>0</v>
      </c>
      <c r="Q95">
        <f t="shared" si="7"/>
        <v>0</v>
      </c>
      <c r="R95">
        <f t="shared" si="8"/>
        <v>0</v>
      </c>
      <c r="S95">
        <f t="shared" si="9"/>
        <v>0</v>
      </c>
      <c r="T95">
        <f t="shared" si="9"/>
        <v>0</v>
      </c>
    </row>
    <row r="96" spans="7:20" ht="16" x14ac:dyDescent="0.2">
      <c r="G96" s="171"/>
      <c r="N96">
        <f t="shared" si="10"/>
        <v>0</v>
      </c>
      <c r="O96">
        <f t="shared" si="6"/>
        <v>0</v>
      </c>
      <c r="P96">
        <f t="shared" si="6"/>
        <v>0</v>
      </c>
      <c r="Q96">
        <f t="shared" si="7"/>
        <v>0</v>
      </c>
      <c r="R96">
        <f t="shared" si="8"/>
        <v>0</v>
      </c>
      <c r="S96">
        <f t="shared" si="9"/>
        <v>0</v>
      </c>
      <c r="T96">
        <f t="shared" si="9"/>
        <v>0</v>
      </c>
    </row>
    <row r="97" spans="7:20" ht="16" x14ac:dyDescent="0.2">
      <c r="G97" s="171"/>
      <c r="N97">
        <f t="shared" si="10"/>
        <v>0</v>
      </c>
      <c r="O97">
        <f t="shared" si="6"/>
        <v>0</v>
      </c>
      <c r="P97">
        <f t="shared" si="6"/>
        <v>0</v>
      </c>
      <c r="Q97">
        <f t="shared" si="7"/>
        <v>0</v>
      </c>
      <c r="R97">
        <f t="shared" si="8"/>
        <v>0</v>
      </c>
      <c r="S97">
        <f t="shared" si="9"/>
        <v>0</v>
      </c>
      <c r="T97">
        <f t="shared" si="9"/>
        <v>0</v>
      </c>
    </row>
    <row r="98" spans="7:20" ht="16" x14ac:dyDescent="0.2">
      <c r="G98" s="171"/>
      <c r="N98">
        <f t="shared" si="10"/>
        <v>0</v>
      </c>
      <c r="O98">
        <f t="shared" si="6"/>
        <v>0</v>
      </c>
      <c r="P98">
        <f t="shared" si="6"/>
        <v>0</v>
      </c>
      <c r="Q98">
        <f t="shared" si="7"/>
        <v>0</v>
      </c>
      <c r="R98">
        <f t="shared" si="8"/>
        <v>0</v>
      </c>
      <c r="S98">
        <f t="shared" si="9"/>
        <v>0</v>
      </c>
      <c r="T98">
        <f t="shared" si="9"/>
        <v>0</v>
      </c>
    </row>
    <row r="99" spans="7:20" ht="16" x14ac:dyDescent="0.2">
      <c r="G99" s="171"/>
      <c r="N99">
        <f t="shared" si="10"/>
        <v>0</v>
      </c>
      <c r="O99">
        <f t="shared" si="6"/>
        <v>0</v>
      </c>
      <c r="P99">
        <f t="shared" si="6"/>
        <v>0</v>
      </c>
      <c r="Q99">
        <f t="shared" si="7"/>
        <v>0</v>
      </c>
      <c r="R99">
        <f t="shared" si="8"/>
        <v>0</v>
      </c>
      <c r="S99">
        <f t="shared" si="9"/>
        <v>0</v>
      </c>
      <c r="T99">
        <f t="shared" si="9"/>
        <v>0</v>
      </c>
    </row>
    <row r="100" spans="7:20" ht="16" x14ac:dyDescent="0.2">
      <c r="G100" s="171"/>
      <c r="N100">
        <f t="shared" si="10"/>
        <v>0</v>
      </c>
      <c r="O100">
        <f t="shared" si="6"/>
        <v>0</v>
      </c>
      <c r="P100">
        <f t="shared" si="6"/>
        <v>0</v>
      </c>
      <c r="Q100">
        <f t="shared" si="7"/>
        <v>0</v>
      </c>
      <c r="R100">
        <f t="shared" si="8"/>
        <v>0</v>
      </c>
      <c r="S100">
        <f t="shared" si="9"/>
        <v>0</v>
      </c>
      <c r="T100">
        <f t="shared" si="9"/>
        <v>0</v>
      </c>
    </row>
  </sheetData>
  <conditionalFormatting sqref="A2:H100">
    <cfRule type="expression" dxfId="15" priority="1">
      <formula>ISEVEN(ROW())</formula>
    </cfRule>
  </conditionalFormatting>
  <dataValidations count="1">
    <dataValidation allowBlank="1" showInputMessage="1" showErrorMessage="1" sqref="D1 C1:C1048576" xr:uid="{F8054EAE-41BA-4AFF-926D-3B75D4449FBA}"/>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8923B9F-7709-4202-84A8-0C3D70946353}">
          <x14:formula1>
            <xm:f>_xlfn.ANCHORARRAY(lists!$R$2)</xm:f>
          </x14:formula1>
          <xm:sqref>D2:D1048576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104A9-B817-4C8C-8966-E954E337D212}">
  <sheetPr>
    <tabColor theme="7" tint="0.59999389629810485"/>
  </sheetPr>
  <dimension ref="A1:AH100"/>
  <sheetViews>
    <sheetView topLeftCell="W1" workbookViewId="0">
      <selection activeCell="Z5" sqref="Z5"/>
    </sheetView>
  </sheetViews>
  <sheetFormatPr baseColWidth="10" defaultColWidth="8.83203125" defaultRowHeight="16" x14ac:dyDescent="0.2"/>
  <cols>
    <col min="1" max="2" width="18.6640625" customWidth="1"/>
    <col min="3" max="3" width="15.6640625" customWidth="1"/>
    <col min="4" max="4" width="11.1640625" customWidth="1"/>
    <col min="5" max="5" width="16.1640625" customWidth="1"/>
    <col min="6" max="6" width="14.1640625" customWidth="1"/>
    <col min="7" max="7" width="17.6640625" customWidth="1"/>
    <col min="8" max="8" width="17" customWidth="1"/>
    <col min="9" max="10" width="19.5" customWidth="1"/>
    <col min="11" max="11" width="29.5" customWidth="1"/>
    <col min="12" max="12" width="10.1640625" customWidth="1"/>
    <col min="13" max="13" width="14.5" customWidth="1"/>
    <col min="14" max="14" width="15.1640625" customWidth="1"/>
    <col min="19" max="19" width="12.33203125" customWidth="1"/>
    <col min="20" max="20" width="15.1640625" customWidth="1"/>
    <col min="29" max="29" width="18.1640625" customWidth="1"/>
  </cols>
  <sheetData>
    <row r="1" spans="1:34" s="59" customFormat="1" ht="36" customHeight="1" x14ac:dyDescent="0.25">
      <c r="A1" s="60" t="str" cm="1">
        <f t="array" ref="A1:N1">TRANSPOSE(_xlfn.SORTBY(_xlfn._xlws.FILTER(label,(parts!BD:BD="header")+(parts!BD:BD="cK")+(parts!BD:BD="PK")+(parts!BD:BD="FK")),_xlfn._xlws.FILTER(parts!BF:BF,(parts!BD:BD="header")+(parts!BD:BD="cK")+(parts!BD:BD="PK")+(parts!BD:BD="FK")),1))</f>
        <v>Instrument ID</v>
      </c>
      <c r="B1" s="60" t="str">
        <v>Dataset ID</v>
      </c>
      <c r="C1" s="60" t="str">
        <v>Name</v>
      </c>
      <c r="D1" s="60" t="str">
        <v>Model</v>
      </c>
      <c r="E1" s="60" t="str">
        <v>Manufacturer</v>
      </c>
      <c r="F1" s="60" t="str">
        <v>Contact ID</v>
      </c>
      <c r="G1" s="60" t="str">
        <v>Organization ID</v>
      </c>
      <c r="H1" s="60" t="str">
        <v>Description</v>
      </c>
      <c r="I1" s="60" t="str">
        <v>Reference link</v>
      </c>
      <c r="J1" s="60" t="str">
        <v>Instrument Type</v>
      </c>
      <c r="K1" s="63" t="str">
        <v>Describe other instrument type, if applicable</v>
      </c>
      <c r="L1" s="63" t="str">
        <v>Index</v>
      </c>
      <c r="M1" s="63" t="str">
        <v>Last edited</v>
      </c>
      <c r="N1" s="63" t="str">
        <v>Notes</v>
      </c>
      <c r="O1" s="63"/>
      <c r="P1" s="63"/>
      <c r="Q1" s="63"/>
      <c r="R1" s="63"/>
      <c r="S1" s="63" t="s">
        <v>6107</v>
      </c>
      <c r="T1" s="63" t="str" cm="1">
        <f t="array" ref="T1:AG1">TRANSPOSE(_xlfn.SORTBY(_xlfn._xlws.FILTER(partID,(parts!BD:BD="header")+(parts!BD:BD="cK")+(parts!BD:BD="PK")+(parts!BD:BD="FK")),_xlfn._xlws.FILTER(parts!BF:BF,(parts!BD:BD="header")+(parts!BD:BD="cK")+(parts!BD:BD="PK")+(parts!BD:BD="FK")),1))</f>
        <v>instrumentID</v>
      </c>
      <c r="U1" s="63" t="str">
        <v>datasetID</v>
      </c>
      <c r="V1" s="63" t="str">
        <v>name</v>
      </c>
      <c r="W1" s="63" t="str">
        <v>model</v>
      </c>
      <c r="X1" s="63" t="str">
        <v>manufacturer</v>
      </c>
      <c r="Y1" s="63" t="str">
        <v>contactID</v>
      </c>
      <c r="Z1" s="63" t="str">
        <v>organizationID</v>
      </c>
      <c r="AA1" s="63" t="str">
        <v>descr</v>
      </c>
      <c r="AB1" s="63" t="str">
        <v>refLink</v>
      </c>
      <c r="AC1" s="63" t="str">
        <v>insType</v>
      </c>
      <c r="AD1" s="63" t="str">
        <v>insTypeOth</v>
      </c>
      <c r="AE1" s="63" t="str">
        <v>index</v>
      </c>
      <c r="AF1" s="63" t="str">
        <v>lastEdited</v>
      </c>
      <c r="AG1" s="63" t="str">
        <v>notes</v>
      </c>
      <c r="AH1" s="63"/>
    </row>
    <row r="2" spans="1:34" x14ac:dyDescent="0.2">
      <c r="J2" t="s">
        <v>2961</v>
      </c>
      <c r="M2" s="171"/>
      <c r="T2">
        <f>A2</f>
        <v>0</v>
      </c>
      <c r="U2">
        <f t="shared" ref="U2:U65" si="0">B2</f>
        <v>0</v>
      </c>
      <c r="V2">
        <f t="shared" ref="V2:V65" si="1">C2</f>
        <v>0</v>
      </c>
      <c r="W2">
        <f t="shared" ref="W2:W65" si="2">D2</f>
        <v>0</v>
      </c>
      <c r="X2">
        <f t="shared" ref="X2:X65" si="3">E2</f>
        <v>0</v>
      </c>
      <c r="Y2">
        <f t="shared" ref="Y2:Y65" si="4">F2</f>
        <v>0</v>
      </c>
      <c r="Z2">
        <f t="shared" ref="Z2:Z65" si="5">G2</f>
        <v>0</v>
      </c>
      <c r="AA2">
        <f t="shared" ref="AA2:AA65" si="6">H2</f>
        <v>0</v>
      </c>
      <c r="AB2">
        <f t="shared" ref="AB2:AB65" si="7">I2</f>
        <v>0</v>
      </c>
      <c r="AC2" t="str">
        <f t="shared" ref="AC2:AC33" si="8">IF(J2="",0,_xlfn.XLOOKUP(J2,label,partID))</f>
        <v>NA</v>
      </c>
      <c r="AD2">
        <f t="shared" ref="AD2:AD65" si="9">K2</f>
        <v>0</v>
      </c>
      <c r="AE2">
        <f t="shared" ref="AE2:AE65" si="10">L2</f>
        <v>0</v>
      </c>
      <c r="AF2">
        <f t="shared" ref="AF2:AF65" si="11">M2</f>
        <v>0</v>
      </c>
      <c r="AG2">
        <f t="shared" ref="AG2:AG65" si="12">N2</f>
        <v>0</v>
      </c>
    </row>
    <row r="3" spans="1:34" x14ac:dyDescent="0.2">
      <c r="M3" s="171"/>
      <c r="T3">
        <f t="shared" ref="T3:T66" si="13">A3</f>
        <v>0</v>
      </c>
      <c r="U3">
        <f t="shared" si="0"/>
        <v>0</v>
      </c>
      <c r="V3">
        <f t="shared" si="1"/>
        <v>0</v>
      </c>
      <c r="W3">
        <f t="shared" si="2"/>
        <v>0</v>
      </c>
      <c r="X3">
        <f t="shared" si="3"/>
        <v>0</v>
      </c>
      <c r="Y3">
        <f t="shared" si="4"/>
        <v>0</v>
      </c>
      <c r="Z3">
        <f t="shared" si="5"/>
        <v>0</v>
      </c>
      <c r="AA3">
        <f t="shared" si="6"/>
        <v>0</v>
      </c>
      <c r="AB3">
        <f t="shared" si="7"/>
        <v>0</v>
      </c>
      <c r="AC3">
        <f t="shared" si="8"/>
        <v>0</v>
      </c>
      <c r="AD3">
        <f t="shared" si="9"/>
        <v>0</v>
      </c>
      <c r="AE3">
        <f t="shared" si="10"/>
        <v>0</v>
      </c>
      <c r="AF3">
        <f t="shared" si="11"/>
        <v>0</v>
      </c>
      <c r="AG3">
        <f t="shared" si="12"/>
        <v>0</v>
      </c>
    </row>
    <row r="4" spans="1:34" x14ac:dyDescent="0.2">
      <c r="M4" s="171"/>
      <c r="T4">
        <f t="shared" si="13"/>
        <v>0</v>
      </c>
      <c r="U4">
        <f t="shared" si="0"/>
        <v>0</v>
      </c>
      <c r="V4">
        <f t="shared" si="1"/>
        <v>0</v>
      </c>
      <c r="W4">
        <f t="shared" si="2"/>
        <v>0</v>
      </c>
      <c r="X4">
        <f t="shared" si="3"/>
        <v>0</v>
      </c>
      <c r="Y4">
        <f t="shared" si="4"/>
        <v>0</v>
      </c>
      <c r="Z4">
        <f t="shared" si="5"/>
        <v>0</v>
      </c>
      <c r="AA4">
        <f t="shared" si="6"/>
        <v>0</v>
      </c>
      <c r="AB4">
        <f t="shared" si="7"/>
        <v>0</v>
      </c>
      <c r="AC4">
        <f t="shared" si="8"/>
        <v>0</v>
      </c>
      <c r="AD4">
        <f t="shared" si="9"/>
        <v>0</v>
      </c>
      <c r="AE4">
        <f t="shared" si="10"/>
        <v>0</v>
      </c>
      <c r="AF4">
        <f t="shared" si="11"/>
        <v>0</v>
      </c>
      <c r="AG4">
        <f t="shared" si="12"/>
        <v>0</v>
      </c>
    </row>
    <row r="5" spans="1:34" x14ac:dyDescent="0.2">
      <c r="M5" s="171"/>
      <c r="T5">
        <f t="shared" si="13"/>
        <v>0</v>
      </c>
      <c r="U5">
        <f t="shared" si="0"/>
        <v>0</v>
      </c>
      <c r="V5">
        <f t="shared" si="1"/>
        <v>0</v>
      </c>
      <c r="W5">
        <f t="shared" si="2"/>
        <v>0</v>
      </c>
      <c r="X5">
        <f t="shared" si="3"/>
        <v>0</v>
      </c>
      <c r="Y5">
        <f t="shared" si="4"/>
        <v>0</v>
      </c>
      <c r="Z5">
        <f t="shared" si="5"/>
        <v>0</v>
      </c>
      <c r="AA5">
        <f t="shared" si="6"/>
        <v>0</v>
      </c>
      <c r="AB5">
        <f t="shared" si="7"/>
        <v>0</v>
      </c>
      <c r="AC5">
        <f t="shared" si="8"/>
        <v>0</v>
      </c>
      <c r="AD5">
        <f t="shared" si="9"/>
        <v>0</v>
      </c>
      <c r="AE5">
        <f t="shared" si="10"/>
        <v>0</v>
      </c>
      <c r="AF5">
        <f t="shared" si="11"/>
        <v>0</v>
      </c>
      <c r="AG5">
        <f t="shared" si="12"/>
        <v>0</v>
      </c>
    </row>
    <row r="6" spans="1:34" x14ac:dyDescent="0.2">
      <c r="M6" s="171"/>
      <c r="T6">
        <f t="shared" si="13"/>
        <v>0</v>
      </c>
      <c r="U6">
        <f t="shared" si="0"/>
        <v>0</v>
      </c>
      <c r="V6">
        <f t="shared" si="1"/>
        <v>0</v>
      </c>
      <c r="W6">
        <f t="shared" si="2"/>
        <v>0</v>
      </c>
      <c r="X6">
        <f t="shared" si="3"/>
        <v>0</v>
      </c>
      <c r="Y6">
        <f t="shared" si="4"/>
        <v>0</v>
      </c>
      <c r="Z6">
        <f t="shared" si="5"/>
        <v>0</v>
      </c>
      <c r="AA6">
        <f t="shared" si="6"/>
        <v>0</v>
      </c>
      <c r="AB6">
        <f t="shared" si="7"/>
        <v>0</v>
      </c>
      <c r="AC6">
        <f t="shared" si="8"/>
        <v>0</v>
      </c>
      <c r="AD6">
        <f t="shared" si="9"/>
        <v>0</v>
      </c>
      <c r="AE6">
        <f t="shared" si="10"/>
        <v>0</v>
      </c>
      <c r="AF6">
        <f t="shared" si="11"/>
        <v>0</v>
      </c>
      <c r="AG6">
        <f t="shared" si="12"/>
        <v>0</v>
      </c>
    </row>
    <row r="7" spans="1:34" x14ac:dyDescent="0.2">
      <c r="M7" s="171"/>
      <c r="T7">
        <f t="shared" si="13"/>
        <v>0</v>
      </c>
      <c r="U7">
        <f t="shared" si="0"/>
        <v>0</v>
      </c>
      <c r="V7">
        <f t="shared" si="1"/>
        <v>0</v>
      </c>
      <c r="W7">
        <f t="shared" si="2"/>
        <v>0</v>
      </c>
      <c r="X7">
        <f t="shared" si="3"/>
        <v>0</v>
      </c>
      <c r="Y7">
        <f t="shared" si="4"/>
        <v>0</v>
      </c>
      <c r="Z7">
        <f t="shared" si="5"/>
        <v>0</v>
      </c>
      <c r="AA7">
        <f t="shared" si="6"/>
        <v>0</v>
      </c>
      <c r="AB7">
        <f t="shared" si="7"/>
        <v>0</v>
      </c>
      <c r="AC7">
        <f t="shared" si="8"/>
        <v>0</v>
      </c>
      <c r="AD7">
        <f t="shared" si="9"/>
        <v>0</v>
      </c>
      <c r="AE7">
        <f t="shared" si="10"/>
        <v>0</v>
      </c>
      <c r="AF7">
        <f t="shared" si="11"/>
        <v>0</v>
      </c>
      <c r="AG7">
        <f t="shared" si="12"/>
        <v>0</v>
      </c>
    </row>
    <row r="8" spans="1:34" x14ac:dyDescent="0.2">
      <c r="M8" s="171"/>
      <c r="T8">
        <f t="shared" si="13"/>
        <v>0</v>
      </c>
      <c r="U8">
        <f t="shared" si="0"/>
        <v>0</v>
      </c>
      <c r="V8">
        <f t="shared" si="1"/>
        <v>0</v>
      </c>
      <c r="W8">
        <f t="shared" si="2"/>
        <v>0</v>
      </c>
      <c r="X8">
        <f t="shared" si="3"/>
        <v>0</v>
      </c>
      <c r="Y8">
        <f t="shared" si="4"/>
        <v>0</v>
      </c>
      <c r="Z8">
        <f t="shared" si="5"/>
        <v>0</v>
      </c>
      <c r="AA8">
        <f t="shared" si="6"/>
        <v>0</v>
      </c>
      <c r="AB8">
        <f t="shared" si="7"/>
        <v>0</v>
      </c>
      <c r="AC8">
        <f t="shared" si="8"/>
        <v>0</v>
      </c>
      <c r="AD8">
        <f t="shared" si="9"/>
        <v>0</v>
      </c>
      <c r="AE8">
        <f t="shared" si="10"/>
        <v>0</v>
      </c>
      <c r="AF8">
        <f t="shared" si="11"/>
        <v>0</v>
      </c>
      <c r="AG8">
        <f t="shared" si="12"/>
        <v>0</v>
      </c>
    </row>
    <row r="9" spans="1:34" x14ac:dyDescent="0.2">
      <c r="M9" s="171"/>
      <c r="T9">
        <f t="shared" si="13"/>
        <v>0</v>
      </c>
      <c r="U9">
        <f t="shared" si="0"/>
        <v>0</v>
      </c>
      <c r="V9">
        <f t="shared" si="1"/>
        <v>0</v>
      </c>
      <c r="W9">
        <f t="shared" si="2"/>
        <v>0</v>
      </c>
      <c r="X9">
        <f t="shared" si="3"/>
        <v>0</v>
      </c>
      <c r="Y9">
        <f t="shared" si="4"/>
        <v>0</v>
      </c>
      <c r="Z9">
        <f t="shared" si="5"/>
        <v>0</v>
      </c>
      <c r="AA9">
        <f t="shared" si="6"/>
        <v>0</v>
      </c>
      <c r="AB9">
        <f t="shared" si="7"/>
        <v>0</v>
      </c>
      <c r="AC9">
        <f t="shared" si="8"/>
        <v>0</v>
      </c>
      <c r="AD9">
        <f t="shared" si="9"/>
        <v>0</v>
      </c>
      <c r="AE9">
        <f t="shared" si="10"/>
        <v>0</v>
      </c>
      <c r="AF9">
        <f t="shared" si="11"/>
        <v>0</v>
      </c>
      <c r="AG9">
        <f t="shared" si="12"/>
        <v>0</v>
      </c>
    </row>
    <row r="10" spans="1:34" x14ac:dyDescent="0.2">
      <c r="M10" s="171"/>
      <c r="T10">
        <f t="shared" si="13"/>
        <v>0</v>
      </c>
      <c r="U10">
        <f t="shared" si="0"/>
        <v>0</v>
      </c>
      <c r="V10">
        <f t="shared" si="1"/>
        <v>0</v>
      </c>
      <c r="W10">
        <f t="shared" si="2"/>
        <v>0</v>
      </c>
      <c r="X10">
        <f t="shared" si="3"/>
        <v>0</v>
      </c>
      <c r="Y10">
        <f t="shared" si="4"/>
        <v>0</v>
      </c>
      <c r="Z10">
        <f t="shared" si="5"/>
        <v>0</v>
      </c>
      <c r="AA10">
        <f t="shared" si="6"/>
        <v>0</v>
      </c>
      <c r="AB10">
        <f t="shared" si="7"/>
        <v>0</v>
      </c>
      <c r="AC10">
        <f t="shared" si="8"/>
        <v>0</v>
      </c>
      <c r="AD10">
        <f t="shared" si="9"/>
        <v>0</v>
      </c>
      <c r="AE10">
        <f t="shared" si="10"/>
        <v>0</v>
      </c>
      <c r="AF10">
        <f t="shared" si="11"/>
        <v>0</v>
      </c>
      <c r="AG10">
        <f t="shared" si="12"/>
        <v>0</v>
      </c>
    </row>
    <row r="11" spans="1:34" x14ac:dyDescent="0.2">
      <c r="M11" s="171"/>
      <c r="T11">
        <f t="shared" si="13"/>
        <v>0</v>
      </c>
      <c r="U11">
        <f t="shared" si="0"/>
        <v>0</v>
      </c>
      <c r="V11">
        <f t="shared" si="1"/>
        <v>0</v>
      </c>
      <c r="W11">
        <f t="shared" si="2"/>
        <v>0</v>
      </c>
      <c r="X11">
        <f t="shared" si="3"/>
        <v>0</v>
      </c>
      <c r="Y11">
        <f t="shared" si="4"/>
        <v>0</v>
      </c>
      <c r="Z11">
        <f t="shared" si="5"/>
        <v>0</v>
      </c>
      <c r="AA11">
        <f t="shared" si="6"/>
        <v>0</v>
      </c>
      <c r="AB11">
        <f t="shared" si="7"/>
        <v>0</v>
      </c>
      <c r="AC11">
        <f t="shared" si="8"/>
        <v>0</v>
      </c>
      <c r="AD11">
        <f t="shared" si="9"/>
        <v>0</v>
      </c>
      <c r="AE11">
        <f t="shared" si="10"/>
        <v>0</v>
      </c>
      <c r="AF11">
        <f t="shared" si="11"/>
        <v>0</v>
      </c>
      <c r="AG11">
        <f t="shared" si="12"/>
        <v>0</v>
      </c>
    </row>
    <row r="12" spans="1:34" x14ac:dyDescent="0.2">
      <c r="M12" s="171"/>
      <c r="T12">
        <f t="shared" si="13"/>
        <v>0</v>
      </c>
      <c r="U12">
        <f t="shared" si="0"/>
        <v>0</v>
      </c>
      <c r="V12">
        <f t="shared" si="1"/>
        <v>0</v>
      </c>
      <c r="W12">
        <f t="shared" si="2"/>
        <v>0</v>
      </c>
      <c r="X12">
        <f t="shared" si="3"/>
        <v>0</v>
      </c>
      <c r="Y12">
        <f t="shared" si="4"/>
        <v>0</v>
      </c>
      <c r="Z12">
        <f t="shared" si="5"/>
        <v>0</v>
      </c>
      <c r="AA12">
        <f t="shared" si="6"/>
        <v>0</v>
      </c>
      <c r="AB12">
        <f t="shared" si="7"/>
        <v>0</v>
      </c>
      <c r="AC12">
        <f t="shared" si="8"/>
        <v>0</v>
      </c>
      <c r="AD12">
        <f t="shared" si="9"/>
        <v>0</v>
      </c>
      <c r="AE12">
        <f t="shared" si="10"/>
        <v>0</v>
      </c>
      <c r="AF12">
        <f t="shared" si="11"/>
        <v>0</v>
      </c>
      <c r="AG12">
        <f t="shared" si="12"/>
        <v>0</v>
      </c>
    </row>
    <row r="13" spans="1:34" x14ac:dyDescent="0.2">
      <c r="M13" s="171"/>
      <c r="T13">
        <f t="shared" si="13"/>
        <v>0</v>
      </c>
      <c r="U13">
        <f t="shared" si="0"/>
        <v>0</v>
      </c>
      <c r="V13">
        <f t="shared" si="1"/>
        <v>0</v>
      </c>
      <c r="W13">
        <f t="shared" si="2"/>
        <v>0</v>
      </c>
      <c r="X13">
        <f t="shared" si="3"/>
        <v>0</v>
      </c>
      <c r="Y13">
        <f t="shared" si="4"/>
        <v>0</v>
      </c>
      <c r="Z13">
        <f t="shared" si="5"/>
        <v>0</v>
      </c>
      <c r="AA13">
        <f t="shared" si="6"/>
        <v>0</v>
      </c>
      <c r="AB13">
        <f t="shared" si="7"/>
        <v>0</v>
      </c>
      <c r="AC13">
        <f t="shared" si="8"/>
        <v>0</v>
      </c>
      <c r="AD13">
        <f t="shared" si="9"/>
        <v>0</v>
      </c>
      <c r="AE13">
        <f t="shared" si="10"/>
        <v>0</v>
      </c>
      <c r="AF13">
        <f t="shared" si="11"/>
        <v>0</v>
      </c>
      <c r="AG13">
        <f t="shared" si="12"/>
        <v>0</v>
      </c>
    </row>
    <row r="14" spans="1:34" x14ac:dyDescent="0.2">
      <c r="M14" s="171"/>
      <c r="T14">
        <f t="shared" si="13"/>
        <v>0</v>
      </c>
      <c r="U14">
        <f t="shared" si="0"/>
        <v>0</v>
      </c>
      <c r="V14">
        <f t="shared" si="1"/>
        <v>0</v>
      </c>
      <c r="W14">
        <f t="shared" si="2"/>
        <v>0</v>
      </c>
      <c r="X14">
        <f t="shared" si="3"/>
        <v>0</v>
      </c>
      <c r="Y14">
        <f t="shared" si="4"/>
        <v>0</v>
      </c>
      <c r="Z14">
        <f t="shared" si="5"/>
        <v>0</v>
      </c>
      <c r="AA14">
        <f t="shared" si="6"/>
        <v>0</v>
      </c>
      <c r="AB14">
        <f t="shared" si="7"/>
        <v>0</v>
      </c>
      <c r="AC14">
        <f t="shared" si="8"/>
        <v>0</v>
      </c>
      <c r="AD14">
        <f t="shared" si="9"/>
        <v>0</v>
      </c>
      <c r="AE14">
        <f t="shared" si="10"/>
        <v>0</v>
      </c>
      <c r="AF14">
        <f t="shared" si="11"/>
        <v>0</v>
      </c>
      <c r="AG14">
        <f t="shared" si="12"/>
        <v>0</v>
      </c>
    </row>
    <row r="15" spans="1:34" x14ac:dyDescent="0.2">
      <c r="M15" s="171"/>
      <c r="T15">
        <f t="shared" si="13"/>
        <v>0</v>
      </c>
      <c r="U15">
        <f t="shared" si="0"/>
        <v>0</v>
      </c>
      <c r="V15">
        <f t="shared" si="1"/>
        <v>0</v>
      </c>
      <c r="W15">
        <f t="shared" si="2"/>
        <v>0</v>
      </c>
      <c r="X15">
        <f t="shared" si="3"/>
        <v>0</v>
      </c>
      <c r="Y15">
        <f t="shared" si="4"/>
        <v>0</v>
      </c>
      <c r="Z15">
        <f t="shared" si="5"/>
        <v>0</v>
      </c>
      <c r="AA15">
        <f t="shared" si="6"/>
        <v>0</v>
      </c>
      <c r="AB15">
        <f t="shared" si="7"/>
        <v>0</v>
      </c>
      <c r="AC15">
        <f t="shared" si="8"/>
        <v>0</v>
      </c>
      <c r="AD15">
        <f t="shared" si="9"/>
        <v>0</v>
      </c>
      <c r="AE15">
        <f t="shared" si="10"/>
        <v>0</v>
      </c>
      <c r="AF15">
        <f t="shared" si="11"/>
        <v>0</v>
      </c>
      <c r="AG15">
        <f t="shared" si="12"/>
        <v>0</v>
      </c>
    </row>
    <row r="16" spans="1:34" x14ac:dyDescent="0.2">
      <c r="M16" s="171"/>
      <c r="T16">
        <f t="shared" si="13"/>
        <v>0</v>
      </c>
      <c r="U16">
        <f t="shared" si="0"/>
        <v>0</v>
      </c>
      <c r="V16">
        <f t="shared" si="1"/>
        <v>0</v>
      </c>
      <c r="W16">
        <f t="shared" si="2"/>
        <v>0</v>
      </c>
      <c r="X16">
        <f t="shared" si="3"/>
        <v>0</v>
      </c>
      <c r="Y16">
        <f t="shared" si="4"/>
        <v>0</v>
      </c>
      <c r="Z16">
        <f t="shared" si="5"/>
        <v>0</v>
      </c>
      <c r="AA16">
        <f t="shared" si="6"/>
        <v>0</v>
      </c>
      <c r="AB16">
        <f t="shared" si="7"/>
        <v>0</v>
      </c>
      <c r="AC16">
        <f t="shared" si="8"/>
        <v>0</v>
      </c>
      <c r="AD16">
        <f t="shared" si="9"/>
        <v>0</v>
      </c>
      <c r="AE16">
        <f t="shared" si="10"/>
        <v>0</v>
      </c>
      <c r="AF16">
        <f t="shared" si="11"/>
        <v>0</v>
      </c>
      <c r="AG16">
        <f t="shared" si="12"/>
        <v>0</v>
      </c>
    </row>
    <row r="17" spans="13:33" x14ac:dyDescent="0.2">
      <c r="M17" s="171"/>
      <c r="T17">
        <f t="shared" si="13"/>
        <v>0</v>
      </c>
      <c r="U17">
        <f t="shared" si="0"/>
        <v>0</v>
      </c>
      <c r="V17">
        <f t="shared" si="1"/>
        <v>0</v>
      </c>
      <c r="W17">
        <f t="shared" si="2"/>
        <v>0</v>
      </c>
      <c r="X17">
        <f t="shared" si="3"/>
        <v>0</v>
      </c>
      <c r="Y17">
        <f t="shared" si="4"/>
        <v>0</v>
      </c>
      <c r="Z17">
        <f t="shared" si="5"/>
        <v>0</v>
      </c>
      <c r="AA17">
        <f t="shared" si="6"/>
        <v>0</v>
      </c>
      <c r="AB17">
        <f t="shared" si="7"/>
        <v>0</v>
      </c>
      <c r="AC17">
        <f t="shared" si="8"/>
        <v>0</v>
      </c>
      <c r="AD17">
        <f t="shared" si="9"/>
        <v>0</v>
      </c>
      <c r="AE17">
        <f t="shared" si="10"/>
        <v>0</v>
      </c>
      <c r="AF17">
        <f t="shared" si="11"/>
        <v>0</v>
      </c>
      <c r="AG17">
        <f t="shared" si="12"/>
        <v>0</v>
      </c>
    </row>
    <row r="18" spans="13:33" x14ac:dyDescent="0.2">
      <c r="M18" s="171"/>
      <c r="T18">
        <f t="shared" si="13"/>
        <v>0</v>
      </c>
      <c r="U18">
        <f t="shared" si="0"/>
        <v>0</v>
      </c>
      <c r="V18">
        <f t="shared" si="1"/>
        <v>0</v>
      </c>
      <c r="W18">
        <f t="shared" si="2"/>
        <v>0</v>
      </c>
      <c r="X18">
        <f t="shared" si="3"/>
        <v>0</v>
      </c>
      <c r="Y18">
        <f t="shared" si="4"/>
        <v>0</v>
      </c>
      <c r="Z18">
        <f t="shared" si="5"/>
        <v>0</v>
      </c>
      <c r="AA18">
        <f t="shared" si="6"/>
        <v>0</v>
      </c>
      <c r="AB18">
        <f t="shared" si="7"/>
        <v>0</v>
      </c>
      <c r="AC18">
        <f t="shared" si="8"/>
        <v>0</v>
      </c>
      <c r="AD18">
        <f t="shared" si="9"/>
        <v>0</v>
      </c>
      <c r="AE18">
        <f t="shared" si="10"/>
        <v>0</v>
      </c>
      <c r="AF18">
        <f t="shared" si="11"/>
        <v>0</v>
      </c>
      <c r="AG18">
        <f t="shared" si="12"/>
        <v>0</v>
      </c>
    </row>
    <row r="19" spans="13:33" x14ac:dyDescent="0.2">
      <c r="M19" s="171"/>
      <c r="T19">
        <f t="shared" si="13"/>
        <v>0</v>
      </c>
      <c r="U19">
        <f t="shared" si="0"/>
        <v>0</v>
      </c>
      <c r="V19">
        <f t="shared" si="1"/>
        <v>0</v>
      </c>
      <c r="W19">
        <f t="shared" si="2"/>
        <v>0</v>
      </c>
      <c r="X19">
        <f t="shared" si="3"/>
        <v>0</v>
      </c>
      <c r="Y19">
        <f t="shared" si="4"/>
        <v>0</v>
      </c>
      <c r="Z19">
        <f t="shared" si="5"/>
        <v>0</v>
      </c>
      <c r="AA19">
        <f t="shared" si="6"/>
        <v>0</v>
      </c>
      <c r="AB19">
        <f t="shared" si="7"/>
        <v>0</v>
      </c>
      <c r="AC19">
        <f t="shared" si="8"/>
        <v>0</v>
      </c>
      <c r="AD19">
        <f t="shared" si="9"/>
        <v>0</v>
      </c>
      <c r="AE19">
        <f t="shared" si="10"/>
        <v>0</v>
      </c>
      <c r="AF19">
        <f t="shared" si="11"/>
        <v>0</v>
      </c>
      <c r="AG19">
        <f t="shared" si="12"/>
        <v>0</v>
      </c>
    </row>
    <row r="20" spans="13:33" x14ac:dyDescent="0.2">
      <c r="M20" s="171"/>
      <c r="T20">
        <f t="shared" si="13"/>
        <v>0</v>
      </c>
      <c r="U20">
        <f t="shared" si="0"/>
        <v>0</v>
      </c>
      <c r="V20">
        <f t="shared" si="1"/>
        <v>0</v>
      </c>
      <c r="W20">
        <f t="shared" si="2"/>
        <v>0</v>
      </c>
      <c r="X20">
        <f t="shared" si="3"/>
        <v>0</v>
      </c>
      <c r="Y20">
        <f t="shared" si="4"/>
        <v>0</v>
      </c>
      <c r="Z20">
        <f t="shared" si="5"/>
        <v>0</v>
      </c>
      <c r="AA20">
        <f t="shared" si="6"/>
        <v>0</v>
      </c>
      <c r="AB20">
        <f t="shared" si="7"/>
        <v>0</v>
      </c>
      <c r="AC20">
        <f t="shared" si="8"/>
        <v>0</v>
      </c>
      <c r="AD20">
        <f t="shared" si="9"/>
        <v>0</v>
      </c>
      <c r="AE20">
        <f t="shared" si="10"/>
        <v>0</v>
      </c>
      <c r="AF20">
        <f t="shared" si="11"/>
        <v>0</v>
      </c>
      <c r="AG20">
        <f t="shared" si="12"/>
        <v>0</v>
      </c>
    </row>
    <row r="21" spans="13:33" x14ac:dyDescent="0.2">
      <c r="M21" s="171"/>
      <c r="T21">
        <f t="shared" si="13"/>
        <v>0</v>
      </c>
      <c r="U21">
        <f t="shared" si="0"/>
        <v>0</v>
      </c>
      <c r="V21">
        <f t="shared" si="1"/>
        <v>0</v>
      </c>
      <c r="W21">
        <f t="shared" si="2"/>
        <v>0</v>
      </c>
      <c r="X21">
        <f t="shared" si="3"/>
        <v>0</v>
      </c>
      <c r="Y21">
        <f t="shared" si="4"/>
        <v>0</v>
      </c>
      <c r="Z21">
        <f t="shared" si="5"/>
        <v>0</v>
      </c>
      <c r="AA21">
        <f t="shared" si="6"/>
        <v>0</v>
      </c>
      <c r="AB21">
        <f t="shared" si="7"/>
        <v>0</v>
      </c>
      <c r="AC21">
        <f t="shared" si="8"/>
        <v>0</v>
      </c>
      <c r="AD21">
        <f t="shared" si="9"/>
        <v>0</v>
      </c>
      <c r="AE21">
        <f t="shared" si="10"/>
        <v>0</v>
      </c>
      <c r="AF21">
        <f t="shared" si="11"/>
        <v>0</v>
      </c>
      <c r="AG21">
        <f t="shared" si="12"/>
        <v>0</v>
      </c>
    </row>
    <row r="22" spans="13:33" x14ac:dyDescent="0.2">
      <c r="M22" s="171"/>
      <c r="T22">
        <f t="shared" si="13"/>
        <v>0</v>
      </c>
      <c r="U22">
        <f t="shared" si="0"/>
        <v>0</v>
      </c>
      <c r="V22">
        <f t="shared" si="1"/>
        <v>0</v>
      </c>
      <c r="W22">
        <f t="shared" si="2"/>
        <v>0</v>
      </c>
      <c r="X22">
        <f t="shared" si="3"/>
        <v>0</v>
      </c>
      <c r="Y22">
        <f t="shared" si="4"/>
        <v>0</v>
      </c>
      <c r="Z22">
        <f t="shared" si="5"/>
        <v>0</v>
      </c>
      <c r="AA22">
        <f t="shared" si="6"/>
        <v>0</v>
      </c>
      <c r="AB22">
        <f t="shared" si="7"/>
        <v>0</v>
      </c>
      <c r="AC22">
        <f t="shared" si="8"/>
        <v>0</v>
      </c>
      <c r="AD22">
        <f t="shared" si="9"/>
        <v>0</v>
      </c>
      <c r="AE22">
        <f t="shared" si="10"/>
        <v>0</v>
      </c>
      <c r="AF22">
        <f t="shared" si="11"/>
        <v>0</v>
      </c>
      <c r="AG22">
        <f t="shared" si="12"/>
        <v>0</v>
      </c>
    </row>
    <row r="23" spans="13:33" x14ac:dyDescent="0.2">
      <c r="M23" s="171"/>
      <c r="T23">
        <f t="shared" si="13"/>
        <v>0</v>
      </c>
      <c r="U23">
        <f t="shared" si="0"/>
        <v>0</v>
      </c>
      <c r="V23">
        <f t="shared" si="1"/>
        <v>0</v>
      </c>
      <c r="W23">
        <f t="shared" si="2"/>
        <v>0</v>
      </c>
      <c r="X23">
        <f t="shared" si="3"/>
        <v>0</v>
      </c>
      <c r="Y23">
        <f t="shared" si="4"/>
        <v>0</v>
      </c>
      <c r="Z23">
        <f t="shared" si="5"/>
        <v>0</v>
      </c>
      <c r="AA23">
        <f t="shared" si="6"/>
        <v>0</v>
      </c>
      <c r="AB23">
        <f t="shared" si="7"/>
        <v>0</v>
      </c>
      <c r="AC23">
        <f t="shared" si="8"/>
        <v>0</v>
      </c>
      <c r="AD23">
        <f t="shared" si="9"/>
        <v>0</v>
      </c>
      <c r="AE23">
        <f t="shared" si="10"/>
        <v>0</v>
      </c>
      <c r="AF23">
        <f t="shared" si="11"/>
        <v>0</v>
      </c>
      <c r="AG23">
        <f t="shared" si="12"/>
        <v>0</v>
      </c>
    </row>
    <row r="24" spans="13:33" x14ac:dyDescent="0.2">
      <c r="M24" s="171"/>
      <c r="T24">
        <f t="shared" si="13"/>
        <v>0</v>
      </c>
      <c r="U24">
        <f t="shared" si="0"/>
        <v>0</v>
      </c>
      <c r="V24">
        <f t="shared" si="1"/>
        <v>0</v>
      </c>
      <c r="W24">
        <f t="shared" si="2"/>
        <v>0</v>
      </c>
      <c r="X24">
        <f t="shared" si="3"/>
        <v>0</v>
      </c>
      <c r="Y24">
        <f t="shared" si="4"/>
        <v>0</v>
      </c>
      <c r="Z24">
        <f t="shared" si="5"/>
        <v>0</v>
      </c>
      <c r="AA24">
        <f t="shared" si="6"/>
        <v>0</v>
      </c>
      <c r="AB24">
        <f t="shared" si="7"/>
        <v>0</v>
      </c>
      <c r="AC24">
        <f t="shared" si="8"/>
        <v>0</v>
      </c>
      <c r="AD24">
        <f t="shared" si="9"/>
        <v>0</v>
      </c>
      <c r="AE24">
        <f t="shared" si="10"/>
        <v>0</v>
      </c>
      <c r="AF24">
        <f t="shared" si="11"/>
        <v>0</v>
      </c>
      <c r="AG24">
        <f t="shared" si="12"/>
        <v>0</v>
      </c>
    </row>
    <row r="25" spans="13:33" x14ac:dyDescent="0.2">
      <c r="M25" s="171"/>
      <c r="T25">
        <f t="shared" si="13"/>
        <v>0</v>
      </c>
      <c r="U25">
        <f t="shared" si="0"/>
        <v>0</v>
      </c>
      <c r="V25">
        <f t="shared" si="1"/>
        <v>0</v>
      </c>
      <c r="W25">
        <f t="shared" si="2"/>
        <v>0</v>
      </c>
      <c r="X25">
        <f t="shared" si="3"/>
        <v>0</v>
      </c>
      <c r="Y25">
        <f t="shared" si="4"/>
        <v>0</v>
      </c>
      <c r="Z25">
        <f t="shared" si="5"/>
        <v>0</v>
      </c>
      <c r="AA25">
        <f t="shared" si="6"/>
        <v>0</v>
      </c>
      <c r="AB25">
        <f t="shared" si="7"/>
        <v>0</v>
      </c>
      <c r="AC25">
        <f t="shared" si="8"/>
        <v>0</v>
      </c>
      <c r="AD25">
        <f t="shared" si="9"/>
        <v>0</v>
      </c>
      <c r="AE25">
        <f t="shared" si="10"/>
        <v>0</v>
      </c>
      <c r="AF25">
        <f t="shared" si="11"/>
        <v>0</v>
      </c>
      <c r="AG25">
        <f t="shared" si="12"/>
        <v>0</v>
      </c>
    </row>
    <row r="26" spans="13:33" x14ac:dyDescent="0.2">
      <c r="M26" s="171"/>
      <c r="T26">
        <f t="shared" si="13"/>
        <v>0</v>
      </c>
      <c r="U26">
        <f t="shared" si="0"/>
        <v>0</v>
      </c>
      <c r="V26">
        <f t="shared" si="1"/>
        <v>0</v>
      </c>
      <c r="W26">
        <f t="shared" si="2"/>
        <v>0</v>
      </c>
      <c r="X26">
        <f t="shared" si="3"/>
        <v>0</v>
      </c>
      <c r="Y26">
        <f t="shared" si="4"/>
        <v>0</v>
      </c>
      <c r="Z26">
        <f t="shared" si="5"/>
        <v>0</v>
      </c>
      <c r="AA26">
        <f t="shared" si="6"/>
        <v>0</v>
      </c>
      <c r="AB26">
        <f t="shared" si="7"/>
        <v>0</v>
      </c>
      <c r="AC26">
        <f t="shared" si="8"/>
        <v>0</v>
      </c>
      <c r="AD26">
        <f t="shared" si="9"/>
        <v>0</v>
      </c>
      <c r="AE26">
        <f t="shared" si="10"/>
        <v>0</v>
      </c>
      <c r="AF26">
        <f t="shared" si="11"/>
        <v>0</v>
      </c>
      <c r="AG26">
        <f t="shared" si="12"/>
        <v>0</v>
      </c>
    </row>
    <row r="27" spans="13:33" x14ac:dyDescent="0.2">
      <c r="M27" s="171"/>
      <c r="T27">
        <f t="shared" si="13"/>
        <v>0</v>
      </c>
      <c r="U27">
        <f t="shared" si="0"/>
        <v>0</v>
      </c>
      <c r="V27">
        <f t="shared" si="1"/>
        <v>0</v>
      </c>
      <c r="W27">
        <f t="shared" si="2"/>
        <v>0</v>
      </c>
      <c r="X27">
        <f t="shared" si="3"/>
        <v>0</v>
      </c>
      <c r="Y27">
        <f t="shared" si="4"/>
        <v>0</v>
      </c>
      <c r="Z27">
        <f t="shared" si="5"/>
        <v>0</v>
      </c>
      <c r="AA27">
        <f t="shared" si="6"/>
        <v>0</v>
      </c>
      <c r="AB27">
        <f t="shared" si="7"/>
        <v>0</v>
      </c>
      <c r="AC27">
        <f t="shared" si="8"/>
        <v>0</v>
      </c>
      <c r="AD27">
        <f t="shared" si="9"/>
        <v>0</v>
      </c>
      <c r="AE27">
        <f t="shared" si="10"/>
        <v>0</v>
      </c>
      <c r="AF27">
        <f t="shared" si="11"/>
        <v>0</v>
      </c>
      <c r="AG27">
        <f t="shared" si="12"/>
        <v>0</v>
      </c>
    </row>
    <row r="28" spans="13:33" x14ac:dyDescent="0.2">
      <c r="M28" s="171"/>
      <c r="T28">
        <f t="shared" si="13"/>
        <v>0</v>
      </c>
      <c r="U28">
        <f t="shared" si="0"/>
        <v>0</v>
      </c>
      <c r="V28">
        <f t="shared" si="1"/>
        <v>0</v>
      </c>
      <c r="W28">
        <f t="shared" si="2"/>
        <v>0</v>
      </c>
      <c r="X28">
        <f t="shared" si="3"/>
        <v>0</v>
      </c>
      <c r="Y28">
        <f t="shared" si="4"/>
        <v>0</v>
      </c>
      <c r="Z28">
        <f t="shared" si="5"/>
        <v>0</v>
      </c>
      <c r="AA28">
        <f t="shared" si="6"/>
        <v>0</v>
      </c>
      <c r="AB28">
        <f t="shared" si="7"/>
        <v>0</v>
      </c>
      <c r="AC28">
        <f t="shared" si="8"/>
        <v>0</v>
      </c>
      <c r="AD28">
        <f t="shared" si="9"/>
        <v>0</v>
      </c>
      <c r="AE28">
        <f t="shared" si="10"/>
        <v>0</v>
      </c>
      <c r="AF28">
        <f t="shared" si="11"/>
        <v>0</v>
      </c>
      <c r="AG28">
        <f t="shared" si="12"/>
        <v>0</v>
      </c>
    </row>
    <row r="29" spans="13:33" x14ac:dyDescent="0.2">
      <c r="M29" s="171"/>
      <c r="T29">
        <f t="shared" si="13"/>
        <v>0</v>
      </c>
      <c r="U29">
        <f t="shared" si="0"/>
        <v>0</v>
      </c>
      <c r="V29">
        <f t="shared" si="1"/>
        <v>0</v>
      </c>
      <c r="W29">
        <f t="shared" si="2"/>
        <v>0</v>
      </c>
      <c r="X29">
        <f t="shared" si="3"/>
        <v>0</v>
      </c>
      <c r="Y29">
        <f t="shared" si="4"/>
        <v>0</v>
      </c>
      <c r="Z29">
        <f t="shared" si="5"/>
        <v>0</v>
      </c>
      <c r="AA29">
        <f t="shared" si="6"/>
        <v>0</v>
      </c>
      <c r="AB29">
        <f t="shared" si="7"/>
        <v>0</v>
      </c>
      <c r="AC29">
        <f t="shared" si="8"/>
        <v>0</v>
      </c>
      <c r="AD29">
        <f t="shared" si="9"/>
        <v>0</v>
      </c>
      <c r="AE29">
        <f t="shared" si="10"/>
        <v>0</v>
      </c>
      <c r="AF29">
        <f t="shared" si="11"/>
        <v>0</v>
      </c>
      <c r="AG29">
        <f t="shared" si="12"/>
        <v>0</v>
      </c>
    </row>
    <row r="30" spans="13:33" x14ac:dyDescent="0.2">
      <c r="M30" s="171"/>
      <c r="T30">
        <f t="shared" si="13"/>
        <v>0</v>
      </c>
      <c r="U30">
        <f t="shared" si="0"/>
        <v>0</v>
      </c>
      <c r="V30">
        <f t="shared" si="1"/>
        <v>0</v>
      </c>
      <c r="W30">
        <f t="shared" si="2"/>
        <v>0</v>
      </c>
      <c r="X30">
        <f t="shared" si="3"/>
        <v>0</v>
      </c>
      <c r="Y30">
        <f t="shared" si="4"/>
        <v>0</v>
      </c>
      <c r="Z30">
        <f t="shared" si="5"/>
        <v>0</v>
      </c>
      <c r="AA30">
        <f t="shared" si="6"/>
        <v>0</v>
      </c>
      <c r="AB30">
        <f t="shared" si="7"/>
        <v>0</v>
      </c>
      <c r="AC30">
        <f t="shared" si="8"/>
        <v>0</v>
      </c>
      <c r="AD30">
        <f t="shared" si="9"/>
        <v>0</v>
      </c>
      <c r="AE30">
        <f t="shared" si="10"/>
        <v>0</v>
      </c>
      <c r="AF30">
        <f t="shared" si="11"/>
        <v>0</v>
      </c>
      <c r="AG30">
        <f t="shared" si="12"/>
        <v>0</v>
      </c>
    </row>
    <row r="31" spans="13:33" x14ac:dyDescent="0.2">
      <c r="M31" s="171"/>
      <c r="T31">
        <f t="shared" si="13"/>
        <v>0</v>
      </c>
      <c r="U31">
        <f t="shared" si="0"/>
        <v>0</v>
      </c>
      <c r="V31">
        <f t="shared" si="1"/>
        <v>0</v>
      </c>
      <c r="W31">
        <f t="shared" si="2"/>
        <v>0</v>
      </c>
      <c r="X31">
        <f t="shared" si="3"/>
        <v>0</v>
      </c>
      <c r="Y31">
        <f t="shared" si="4"/>
        <v>0</v>
      </c>
      <c r="Z31">
        <f t="shared" si="5"/>
        <v>0</v>
      </c>
      <c r="AA31">
        <f t="shared" si="6"/>
        <v>0</v>
      </c>
      <c r="AB31">
        <f t="shared" si="7"/>
        <v>0</v>
      </c>
      <c r="AC31">
        <f t="shared" si="8"/>
        <v>0</v>
      </c>
      <c r="AD31">
        <f t="shared" si="9"/>
        <v>0</v>
      </c>
      <c r="AE31">
        <f t="shared" si="10"/>
        <v>0</v>
      </c>
      <c r="AF31">
        <f t="shared" si="11"/>
        <v>0</v>
      </c>
      <c r="AG31">
        <f t="shared" si="12"/>
        <v>0</v>
      </c>
    </row>
    <row r="32" spans="13:33" x14ac:dyDescent="0.2">
      <c r="M32" s="171"/>
      <c r="T32">
        <f t="shared" si="13"/>
        <v>0</v>
      </c>
      <c r="U32">
        <f t="shared" si="0"/>
        <v>0</v>
      </c>
      <c r="V32">
        <f t="shared" si="1"/>
        <v>0</v>
      </c>
      <c r="W32">
        <f t="shared" si="2"/>
        <v>0</v>
      </c>
      <c r="X32">
        <f t="shared" si="3"/>
        <v>0</v>
      </c>
      <c r="Y32">
        <f t="shared" si="4"/>
        <v>0</v>
      </c>
      <c r="Z32">
        <f t="shared" si="5"/>
        <v>0</v>
      </c>
      <c r="AA32">
        <f t="shared" si="6"/>
        <v>0</v>
      </c>
      <c r="AB32">
        <f t="shared" si="7"/>
        <v>0</v>
      </c>
      <c r="AC32">
        <f t="shared" si="8"/>
        <v>0</v>
      </c>
      <c r="AD32">
        <f t="shared" si="9"/>
        <v>0</v>
      </c>
      <c r="AE32">
        <f t="shared" si="10"/>
        <v>0</v>
      </c>
      <c r="AF32">
        <f t="shared" si="11"/>
        <v>0</v>
      </c>
      <c r="AG32">
        <f t="shared" si="12"/>
        <v>0</v>
      </c>
    </row>
    <row r="33" spans="13:33" x14ac:dyDescent="0.2">
      <c r="M33" s="171"/>
      <c r="T33">
        <f t="shared" si="13"/>
        <v>0</v>
      </c>
      <c r="U33">
        <f t="shared" si="0"/>
        <v>0</v>
      </c>
      <c r="V33">
        <f t="shared" si="1"/>
        <v>0</v>
      </c>
      <c r="W33">
        <f t="shared" si="2"/>
        <v>0</v>
      </c>
      <c r="X33">
        <f t="shared" si="3"/>
        <v>0</v>
      </c>
      <c r="Y33">
        <f t="shared" si="4"/>
        <v>0</v>
      </c>
      <c r="Z33">
        <f t="shared" si="5"/>
        <v>0</v>
      </c>
      <c r="AA33">
        <f t="shared" si="6"/>
        <v>0</v>
      </c>
      <c r="AB33">
        <f t="shared" si="7"/>
        <v>0</v>
      </c>
      <c r="AC33">
        <f t="shared" si="8"/>
        <v>0</v>
      </c>
      <c r="AD33">
        <f t="shared" si="9"/>
        <v>0</v>
      </c>
      <c r="AE33">
        <f t="shared" si="10"/>
        <v>0</v>
      </c>
      <c r="AF33">
        <f t="shared" si="11"/>
        <v>0</v>
      </c>
      <c r="AG33">
        <f t="shared" si="12"/>
        <v>0</v>
      </c>
    </row>
    <row r="34" spans="13:33" x14ac:dyDescent="0.2">
      <c r="M34" s="171"/>
      <c r="T34">
        <f t="shared" si="13"/>
        <v>0</v>
      </c>
      <c r="U34">
        <f t="shared" si="0"/>
        <v>0</v>
      </c>
      <c r="V34">
        <f t="shared" si="1"/>
        <v>0</v>
      </c>
      <c r="W34">
        <f t="shared" si="2"/>
        <v>0</v>
      </c>
      <c r="X34">
        <f t="shared" si="3"/>
        <v>0</v>
      </c>
      <c r="Y34">
        <f t="shared" si="4"/>
        <v>0</v>
      </c>
      <c r="Z34">
        <f t="shared" si="5"/>
        <v>0</v>
      </c>
      <c r="AA34">
        <f t="shared" si="6"/>
        <v>0</v>
      </c>
      <c r="AB34">
        <f t="shared" si="7"/>
        <v>0</v>
      </c>
      <c r="AC34">
        <f t="shared" ref="AC34:AC65" si="14">IF(J34="",0,_xlfn.XLOOKUP(J34,label,partID))</f>
        <v>0</v>
      </c>
      <c r="AD34">
        <f t="shared" si="9"/>
        <v>0</v>
      </c>
      <c r="AE34">
        <f t="shared" si="10"/>
        <v>0</v>
      </c>
      <c r="AF34">
        <f t="shared" si="11"/>
        <v>0</v>
      </c>
      <c r="AG34">
        <f t="shared" si="12"/>
        <v>0</v>
      </c>
    </row>
    <row r="35" spans="13:33" x14ac:dyDescent="0.2">
      <c r="M35" s="171"/>
      <c r="T35">
        <f t="shared" si="13"/>
        <v>0</v>
      </c>
      <c r="U35">
        <f t="shared" si="0"/>
        <v>0</v>
      </c>
      <c r="V35">
        <f t="shared" si="1"/>
        <v>0</v>
      </c>
      <c r="W35">
        <f t="shared" si="2"/>
        <v>0</v>
      </c>
      <c r="X35">
        <f t="shared" si="3"/>
        <v>0</v>
      </c>
      <c r="Y35">
        <f t="shared" si="4"/>
        <v>0</v>
      </c>
      <c r="Z35">
        <f t="shared" si="5"/>
        <v>0</v>
      </c>
      <c r="AA35">
        <f t="shared" si="6"/>
        <v>0</v>
      </c>
      <c r="AB35">
        <f t="shared" si="7"/>
        <v>0</v>
      </c>
      <c r="AC35">
        <f t="shared" si="14"/>
        <v>0</v>
      </c>
      <c r="AD35">
        <f t="shared" si="9"/>
        <v>0</v>
      </c>
      <c r="AE35">
        <f t="shared" si="10"/>
        <v>0</v>
      </c>
      <c r="AF35">
        <f t="shared" si="11"/>
        <v>0</v>
      </c>
      <c r="AG35">
        <f t="shared" si="12"/>
        <v>0</v>
      </c>
    </row>
    <row r="36" spans="13:33" x14ac:dyDescent="0.2">
      <c r="M36" s="171"/>
      <c r="T36">
        <f t="shared" si="13"/>
        <v>0</v>
      </c>
      <c r="U36">
        <f t="shared" si="0"/>
        <v>0</v>
      </c>
      <c r="V36">
        <f t="shared" si="1"/>
        <v>0</v>
      </c>
      <c r="W36">
        <f t="shared" si="2"/>
        <v>0</v>
      </c>
      <c r="X36">
        <f t="shared" si="3"/>
        <v>0</v>
      </c>
      <c r="Y36">
        <f t="shared" si="4"/>
        <v>0</v>
      </c>
      <c r="Z36">
        <f t="shared" si="5"/>
        <v>0</v>
      </c>
      <c r="AA36">
        <f t="shared" si="6"/>
        <v>0</v>
      </c>
      <c r="AB36">
        <f t="shared" si="7"/>
        <v>0</v>
      </c>
      <c r="AC36">
        <f t="shared" si="14"/>
        <v>0</v>
      </c>
      <c r="AD36">
        <f t="shared" si="9"/>
        <v>0</v>
      </c>
      <c r="AE36">
        <f t="shared" si="10"/>
        <v>0</v>
      </c>
      <c r="AF36">
        <f t="shared" si="11"/>
        <v>0</v>
      </c>
      <c r="AG36">
        <f t="shared" si="12"/>
        <v>0</v>
      </c>
    </row>
    <row r="37" spans="13:33" x14ac:dyDescent="0.2">
      <c r="M37" s="171"/>
      <c r="T37">
        <f t="shared" si="13"/>
        <v>0</v>
      </c>
      <c r="U37">
        <f t="shared" si="0"/>
        <v>0</v>
      </c>
      <c r="V37">
        <f t="shared" si="1"/>
        <v>0</v>
      </c>
      <c r="W37">
        <f t="shared" si="2"/>
        <v>0</v>
      </c>
      <c r="X37">
        <f t="shared" si="3"/>
        <v>0</v>
      </c>
      <c r="Y37">
        <f t="shared" si="4"/>
        <v>0</v>
      </c>
      <c r="Z37">
        <f t="shared" si="5"/>
        <v>0</v>
      </c>
      <c r="AA37">
        <f t="shared" si="6"/>
        <v>0</v>
      </c>
      <c r="AB37">
        <f t="shared" si="7"/>
        <v>0</v>
      </c>
      <c r="AC37">
        <f t="shared" si="14"/>
        <v>0</v>
      </c>
      <c r="AD37">
        <f t="shared" si="9"/>
        <v>0</v>
      </c>
      <c r="AE37">
        <f t="shared" si="10"/>
        <v>0</v>
      </c>
      <c r="AF37">
        <f t="shared" si="11"/>
        <v>0</v>
      </c>
      <c r="AG37">
        <f t="shared" si="12"/>
        <v>0</v>
      </c>
    </row>
    <row r="38" spans="13:33" x14ac:dyDescent="0.2">
      <c r="M38" s="171"/>
      <c r="T38">
        <f t="shared" si="13"/>
        <v>0</v>
      </c>
      <c r="U38">
        <f t="shared" si="0"/>
        <v>0</v>
      </c>
      <c r="V38">
        <f t="shared" si="1"/>
        <v>0</v>
      </c>
      <c r="W38">
        <f t="shared" si="2"/>
        <v>0</v>
      </c>
      <c r="X38">
        <f t="shared" si="3"/>
        <v>0</v>
      </c>
      <c r="Y38">
        <f t="shared" si="4"/>
        <v>0</v>
      </c>
      <c r="Z38">
        <f t="shared" si="5"/>
        <v>0</v>
      </c>
      <c r="AA38">
        <f t="shared" si="6"/>
        <v>0</v>
      </c>
      <c r="AB38">
        <f t="shared" si="7"/>
        <v>0</v>
      </c>
      <c r="AC38">
        <f t="shared" si="14"/>
        <v>0</v>
      </c>
      <c r="AD38">
        <f t="shared" si="9"/>
        <v>0</v>
      </c>
      <c r="AE38">
        <f t="shared" si="10"/>
        <v>0</v>
      </c>
      <c r="AF38">
        <f t="shared" si="11"/>
        <v>0</v>
      </c>
      <c r="AG38">
        <f t="shared" si="12"/>
        <v>0</v>
      </c>
    </row>
    <row r="39" spans="13:33" x14ac:dyDescent="0.2">
      <c r="M39" s="171"/>
      <c r="T39">
        <f t="shared" si="13"/>
        <v>0</v>
      </c>
      <c r="U39">
        <f t="shared" si="0"/>
        <v>0</v>
      </c>
      <c r="V39">
        <f t="shared" si="1"/>
        <v>0</v>
      </c>
      <c r="W39">
        <f t="shared" si="2"/>
        <v>0</v>
      </c>
      <c r="X39">
        <f t="shared" si="3"/>
        <v>0</v>
      </c>
      <c r="Y39">
        <f t="shared" si="4"/>
        <v>0</v>
      </c>
      <c r="Z39">
        <f t="shared" si="5"/>
        <v>0</v>
      </c>
      <c r="AA39">
        <f t="shared" si="6"/>
        <v>0</v>
      </c>
      <c r="AB39">
        <f t="shared" si="7"/>
        <v>0</v>
      </c>
      <c r="AC39">
        <f t="shared" si="14"/>
        <v>0</v>
      </c>
      <c r="AD39">
        <f t="shared" si="9"/>
        <v>0</v>
      </c>
      <c r="AE39">
        <f t="shared" si="10"/>
        <v>0</v>
      </c>
      <c r="AF39">
        <f t="shared" si="11"/>
        <v>0</v>
      </c>
      <c r="AG39">
        <f t="shared" si="12"/>
        <v>0</v>
      </c>
    </row>
    <row r="40" spans="13:33" x14ac:dyDescent="0.2">
      <c r="M40" s="171"/>
      <c r="T40">
        <f t="shared" si="13"/>
        <v>0</v>
      </c>
      <c r="U40">
        <f t="shared" si="0"/>
        <v>0</v>
      </c>
      <c r="V40">
        <f t="shared" si="1"/>
        <v>0</v>
      </c>
      <c r="W40">
        <f t="shared" si="2"/>
        <v>0</v>
      </c>
      <c r="X40">
        <f t="shared" si="3"/>
        <v>0</v>
      </c>
      <c r="Y40">
        <f t="shared" si="4"/>
        <v>0</v>
      </c>
      <c r="Z40">
        <f t="shared" si="5"/>
        <v>0</v>
      </c>
      <c r="AA40">
        <f t="shared" si="6"/>
        <v>0</v>
      </c>
      <c r="AB40">
        <f t="shared" si="7"/>
        <v>0</v>
      </c>
      <c r="AC40">
        <f t="shared" si="14"/>
        <v>0</v>
      </c>
      <c r="AD40">
        <f t="shared" si="9"/>
        <v>0</v>
      </c>
      <c r="AE40">
        <f t="shared" si="10"/>
        <v>0</v>
      </c>
      <c r="AF40">
        <f t="shared" si="11"/>
        <v>0</v>
      </c>
      <c r="AG40">
        <f t="shared" si="12"/>
        <v>0</v>
      </c>
    </row>
    <row r="41" spans="13:33" x14ac:dyDescent="0.2">
      <c r="M41" s="171"/>
      <c r="T41">
        <f t="shared" si="13"/>
        <v>0</v>
      </c>
      <c r="U41">
        <f t="shared" si="0"/>
        <v>0</v>
      </c>
      <c r="V41">
        <f t="shared" si="1"/>
        <v>0</v>
      </c>
      <c r="W41">
        <f t="shared" si="2"/>
        <v>0</v>
      </c>
      <c r="X41">
        <f t="shared" si="3"/>
        <v>0</v>
      </c>
      <c r="Y41">
        <f t="shared" si="4"/>
        <v>0</v>
      </c>
      <c r="Z41">
        <f t="shared" si="5"/>
        <v>0</v>
      </c>
      <c r="AA41">
        <f t="shared" si="6"/>
        <v>0</v>
      </c>
      <c r="AB41">
        <f t="shared" si="7"/>
        <v>0</v>
      </c>
      <c r="AC41">
        <f t="shared" si="14"/>
        <v>0</v>
      </c>
      <c r="AD41">
        <f t="shared" si="9"/>
        <v>0</v>
      </c>
      <c r="AE41">
        <f t="shared" si="10"/>
        <v>0</v>
      </c>
      <c r="AF41">
        <f t="shared" si="11"/>
        <v>0</v>
      </c>
      <c r="AG41">
        <f t="shared" si="12"/>
        <v>0</v>
      </c>
    </row>
    <row r="42" spans="13:33" x14ac:dyDescent="0.2">
      <c r="M42" s="171"/>
      <c r="T42">
        <f t="shared" si="13"/>
        <v>0</v>
      </c>
      <c r="U42">
        <f t="shared" si="0"/>
        <v>0</v>
      </c>
      <c r="V42">
        <f t="shared" si="1"/>
        <v>0</v>
      </c>
      <c r="W42">
        <f t="shared" si="2"/>
        <v>0</v>
      </c>
      <c r="X42">
        <f t="shared" si="3"/>
        <v>0</v>
      </c>
      <c r="Y42">
        <f t="shared" si="4"/>
        <v>0</v>
      </c>
      <c r="Z42">
        <f t="shared" si="5"/>
        <v>0</v>
      </c>
      <c r="AA42">
        <f t="shared" si="6"/>
        <v>0</v>
      </c>
      <c r="AB42">
        <f t="shared" si="7"/>
        <v>0</v>
      </c>
      <c r="AC42">
        <f t="shared" si="14"/>
        <v>0</v>
      </c>
      <c r="AD42">
        <f t="shared" si="9"/>
        <v>0</v>
      </c>
      <c r="AE42">
        <f t="shared" si="10"/>
        <v>0</v>
      </c>
      <c r="AF42">
        <f t="shared" si="11"/>
        <v>0</v>
      </c>
      <c r="AG42">
        <f t="shared" si="12"/>
        <v>0</v>
      </c>
    </row>
    <row r="43" spans="13:33" x14ac:dyDescent="0.2">
      <c r="M43" s="171"/>
      <c r="T43">
        <f t="shared" si="13"/>
        <v>0</v>
      </c>
      <c r="U43">
        <f t="shared" si="0"/>
        <v>0</v>
      </c>
      <c r="V43">
        <f t="shared" si="1"/>
        <v>0</v>
      </c>
      <c r="W43">
        <f t="shared" si="2"/>
        <v>0</v>
      </c>
      <c r="X43">
        <f t="shared" si="3"/>
        <v>0</v>
      </c>
      <c r="Y43">
        <f t="shared" si="4"/>
        <v>0</v>
      </c>
      <c r="Z43">
        <f t="shared" si="5"/>
        <v>0</v>
      </c>
      <c r="AA43">
        <f t="shared" si="6"/>
        <v>0</v>
      </c>
      <c r="AB43">
        <f t="shared" si="7"/>
        <v>0</v>
      </c>
      <c r="AC43">
        <f t="shared" si="14"/>
        <v>0</v>
      </c>
      <c r="AD43">
        <f t="shared" si="9"/>
        <v>0</v>
      </c>
      <c r="AE43">
        <f t="shared" si="10"/>
        <v>0</v>
      </c>
      <c r="AF43">
        <f t="shared" si="11"/>
        <v>0</v>
      </c>
      <c r="AG43">
        <f t="shared" si="12"/>
        <v>0</v>
      </c>
    </row>
    <row r="44" spans="13:33" x14ac:dyDescent="0.2">
      <c r="M44" s="171"/>
      <c r="T44">
        <f t="shared" si="13"/>
        <v>0</v>
      </c>
      <c r="U44">
        <f t="shared" si="0"/>
        <v>0</v>
      </c>
      <c r="V44">
        <f t="shared" si="1"/>
        <v>0</v>
      </c>
      <c r="W44">
        <f t="shared" si="2"/>
        <v>0</v>
      </c>
      <c r="X44">
        <f t="shared" si="3"/>
        <v>0</v>
      </c>
      <c r="Y44">
        <f t="shared" si="4"/>
        <v>0</v>
      </c>
      <c r="Z44">
        <f t="shared" si="5"/>
        <v>0</v>
      </c>
      <c r="AA44">
        <f t="shared" si="6"/>
        <v>0</v>
      </c>
      <c r="AB44">
        <f t="shared" si="7"/>
        <v>0</v>
      </c>
      <c r="AC44">
        <f t="shared" si="14"/>
        <v>0</v>
      </c>
      <c r="AD44">
        <f t="shared" si="9"/>
        <v>0</v>
      </c>
      <c r="AE44">
        <f t="shared" si="10"/>
        <v>0</v>
      </c>
      <c r="AF44">
        <f t="shared" si="11"/>
        <v>0</v>
      </c>
      <c r="AG44">
        <f t="shared" si="12"/>
        <v>0</v>
      </c>
    </row>
    <row r="45" spans="13:33" x14ac:dyDescent="0.2">
      <c r="M45" s="171"/>
      <c r="T45">
        <f t="shared" si="13"/>
        <v>0</v>
      </c>
      <c r="U45">
        <f t="shared" si="0"/>
        <v>0</v>
      </c>
      <c r="V45">
        <f t="shared" si="1"/>
        <v>0</v>
      </c>
      <c r="W45">
        <f t="shared" si="2"/>
        <v>0</v>
      </c>
      <c r="X45">
        <f t="shared" si="3"/>
        <v>0</v>
      </c>
      <c r="Y45">
        <f t="shared" si="4"/>
        <v>0</v>
      </c>
      <c r="Z45">
        <f t="shared" si="5"/>
        <v>0</v>
      </c>
      <c r="AA45">
        <f t="shared" si="6"/>
        <v>0</v>
      </c>
      <c r="AB45">
        <f t="shared" si="7"/>
        <v>0</v>
      </c>
      <c r="AC45">
        <f t="shared" si="14"/>
        <v>0</v>
      </c>
      <c r="AD45">
        <f t="shared" si="9"/>
        <v>0</v>
      </c>
      <c r="AE45">
        <f t="shared" si="10"/>
        <v>0</v>
      </c>
      <c r="AF45">
        <f t="shared" si="11"/>
        <v>0</v>
      </c>
      <c r="AG45">
        <f t="shared" si="12"/>
        <v>0</v>
      </c>
    </row>
    <row r="46" spans="13:33" x14ac:dyDescent="0.2">
      <c r="M46" s="171"/>
      <c r="T46">
        <f t="shared" si="13"/>
        <v>0</v>
      </c>
      <c r="U46">
        <f t="shared" si="0"/>
        <v>0</v>
      </c>
      <c r="V46">
        <f t="shared" si="1"/>
        <v>0</v>
      </c>
      <c r="W46">
        <f t="shared" si="2"/>
        <v>0</v>
      </c>
      <c r="X46">
        <f t="shared" si="3"/>
        <v>0</v>
      </c>
      <c r="Y46">
        <f t="shared" si="4"/>
        <v>0</v>
      </c>
      <c r="Z46">
        <f t="shared" si="5"/>
        <v>0</v>
      </c>
      <c r="AA46">
        <f t="shared" si="6"/>
        <v>0</v>
      </c>
      <c r="AB46">
        <f t="shared" si="7"/>
        <v>0</v>
      </c>
      <c r="AC46">
        <f t="shared" si="14"/>
        <v>0</v>
      </c>
      <c r="AD46">
        <f t="shared" si="9"/>
        <v>0</v>
      </c>
      <c r="AE46">
        <f t="shared" si="10"/>
        <v>0</v>
      </c>
      <c r="AF46">
        <f t="shared" si="11"/>
        <v>0</v>
      </c>
      <c r="AG46">
        <f t="shared" si="12"/>
        <v>0</v>
      </c>
    </row>
    <row r="47" spans="13:33" x14ac:dyDescent="0.2">
      <c r="M47" s="171"/>
      <c r="T47">
        <f t="shared" si="13"/>
        <v>0</v>
      </c>
      <c r="U47">
        <f t="shared" si="0"/>
        <v>0</v>
      </c>
      <c r="V47">
        <f t="shared" si="1"/>
        <v>0</v>
      </c>
      <c r="W47">
        <f t="shared" si="2"/>
        <v>0</v>
      </c>
      <c r="X47">
        <f t="shared" si="3"/>
        <v>0</v>
      </c>
      <c r="Y47">
        <f t="shared" si="4"/>
        <v>0</v>
      </c>
      <c r="Z47">
        <f t="shared" si="5"/>
        <v>0</v>
      </c>
      <c r="AA47">
        <f t="shared" si="6"/>
        <v>0</v>
      </c>
      <c r="AB47">
        <f t="shared" si="7"/>
        <v>0</v>
      </c>
      <c r="AC47">
        <f t="shared" si="14"/>
        <v>0</v>
      </c>
      <c r="AD47">
        <f t="shared" si="9"/>
        <v>0</v>
      </c>
      <c r="AE47">
        <f t="shared" si="10"/>
        <v>0</v>
      </c>
      <c r="AF47">
        <f t="shared" si="11"/>
        <v>0</v>
      </c>
      <c r="AG47">
        <f t="shared" si="12"/>
        <v>0</v>
      </c>
    </row>
    <row r="48" spans="13:33" x14ac:dyDescent="0.2">
      <c r="M48" s="171"/>
      <c r="T48">
        <f t="shared" si="13"/>
        <v>0</v>
      </c>
      <c r="U48">
        <f t="shared" si="0"/>
        <v>0</v>
      </c>
      <c r="V48">
        <f t="shared" si="1"/>
        <v>0</v>
      </c>
      <c r="W48">
        <f t="shared" si="2"/>
        <v>0</v>
      </c>
      <c r="X48">
        <f t="shared" si="3"/>
        <v>0</v>
      </c>
      <c r="Y48">
        <f t="shared" si="4"/>
        <v>0</v>
      </c>
      <c r="Z48">
        <f t="shared" si="5"/>
        <v>0</v>
      </c>
      <c r="AA48">
        <f t="shared" si="6"/>
        <v>0</v>
      </c>
      <c r="AB48">
        <f t="shared" si="7"/>
        <v>0</v>
      </c>
      <c r="AC48">
        <f t="shared" si="14"/>
        <v>0</v>
      </c>
      <c r="AD48">
        <f t="shared" si="9"/>
        <v>0</v>
      </c>
      <c r="AE48">
        <f t="shared" si="10"/>
        <v>0</v>
      </c>
      <c r="AF48">
        <f t="shared" si="11"/>
        <v>0</v>
      </c>
      <c r="AG48">
        <f t="shared" si="12"/>
        <v>0</v>
      </c>
    </row>
    <row r="49" spans="13:33" x14ac:dyDescent="0.2">
      <c r="M49" s="171"/>
      <c r="T49">
        <f t="shared" si="13"/>
        <v>0</v>
      </c>
      <c r="U49">
        <f t="shared" si="0"/>
        <v>0</v>
      </c>
      <c r="V49">
        <f t="shared" si="1"/>
        <v>0</v>
      </c>
      <c r="W49">
        <f t="shared" si="2"/>
        <v>0</v>
      </c>
      <c r="X49">
        <f t="shared" si="3"/>
        <v>0</v>
      </c>
      <c r="Y49">
        <f t="shared" si="4"/>
        <v>0</v>
      </c>
      <c r="Z49">
        <f t="shared" si="5"/>
        <v>0</v>
      </c>
      <c r="AA49">
        <f t="shared" si="6"/>
        <v>0</v>
      </c>
      <c r="AB49">
        <f t="shared" si="7"/>
        <v>0</v>
      </c>
      <c r="AC49">
        <f t="shared" si="14"/>
        <v>0</v>
      </c>
      <c r="AD49">
        <f t="shared" si="9"/>
        <v>0</v>
      </c>
      <c r="AE49">
        <f t="shared" si="10"/>
        <v>0</v>
      </c>
      <c r="AF49">
        <f t="shared" si="11"/>
        <v>0</v>
      </c>
      <c r="AG49">
        <f t="shared" si="12"/>
        <v>0</v>
      </c>
    </row>
    <row r="50" spans="13:33" x14ac:dyDescent="0.2">
      <c r="M50" s="171"/>
      <c r="T50">
        <f t="shared" si="13"/>
        <v>0</v>
      </c>
      <c r="U50">
        <f t="shared" si="0"/>
        <v>0</v>
      </c>
      <c r="V50">
        <f t="shared" si="1"/>
        <v>0</v>
      </c>
      <c r="W50">
        <f t="shared" si="2"/>
        <v>0</v>
      </c>
      <c r="X50">
        <f t="shared" si="3"/>
        <v>0</v>
      </c>
      <c r="Y50">
        <f t="shared" si="4"/>
        <v>0</v>
      </c>
      <c r="Z50">
        <f t="shared" si="5"/>
        <v>0</v>
      </c>
      <c r="AA50">
        <f t="shared" si="6"/>
        <v>0</v>
      </c>
      <c r="AB50">
        <f t="shared" si="7"/>
        <v>0</v>
      </c>
      <c r="AC50">
        <f t="shared" si="14"/>
        <v>0</v>
      </c>
      <c r="AD50">
        <f t="shared" si="9"/>
        <v>0</v>
      </c>
      <c r="AE50">
        <f t="shared" si="10"/>
        <v>0</v>
      </c>
      <c r="AF50">
        <f t="shared" si="11"/>
        <v>0</v>
      </c>
      <c r="AG50">
        <f t="shared" si="12"/>
        <v>0</v>
      </c>
    </row>
    <row r="51" spans="13:33" x14ac:dyDescent="0.2">
      <c r="M51" s="171"/>
      <c r="T51">
        <f t="shared" si="13"/>
        <v>0</v>
      </c>
      <c r="U51">
        <f t="shared" si="0"/>
        <v>0</v>
      </c>
      <c r="V51">
        <f t="shared" si="1"/>
        <v>0</v>
      </c>
      <c r="W51">
        <f t="shared" si="2"/>
        <v>0</v>
      </c>
      <c r="X51">
        <f t="shared" si="3"/>
        <v>0</v>
      </c>
      <c r="Y51">
        <f t="shared" si="4"/>
        <v>0</v>
      </c>
      <c r="Z51">
        <f t="shared" si="5"/>
        <v>0</v>
      </c>
      <c r="AA51">
        <f t="shared" si="6"/>
        <v>0</v>
      </c>
      <c r="AB51">
        <f t="shared" si="7"/>
        <v>0</v>
      </c>
      <c r="AC51">
        <f t="shared" si="14"/>
        <v>0</v>
      </c>
      <c r="AD51">
        <f t="shared" si="9"/>
        <v>0</v>
      </c>
      <c r="AE51">
        <f t="shared" si="10"/>
        <v>0</v>
      </c>
      <c r="AF51">
        <f t="shared" si="11"/>
        <v>0</v>
      </c>
      <c r="AG51">
        <f t="shared" si="12"/>
        <v>0</v>
      </c>
    </row>
    <row r="52" spans="13:33" x14ac:dyDescent="0.2">
      <c r="M52" s="171"/>
      <c r="T52">
        <f t="shared" si="13"/>
        <v>0</v>
      </c>
      <c r="U52">
        <f t="shared" si="0"/>
        <v>0</v>
      </c>
      <c r="V52">
        <f t="shared" si="1"/>
        <v>0</v>
      </c>
      <c r="W52">
        <f t="shared" si="2"/>
        <v>0</v>
      </c>
      <c r="X52">
        <f t="shared" si="3"/>
        <v>0</v>
      </c>
      <c r="Y52">
        <f t="shared" si="4"/>
        <v>0</v>
      </c>
      <c r="Z52">
        <f t="shared" si="5"/>
        <v>0</v>
      </c>
      <c r="AA52">
        <f t="shared" si="6"/>
        <v>0</v>
      </c>
      <c r="AB52">
        <f t="shared" si="7"/>
        <v>0</v>
      </c>
      <c r="AC52">
        <f t="shared" si="14"/>
        <v>0</v>
      </c>
      <c r="AD52">
        <f t="shared" si="9"/>
        <v>0</v>
      </c>
      <c r="AE52">
        <f t="shared" si="10"/>
        <v>0</v>
      </c>
      <c r="AF52">
        <f t="shared" si="11"/>
        <v>0</v>
      </c>
      <c r="AG52">
        <f t="shared" si="12"/>
        <v>0</v>
      </c>
    </row>
    <row r="53" spans="13:33" x14ac:dyDescent="0.2">
      <c r="M53" s="171"/>
      <c r="T53">
        <f t="shared" si="13"/>
        <v>0</v>
      </c>
      <c r="U53">
        <f t="shared" si="0"/>
        <v>0</v>
      </c>
      <c r="V53">
        <f t="shared" si="1"/>
        <v>0</v>
      </c>
      <c r="W53">
        <f t="shared" si="2"/>
        <v>0</v>
      </c>
      <c r="X53">
        <f t="shared" si="3"/>
        <v>0</v>
      </c>
      <c r="Y53">
        <f t="shared" si="4"/>
        <v>0</v>
      </c>
      <c r="Z53">
        <f t="shared" si="5"/>
        <v>0</v>
      </c>
      <c r="AA53">
        <f t="shared" si="6"/>
        <v>0</v>
      </c>
      <c r="AB53">
        <f t="shared" si="7"/>
        <v>0</v>
      </c>
      <c r="AC53">
        <f t="shared" si="14"/>
        <v>0</v>
      </c>
      <c r="AD53">
        <f t="shared" si="9"/>
        <v>0</v>
      </c>
      <c r="AE53">
        <f t="shared" si="10"/>
        <v>0</v>
      </c>
      <c r="AF53">
        <f t="shared" si="11"/>
        <v>0</v>
      </c>
      <c r="AG53">
        <f t="shared" si="12"/>
        <v>0</v>
      </c>
    </row>
    <row r="54" spans="13:33" x14ac:dyDescent="0.2">
      <c r="M54" s="171"/>
      <c r="T54">
        <f t="shared" si="13"/>
        <v>0</v>
      </c>
      <c r="U54">
        <f t="shared" si="0"/>
        <v>0</v>
      </c>
      <c r="V54">
        <f t="shared" si="1"/>
        <v>0</v>
      </c>
      <c r="W54">
        <f t="shared" si="2"/>
        <v>0</v>
      </c>
      <c r="X54">
        <f t="shared" si="3"/>
        <v>0</v>
      </c>
      <c r="Y54">
        <f t="shared" si="4"/>
        <v>0</v>
      </c>
      <c r="Z54">
        <f t="shared" si="5"/>
        <v>0</v>
      </c>
      <c r="AA54">
        <f t="shared" si="6"/>
        <v>0</v>
      </c>
      <c r="AB54">
        <f t="shared" si="7"/>
        <v>0</v>
      </c>
      <c r="AC54">
        <f t="shared" si="14"/>
        <v>0</v>
      </c>
      <c r="AD54">
        <f t="shared" si="9"/>
        <v>0</v>
      </c>
      <c r="AE54">
        <f t="shared" si="10"/>
        <v>0</v>
      </c>
      <c r="AF54">
        <f t="shared" si="11"/>
        <v>0</v>
      </c>
      <c r="AG54">
        <f t="shared" si="12"/>
        <v>0</v>
      </c>
    </row>
    <row r="55" spans="13:33" x14ac:dyDescent="0.2">
      <c r="M55" s="171"/>
      <c r="T55">
        <f t="shared" si="13"/>
        <v>0</v>
      </c>
      <c r="U55">
        <f t="shared" si="0"/>
        <v>0</v>
      </c>
      <c r="V55">
        <f t="shared" si="1"/>
        <v>0</v>
      </c>
      <c r="W55">
        <f t="shared" si="2"/>
        <v>0</v>
      </c>
      <c r="X55">
        <f t="shared" si="3"/>
        <v>0</v>
      </c>
      <c r="Y55">
        <f t="shared" si="4"/>
        <v>0</v>
      </c>
      <c r="Z55">
        <f t="shared" si="5"/>
        <v>0</v>
      </c>
      <c r="AA55">
        <f t="shared" si="6"/>
        <v>0</v>
      </c>
      <c r="AB55">
        <f t="shared" si="7"/>
        <v>0</v>
      </c>
      <c r="AC55">
        <f t="shared" si="14"/>
        <v>0</v>
      </c>
      <c r="AD55">
        <f t="shared" si="9"/>
        <v>0</v>
      </c>
      <c r="AE55">
        <f t="shared" si="10"/>
        <v>0</v>
      </c>
      <c r="AF55">
        <f t="shared" si="11"/>
        <v>0</v>
      </c>
      <c r="AG55">
        <f t="shared" si="12"/>
        <v>0</v>
      </c>
    </row>
    <row r="56" spans="13:33" x14ac:dyDescent="0.2">
      <c r="M56" s="171"/>
      <c r="T56">
        <f t="shared" si="13"/>
        <v>0</v>
      </c>
      <c r="U56">
        <f t="shared" si="0"/>
        <v>0</v>
      </c>
      <c r="V56">
        <f t="shared" si="1"/>
        <v>0</v>
      </c>
      <c r="W56">
        <f t="shared" si="2"/>
        <v>0</v>
      </c>
      <c r="X56">
        <f t="shared" si="3"/>
        <v>0</v>
      </c>
      <c r="Y56">
        <f t="shared" si="4"/>
        <v>0</v>
      </c>
      <c r="Z56">
        <f t="shared" si="5"/>
        <v>0</v>
      </c>
      <c r="AA56">
        <f t="shared" si="6"/>
        <v>0</v>
      </c>
      <c r="AB56">
        <f t="shared" si="7"/>
        <v>0</v>
      </c>
      <c r="AC56">
        <f t="shared" si="14"/>
        <v>0</v>
      </c>
      <c r="AD56">
        <f t="shared" si="9"/>
        <v>0</v>
      </c>
      <c r="AE56">
        <f t="shared" si="10"/>
        <v>0</v>
      </c>
      <c r="AF56">
        <f t="shared" si="11"/>
        <v>0</v>
      </c>
      <c r="AG56">
        <f t="shared" si="12"/>
        <v>0</v>
      </c>
    </row>
    <row r="57" spans="13:33" x14ac:dyDescent="0.2">
      <c r="M57" s="171"/>
      <c r="T57">
        <f t="shared" si="13"/>
        <v>0</v>
      </c>
      <c r="U57">
        <f t="shared" si="0"/>
        <v>0</v>
      </c>
      <c r="V57">
        <f t="shared" si="1"/>
        <v>0</v>
      </c>
      <c r="W57">
        <f t="shared" si="2"/>
        <v>0</v>
      </c>
      <c r="X57">
        <f t="shared" si="3"/>
        <v>0</v>
      </c>
      <c r="Y57">
        <f t="shared" si="4"/>
        <v>0</v>
      </c>
      <c r="Z57">
        <f t="shared" si="5"/>
        <v>0</v>
      </c>
      <c r="AA57">
        <f t="shared" si="6"/>
        <v>0</v>
      </c>
      <c r="AB57">
        <f t="shared" si="7"/>
        <v>0</v>
      </c>
      <c r="AC57">
        <f t="shared" si="14"/>
        <v>0</v>
      </c>
      <c r="AD57">
        <f t="shared" si="9"/>
        <v>0</v>
      </c>
      <c r="AE57">
        <f t="shared" si="10"/>
        <v>0</v>
      </c>
      <c r="AF57">
        <f t="shared" si="11"/>
        <v>0</v>
      </c>
      <c r="AG57">
        <f t="shared" si="12"/>
        <v>0</v>
      </c>
    </row>
    <row r="58" spans="13:33" x14ac:dyDescent="0.2">
      <c r="M58" s="171"/>
      <c r="T58">
        <f t="shared" si="13"/>
        <v>0</v>
      </c>
      <c r="U58">
        <f t="shared" si="0"/>
        <v>0</v>
      </c>
      <c r="V58">
        <f t="shared" si="1"/>
        <v>0</v>
      </c>
      <c r="W58">
        <f t="shared" si="2"/>
        <v>0</v>
      </c>
      <c r="X58">
        <f t="shared" si="3"/>
        <v>0</v>
      </c>
      <c r="Y58">
        <f t="shared" si="4"/>
        <v>0</v>
      </c>
      <c r="Z58">
        <f t="shared" si="5"/>
        <v>0</v>
      </c>
      <c r="AA58">
        <f t="shared" si="6"/>
        <v>0</v>
      </c>
      <c r="AB58">
        <f t="shared" si="7"/>
        <v>0</v>
      </c>
      <c r="AC58">
        <f t="shared" si="14"/>
        <v>0</v>
      </c>
      <c r="AD58">
        <f t="shared" si="9"/>
        <v>0</v>
      </c>
      <c r="AE58">
        <f t="shared" si="10"/>
        <v>0</v>
      </c>
      <c r="AF58">
        <f t="shared" si="11"/>
        <v>0</v>
      </c>
      <c r="AG58">
        <f t="shared" si="12"/>
        <v>0</v>
      </c>
    </row>
    <row r="59" spans="13:33" x14ac:dyDescent="0.2">
      <c r="M59" s="171"/>
      <c r="T59">
        <f t="shared" si="13"/>
        <v>0</v>
      </c>
      <c r="U59">
        <f t="shared" si="0"/>
        <v>0</v>
      </c>
      <c r="V59">
        <f t="shared" si="1"/>
        <v>0</v>
      </c>
      <c r="W59">
        <f t="shared" si="2"/>
        <v>0</v>
      </c>
      <c r="X59">
        <f t="shared" si="3"/>
        <v>0</v>
      </c>
      <c r="Y59">
        <f t="shared" si="4"/>
        <v>0</v>
      </c>
      <c r="Z59">
        <f t="shared" si="5"/>
        <v>0</v>
      </c>
      <c r="AA59">
        <f t="shared" si="6"/>
        <v>0</v>
      </c>
      <c r="AB59">
        <f t="shared" si="7"/>
        <v>0</v>
      </c>
      <c r="AC59">
        <f t="shared" si="14"/>
        <v>0</v>
      </c>
      <c r="AD59">
        <f t="shared" si="9"/>
        <v>0</v>
      </c>
      <c r="AE59">
        <f t="shared" si="10"/>
        <v>0</v>
      </c>
      <c r="AF59">
        <f t="shared" si="11"/>
        <v>0</v>
      </c>
      <c r="AG59">
        <f t="shared" si="12"/>
        <v>0</v>
      </c>
    </row>
    <row r="60" spans="13:33" x14ac:dyDescent="0.2">
      <c r="M60" s="171"/>
      <c r="T60">
        <f t="shared" si="13"/>
        <v>0</v>
      </c>
      <c r="U60">
        <f t="shared" si="0"/>
        <v>0</v>
      </c>
      <c r="V60">
        <f t="shared" si="1"/>
        <v>0</v>
      </c>
      <c r="W60">
        <f t="shared" si="2"/>
        <v>0</v>
      </c>
      <c r="X60">
        <f t="shared" si="3"/>
        <v>0</v>
      </c>
      <c r="Y60">
        <f t="shared" si="4"/>
        <v>0</v>
      </c>
      <c r="Z60">
        <f t="shared" si="5"/>
        <v>0</v>
      </c>
      <c r="AA60">
        <f t="shared" si="6"/>
        <v>0</v>
      </c>
      <c r="AB60">
        <f t="shared" si="7"/>
        <v>0</v>
      </c>
      <c r="AC60">
        <f t="shared" si="14"/>
        <v>0</v>
      </c>
      <c r="AD60">
        <f t="shared" si="9"/>
        <v>0</v>
      </c>
      <c r="AE60">
        <f t="shared" si="10"/>
        <v>0</v>
      </c>
      <c r="AF60">
        <f t="shared" si="11"/>
        <v>0</v>
      </c>
      <c r="AG60">
        <f t="shared" si="12"/>
        <v>0</v>
      </c>
    </row>
    <row r="61" spans="13:33" x14ac:dyDescent="0.2">
      <c r="M61" s="171"/>
      <c r="T61">
        <f t="shared" si="13"/>
        <v>0</v>
      </c>
      <c r="U61">
        <f t="shared" si="0"/>
        <v>0</v>
      </c>
      <c r="V61">
        <f t="shared" si="1"/>
        <v>0</v>
      </c>
      <c r="W61">
        <f t="shared" si="2"/>
        <v>0</v>
      </c>
      <c r="X61">
        <f t="shared" si="3"/>
        <v>0</v>
      </c>
      <c r="Y61">
        <f t="shared" si="4"/>
        <v>0</v>
      </c>
      <c r="Z61">
        <f t="shared" si="5"/>
        <v>0</v>
      </c>
      <c r="AA61">
        <f t="shared" si="6"/>
        <v>0</v>
      </c>
      <c r="AB61">
        <f t="shared" si="7"/>
        <v>0</v>
      </c>
      <c r="AC61">
        <f t="shared" si="14"/>
        <v>0</v>
      </c>
      <c r="AD61">
        <f t="shared" si="9"/>
        <v>0</v>
      </c>
      <c r="AE61">
        <f t="shared" si="10"/>
        <v>0</v>
      </c>
      <c r="AF61">
        <f t="shared" si="11"/>
        <v>0</v>
      </c>
      <c r="AG61">
        <f t="shared" si="12"/>
        <v>0</v>
      </c>
    </row>
    <row r="62" spans="13:33" x14ac:dyDescent="0.2">
      <c r="M62" s="171"/>
      <c r="T62">
        <f t="shared" si="13"/>
        <v>0</v>
      </c>
      <c r="U62">
        <f t="shared" si="0"/>
        <v>0</v>
      </c>
      <c r="V62">
        <f t="shared" si="1"/>
        <v>0</v>
      </c>
      <c r="W62">
        <f t="shared" si="2"/>
        <v>0</v>
      </c>
      <c r="X62">
        <f t="shared" si="3"/>
        <v>0</v>
      </c>
      <c r="Y62">
        <f t="shared" si="4"/>
        <v>0</v>
      </c>
      <c r="Z62">
        <f t="shared" si="5"/>
        <v>0</v>
      </c>
      <c r="AA62">
        <f t="shared" si="6"/>
        <v>0</v>
      </c>
      <c r="AB62">
        <f t="shared" si="7"/>
        <v>0</v>
      </c>
      <c r="AC62">
        <f t="shared" si="14"/>
        <v>0</v>
      </c>
      <c r="AD62">
        <f t="shared" si="9"/>
        <v>0</v>
      </c>
      <c r="AE62">
        <f t="shared" si="10"/>
        <v>0</v>
      </c>
      <c r="AF62">
        <f t="shared" si="11"/>
        <v>0</v>
      </c>
      <c r="AG62">
        <f t="shared" si="12"/>
        <v>0</v>
      </c>
    </row>
    <row r="63" spans="13:33" x14ac:dyDescent="0.2">
      <c r="M63" s="171"/>
      <c r="T63">
        <f t="shared" si="13"/>
        <v>0</v>
      </c>
      <c r="U63">
        <f t="shared" si="0"/>
        <v>0</v>
      </c>
      <c r="V63">
        <f t="shared" si="1"/>
        <v>0</v>
      </c>
      <c r="W63">
        <f t="shared" si="2"/>
        <v>0</v>
      </c>
      <c r="X63">
        <f t="shared" si="3"/>
        <v>0</v>
      </c>
      <c r="Y63">
        <f t="shared" si="4"/>
        <v>0</v>
      </c>
      <c r="Z63">
        <f t="shared" si="5"/>
        <v>0</v>
      </c>
      <c r="AA63">
        <f t="shared" si="6"/>
        <v>0</v>
      </c>
      <c r="AB63">
        <f t="shared" si="7"/>
        <v>0</v>
      </c>
      <c r="AC63">
        <f t="shared" si="14"/>
        <v>0</v>
      </c>
      <c r="AD63">
        <f t="shared" si="9"/>
        <v>0</v>
      </c>
      <c r="AE63">
        <f t="shared" si="10"/>
        <v>0</v>
      </c>
      <c r="AF63">
        <f t="shared" si="11"/>
        <v>0</v>
      </c>
      <c r="AG63">
        <f t="shared" si="12"/>
        <v>0</v>
      </c>
    </row>
    <row r="64" spans="13:33" x14ac:dyDescent="0.2">
      <c r="M64" s="171"/>
      <c r="T64">
        <f t="shared" si="13"/>
        <v>0</v>
      </c>
      <c r="U64">
        <f t="shared" si="0"/>
        <v>0</v>
      </c>
      <c r="V64">
        <f t="shared" si="1"/>
        <v>0</v>
      </c>
      <c r="W64">
        <f t="shared" si="2"/>
        <v>0</v>
      </c>
      <c r="X64">
        <f t="shared" si="3"/>
        <v>0</v>
      </c>
      <c r="Y64">
        <f t="shared" si="4"/>
        <v>0</v>
      </c>
      <c r="Z64">
        <f t="shared" si="5"/>
        <v>0</v>
      </c>
      <c r="AA64">
        <f t="shared" si="6"/>
        <v>0</v>
      </c>
      <c r="AB64">
        <f t="shared" si="7"/>
        <v>0</v>
      </c>
      <c r="AC64">
        <f t="shared" si="14"/>
        <v>0</v>
      </c>
      <c r="AD64">
        <f t="shared" si="9"/>
        <v>0</v>
      </c>
      <c r="AE64">
        <f t="shared" si="10"/>
        <v>0</v>
      </c>
      <c r="AF64">
        <f t="shared" si="11"/>
        <v>0</v>
      </c>
      <c r="AG64">
        <f t="shared" si="12"/>
        <v>0</v>
      </c>
    </row>
    <row r="65" spans="13:33" x14ac:dyDescent="0.2">
      <c r="M65" s="171"/>
      <c r="T65">
        <f t="shared" si="13"/>
        <v>0</v>
      </c>
      <c r="U65">
        <f t="shared" si="0"/>
        <v>0</v>
      </c>
      <c r="V65">
        <f t="shared" si="1"/>
        <v>0</v>
      </c>
      <c r="W65">
        <f t="shared" si="2"/>
        <v>0</v>
      </c>
      <c r="X65">
        <f t="shared" si="3"/>
        <v>0</v>
      </c>
      <c r="Y65">
        <f t="shared" si="4"/>
        <v>0</v>
      </c>
      <c r="Z65">
        <f t="shared" si="5"/>
        <v>0</v>
      </c>
      <c r="AA65">
        <f t="shared" si="6"/>
        <v>0</v>
      </c>
      <c r="AB65">
        <f t="shared" si="7"/>
        <v>0</v>
      </c>
      <c r="AC65">
        <f t="shared" si="14"/>
        <v>0</v>
      </c>
      <c r="AD65">
        <f t="shared" si="9"/>
        <v>0</v>
      </c>
      <c r="AE65">
        <f t="shared" si="10"/>
        <v>0</v>
      </c>
      <c r="AF65">
        <f t="shared" si="11"/>
        <v>0</v>
      </c>
      <c r="AG65">
        <f t="shared" si="12"/>
        <v>0</v>
      </c>
    </row>
    <row r="66" spans="13:33" x14ac:dyDescent="0.2">
      <c r="M66" s="171"/>
      <c r="T66">
        <f t="shared" si="13"/>
        <v>0</v>
      </c>
      <c r="U66">
        <f t="shared" ref="U66:U100" si="15">B66</f>
        <v>0</v>
      </c>
      <c r="V66">
        <f t="shared" ref="V66:V100" si="16">C66</f>
        <v>0</v>
      </c>
      <c r="W66">
        <f t="shared" ref="W66:W100" si="17">D66</f>
        <v>0</v>
      </c>
      <c r="X66">
        <f t="shared" ref="X66:X100" si="18">E66</f>
        <v>0</v>
      </c>
      <c r="Y66">
        <f t="shared" ref="Y66:Y100" si="19">F66</f>
        <v>0</v>
      </c>
      <c r="Z66">
        <f t="shared" ref="Z66:Z100" si="20">G66</f>
        <v>0</v>
      </c>
      <c r="AA66">
        <f t="shared" ref="AA66:AA100" si="21">H66</f>
        <v>0</v>
      </c>
      <c r="AB66">
        <f t="shared" ref="AB66:AB100" si="22">I66</f>
        <v>0</v>
      </c>
      <c r="AC66">
        <f t="shared" ref="AC66:AC100" si="23">IF(J66="",0,_xlfn.XLOOKUP(J66,label,partID))</f>
        <v>0</v>
      </c>
      <c r="AD66">
        <f t="shared" ref="AD66:AD100" si="24">K66</f>
        <v>0</v>
      </c>
      <c r="AE66">
        <f t="shared" ref="AE66:AE100" si="25">L66</f>
        <v>0</v>
      </c>
      <c r="AF66">
        <f t="shared" ref="AF66:AF100" si="26">M66</f>
        <v>0</v>
      </c>
      <c r="AG66">
        <f t="shared" ref="AG66:AG100" si="27">N66</f>
        <v>0</v>
      </c>
    </row>
    <row r="67" spans="13:33" x14ac:dyDescent="0.2">
      <c r="M67" s="171"/>
      <c r="T67">
        <f t="shared" ref="T67:T100" si="28">A67</f>
        <v>0</v>
      </c>
      <c r="U67">
        <f t="shared" si="15"/>
        <v>0</v>
      </c>
      <c r="V67">
        <f t="shared" si="16"/>
        <v>0</v>
      </c>
      <c r="W67">
        <f t="shared" si="17"/>
        <v>0</v>
      </c>
      <c r="X67">
        <f t="shared" si="18"/>
        <v>0</v>
      </c>
      <c r="Y67">
        <f t="shared" si="19"/>
        <v>0</v>
      </c>
      <c r="Z67">
        <f t="shared" si="20"/>
        <v>0</v>
      </c>
      <c r="AA67">
        <f t="shared" si="21"/>
        <v>0</v>
      </c>
      <c r="AB67">
        <f t="shared" si="22"/>
        <v>0</v>
      </c>
      <c r="AC67">
        <f t="shared" si="23"/>
        <v>0</v>
      </c>
      <c r="AD67">
        <f t="shared" si="24"/>
        <v>0</v>
      </c>
      <c r="AE67">
        <f t="shared" si="25"/>
        <v>0</v>
      </c>
      <c r="AF67">
        <f t="shared" si="26"/>
        <v>0</v>
      </c>
      <c r="AG67">
        <f t="shared" si="27"/>
        <v>0</v>
      </c>
    </row>
    <row r="68" spans="13:33" x14ac:dyDescent="0.2">
      <c r="M68" s="171"/>
      <c r="T68">
        <f t="shared" si="28"/>
        <v>0</v>
      </c>
      <c r="U68">
        <f t="shared" si="15"/>
        <v>0</v>
      </c>
      <c r="V68">
        <f t="shared" si="16"/>
        <v>0</v>
      </c>
      <c r="W68">
        <f t="shared" si="17"/>
        <v>0</v>
      </c>
      <c r="X68">
        <f t="shared" si="18"/>
        <v>0</v>
      </c>
      <c r="Y68">
        <f t="shared" si="19"/>
        <v>0</v>
      </c>
      <c r="Z68">
        <f t="shared" si="20"/>
        <v>0</v>
      </c>
      <c r="AA68">
        <f t="shared" si="21"/>
        <v>0</v>
      </c>
      <c r="AB68">
        <f t="shared" si="22"/>
        <v>0</v>
      </c>
      <c r="AC68">
        <f t="shared" si="23"/>
        <v>0</v>
      </c>
      <c r="AD68">
        <f t="shared" si="24"/>
        <v>0</v>
      </c>
      <c r="AE68">
        <f t="shared" si="25"/>
        <v>0</v>
      </c>
      <c r="AF68">
        <f t="shared" si="26"/>
        <v>0</v>
      </c>
      <c r="AG68">
        <f t="shared" si="27"/>
        <v>0</v>
      </c>
    </row>
    <row r="69" spans="13:33" x14ac:dyDescent="0.2">
      <c r="M69" s="171"/>
      <c r="T69">
        <f t="shared" si="28"/>
        <v>0</v>
      </c>
      <c r="U69">
        <f t="shared" si="15"/>
        <v>0</v>
      </c>
      <c r="V69">
        <f t="shared" si="16"/>
        <v>0</v>
      </c>
      <c r="W69">
        <f t="shared" si="17"/>
        <v>0</v>
      </c>
      <c r="X69">
        <f t="shared" si="18"/>
        <v>0</v>
      </c>
      <c r="Y69">
        <f t="shared" si="19"/>
        <v>0</v>
      </c>
      <c r="Z69">
        <f t="shared" si="20"/>
        <v>0</v>
      </c>
      <c r="AA69">
        <f t="shared" si="21"/>
        <v>0</v>
      </c>
      <c r="AB69">
        <f t="shared" si="22"/>
        <v>0</v>
      </c>
      <c r="AC69">
        <f t="shared" si="23"/>
        <v>0</v>
      </c>
      <c r="AD69">
        <f t="shared" si="24"/>
        <v>0</v>
      </c>
      <c r="AE69">
        <f t="shared" si="25"/>
        <v>0</v>
      </c>
      <c r="AF69">
        <f t="shared" si="26"/>
        <v>0</v>
      </c>
      <c r="AG69">
        <f t="shared" si="27"/>
        <v>0</v>
      </c>
    </row>
    <row r="70" spans="13:33" x14ac:dyDescent="0.2">
      <c r="M70" s="171"/>
      <c r="T70">
        <f t="shared" si="28"/>
        <v>0</v>
      </c>
      <c r="U70">
        <f t="shared" si="15"/>
        <v>0</v>
      </c>
      <c r="V70">
        <f t="shared" si="16"/>
        <v>0</v>
      </c>
      <c r="W70">
        <f t="shared" si="17"/>
        <v>0</v>
      </c>
      <c r="X70">
        <f t="shared" si="18"/>
        <v>0</v>
      </c>
      <c r="Y70">
        <f t="shared" si="19"/>
        <v>0</v>
      </c>
      <c r="Z70">
        <f t="shared" si="20"/>
        <v>0</v>
      </c>
      <c r="AA70">
        <f t="shared" si="21"/>
        <v>0</v>
      </c>
      <c r="AB70">
        <f t="shared" si="22"/>
        <v>0</v>
      </c>
      <c r="AC70">
        <f t="shared" si="23"/>
        <v>0</v>
      </c>
      <c r="AD70">
        <f t="shared" si="24"/>
        <v>0</v>
      </c>
      <c r="AE70">
        <f t="shared" si="25"/>
        <v>0</v>
      </c>
      <c r="AF70">
        <f t="shared" si="26"/>
        <v>0</v>
      </c>
      <c r="AG70">
        <f t="shared" si="27"/>
        <v>0</v>
      </c>
    </row>
    <row r="71" spans="13:33" x14ac:dyDescent="0.2">
      <c r="M71" s="171"/>
      <c r="T71">
        <f t="shared" si="28"/>
        <v>0</v>
      </c>
      <c r="U71">
        <f t="shared" si="15"/>
        <v>0</v>
      </c>
      <c r="V71">
        <f t="shared" si="16"/>
        <v>0</v>
      </c>
      <c r="W71">
        <f t="shared" si="17"/>
        <v>0</v>
      </c>
      <c r="X71">
        <f t="shared" si="18"/>
        <v>0</v>
      </c>
      <c r="Y71">
        <f t="shared" si="19"/>
        <v>0</v>
      </c>
      <c r="Z71">
        <f t="shared" si="20"/>
        <v>0</v>
      </c>
      <c r="AA71">
        <f t="shared" si="21"/>
        <v>0</v>
      </c>
      <c r="AB71">
        <f t="shared" si="22"/>
        <v>0</v>
      </c>
      <c r="AC71">
        <f t="shared" si="23"/>
        <v>0</v>
      </c>
      <c r="AD71">
        <f t="shared" si="24"/>
        <v>0</v>
      </c>
      <c r="AE71">
        <f t="shared" si="25"/>
        <v>0</v>
      </c>
      <c r="AF71">
        <f t="shared" si="26"/>
        <v>0</v>
      </c>
      <c r="AG71">
        <f t="shared" si="27"/>
        <v>0</v>
      </c>
    </row>
    <row r="72" spans="13:33" x14ac:dyDescent="0.2">
      <c r="M72" s="171"/>
      <c r="T72">
        <f t="shared" si="28"/>
        <v>0</v>
      </c>
      <c r="U72">
        <f t="shared" si="15"/>
        <v>0</v>
      </c>
      <c r="V72">
        <f t="shared" si="16"/>
        <v>0</v>
      </c>
      <c r="W72">
        <f t="shared" si="17"/>
        <v>0</v>
      </c>
      <c r="X72">
        <f t="shared" si="18"/>
        <v>0</v>
      </c>
      <c r="Y72">
        <f t="shared" si="19"/>
        <v>0</v>
      </c>
      <c r="Z72">
        <f t="shared" si="20"/>
        <v>0</v>
      </c>
      <c r="AA72">
        <f t="shared" si="21"/>
        <v>0</v>
      </c>
      <c r="AB72">
        <f t="shared" si="22"/>
        <v>0</v>
      </c>
      <c r="AC72">
        <f t="shared" si="23"/>
        <v>0</v>
      </c>
      <c r="AD72">
        <f t="shared" si="24"/>
        <v>0</v>
      </c>
      <c r="AE72">
        <f t="shared" si="25"/>
        <v>0</v>
      </c>
      <c r="AF72">
        <f t="shared" si="26"/>
        <v>0</v>
      </c>
      <c r="AG72">
        <f t="shared" si="27"/>
        <v>0</v>
      </c>
    </row>
    <row r="73" spans="13:33" x14ac:dyDescent="0.2">
      <c r="M73" s="171"/>
      <c r="T73">
        <f t="shared" si="28"/>
        <v>0</v>
      </c>
      <c r="U73">
        <f t="shared" si="15"/>
        <v>0</v>
      </c>
      <c r="V73">
        <f t="shared" si="16"/>
        <v>0</v>
      </c>
      <c r="W73">
        <f t="shared" si="17"/>
        <v>0</v>
      </c>
      <c r="X73">
        <f t="shared" si="18"/>
        <v>0</v>
      </c>
      <c r="Y73">
        <f t="shared" si="19"/>
        <v>0</v>
      </c>
      <c r="Z73">
        <f t="shared" si="20"/>
        <v>0</v>
      </c>
      <c r="AA73">
        <f t="shared" si="21"/>
        <v>0</v>
      </c>
      <c r="AB73">
        <f t="shared" si="22"/>
        <v>0</v>
      </c>
      <c r="AC73">
        <f t="shared" si="23"/>
        <v>0</v>
      </c>
      <c r="AD73">
        <f t="shared" si="24"/>
        <v>0</v>
      </c>
      <c r="AE73">
        <f t="shared" si="25"/>
        <v>0</v>
      </c>
      <c r="AF73">
        <f t="shared" si="26"/>
        <v>0</v>
      </c>
      <c r="AG73">
        <f t="shared" si="27"/>
        <v>0</v>
      </c>
    </row>
    <row r="74" spans="13:33" x14ac:dyDescent="0.2">
      <c r="M74" s="171"/>
      <c r="T74">
        <f t="shared" si="28"/>
        <v>0</v>
      </c>
      <c r="U74">
        <f t="shared" si="15"/>
        <v>0</v>
      </c>
      <c r="V74">
        <f t="shared" si="16"/>
        <v>0</v>
      </c>
      <c r="W74">
        <f t="shared" si="17"/>
        <v>0</v>
      </c>
      <c r="X74">
        <f t="shared" si="18"/>
        <v>0</v>
      </c>
      <c r="Y74">
        <f t="shared" si="19"/>
        <v>0</v>
      </c>
      <c r="Z74">
        <f t="shared" si="20"/>
        <v>0</v>
      </c>
      <c r="AA74">
        <f t="shared" si="21"/>
        <v>0</v>
      </c>
      <c r="AB74">
        <f t="shared" si="22"/>
        <v>0</v>
      </c>
      <c r="AC74">
        <f t="shared" si="23"/>
        <v>0</v>
      </c>
      <c r="AD74">
        <f t="shared" si="24"/>
        <v>0</v>
      </c>
      <c r="AE74">
        <f t="shared" si="25"/>
        <v>0</v>
      </c>
      <c r="AF74">
        <f t="shared" si="26"/>
        <v>0</v>
      </c>
      <c r="AG74">
        <f t="shared" si="27"/>
        <v>0</v>
      </c>
    </row>
    <row r="75" spans="13:33" x14ac:dyDescent="0.2">
      <c r="M75" s="171"/>
      <c r="T75">
        <f t="shared" si="28"/>
        <v>0</v>
      </c>
      <c r="U75">
        <f t="shared" si="15"/>
        <v>0</v>
      </c>
      <c r="V75">
        <f t="shared" si="16"/>
        <v>0</v>
      </c>
      <c r="W75">
        <f t="shared" si="17"/>
        <v>0</v>
      </c>
      <c r="X75">
        <f t="shared" si="18"/>
        <v>0</v>
      </c>
      <c r="Y75">
        <f t="shared" si="19"/>
        <v>0</v>
      </c>
      <c r="Z75">
        <f t="shared" si="20"/>
        <v>0</v>
      </c>
      <c r="AA75">
        <f t="shared" si="21"/>
        <v>0</v>
      </c>
      <c r="AB75">
        <f t="shared" si="22"/>
        <v>0</v>
      </c>
      <c r="AC75">
        <f t="shared" si="23"/>
        <v>0</v>
      </c>
      <c r="AD75">
        <f t="shared" si="24"/>
        <v>0</v>
      </c>
      <c r="AE75">
        <f t="shared" si="25"/>
        <v>0</v>
      </c>
      <c r="AF75">
        <f t="shared" si="26"/>
        <v>0</v>
      </c>
      <c r="AG75">
        <f t="shared" si="27"/>
        <v>0</v>
      </c>
    </row>
    <row r="76" spans="13:33" x14ac:dyDescent="0.2">
      <c r="M76" s="171"/>
      <c r="T76">
        <f t="shared" si="28"/>
        <v>0</v>
      </c>
      <c r="U76">
        <f t="shared" si="15"/>
        <v>0</v>
      </c>
      <c r="V76">
        <f t="shared" si="16"/>
        <v>0</v>
      </c>
      <c r="W76">
        <f t="shared" si="17"/>
        <v>0</v>
      </c>
      <c r="X76">
        <f t="shared" si="18"/>
        <v>0</v>
      </c>
      <c r="Y76">
        <f t="shared" si="19"/>
        <v>0</v>
      </c>
      <c r="Z76">
        <f t="shared" si="20"/>
        <v>0</v>
      </c>
      <c r="AA76">
        <f t="shared" si="21"/>
        <v>0</v>
      </c>
      <c r="AB76">
        <f t="shared" si="22"/>
        <v>0</v>
      </c>
      <c r="AC76">
        <f t="shared" si="23"/>
        <v>0</v>
      </c>
      <c r="AD76">
        <f t="shared" si="24"/>
        <v>0</v>
      </c>
      <c r="AE76">
        <f t="shared" si="25"/>
        <v>0</v>
      </c>
      <c r="AF76">
        <f t="shared" si="26"/>
        <v>0</v>
      </c>
      <c r="AG76">
        <f t="shared" si="27"/>
        <v>0</v>
      </c>
    </row>
    <row r="77" spans="13:33" x14ac:dyDescent="0.2">
      <c r="M77" s="171"/>
      <c r="T77">
        <f t="shared" si="28"/>
        <v>0</v>
      </c>
      <c r="U77">
        <f t="shared" si="15"/>
        <v>0</v>
      </c>
      <c r="V77">
        <f t="shared" si="16"/>
        <v>0</v>
      </c>
      <c r="W77">
        <f t="shared" si="17"/>
        <v>0</v>
      </c>
      <c r="X77">
        <f t="shared" si="18"/>
        <v>0</v>
      </c>
      <c r="Y77">
        <f t="shared" si="19"/>
        <v>0</v>
      </c>
      <c r="Z77">
        <f t="shared" si="20"/>
        <v>0</v>
      </c>
      <c r="AA77">
        <f t="shared" si="21"/>
        <v>0</v>
      </c>
      <c r="AB77">
        <f t="shared" si="22"/>
        <v>0</v>
      </c>
      <c r="AC77">
        <f t="shared" si="23"/>
        <v>0</v>
      </c>
      <c r="AD77">
        <f t="shared" si="24"/>
        <v>0</v>
      </c>
      <c r="AE77">
        <f t="shared" si="25"/>
        <v>0</v>
      </c>
      <c r="AF77">
        <f t="shared" si="26"/>
        <v>0</v>
      </c>
      <c r="AG77">
        <f t="shared" si="27"/>
        <v>0</v>
      </c>
    </row>
    <row r="78" spans="13:33" x14ac:dyDescent="0.2">
      <c r="M78" s="171"/>
      <c r="T78">
        <f t="shared" si="28"/>
        <v>0</v>
      </c>
      <c r="U78">
        <f t="shared" si="15"/>
        <v>0</v>
      </c>
      <c r="V78">
        <f t="shared" si="16"/>
        <v>0</v>
      </c>
      <c r="W78">
        <f t="shared" si="17"/>
        <v>0</v>
      </c>
      <c r="X78">
        <f t="shared" si="18"/>
        <v>0</v>
      </c>
      <c r="Y78">
        <f t="shared" si="19"/>
        <v>0</v>
      </c>
      <c r="Z78">
        <f t="shared" si="20"/>
        <v>0</v>
      </c>
      <c r="AA78">
        <f t="shared" si="21"/>
        <v>0</v>
      </c>
      <c r="AB78">
        <f t="shared" si="22"/>
        <v>0</v>
      </c>
      <c r="AC78">
        <f t="shared" si="23"/>
        <v>0</v>
      </c>
      <c r="AD78">
        <f t="shared" si="24"/>
        <v>0</v>
      </c>
      <c r="AE78">
        <f t="shared" si="25"/>
        <v>0</v>
      </c>
      <c r="AF78">
        <f t="shared" si="26"/>
        <v>0</v>
      </c>
      <c r="AG78">
        <f t="shared" si="27"/>
        <v>0</v>
      </c>
    </row>
    <row r="79" spans="13:33" x14ac:dyDescent="0.2">
      <c r="M79" s="171"/>
      <c r="T79">
        <f t="shared" si="28"/>
        <v>0</v>
      </c>
      <c r="U79">
        <f t="shared" si="15"/>
        <v>0</v>
      </c>
      <c r="V79">
        <f t="shared" si="16"/>
        <v>0</v>
      </c>
      <c r="W79">
        <f t="shared" si="17"/>
        <v>0</v>
      </c>
      <c r="X79">
        <f t="shared" si="18"/>
        <v>0</v>
      </c>
      <c r="Y79">
        <f t="shared" si="19"/>
        <v>0</v>
      </c>
      <c r="Z79">
        <f t="shared" si="20"/>
        <v>0</v>
      </c>
      <c r="AA79">
        <f t="shared" si="21"/>
        <v>0</v>
      </c>
      <c r="AB79">
        <f t="shared" si="22"/>
        <v>0</v>
      </c>
      <c r="AC79">
        <f t="shared" si="23"/>
        <v>0</v>
      </c>
      <c r="AD79">
        <f t="shared" si="24"/>
        <v>0</v>
      </c>
      <c r="AE79">
        <f t="shared" si="25"/>
        <v>0</v>
      </c>
      <c r="AF79">
        <f t="shared" si="26"/>
        <v>0</v>
      </c>
      <c r="AG79">
        <f t="shared" si="27"/>
        <v>0</v>
      </c>
    </row>
    <row r="80" spans="13:33" x14ac:dyDescent="0.2">
      <c r="M80" s="171"/>
      <c r="T80">
        <f t="shared" si="28"/>
        <v>0</v>
      </c>
      <c r="U80">
        <f t="shared" si="15"/>
        <v>0</v>
      </c>
      <c r="V80">
        <f t="shared" si="16"/>
        <v>0</v>
      </c>
      <c r="W80">
        <f t="shared" si="17"/>
        <v>0</v>
      </c>
      <c r="X80">
        <f t="shared" si="18"/>
        <v>0</v>
      </c>
      <c r="Y80">
        <f t="shared" si="19"/>
        <v>0</v>
      </c>
      <c r="Z80">
        <f t="shared" si="20"/>
        <v>0</v>
      </c>
      <c r="AA80">
        <f t="shared" si="21"/>
        <v>0</v>
      </c>
      <c r="AB80">
        <f t="shared" si="22"/>
        <v>0</v>
      </c>
      <c r="AC80">
        <f t="shared" si="23"/>
        <v>0</v>
      </c>
      <c r="AD80">
        <f t="shared" si="24"/>
        <v>0</v>
      </c>
      <c r="AE80">
        <f t="shared" si="25"/>
        <v>0</v>
      </c>
      <c r="AF80">
        <f t="shared" si="26"/>
        <v>0</v>
      </c>
      <c r="AG80">
        <f t="shared" si="27"/>
        <v>0</v>
      </c>
    </row>
    <row r="81" spans="13:33" x14ac:dyDescent="0.2">
      <c r="M81" s="171"/>
      <c r="T81">
        <f t="shared" si="28"/>
        <v>0</v>
      </c>
      <c r="U81">
        <f t="shared" si="15"/>
        <v>0</v>
      </c>
      <c r="V81">
        <f t="shared" si="16"/>
        <v>0</v>
      </c>
      <c r="W81">
        <f t="shared" si="17"/>
        <v>0</v>
      </c>
      <c r="X81">
        <f t="shared" si="18"/>
        <v>0</v>
      </c>
      <c r="Y81">
        <f t="shared" si="19"/>
        <v>0</v>
      </c>
      <c r="Z81">
        <f t="shared" si="20"/>
        <v>0</v>
      </c>
      <c r="AA81">
        <f t="shared" si="21"/>
        <v>0</v>
      </c>
      <c r="AB81">
        <f t="shared" si="22"/>
        <v>0</v>
      </c>
      <c r="AC81">
        <f t="shared" si="23"/>
        <v>0</v>
      </c>
      <c r="AD81">
        <f t="shared" si="24"/>
        <v>0</v>
      </c>
      <c r="AE81">
        <f t="shared" si="25"/>
        <v>0</v>
      </c>
      <c r="AF81">
        <f t="shared" si="26"/>
        <v>0</v>
      </c>
      <c r="AG81">
        <f t="shared" si="27"/>
        <v>0</v>
      </c>
    </row>
    <row r="82" spans="13:33" x14ac:dyDescent="0.2">
      <c r="M82" s="171"/>
      <c r="T82">
        <f t="shared" si="28"/>
        <v>0</v>
      </c>
      <c r="U82">
        <f t="shared" si="15"/>
        <v>0</v>
      </c>
      <c r="V82">
        <f t="shared" si="16"/>
        <v>0</v>
      </c>
      <c r="W82">
        <f t="shared" si="17"/>
        <v>0</v>
      </c>
      <c r="X82">
        <f t="shared" si="18"/>
        <v>0</v>
      </c>
      <c r="Y82">
        <f t="shared" si="19"/>
        <v>0</v>
      </c>
      <c r="Z82">
        <f t="shared" si="20"/>
        <v>0</v>
      </c>
      <c r="AA82">
        <f t="shared" si="21"/>
        <v>0</v>
      </c>
      <c r="AB82">
        <f t="shared" si="22"/>
        <v>0</v>
      </c>
      <c r="AC82">
        <f t="shared" si="23"/>
        <v>0</v>
      </c>
      <c r="AD82">
        <f t="shared" si="24"/>
        <v>0</v>
      </c>
      <c r="AE82">
        <f t="shared" si="25"/>
        <v>0</v>
      </c>
      <c r="AF82">
        <f t="shared" si="26"/>
        <v>0</v>
      </c>
      <c r="AG82">
        <f t="shared" si="27"/>
        <v>0</v>
      </c>
    </row>
    <row r="83" spans="13:33" x14ac:dyDescent="0.2">
      <c r="M83" s="171"/>
      <c r="T83">
        <f t="shared" si="28"/>
        <v>0</v>
      </c>
      <c r="U83">
        <f t="shared" si="15"/>
        <v>0</v>
      </c>
      <c r="V83">
        <f t="shared" si="16"/>
        <v>0</v>
      </c>
      <c r="W83">
        <f t="shared" si="17"/>
        <v>0</v>
      </c>
      <c r="X83">
        <f t="shared" si="18"/>
        <v>0</v>
      </c>
      <c r="Y83">
        <f t="shared" si="19"/>
        <v>0</v>
      </c>
      <c r="Z83">
        <f t="shared" si="20"/>
        <v>0</v>
      </c>
      <c r="AA83">
        <f t="shared" si="21"/>
        <v>0</v>
      </c>
      <c r="AB83">
        <f t="shared" si="22"/>
        <v>0</v>
      </c>
      <c r="AC83">
        <f t="shared" si="23"/>
        <v>0</v>
      </c>
      <c r="AD83">
        <f t="shared" si="24"/>
        <v>0</v>
      </c>
      <c r="AE83">
        <f t="shared" si="25"/>
        <v>0</v>
      </c>
      <c r="AF83">
        <f t="shared" si="26"/>
        <v>0</v>
      </c>
      <c r="AG83">
        <f t="shared" si="27"/>
        <v>0</v>
      </c>
    </row>
    <row r="84" spans="13:33" x14ac:dyDescent="0.2">
      <c r="M84" s="171"/>
      <c r="T84">
        <f t="shared" si="28"/>
        <v>0</v>
      </c>
      <c r="U84">
        <f t="shared" si="15"/>
        <v>0</v>
      </c>
      <c r="V84">
        <f t="shared" si="16"/>
        <v>0</v>
      </c>
      <c r="W84">
        <f t="shared" si="17"/>
        <v>0</v>
      </c>
      <c r="X84">
        <f t="shared" si="18"/>
        <v>0</v>
      </c>
      <c r="Y84">
        <f t="shared" si="19"/>
        <v>0</v>
      </c>
      <c r="Z84">
        <f t="shared" si="20"/>
        <v>0</v>
      </c>
      <c r="AA84">
        <f t="shared" si="21"/>
        <v>0</v>
      </c>
      <c r="AB84">
        <f t="shared" si="22"/>
        <v>0</v>
      </c>
      <c r="AC84">
        <f t="shared" si="23"/>
        <v>0</v>
      </c>
      <c r="AD84">
        <f t="shared" si="24"/>
        <v>0</v>
      </c>
      <c r="AE84">
        <f t="shared" si="25"/>
        <v>0</v>
      </c>
      <c r="AF84">
        <f t="shared" si="26"/>
        <v>0</v>
      </c>
      <c r="AG84">
        <f t="shared" si="27"/>
        <v>0</v>
      </c>
    </row>
    <row r="85" spans="13:33" x14ac:dyDescent="0.2">
      <c r="M85" s="171"/>
      <c r="T85">
        <f t="shared" si="28"/>
        <v>0</v>
      </c>
      <c r="U85">
        <f t="shared" si="15"/>
        <v>0</v>
      </c>
      <c r="V85">
        <f t="shared" si="16"/>
        <v>0</v>
      </c>
      <c r="W85">
        <f t="shared" si="17"/>
        <v>0</v>
      </c>
      <c r="X85">
        <f t="shared" si="18"/>
        <v>0</v>
      </c>
      <c r="Y85">
        <f t="shared" si="19"/>
        <v>0</v>
      </c>
      <c r="Z85">
        <f t="shared" si="20"/>
        <v>0</v>
      </c>
      <c r="AA85">
        <f t="shared" si="21"/>
        <v>0</v>
      </c>
      <c r="AB85">
        <f t="shared" si="22"/>
        <v>0</v>
      </c>
      <c r="AC85">
        <f t="shared" si="23"/>
        <v>0</v>
      </c>
      <c r="AD85">
        <f t="shared" si="24"/>
        <v>0</v>
      </c>
      <c r="AE85">
        <f t="shared" si="25"/>
        <v>0</v>
      </c>
      <c r="AF85">
        <f t="shared" si="26"/>
        <v>0</v>
      </c>
      <c r="AG85">
        <f t="shared" si="27"/>
        <v>0</v>
      </c>
    </row>
    <row r="86" spans="13:33" x14ac:dyDescent="0.2">
      <c r="M86" s="171"/>
      <c r="T86">
        <f t="shared" si="28"/>
        <v>0</v>
      </c>
      <c r="U86">
        <f t="shared" si="15"/>
        <v>0</v>
      </c>
      <c r="V86">
        <f t="shared" si="16"/>
        <v>0</v>
      </c>
      <c r="W86">
        <f t="shared" si="17"/>
        <v>0</v>
      </c>
      <c r="X86">
        <f t="shared" si="18"/>
        <v>0</v>
      </c>
      <c r="Y86">
        <f t="shared" si="19"/>
        <v>0</v>
      </c>
      <c r="Z86">
        <f t="shared" si="20"/>
        <v>0</v>
      </c>
      <c r="AA86">
        <f t="shared" si="21"/>
        <v>0</v>
      </c>
      <c r="AB86">
        <f t="shared" si="22"/>
        <v>0</v>
      </c>
      <c r="AC86">
        <f t="shared" si="23"/>
        <v>0</v>
      </c>
      <c r="AD86">
        <f t="shared" si="24"/>
        <v>0</v>
      </c>
      <c r="AE86">
        <f t="shared" si="25"/>
        <v>0</v>
      </c>
      <c r="AF86">
        <f t="shared" si="26"/>
        <v>0</v>
      </c>
      <c r="AG86">
        <f t="shared" si="27"/>
        <v>0</v>
      </c>
    </row>
    <row r="87" spans="13:33" x14ac:dyDescent="0.2">
      <c r="M87" s="171"/>
      <c r="T87">
        <f t="shared" si="28"/>
        <v>0</v>
      </c>
      <c r="U87">
        <f t="shared" si="15"/>
        <v>0</v>
      </c>
      <c r="V87">
        <f t="shared" si="16"/>
        <v>0</v>
      </c>
      <c r="W87">
        <f t="shared" si="17"/>
        <v>0</v>
      </c>
      <c r="X87">
        <f t="shared" si="18"/>
        <v>0</v>
      </c>
      <c r="Y87">
        <f t="shared" si="19"/>
        <v>0</v>
      </c>
      <c r="Z87">
        <f t="shared" si="20"/>
        <v>0</v>
      </c>
      <c r="AA87">
        <f t="shared" si="21"/>
        <v>0</v>
      </c>
      <c r="AB87">
        <f t="shared" si="22"/>
        <v>0</v>
      </c>
      <c r="AC87">
        <f t="shared" si="23"/>
        <v>0</v>
      </c>
      <c r="AD87">
        <f t="shared" si="24"/>
        <v>0</v>
      </c>
      <c r="AE87">
        <f t="shared" si="25"/>
        <v>0</v>
      </c>
      <c r="AF87">
        <f t="shared" si="26"/>
        <v>0</v>
      </c>
      <c r="AG87">
        <f t="shared" si="27"/>
        <v>0</v>
      </c>
    </row>
    <row r="88" spans="13:33" x14ac:dyDescent="0.2">
      <c r="M88" s="171"/>
      <c r="T88">
        <f t="shared" si="28"/>
        <v>0</v>
      </c>
      <c r="U88">
        <f t="shared" si="15"/>
        <v>0</v>
      </c>
      <c r="V88">
        <f t="shared" si="16"/>
        <v>0</v>
      </c>
      <c r="W88">
        <f t="shared" si="17"/>
        <v>0</v>
      </c>
      <c r="X88">
        <f t="shared" si="18"/>
        <v>0</v>
      </c>
      <c r="Y88">
        <f t="shared" si="19"/>
        <v>0</v>
      </c>
      <c r="Z88">
        <f t="shared" si="20"/>
        <v>0</v>
      </c>
      <c r="AA88">
        <f t="shared" si="21"/>
        <v>0</v>
      </c>
      <c r="AB88">
        <f t="shared" si="22"/>
        <v>0</v>
      </c>
      <c r="AC88">
        <f t="shared" si="23"/>
        <v>0</v>
      </c>
      <c r="AD88">
        <f t="shared" si="24"/>
        <v>0</v>
      </c>
      <c r="AE88">
        <f t="shared" si="25"/>
        <v>0</v>
      </c>
      <c r="AF88">
        <f t="shared" si="26"/>
        <v>0</v>
      </c>
      <c r="AG88">
        <f t="shared" si="27"/>
        <v>0</v>
      </c>
    </row>
    <row r="89" spans="13:33" x14ac:dyDescent="0.2">
      <c r="M89" s="171"/>
      <c r="T89">
        <f t="shared" si="28"/>
        <v>0</v>
      </c>
      <c r="U89">
        <f t="shared" si="15"/>
        <v>0</v>
      </c>
      <c r="V89">
        <f t="shared" si="16"/>
        <v>0</v>
      </c>
      <c r="W89">
        <f t="shared" si="17"/>
        <v>0</v>
      </c>
      <c r="X89">
        <f t="shared" si="18"/>
        <v>0</v>
      </c>
      <c r="Y89">
        <f t="shared" si="19"/>
        <v>0</v>
      </c>
      <c r="Z89">
        <f t="shared" si="20"/>
        <v>0</v>
      </c>
      <c r="AA89">
        <f t="shared" si="21"/>
        <v>0</v>
      </c>
      <c r="AB89">
        <f t="shared" si="22"/>
        <v>0</v>
      </c>
      <c r="AC89">
        <f t="shared" si="23"/>
        <v>0</v>
      </c>
      <c r="AD89">
        <f t="shared" si="24"/>
        <v>0</v>
      </c>
      <c r="AE89">
        <f t="shared" si="25"/>
        <v>0</v>
      </c>
      <c r="AF89">
        <f t="shared" si="26"/>
        <v>0</v>
      </c>
      <c r="AG89">
        <f t="shared" si="27"/>
        <v>0</v>
      </c>
    </row>
    <row r="90" spans="13:33" x14ac:dyDescent="0.2">
      <c r="M90" s="171"/>
      <c r="T90">
        <f t="shared" si="28"/>
        <v>0</v>
      </c>
      <c r="U90">
        <f t="shared" si="15"/>
        <v>0</v>
      </c>
      <c r="V90">
        <f t="shared" si="16"/>
        <v>0</v>
      </c>
      <c r="W90">
        <f t="shared" si="17"/>
        <v>0</v>
      </c>
      <c r="X90">
        <f t="shared" si="18"/>
        <v>0</v>
      </c>
      <c r="Y90">
        <f t="shared" si="19"/>
        <v>0</v>
      </c>
      <c r="Z90">
        <f t="shared" si="20"/>
        <v>0</v>
      </c>
      <c r="AA90">
        <f t="shared" si="21"/>
        <v>0</v>
      </c>
      <c r="AB90">
        <f t="shared" si="22"/>
        <v>0</v>
      </c>
      <c r="AC90">
        <f t="shared" si="23"/>
        <v>0</v>
      </c>
      <c r="AD90">
        <f t="shared" si="24"/>
        <v>0</v>
      </c>
      <c r="AE90">
        <f t="shared" si="25"/>
        <v>0</v>
      </c>
      <c r="AF90">
        <f t="shared" si="26"/>
        <v>0</v>
      </c>
      <c r="AG90">
        <f t="shared" si="27"/>
        <v>0</v>
      </c>
    </row>
    <row r="91" spans="13:33" x14ac:dyDescent="0.2">
      <c r="M91" s="171"/>
      <c r="T91">
        <f t="shared" si="28"/>
        <v>0</v>
      </c>
      <c r="U91">
        <f t="shared" si="15"/>
        <v>0</v>
      </c>
      <c r="V91">
        <f t="shared" si="16"/>
        <v>0</v>
      </c>
      <c r="W91">
        <f t="shared" si="17"/>
        <v>0</v>
      </c>
      <c r="X91">
        <f t="shared" si="18"/>
        <v>0</v>
      </c>
      <c r="Y91">
        <f t="shared" si="19"/>
        <v>0</v>
      </c>
      <c r="Z91">
        <f t="shared" si="20"/>
        <v>0</v>
      </c>
      <c r="AA91">
        <f t="shared" si="21"/>
        <v>0</v>
      </c>
      <c r="AB91">
        <f t="shared" si="22"/>
        <v>0</v>
      </c>
      <c r="AC91">
        <f t="shared" si="23"/>
        <v>0</v>
      </c>
      <c r="AD91">
        <f t="shared" si="24"/>
        <v>0</v>
      </c>
      <c r="AE91">
        <f t="shared" si="25"/>
        <v>0</v>
      </c>
      <c r="AF91">
        <f t="shared" si="26"/>
        <v>0</v>
      </c>
      <c r="AG91">
        <f t="shared" si="27"/>
        <v>0</v>
      </c>
    </row>
    <row r="92" spans="13:33" x14ac:dyDescent="0.2">
      <c r="M92" s="171"/>
      <c r="T92">
        <f t="shared" si="28"/>
        <v>0</v>
      </c>
      <c r="U92">
        <f t="shared" si="15"/>
        <v>0</v>
      </c>
      <c r="V92">
        <f t="shared" si="16"/>
        <v>0</v>
      </c>
      <c r="W92">
        <f t="shared" si="17"/>
        <v>0</v>
      </c>
      <c r="X92">
        <f t="shared" si="18"/>
        <v>0</v>
      </c>
      <c r="Y92">
        <f t="shared" si="19"/>
        <v>0</v>
      </c>
      <c r="Z92">
        <f t="shared" si="20"/>
        <v>0</v>
      </c>
      <c r="AA92">
        <f t="shared" si="21"/>
        <v>0</v>
      </c>
      <c r="AB92">
        <f t="shared" si="22"/>
        <v>0</v>
      </c>
      <c r="AC92">
        <f t="shared" si="23"/>
        <v>0</v>
      </c>
      <c r="AD92">
        <f t="shared" si="24"/>
        <v>0</v>
      </c>
      <c r="AE92">
        <f t="shared" si="25"/>
        <v>0</v>
      </c>
      <c r="AF92">
        <f t="shared" si="26"/>
        <v>0</v>
      </c>
      <c r="AG92">
        <f t="shared" si="27"/>
        <v>0</v>
      </c>
    </row>
    <row r="93" spans="13:33" x14ac:dyDescent="0.2">
      <c r="M93" s="171"/>
      <c r="T93">
        <f t="shared" si="28"/>
        <v>0</v>
      </c>
      <c r="U93">
        <f t="shared" si="15"/>
        <v>0</v>
      </c>
      <c r="V93">
        <f t="shared" si="16"/>
        <v>0</v>
      </c>
      <c r="W93">
        <f t="shared" si="17"/>
        <v>0</v>
      </c>
      <c r="X93">
        <f t="shared" si="18"/>
        <v>0</v>
      </c>
      <c r="Y93">
        <f t="shared" si="19"/>
        <v>0</v>
      </c>
      <c r="Z93">
        <f t="shared" si="20"/>
        <v>0</v>
      </c>
      <c r="AA93">
        <f t="shared" si="21"/>
        <v>0</v>
      </c>
      <c r="AB93">
        <f t="shared" si="22"/>
        <v>0</v>
      </c>
      <c r="AC93">
        <f t="shared" si="23"/>
        <v>0</v>
      </c>
      <c r="AD93">
        <f t="shared" si="24"/>
        <v>0</v>
      </c>
      <c r="AE93">
        <f t="shared" si="25"/>
        <v>0</v>
      </c>
      <c r="AF93">
        <f t="shared" si="26"/>
        <v>0</v>
      </c>
      <c r="AG93">
        <f t="shared" si="27"/>
        <v>0</v>
      </c>
    </row>
    <row r="94" spans="13:33" x14ac:dyDescent="0.2">
      <c r="M94" s="171"/>
      <c r="T94">
        <f t="shared" si="28"/>
        <v>0</v>
      </c>
      <c r="U94">
        <f t="shared" si="15"/>
        <v>0</v>
      </c>
      <c r="V94">
        <f t="shared" si="16"/>
        <v>0</v>
      </c>
      <c r="W94">
        <f t="shared" si="17"/>
        <v>0</v>
      </c>
      <c r="X94">
        <f t="shared" si="18"/>
        <v>0</v>
      </c>
      <c r="Y94">
        <f t="shared" si="19"/>
        <v>0</v>
      </c>
      <c r="Z94">
        <f t="shared" si="20"/>
        <v>0</v>
      </c>
      <c r="AA94">
        <f t="shared" si="21"/>
        <v>0</v>
      </c>
      <c r="AB94">
        <f t="shared" si="22"/>
        <v>0</v>
      </c>
      <c r="AC94">
        <f t="shared" si="23"/>
        <v>0</v>
      </c>
      <c r="AD94">
        <f t="shared" si="24"/>
        <v>0</v>
      </c>
      <c r="AE94">
        <f t="shared" si="25"/>
        <v>0</v>
      </c>
      <c r="AF94">
        <f t="shared" si="26"/>
        <v>0</v>
      </c>
      <c r="AG94">
        <f t="shared" si="27"/>
        <v>0</v>
      </c>
    </row>
    <row r="95" spans="13:33" x14ac:dyDescent="0.2">
      <c r="M95" s="171"/>
      <c r="T95">
        <f t="shared" si="28"/>
        <v>0</v>
      </c>
      <c r="U95">
        <f t="shared" si="15"/>
        <v>0</v>
      </c>
      <c r="V95">
        <f t="shared" si="16"/>
        <v>0</v>
      </c>
      <c r="W95">
        <f t="shared" si="17"/>
        <v>0</v>
      </c>
      <c r="X95">
        <f t="shared" si="18"/>
        <v>0</v>
      </c>
      <c r="Y95">
        <f t="shared" si="19"/>
        <v>0</v>
      </c>
      <c r="Z95">
        <f t="shared" si="20"/>
        <v>0</v>
      </c>
      <c r="AA95">
        <f t="shared" si="21"/>
        <v>0</v>
      </c>
      <c r="AB95">
        <f t="shared" si="22"/>
        <v>0</v>
      </c>
      <c r="AC95">
        <f t="shared" si="23"/>
        <v>0</v>
      </c>
      <c r="AD95">
        <f t="shared" si="24"/>
        <v>0</v>
      </c>
      <c r="AE95">
        <f t="shared" si="25"/>
        <v>0</v>
      </c>
      <c r="AF95">
        <f t="shared" si="26"/>
        <v>0</v>
      </c>
      <c r="AG95">
        <f t="shared" si="27"/>
        <v>0</v>
      </c>
    </row>
    <row r="96" spans="13:33" x14ac:dyDescent="0.2">
      <c r="M96" s="171"/>
      <c r="T96">
        <f t="shared" si="28"/>
        <v>0</v>
      </c>
      <c r="U96">
        <f t="shared" si="15"/>
        <v>0</v>
      </c>
      <c r="V96">
        <f t="shared" si="16"/>
        <v>0</v>
      </c>
      <c r="W96">
        <f t="shared" si="17"/>
        <v>0</v>
      </c>
      <c r="X96">
        <f t="shared" si="18"/>
        <v>0</v>
      </c>
      <c r="Y96">
        <f t="shared" si="19"/>
        <v>0</v>
      </c>
      <c r="Z96">
        <f t="shared" si="20"/>
        <v>0</v>
      </c>
      <c r="AA96">
        <f t="shared" si="21"/>
        <v>0</v>
      </c>
      <c r="AB96">
        <f t="shared" si="22"/>
        <v>0</v>
      </c>
      <c r="AC96">
        <f t="shared" si="23"/>
        <v>0</v>
      </c>
      <c r="AD96">
        <f t="shared" si="24"/>
        <v>0</v>
      </c>
      <c r="AE96">
        <f t="shared" si="25"/>
        <v>0</v>
      </c>
      <c r="AF96">
        <f t="shared" si="26"/>
        <v>0</v>
      </c>
      <c r="AG96">
        <f t="shared" si="27"/>
        <v>0</v>
      </c>
    </row>
    <row r="97" spans="13:33" x14ac:dyDescent="0.2">
      <c r="M97" s="171"/>
      <c r="T97">
        <f t="shared" si="28"/>
        <v>0</v>
      </c>
      <c r="U97">
        <f t="shared" si="15"/>
        <v>0</v>
      </c>
      <c r="V97">
        <f t="shared" si="16"/>
        <v>0</v>
      </c>
      <c r="W97">
        <f t="shared" si="17"/>
        <v>0</v>
      </c>
      <c r="X97">
        <f t="shared" si="18"/>
        <v>0</v>
      </c>
      <c r="Y97">
        <f t="shared" si="19"/>
        <v>0</v>
      </c>
      <c r="Z97">
        <f t="shared" si="20"/>
        <v>0</v>
      </c>
      <c r="AA97">
        <f t="shared" si="21"/>
        <v>0</v>
      </c>
      <c r="AB97">
        <f t="shared" si="22"/>
        <v>0</v>
      </c>
      <c r="AC97">
        <f t="shared" si="23"/>
        <v>0</v>
      </c>
      <c r="AD97">
        <f t="shared" si="24"/>
        <v>0</v>
      </c>
      <c r="AE97">
        <f t="shared" si="25"/>
        <v>0</v>
      </c>
      <c r="AF97">
        <f t="shared" si="26"/>
        <v>0</v>
      </c>
      <c r="AG97">
        <f t="shared" si="27"/>
        <v>0</v>
      </c>
    </row>
    <row r="98" spans="13:33" x14ac:dyDescent="0.2">
      <c r="M98" s="171"/>
      <c r="T98">
        <f t="shared" si="28"/>
        <v>0</v>
      </c>
      <c r="U98">
        <f t="shared" si="15"/>
        <v>0</v>
      </c>
      <c r="V98">
        <f t="shared" si="16"/>
        <v>0</v>
      </c>
      <c r="W98">
        <f t="shared" si="17"/>
        <v>0</v>
      </c>
      <c r="X98">
        <f t="shared" si="18"/>
        <v>0</v>
      </c>
      <c r="Y98">
        <f t="shared" si="19"/>
        <v>0</v>
      </c>
      <c r="Z98">
        <f t="shared" si="20"/>
        <v>0</v>
      </c>
      <c r="AA98">
        <f t="shared" si="21"/>
        <v>0</v>
      </c>
      <c r="AB98">
        <f t="shared" si="22"/>
        <v>0</v>
      </c>
      <c r="AC98">
        <f t="shared" si="23"/>
        <v>0</v>
      </c>
      <c r="AD98">
        <f t="shared" si="24"/>
        <v>0</v>
      </c>
      <c r="AE98">
        <f t="shared" si="25"/>
        <v>0</v>
      </c>
      <c r="AF98">
        <f t="shared" si="26"/>
        <v>0</v>
      </c>
      <c r="AG98">
        <f t="shared" si="27"/>
        <v>0</v>
      </c>
    </row>
    <row r="99" spans="13:33" x14ac:dyDescent="0.2">
      <c r="M99" s="171"/>
      <c r="T99">
        <f t="shared" si="28"/>
        <v>0</v>
      </c>
      <c r="U99">
        <f t="shared" si="15"/>
        <v>0</v>
      </c>
      <c r="V99">
        <f t="shared" si="16"/>
        <v>0</v>
      </c>
      <c r="W99">
        <f t="shared" si="17"/>
        <v>0</v>
      </c>
      <c r="X99">
        <f t="shared" si="18"/>
        <v>0</v>
      </c>
      <c r="Y99">
        <f t="shared" si="19"/>
        <v>0</v>
      </c>
      <c r="Z99">
        <f t="shared" si="20"/>
        <v>0</v>
      </c>
      <c r="AA99">
        <f t="shared" si="21"/>
        <v>0</v>
      </c>
      <c r="AB99">
        <f t="shared" si="22"/>
        <v>0</v>
      </c>
      <c r="AC99">
        <f t="shared" si="23"/>
        <v>0</v>
      </c>
      <c r="AD99">
        <f t="shared" si="24"/>
        <v>0</v>
      </c>
      <c r="AE99">
        <f t="shared" si="25"/>
        <v>0</v>
      </c>
      <c r="AF99">
        <f t="shared" si="26"/>
        <v>0</v>
      </c>
      <c r="AG99">
        <f t="shared" si="27"/>
        <v>0</v>
      </c>
    </row>
    <row r="100" spans="13:33" x14ac:dyDescent="0.2">
      <c r="M100" s="171"/>
      <c r="T100">
        <f t="shared" si="28"/>
        <v>0</v>
      </c>
      <c r="U100">
        <f t="shared" si="15"/>
        <v>0</v>
      </c>
      <c r="V100">
        <f t="shared" si="16"/>
        <v>0</v>
      </c>
      <c r="W100">
        <f t="shared" si="17"/>
        <v>0</v>
      </c>
      <c r="X100">
        <f t="shared" si="18"/>
        <v>0</v>
      </c>
      <c r="Y100">
        <f t="shared" si="19"/>
        <v>0</v>
      </c>
      <c r="Z100">
        <f t="shared" si="20"/>
        <v>0</v>
      </c>
      <c r="AA100">
        <f t="shared" si="21"/>
        <v>0</v>
      </c>
      <c r="AB100">
        <f t="shared" si="22"/>
        <v>0</v>
      </c>
      <c r="AC100">
        <f t="shared" si="23"/>
        <v>0</v>
      </c>
      <c r="AD100">
        <f t="shared" si="24"/>
        <v>0</v>
      </c>
      <c r="AE100">
        <f t="shared" si="25"/>
        <v>0</v>
      </c>
      <c r="AF100">
        <f t="shared" si="26"/>
        <v>0</v>
      </c>
      <c r="AG100">
        <f t="shared" si="27"/>
        <v>0</v>
      </c>
    </row>
  </sheetData>
  <conditionalFormatting sqref="A2:N100">
    <cfRule type="expression" dxfId="14" priority="1">
      <formula>ISEVEN(ROW())</formula>
    </cfRule>
  </conditionalFormatting>
  <dataValidations count="1">
    <dataValidation allowBlank="1" showInputMessage="1" showErrorMessage="1" sqref="I1:I1048576" xr:uid="{894D27F9-1730-40A9-B177-67B35C231BC7}"/>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1EB3015-5F64-4C28-AC8B-5ACB8A150568}">
          <x14:formula1>
            <xm:f>_xlfn.ANCHORARRAY(lists!$S$2)</xm:f>
          </x14:formula1>
          <xm:sqref>J2 J4:J1048576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86622-6087-984F-95E0-00E1927BE454}">
  <sheetPr>
    <tabColor theme="9" tint="0.39997558519241921"/>
  </sheetPr>
  <dimension ref="A1:K55"/>
  <sheetViews>
    <sheetView topLeftCell="A24" zoomScale="304" zoomScaleNormal="304" workbookViewId="0">
      <selection activeCell="C28" sqref="C28"/>
    </sheetView>
  </sheetViews>
  <sheetFormatPr baseColWidth="10" defaultColWidth="11" defaultRowHeight="16" x14ac:dyDescent="0.2"/>
  <cols>
    <col min="1" max="1" width="34.6640625" customWidth="1"/>
    <col min="2" max="2" width="16" customWidth="1"/>
    <col min="3" max="3" width="40.33203125" customWidth="1"/>
    <col min="4" max="4" width="34.33203125" customWidth="1"/>
    <col min="5" max="5" width="67" customWidth="1"/>
    <col min="6" max="10" width="26" customWidth="1"/>
    <col min="11" max="11" width="15.5" customWidth="1"/>
  </cols>
  <sheetData>
    <row r="1" spans="1:11" x14ac:dyDescent="0.2">
      <c r="A1" t="s">
        <v>3008</v>
      </c>
      <c r="B1" t="s">
        <v>352</v>
      </c>
      <c r="C1" t="s">
        <v>5998</v>
      </c>
      <c r="D1" t="s">
        <v>6113</v>
      </c>
      <c r="E1" t="s">
        <v>6114</v>
      </c>
      <c r="F1" t="s">
        <v>6115</v>
      </c>
      <c r="G1" t="s">
        <v>6116</v>
      </c>
      <c r="H1" t="s">
        <v>6117</v>
      </c>
      <c r="I1" t="s">
        <v>6118</v>
      </c>
      <c r="J1" t="s">
        <v>6119</v>
      </c>
      <c r="K1" t="s">
        <v>6120</v>
      </c>
    </row>
    <row r="2" spans="1:11" x14ac:dyDescent="0.2">
      <c r="A2" s="164" t="s">
        <v>6121</v>
      </c>
      <c r="B2" t="s">
        <v>6122</v>
      </c>
      <c r="C2" s="164" t="s">
        <v>6123</v>
      </c>
      <c r="D2" t="s">
        <v>6124</v>
      </c>
      <c r="E2" s="37" t="s">
        <v>6125</v>
      </c>
      <c r="F2" s="37" t="s">
        <v>6126</v>
      </c>
      <c r="G2" s="37"/>
      <c r="H2" s="37" t="s">
        <v>6127</v>
      </c>
      <c r="I2" s="37" t="s">
        <v>6127</v>
      </c>
      <c r="J2" s="37" t="s">
        <v>6127</v>
      </c>
      <c r="K2" t="s">
        <v>6128</v>
      </c>
    </row>
    <row r="3" spans="1:11" x14ac:dyDescent="0.2">
      <c r="A3" s="164" t="s">
        <v>6129</v>
      </c>
      <c r="B3" t="s">
        <v>6130</v>
      </c>
      <c r="C3" s="164" t="s">
        <v>6131</v>
      </c>
      <c r="D3" t="s">
        <v>6132</v>
      </c>
      <c r="E3" s="166" t="s">
        <v>6133</v>
      </c>
      <c r="F3" s="37"/>
      <c r="G3" s="37"/>
      <c r="H3" s="37" t="s">
        <v>5683</v>
      </c>
      <c r="I3" s="37" t="s">
        <v>5683</v>
      </c>
      <c r="J3" s="37" t="s">
        <v>5683</v>
      </c>
      <c r="K3" t="s">
        <v>6134</v>
      </c>
    </row>
    <row r="4" spans="1:11" x14ac:dyDescent="0.2">
      <c r="A4" s="164" t="s">
        <v>6135</v>
      </c>
      <c r="B4" t="s">
        <v>6122</v>
      </c>
      <c r="C4" s="164" t="s">
        <v>6136</v>
      </c>
      <c r="D4" s="165" t="str">
        <f>$A$2</f>
        <v>ODM_dev-dictionary_{version}.xlsx</v>
      </c>
      <c r="E4" s="37" t="s">
        <v>6137</v>
      </c>
      <c r="F4" s="37"/>
      <c r="G4" s="37"/>
      <c r="H4" s="37" t="s">
        <v>6138</v>
      </c>
      <c r="I4" s="37" t="s">
        <v>6139</v>
      </c>
      <c r="J4" s="37" t="s">
        <v>6127</v>
      </c>
      <c r="K4" t="s">
        <v>6128</v>
      </c>
    </row>
    <row r="5" spans="1:11" x14ac:dyDescent="0.2">
      <c r="A5" s="164" t="s">
        <v>6140</v>
      </c>
      <c r="B5" t="s">
        <v>6122</v>
      </c>
      <c r="C5" s="164" t="s">
        <v>6141</v>
      </c>
      <c r="D5" s="165" t="str">
        <f t="shared" ref="D5:D10" si="0">$A$2</f>
        <v>ODM_dev-dictionary_{version}.xlsx</v>
      </c>
      <c r="E5" s="37" t="s">
        <v>6137</v>
      </c>
      <c r="F5" s="37"/>
      <c r="G5" s="37"/>
      <c r="H5" s="37" t="s">
        <v>6138</v>
      </c>
      <c r="I5" s="37" t="s">
        <v>6139</v>
      </c>
      <c r="J5" s="37" t="s">
        <v>6127</v>
      </c>
      <c r="K5" t="s">
        <v>6128</v>
      </c>
    </row>
    <row r="6" spans="1:11" x14ac:dyDescent="0.2">
      <c r="A6" s="164" t="s">
        <v>6142</v>
      </c>
      <c r="B6" t="s">
        <v>6143</v>
      </c>
      <c r="C6" s="164" t="e">
        <f>parts!#REF!</f>
        <v>#REF!</v>
      </c>
      <c r="D6" s="165" t="str">
        <f t="shared" si="0"/>
        <v>ODM_dev-dictionary_{version}.xlsx</v>
      </c>
      <c r="E6" s="37" t="s">
        <v>6144</v>
      </c>
      <c r="F6" s="166" t="s">
        <v>6145</v>
      </c>
      <c r="G6" s="37" t="s">
        <v>6146</v>
      </c>
      <c r="H6" s="37" t="s">
        <v>254</v>
      </c>
      <c r="I6" s="37" t="s">
        <v>6139</v>
      </c>
      <c r="J6" s="37"/>
    </row>
    <row r="7" spans="1:11" x14ac:dyDescent="0.2">
      <c r="A7" s="164" t="s">
        <v>6147</v>
      </c>
      <c r="B7" t="s">
        <v>6143</v>
      </c>
      <c r="C7" s="164" t="e">
        <f>parts!#REF!</f>
        <v>#REF!</v>
      </c>
      <c r="D7" s="165" t="str">
        <f t="shared" si="0"/>
        <v>ODM_dev-dictionary_{version}.xlsx</v>
      </c>
      <c r="E7" s="37" t="s">
        <v>6144</v>
      </c>
      <c r="F7" s="166" t="s">
        <v>6145</v>
      </c>
      <c r="G7" s="37" t="s">
        <v>6146</v>
      </c>
      <c r="H7" s="37" t="s">
        <v>257</v>
      </c>
      <c r="I7" s="37" t="s">
        <v>6139</v>
      </c>
      <c r="J7" s="37"/>
    </row>
    <row r="8" spans="1:11" x14ac:dyDescent="0.2">
      <c r="A8" s="164" t="s">
        <v>6148</v>
      </c>
      <c r="B8" t="s">
        <v>6143</v>
      </c>
      <c r="C8" s="164" t="e">
        <f>parts!#REF!</f>
        <v>#REF!</v>
      </c>
      <c r="D8" s="165" t="str">
        <f t="shared" si="0"/>
        <v>ODM_dev-dictionary_{version}.xlsx</v>
      </c>
      <c r="E8" s="37" t="s">
        <v>6144</v>
      </c>
      <c r="F8" s="166" t="s">
        <v>6145</v>
      </c>
      <c r="G8" s="37" t="s">
        <v>6146</v>
      </c>
      <c r="H8" s="37" t="s">
        <v>251</v>
      </c>
      <c r="I8" s="37" t="s">
        <v>6139</v>
      </c>
      <c r="J8" s="37"/>
    </row>
    <row r="9" spans="1:11" x14ac:dyDescent="0.2">
      <c r="A9" s="164" t="s">
        <v>6149</v>
      </c>
      <c r="B9" t="s">
        <v>6143</v>
      </c>
      <c r="C9" s="164" t="e">
        <f>parts!#REF!</f>
        <v>#REF!</v>
      </c>
      <c r="D9" s="165" t="str">
        <f t="shared" si="0"/>
        <v>ODM_dev-dictionary_{version}.xlsx</v>
      </c>
      <c r="E9" s="37" t="s">
        <v>6144</v>
      </c>
      <c r="F9" s="166" t="s">
        <v>6145</v>
      </c>
      <c r="G9" s="37" t="s">
        <v>6146</v>
      </c>
      <c r="H9" s="37" t="s">
        <v>248</v>
      </c>
      <c r="I9" s="37" t="s">
        <v>6139</v>
      </c>
      <c r="J9" s="37"/>
    </row>
    <row r="10" spans="1:11" x14ac:dyDescent="0.2">
      <c r="A10" s="164" t="s">
        <v>6150</v>
      </c>
      <c r="B10" t="s">
        <v>6143</v>
      </c>
      <c r="C10" s="164" t="s">
        <v>6151</v>
      </c>
      <c r="D10" s="165" t="str">
        <f t="shared" si="0"/>
        <v>ODM_dev-dictionary_{version}.xlsx</v>
      </c>
      <c r="E10" s="37" t="s">
        <v>6152</v>
      </c>
      <c r="F10" s="166" t="s">
        <v>6153</v>
      </c>
      <c r="G10" s="166"/>
      <c r="H10" s="37"/>
      <c r="I10" s="37"/>
      <c r="J10" s="37"/>
    </row>
    <row r="20" spans="1:10" x14ac:dyDescent="0.2">
      <c r="A20" s="4" t="s">
        <v>6154</v>
      </c>
    </row>
    <row r="21" spans="1:10" x14ac:dyDescent="0.2">
      <c r="A21" t="s">
        <v>3119</v>
      </c>
      <c r="B21" t="s">
        <v>352</v>
      </c>
      <c r="C21" s="4" t="s">
        <v>188</v>
      </c>
      <c r="D21" t="s">
        <v>6155</v>
      </c>
      <c r="E21" t="s">
        <v>190</v>
      </c>
      <c r="F21" t="s">
        <v>193</v>
      </c>
      <c r="G21" s="4" t="s">
        <v>6156</v>
      </c>
      <c r="H21" s="4" t="s">
        <v>193</v>
      </c>
      <c r="I21" s="4" t="s">
        <v>191</v>
      </c>
      <c r="J21" s="4" t="s">
        <v>6157</v>
      </c>
    </row>
    <row r="22" spans="1:10" x14ac:dyDescent="0.2">
      <c r="A22" s="183"/>
      <c r="B22" s="183" t="s">
        <v>6158</v>
      </c>
      <c r="C22" s="184" t="s">
        <v>648</v>
      </c>
      <c r="D22" s="183" t="s">
        <v>4806</v>
      </c>
      <c r="E22" s="183"/>
      <c r="F22" s="183"/>
      <c r="G22" s="183" t="s">
        <v>4807</v>
      </c>
      <c r="H22" s="183" t="s">
        <v>4808</v>
      </c>
      <c r="I22" s="183" t="s">
        <v>397</v>
      </c>
      <c r="J22" s="183" t="s">
        <v>6159</v>
      </c>
    </row>
    <row r="23" spans="1:10" x14ac:dyDescent="0.2">
      <c r="A23" s="183"/>
      <c r="B23" s="183" t="s">
        <v>6160</v>
      </c>
      <c r="C23" s="183" t="s">
        <v>6161</v>
      </c>
      <c r="D23" s="183" t="s">
        <v>648</v>
      </c>
      <c r="E23" s="183"/>
      <c r="F23" s="183"/>
      <c r="G23" s="183" t="s">
        <v>4800</v>
      </c>
      <c r="H23" s="183" t="s">
        <v>6162</v>
      </c>
      <c r="I23" s="183" t="s">
        <v>191</v>
      </c>
      <c r="J23" s="183" t="s">
        <v>6163</v>
      </c>
    </row>
    <row r="24" spans="1:10" x14ac:dyDescent="0.2">
      <c r="A24" s="183"/>
      <c r="B24" s="183" t="s">
        <v>6164</v>
      </c>
      <c r="C24" s="184" t="s">
        <v>650</v>
      </c>
      <c r="D24" s="183" t="s">
        <v>196</v>
      </c>
      <c r="F24" s="183"/>
      <c r="G24" s="183" t="s">
        <v>4813</v>
      </c>
      <c r="H24" s="183" t="s">
        <v>4814</v>
      </c>
      <c r="I24" s="185" t="s">
        <v>191</v>
      </c>
      <c r="J24" s="183" t="s">
        <v>6163</v>
      </c>
    </row>
    <row r="25" spans="1:10" x14ac:dyDescent="0.2">
      <c r="A25" s="183"/>
      <c r="B25" s="183" t="s">
        <v>6165</v>
      </c>
      <c r="C25" s="183" t="s">
        <v>340</v>
      </c>
      <c r="D25" s="183" t="s">
        <v>340</v>
      </c>
      <c r="E25" s="183"/>
      <c r="F25" s="183"/>
      <c r="G25" s="183" t="s">
        <v>6166</v>
      </c>
      <c r="H25" s="183" t="s">
        <v>6167</v>
      </c>
      <c r="I25" s="184" t="s">
        <v>650</v>
      </c>
      <c r="J25" s="183" t="s">
        <v>6168</v>
      </c>
    </row>
    <row r="26" spans="1:10" x14ac:dyDescent="0.2">
      <c r="A26" s="186"/>
      <c r="B26" s="186" t="s">
        <v>6169</v>
      </c>
      <c r="C26" s="186" t="s">
        <v>3027</v>
      </c>
      <c r="D26" s="186" t="s">
        <v>3027</v>
      </c>
      <c r="E26" s="186"/>
      <c r="F26" s="186"/>
      <c r="G26" s="186" t="s">
        <v>3028</v>
      </c>
      <c r="H26" s="186" t="s">
        <v>6170</v>
      </c>
      <c r="I26" s="186" t="s">
        <v>648</v>
      </c>
      <c r="J26" s="186" t="s">
        <v>6171</v>
      </c>
    </row>
    <row r="27" spans="1:10" x14ac:dyDescent="0.2">
      <c r="A27" s="48"/>
      <c r="B27" s="187" t="s">
        <v>6158</v>
      </c>
      <c r="C27" s="2" t="s">
        <v>484</v>
      </c>
      <c r="D27" s="48" t="s">
        <v>483</v>
      </c>
      <c r="E27" s="48"/>
      <c r="F27" s="48"/>
      <c r="G27" s="48" t="s">
        <v>485</v>
      </c>
      <c r="H27" s="48" t="s">
        <v>6172</v>
      </c>
      <c r="I27" s="48" t="s">
        <v>397</v>
      </c>
      <c r="J27" s="187" t="s">
        <v>6173</v>
      </c>
    </row>
    <row r="28" spans="1:10" x14ac:dyDescent="0.2">
      <c r="A28" s="48" t="s">
        <v>6174</v>
      </c>
      <c r="B28" s="187" t="s">
        <v>6175</v>
      </c>
      <c r="C28" s="2" t="s">
        <v>504</v>
      </c>
      <c r="D28" s="48" t="s">
        <v>206</v>
      </c>
      <c r="E28" s="48" t="s">
        <v>511</v>
      </c>
      <c r="F28" s="48" t="s">
        <v>6176</v>
      </c>
      <c r="G28" s="48" t="s">
        <v>511</v>
      </c>
      <c r="H28" s="48" t="s">
        <v>6177</v>
      </c>
      <c r="I28" s="48" t="s">
        <v>397</v>
      </c>
      <c r="J28" s="187" t="s">
        <v>6178</v>
      </c>
    </row>
    <row r="29" spans="1:10" x14ac:dyDescent="0.2">
      <c r="A29" s="48"/>
      <c r="B29" s="187" t="s">
        <v>6179</v>
      </c>
      <c r="C29" s="2" t="s">
        <v>6180</v>
      </c>
      <c r="D29" s="48" t="s">
        <v>484</v>
      </c>
      <c r="E29" s="48"/>
      <c r="F29" s="48"/>
      <c r="G29" s="48" t="s">
        <v>6181</v>
      </c>
      <c r="H29" s="48" t="s">
        <v>493</v>
      </c>
      <c r="I29" s="48" t="s">
        <v>6182</v>
      </c>
      <c r="J29" s="187" t="s">
        <v>6163</v>
      </c>
    </row>
    <row r="30" spans="1:10" x14ac:dyDescent="0.2">
      <c r="A30" s="48"/>
      <c r="B30" s="187" t="s">
        <v>6164</v>
      </c>
      <c r="C30" s="2" t="s">
        <v>6183</v>
      </c>
      <c r="D30" s="48" t="s">
        <v>504</v>
      </c>
      <c r="E30" s="48" t="s">
        <v>505</v>
      </c>
      <c r="F30" s="48"/>
      <c r="G30" s="48" t="s">
        <v>6184</v>
      </c>
      <c r="H30" s="48" t="s">
        <v>6185</v>
      </c>
      <c r="I30" s="48" t="s">
        <v>6182</v>
      </c>
      <c r="J30" s="187" t="s">
        <v>6163</v>
      </c>
    </row>
    <row r="31" spans="1:10" x14ac:dyDescent="0.2">
      <c r="A31" s="48"/>
      <c r="B31" s="48" t="s">
        <v>6165</v>
      </c>
      <c r="C31" s="48" t="s">
        <v>384</v>
      </c>
      <c r="D31" s="48" t="s">
        <v>384</v>
      </c>
      <c r="E31" s="48"/>
      <c r="F31" s="48"/>
      <c r="G31" s="48" t="s">
        <v>2477</v>
      </c>
      <c r="H31" s="48" t="s">
        <v>6186</v>
      </c>
      <c r="I31" s="187" t="s">
        <v>504</v>
      </c>
      <c r="J31" s="187" t="s">
        <v>6168</v>
      </c>
    </row>
    <row r="32" spans="1:10" x14ac:dyDescent="0.2">
      <c r="A32" s="48"/>
      <c r="B32" s="48" t="s">
        <v>6169</v>
      </c>
      <c r="C32" s="48" t="s">
        <v>2055</v>
      </c>
      <c r="D32" s="48" t="s">
        <v>2055</v>
      </c>
      <c r="E32" s="48"/>
      <c r="F32" s="48"/>
      <c r="G32" s="48" t="s">
        <v>2056</v>
      </c>
      <c r="H32" s="48"/>
      <c r="I32" s="48"/>
      <c r="J32" s="187" t="s">
        <v>6171</v>
      </c>
    </row>
    <row r="33" spans="1:10" x14ac:dyDescent="0.2">
      <c r="A33" s="188"/>
      <c r="B33" s="189" t="s">
        <v>6158</v>
      </c>
      <c r="C33" s="188" t="s">
        <v>516</v>
      </c>
      <c r="D33" s="188" t="s">
        <v>1111</v>
      </c>
      <c r="E33" s="188"/>
      <c r="F33" s="188"/>
      <c r="G33" s="188" t="s">
        <v>1112</v>
      </c>
      <c r="H33" s="188" t="s">
        <v>1113</v>
      </c>
      <c r="I33" s="188" t="s">
        <v>397</v>
      </c>
      <c r="J33" s="189" t="s">
        <v>6159</v>
      </c>
    </row>
    <row r="34" spans="1:10" x14ac:dyDescent="0.2">
      <c r="A34" s="188"/>
      <c r="B34" s="183" t="s">
        <v>6160</v>
      </c>
      <c r="C34" s="188" t="s">
        <v>6187</v>
      </c>
      <c r="D34" s="188" t="s">
        <v>516</v>
      </c>
      <c r="E34" s="188"/>
      <c r="F34" s="188"/>
      <c r="G34" s="188" t="s">
        <v>1105</v>
      </c>
      <c r="H34" s="188" t="s">
        <v>1106</v>
      </c>
      <c r="I34" s="188" t="s">
        <v>191</v>
      </c>
      <c r="J34" s="189" t="s">
        <v>6163</v>
      </c>
    </row>
    <row r="35" spans="1:10" x14ac:dyDescent="0.2">
      <c r="A35" s="188"/>
      <c r="B35" s="189" t="s">
        <v>6164</v>
      </c>
      <c r="C35" s="188" t="s">
        <v>6188</v>
      </c>
      <c r="D35" s="188" t="s">
        <v>197</v>
      </c>
      <c r="E35" s="188"/>
      <c r="F35" s="188"/>
      <c r="G35" s="188" t="s">
        <v>1116</v>
      </c>
      <c r="H35" s="188" t="s">
        <v>1117</v>
      </c>
      <c r="I35" s="188" t="s">
        <v>191</v>
      </c>
      <c r="J35" s="189" t="s">
        <v>6163</v>
      </c>
    </row>
    <row r="36" spans="1:10" x14ac:dyDescent="0.2">
      <c r="A36" s="188"/>
      <c r="B36" s="189" t="s">
        <v>6165</v>
      </c>
      <c r="C36" s="188" t="s">
        <v>478</v>
      </c>
      <c r="D36" s="188" t="s">
        <v>478</v>
      </c>
      <c r="E36" s="188"/>
      <c r="F36" s="188"/>
      <c r="G36" s="188" t="s">
        <v>524</v>
      </c>
      <c r="H36" s="188" t="s">
        <v>525</v>
      </c>
      <c r="I36" s="188" t="s">
        <v>6188</v>
      </c>
      <c r="J36" s="189" t="s">
        <v>6168</v>
      </c>
    </row>
    <row r="37" spans="1:10" x14ac:dyDescent="0.2">
      <c r="A37" s="188"/>
      <c r="B37" s="188" t="s">
        <v>6169</v>
      </c>
      <c r="C37" s="188" t="s">
        <v>515</v>
      </c>
      <c r="D37" s="188" t="s">
        <v>515</v>
      </c>
      <c r="E37" s="188"/>
      <c r="F37" s="188"/>
      <c r="G37" s="188" t="s">
        <v>517</v>
      </c>
      <c r="H37" s="188" t="s">
        <v>518</v>
      </c>
      <c r="I37" s="188" t="s">
        <v>516</v>
      </c>
      <c r="J37" s="188" t="s">
        <v>6171</v>
      </c>
    </row>
    <row r="39" spans="1:10" x14ac:dyDescent="0.2">
      <c r="B39" s="187" t="s">
        <v>6158</v>
      </c>
      <c r="C39" s="190" t="s">
        <v>6189</v>
      </c>
      <c r="D39" s="188" t="s">
        <v>203</v>
      </c>
      <c r="G39" t="s">
        <v>6190</v>
      </c>
      <c r="H39" t="s">
        <v>6191</v>
      </c>
      <c r="I39" s="190" t="s">
        <v>397</v>
      </c>
      <c r="J39" s="190" t="s">
        <v>6192</v>
      </c>
    </row>
    <row r="40" spans="1:10" x14ac:dyDescent="0.2">
      <c r="A40" t="s">
        <v>6193</v>
      </c>
      <c r="B40" s="187" t="s">
        <v>6194</v>
      </c>
      <c r="C40" s="190" t="s">
        <v>4590</v>
      </c>
      <c r="D40" s="188" t="s">
        <v>4590</v>
      </c>
      <c r="G40" t="s">
        <v>4591</v>
      </c>
      <c r="H40" s="191" t="s">
        <v>5800</v>
      </c>
      <c r="I40" s="190" t="s">
        <v>397</v>
      </c>
      <c r="J40" s="190" t="s">
        <v>6195</v>
      </c>
    </row>
    <row r="41" spans="1:10" x14ac:dyDescent="0.2">
      <c r="B41" s="183" t="s">
        <v>6160</v>
      </c>
      <c r="C41" s="190" t="s">
        <v>6196</v>
      </c>
      <c r="D41" s="188" t="s">
        <v>6197</v>
      </c>
      <c r="G41" s="192" t="s">
        <v>853</v>
      </c>
      <c r="H41" t="s">
        <v>854</v>
      </c>
      <c r="I41" s="190" t="s">
        <v>191</v>
      </c>
      <c r="J41" s="190" t="s">
        <v>6198</v>
      </c>
    </row>
    <row r="42" spans="1:10" x14ac:dyDescent="0.2">
      <c r="B42" s="187" t="s">
        <v>6199</v>
      </c>
      <c r="C42" s="190" t="s">
        <v>218</v>
      </c>
      <c r="D42" s="188" t="s">
        <v>296</v>
      </c>
      <c r="G42" s="192" t="s">
        <v>2636</v>
      </c>
      <c r="H42" s="193" t="s">
        <v>6200</v>
      </c>
      <c r="I42" s="190" t="s">
        <v>191</v>
      </c>
      <c r="J42" s="190" t="s">
        <v>6163</v>
      </c>
    </row>
    <row r="43" spans="1:10" x14ac:dyDescent="0.2">
      <c r="B43" s="187" t="s">
        <v>6201</v>
      </c>
      <c r="C43" s="190" t="s">
        <v>6202</v>
      </c>
      <c r="D43" s="188" t="s">
        <v>1668</v>
      </c>
      <c r="G43" s="192" t="s">
        <v>2735</v>
      </c>
      <c r="I43" s="190" t="s">
        <v>191</v>
      </c>
      <c r="J43" s="190" t="s">
        <v>6163</v>
      </c>
    </row>
    <row r="44" spans="1:10" x14ac:dyDescent="0.2">
      <c r="B44" s="187" t="s">
        <v>6203</v>
      </c>
      <c r="C44" t="s">
        <v>6204</v>
      </c>
      <c r="D44" t="s">
        <v>397</v>
      </c>
      <c r="G44" s="192" t="s">
        <v>688</v>
      </c>
      <c r="H44" t="s">
        <v>6205</v>
      </c>
      <c r="I44" s="190" t="s">
        <v>191</v>
      </c>
      <c r="J44" s="190" t="s">
        <v>6163</v>
      </c>
    </row>
    <row r="45" spans="1:10" x14ac:dyDescent="0.2">
      <c r="B45" s="187"/>
      <c r="C45" s="190" t="s">
        <v>221</v>
      </c>
      <c r="G45" s="192"/>
      <c r="I45" s="190"/>
      <c r="J45" s="190"/>
    </row>
    <row r="46" spans="1:10" x14ac:dyDescent="0.2">
      <c r="B46" s="187"/>
      <c r="C46" s="190" t="s">
        <v>6206</v>
      </c>
      <c r="G46" s="192"/>
      <c r="I46" s="190"/>
      <c r="J46" s="190"/>
    </row>
    <row r="47" spans="1:10" x14ac:dyDescent="0.2">
      <c r="B47" s="187"/>
      <c r="C47" s="190" t="s">
        <v>6207</v>
      </c>
      <c r="G47" s="192"/>
      <c r="I47" s="190"/>
      <c r="J47" s="190"/>
    </row>
    <row r="48" spans="1:10" x14ac:dyDescent="0.2">
      <c r="B48" s="187" t="s">
        <v>6164</v>
      </c>
      <c r="C48" t="s">
        <v>802</v>
      </c>
      <c r="D48" t="s">
        <v>802</v>
      </c>
      <c r="G48" t="s">
        <v>6208</v>
      </c>
      <c r="H48" s="191" t="s">
        <v>6209</v>
      </c>
      <c r="I48" t="s">
        <v>191</v>
      </c>
      <c r="J48" t="s">
        <v>6210</v>
      </c>
    </row>
    <row r="49" spans="2:10" x14ac:dyDescent="0.2">
      <c r="B49" s="187"/>
      <c r="C49" s="190" t="s">
        <v>4617</v>
      </c>
      <c r="D49" s="188" t="s">
        <v>4617</v>
      </c>
      <c r="G49" s="192" t="s">
        <v>5800</v>
      </c>
      <c r="H49" s="191"/>
      <c r="I49" s="190" t="s">
        <v>1745</v>
      </c>
      <c r="J49" s="190" t="s">
        <v>6211</v>
      </c>
    </row>
    <row r="50" spans="2:10" x14ac:dyDescent="0.2">
      <c r="B50" s="48" t="s">
        <v>6165</v>
      </c>
      <c r="C50" t="s">
        <v>1006</v>
      </c>
      <c r="D50" t="s">
        <v>1006</v>
      </c>
      <c r="G50" s="193" t="s">
        <v>1008</v>
      </c>
    </row>
    <row r="51" spans="2:10" x14ac:dyDescent="0.2">
      <c r="B51" s="48" t="s">
        <v>6169</v>
      </c>
      <c r="C51" t="s">
        <v>1006</v>
      </c>
      <c r="D51" t="s">
        <v>1215</v>
      </c>
    </row>
    <row r="53" spans="2:10" x14ac:dyDescent="0.2">
      <c r="B53" s="48" t="s">
        <v>6158</v>
      </c>
      <c r="C53" t="s">
        <v>195</v>
      </c>
      <c r="D53" t="s">
        <v>5658</v>
      </c>
    </row>
    <row r="54" spans="2:10" x14ac:dyDescent="0.2">
      <c r="B54" s="48" t="s">
        <v>6212</v>
      </c>
      <c r="C54" t="s">
        <v>583</v>
      </c>
      <c r="D54" t="s">
        <v>195</v>
      </c>
    </row>
    <row r="55" spans="2:10" x14ac:dyDescent="0.2">
      <c r="B55" s="48" t="s">
        <v>6169</v>
      </c>
      <c r="C55" t="s">
        <v>748</v>
      </c>
      <c r="D55" t="s">
        <v>748</v>
      </c>
    </row>
  </sheetData>
  <conditionalFormatting sqref="C26:C28">
    <cfRule type="duplicateValues" dxfId="13" priority="1"/>
  </conditionalFormatting>
  <conditionalFormatting sqref="G26:G27">
    <cfRule type="duplicateValues" dxfId="12" priority="2"/>
  </conditionalFormatting>
  <hyperlinks>
    <hyperlink ref="F6" r:id="rId1" xr:uid="{945030BA-13D7-2743-B929-D9F342CAB672}"/>
    <hyperlink ref="F7" r:id="rId2" xr:uid="{1DFF8A99-E50A-9D4B-92AF-DCFB13C78E20}"/>
    <hyperlink ref="E3" r:id="rId3" xr:uid="{DEB6C1F2-0C43-BF46-975A-655EBB19DFCB}"/>
    <hyperlink ref="F8:F9" r:id="rId4" display="https://github.com/Big-Life-Lab/PHES-ODM/tree/new-version/dictionary-tables" xr:uid="{72A37435-11F1-A54F-AD51-D4D02CB2AEB4}"/>
    <hyperlink ref="F10" r:id="rId5" xr:uid="{589A8F87-B751-314B-AA98-74AAA089C326}"/>
    <hyperlink ref="I29" r:id="rId6" location="partType" display="https://docs.phes-odm.org/parts.html - partType" xr:uid="{97926F8A-53DE-3A46-A390-BA01C9FDDBC4}"/>
    <hyperlink ref="I30" r:id="rId7" location="partType" display="https://docs.phes-odm.org/parts.html - partType" xr:uid="{EAEEA6A5-995D-DB46-9804-C89C5AB76BEE}"/>
  </hyperlinks>
  <pageMargins left="0.7" right="0.7" top="0.75" bottom="0.75" header="0.3" footer="0.3"/>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B7DE9-C658-42DE-BE65-9040D12A5A43}">
  <dimension ref="B1:K1"/>
  <sheetViews>
    <sheetView workbookViewId="0">
      <selection activeCell="J2" sqref="J2"/>
    </sheetView>
  </sheetViews>
  <sheetFormatPr baseColWidth="10" defaultColWidth="8.83203125" defaultRowHeight="16" x14ac:dyDescent="0.2"/>
  <cols>
    <col min="2" max="2" width="16.83203125" customWidth="1"/>
    <col min="3" max="3" width="16.6640625" customWidth="1"/>
    <col min="4" max="4" width="13.83203125" customWidth="1"/>
    <col min="5" max="5" width="11.6640625" customWidth="1"/>
    <col min="6" max="6" width="19.83203125" customWidth="1"/>
    <col min="7" max="7" width="11.1640625" customWidth="1"/>
    <col min="10" max="10" width="12.1640625" customWidth="1"/>
    <col min="14" max="14" width="11.5" customWidth="1"/>
  </cols>
  <sheetData>
    <row r="1" spans="2:11" s="56" customFormat="1" ht="42.75" customHeight="1" x14ac:dyDescent="0.25">
      <c r="B1" s="74" t="s">
        <v>6213</v>
      </c>
      <c r="C1" s="56" t="s">
        <v>6214</v>
      </c>
      <c r="D1" s="74" t="s">
        <v>6215</v>
      </c>
      <c r="E1" s="56" t="s">
        <v>6216</v>
      </c>
      <c r="F1" s="74" t="s">
        <v>6217</v>
      </c>
      <c r="G1" s="74" t="s">
        <v>6218</v>
      </c>
      <c r="H1" s="56" t="s">
        <v>6219</v>
      </c>
      <c r="I1" s="56" t="s">
        <v>6220</v>
      </c>
      <c r="J1" s="74" t="s">
        <v>6221</v>
      </c>
      <c r="K1" s="56" t="s">
        <v>3120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C69BA-547A-4633-888F-98B8ADC527E6}">
  <dimension ref="A1:F1"/>
  <sheetViews>
    <sheetView workbookViewId="0">
      <selection activeCell="F2" sqref="F2"/>
    </sheetView>
  </sheetViews>
  <sheetFormatPr baseColWidth="10" defaultColWidth="8.83203125" defaultRowHeight="16" x14ac:dyDescent="0.2"/>
  <cols>
    <col min="2" max="2" width="15.83203125" customWidth="1"/>
    <col min="3" max="3" width="17.1640625" customWidth="1"/>
    <col min="4" max="4" width="14.5" customWidth="1"/>
    <col min="6" max="6" width="19.1640625" customWidth="1"/>
  </cols>
  <sheetData>
    <row r="1" spans="1:6" s="56" customFormat="1" ht="20" x14ac:dyDescent="0.25">
      <c r="A1" s="56" t="s">
        <v>4695</v>
      </c>
      <c r="B1" s="56" t="s">
        <v>6222</v>
      </c>
      <c r="C1" s="56" t="s">
        <v>6223</v>
      </c>
      <c r="D1" s="56" t="s">
        <v>3447</v>
      </c>
      <c r="E1" s="56" t="s">
        <v>6224</v>
      </c>
      <c r="F1" s="56" t="s">
        <v>6225</v>
      </c>
    </row>
  </sheetData>
  <dataValidations count="1">
    <dataValidation allowBlank="1" showInputMessage="1" showErrorMessage="1" sqref="F1" xr:uid="{A4CD84D1-8AFA-491F-B04F-27881DCDD77D}"/>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2EC8458-8C97-4FA3-A93C-3FBA445A6880}">
          <x14:formula1>
            <xm:f>_xlfn.ANCHORARRAY(lists!#REF!)</xm:f>
          </x14:formula1>
          <xm:sqref>F2:F1048576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8476E-BFD5-46B0-A4AA-E97FF4EC48CB}">
  <dimension ref="A1:T1"/>
  <sheetViews>
    <sheetView workbookViewId="0">
      <selection activeCell="A2" sqref="A2"/>
    </sheetView>
  </sheetViews>
  <sheetFormatPr baseColWidth="10" defaultColWidth="8.83203125" defaultRowHeight="16" x14ac:dyDescent="0.2"/>
  <cols>
    <col min="1" max="1" width="16" customWidth="1"/>
    <col min="2" max="2" width="20" customWidth="1"/>
    <col min="3" max="3" width="18" customWidth="1"/>
    <col min="5" max="5" width="16.6640625" customWidth="1"/>
    <col min="6" max="6" width="16" customWidth="1"/>
    <col min="9" max="9" width="19.83203125" customWidth="1"/>
    <col min="10" max="10" width="20.6640625" customWidth="1"/>
    <col min="11" max="11" width="17" customWidth="1"/>
    <col min="15" max="15" width="11.33203125" customWidth="1"/>
    <col min="16" max="16" width="12.1640625" customWidth="1"/>
    <col min="17" max="17" width="13.1640625" customWidth="1"/>
    <col min="18" max="18" width="12.6640625" customWidth="1"/>
    <col min="19" max="19" width="17.83203125" customWidth="1"/>
  </cols>
  <sheetData>
    <row r="1" spans="1:20" s="56" customFormat="1" ht="42" customHeight="1" x14ac:dyDescent="0.25">
      <c r="A1" s="56" t="s">
        <v>6226</v>
      </c>
      <c r="B1" s="56" t="s">
        <v>6227</v>
      </c>
      <c r="C1" s="56" t="s">
        <v>6228</v>
      </c>
      <c r="D1" s="56" t="s">
        <v>5986</v>
      </c>
      <c r="E1" s="56" t="s">
        <v>6229</v>
      </c>
      <c r="F1" s="56" t="s">
        <v>6230</v>
      </c>
      <c r="G1" s="56" t="s">
        <v>6231</v>
      </c>
      <c r="H1" s="56" t="s">
        <v>6232</v>
      </c>
      <c r="I1" s="74" t="s">
        <v>6233</v>
      </c>
      <c r="J1" s="56" t="s">
        <v>6234</v>
      </c>
      <c r="K1" s="56" t="s">
        <v>6235</v>
      </c>
      <c r="L1" s="56" t="s">
        <v>6236</v>
      </c>
      <c r="M1" s="56" t="s">
        <v>6237</v>
      </c>
      <c r="N1" s="56" t="s">
        <v>6238</v>
      </c>
      <c r="O1" s="56" t="s">
        <v>6239</v>
      </c>
      <c r="P1" s="56" t="s">
        <v>6240</v>
      </c>
      <c r="Q1" s="56" t="s">
        <v>6241</v>
      </c>
      <c r="R1" s="74" t="s">
        <v>6242</v>
      </c>
      <c r="S1" s="74" t="s">
        <v>6243</v>
      </c>
      <c r="T1" s="56" t="s">
        <v>6244</v>
      </c>
    </row>
  </sheetData>
  <dataValidations count="1">
    <dataValidation allowBlank="1" showInputMessage="1" showErrorMessage="1" sqref="B1" xr:uid="{037D3655-9B07-48F5-83A7-D2D9DA1E4711}"/>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783FED4-25CD-4A4C-A0E6-FC5751F448FC}">
          <x14:formula1>
            <xm:f>_xlfn.ANCHORARRAY(lists!#REF!)</xm:f>
          </x14:formula1>
          <xm:sqref>B2:B1048576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4CC50C4ED3D040A64CD09B5891BBDF" ma:contentTypeVersion="15" ma:contentTypeDescription="Create a new document." ma:contentTypeScope="" ma:versionID="03f86df0fa55bb0b90eb84f7212b39b4">
  <xsd:schema xmlns:xsd="http://www.w3.org/2001/XMLSchema" xmlns:xs="http://www.w3.org/2001/XMLSchema" xmlns:p="http://schemas.microsoft.com/office/2006/metadata/properties" xmlns:ns2="e2a54844-cbca-44c9-9f7d-ee892ebd8d9a" xmlns:ns3="b91c775c-9ed6-4a71-a2a4-b0b7760ef52f" targetNamespace="http://schemas.microsoft.com/office/2006/metadata/properties" ma:root="true" ma:fieldsID="bc472fcdbcf0ef91d614a95cc6b3ec82" ns2:_="" ns3:_="">
    <xsd:import namespace="e2a54844-cbca-44c9-9f7d-ee892ebd8d9a"/>
    <xsd:import namespace="b91c775c-9ed6-4a71-a2a4-b0b7760ef52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a54844-cbca-44c9-9f7d-ee892ebd8d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91c775c-9ed6-4a71-a2a4-b0b7760ef52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b3220e3-8a28-464b-9399-225a71800130}" ma:internalName="TaxCatchAll" ma:showField="CatchAllData" ma:web="b91c775c-9ed6-4a71-a2a4-b0b7760ef52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b91c775c-9ed6-4a71-a2a4-b0b7760ef52f">
      <UserInfo>
        <DisplayName>Carol Bennett</DisplayName>
        <AccountId>13</AccountId>
        <AccountType/>
      </UserInfo>
      <UserInfo>
        <DisplayName>Mathew Thomson</DisplayName>
        <AccountId>12</AccountId>
        <AccountType/>
      </UserInfo>
      <UserInfo>
        <DisplayName>Jenny Ali</DisplayName>
        <AccountId>34</AccountId>
        <AccountType/>
      </UserInfo>
      <UserInfo>
        <DisplayName>Yulric Sequeira</DisplayName>
        <AccountId>24</AccountId>
        <AccountType/>
      </UserInfo>
      <UserInfo>
        <DisplayName>Joakim Anderson</DisplayName>
        <AccountId>72</AccountId>
        <AccountType/>
      </UserInfo>
    </SharedWithUsers>
    <TaxCatchAll xmlns="b91c775c-9ed6-4a71-a2a4-b0b7760ef52f" xsi:nil="true"/>
    <lcf76f155ced4ddcb4097134ff3c332f xmlns="e2a54844-cbca-44c9-9f7d-ee892ebd8d9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9C23F82-6D01-44DF-B8AE-F78C37806E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a54844-cbca-44c9-9f7d-ee892ebd8d9a"/>
    <ds:schemaRef ds:uri="b91c775c-9ed6-4a71-a2a4-b0b7760ef5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F5F237E-2618-4664-9BFE-954FE3C2DA43}">
  <ds:schemaRefs>
    <ds:schemaRef ds:uri="http://schemas.microsoft.com/sharepoint/v3/contenttype/forms"/>
  </ds:schemaRefs>
</ds:datastoreItem>
</file>

<file path=customXml/itemProps3.xml><?xml version="1.0" encoding="utf-8"?>
<ds:datastoreItem xmlns:ds="http://schemas.openxmlformats.org/officeDocument/2006/customXml" ds:itemID="{FD68C87C-BF00-4CE2-ACB0-B2638F2A8986}">
  <ds:schemaRefs>
    <ds:schemaRef ds:uri="http://purl.org/dc/dcmitype/"/>
    <ds:schemaRef ds:uri="http://purl.org/dc/elements/1.1/"/>
    <ds:schemaRef ds:uri="b91c775c-9ed6-4a71-a2a4-b0b7760ef52f"/>
    <ds:schemaRef ds:uri="http://www.w3.org/XML/1998/namespace"/>
    <ds:schemaRef ds:uri="http://schemas.openxmlformats.org/package/2006/metadata/core-properties"/>
    <ds:schemaRef ds:uri="http://schemas.microsoft.com/office/2006/documentManagement/types"/>
    <ds:schemaRef ds:uri="http://purl.org/dc/terms/"/>
    <ds:schemaRef ds:uri="http://schemas.microsoft.com/office/infopath/2007/PartnerControls"/>
    <ds:schemaRef ds:uri="e2a54844-cbca-44c9-9f7d-ee892ebd8d9a"/>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26</vt:i4>
      </vt:variant>
    </vt:vector>
  </HeadingPairs>
  <TitlesOfParts>
    <vt:vector size="54" baseType="lpstr">
      <vt:lpstr>summary</vt:lpstr>
      <vt:lpstr>parts</vt:lpstr>
      <vt:lpstr>sets</vt:lpstr>
      <vt:lpstr>languages</vt:lpstr>
      <vt:lpstr>translations</vt:lpstr>
      <vt:lpstr>Groups_x_class_worksheet</vt:lpstr>
      <vt:lpstr>airportLists</vt:lpstr>
      <vt:lpstr>wideNames</vt:lpstr>
      <vt:lpstr>lists</vt:lpstr>
      <vt:lpstr>measureSets</vt:lpstr>
      <vt:lpstr>measures</vt:lpstr>
      <vt:lpstr>samples</vt:lpstr>
      <vt:lpstr>sampleRelationships</vt:lpstr>
      <vt:lpstr>qualityReports</vt:lpstr>
      <vt:lpstr>protocolSteps</vt:lpstr>
      <vt:lpstr>protocols</vt:lpstr>
      <vt:lpstr>protocolRelationships</vt:lpstr>
      <vt:lpstr>contacts</vt:lpstr>
      <vt:lpstr>sites</vt:lpstr>
      <vt:lpstr>addresses</vt:lpstr>
      <vt:lpstr>polygons</vt:lpstr>
      <vt:lpstr>datasets</vt:lpstr>
      <vt:lpstr>organizations</vt:lpstr>
      <vt:lpstr>instruments</vt:lpstr>
      <vt:lpstr>files</vt:lpstr>
      <vt:lpstr>Sample template - Martin</vt:lpstr>
      <vt:lpstr>Site template - Martin</vt:lpstr>
      <vt:lpstr>Method template - Martin</vt:lpstr>
      <vt:lpstr>aggregations</vt:lpstr>
      <vt:lpstr>catSetID</vt:lpstr>
      <vt:lpstr>classID</vt:lpstr>
      <vt:lpstr>domainID</vt:lpstr>
      <vt:lpstr>groupID</vt:lpstr>
      <vt:lpstr>label</vt:lpstr>
      <vt:lpstr>MeasureReport</vt:lpstr>
      <vt:lpstr>MethodSetReportTable</vt:lpstr>
      <vt:lpstr>MethodSetReportTableOrder</vt:lpstr>
      <vt:lpstr>MethodSteps</vt:lpstr>
      <vt:lpstr>MethodStepsTable</vt:lpstr>
      <vt:lpstr>MethodStepsTableOrder</vt:lpstr>
      <vt:lpstr>nomeclature</vt:lpstr>
      <vt:lpstr>partID</vt:lpstr>
      <vt:lpstr>partLabel</vt:lpstr>
      <vt:lpstr>SetID</vt:lpstr>
      <vt:lpstr>setLabel</vt:lpstr>
      <vt:lpstr>setName__partID</vt:lpstr>
      <vt:lpstr>setPartID</vt:lpstr>
      <vt:lpstr>setType</vt:lpstr>
      <vt:lpstr>setValues</vt:lpstr>
      <vt:lpstr>specimenGroups</vt:lpstr>
      <vt:lpstr>status</vt:lpstr>
      <vt:lpstr>translations</vt:lpstr>
      <vt:lpstr>units</vt:lpstr>
      <vt:lpstr>unitSetID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Doug Manuel</dc:creator>
  <cp:keywords/>
  <dc:description/>
  <cp:lastModifiedBy>Doug Manuel</cp:lastModifiedBy>
  <cp:revision/>
  <dcterms:created xsi:type="dcterms:W3CDTF">2021-10-31T13:28:09Z</dcterms:created>
  <dcterms:modified xsi:type="dcterms:W3CDTF">2023-03-06T21:35:09Z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0x010100164CC50C4ED3D040A64CD09B5891BBDF</vt:lpwstr>
  </property>
  <property fmtid="{D5CDD505-2E9C-101B-9397-08002B2CF9AE}" pid="3" name="xd_ProgID">
    <vt:lpwstr/>
  </property>
  <property fmtid="{D5CDD505-2E9C-101B-9397-08002B2CF9AE}" pid="4" name="ComplianceAssetId">
    <vt:lpwstr/>
  </property>
  <property fmtid="{D5CDD505-2E9C-101B-9397-08002B2CF9AE}" pid="5" name="TemplateUrl">
    <vt:lpwstr/>
  </property>
  <property fmtid="{D5CDD505-2E9C-101B-9397-08002B2CF9AE}" pid="6" name="_ExtendedDescription">
    <vt:lpwstr/>
  </property>
  <property fmtid="{D5CDD505-2E9C-101B-9397-08002B2CF9AE}" pid="7" name="TriggerFlowInfo">
    <vt:lpwstr/>
  </property>
  <property fmtid="{D5CDD505-2E9C-101B-9397-08002B2CF9AE}" pid="8" name="xd_Signature">
    <vt:bool>false</vt:bool>
  </property>
  <property fmtid="{D5CDD505-2E9C-101B-9397-08002B2CF9AE}" pid="9" name="MediaServiceImageTags">
    <vt:lpwstr/>
  </property>
</Properties>
</file>