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GitHub\Big-Red-Sat-1\Flight Hardware\Packet Structure\"/>
    </mc:Choice>
  </mc:AlternateContent>
  <xr:revisionPtr revIDLastSave="0" documentId="13_ncr:1_{A5595FB5-68F1-46B2-94EE-FBB21495B75F}" xr6:coauthVersionLast="47" xr6:coauthVersionMax="47" xr10:uidLastSave="{00000000-0000-0000-0000-000000000000}"/>
  <bookViews>
    <workbookView xWindow="-108" yWindow="-108" windowWidth="23256" windowHeight="12456" firstSheet="4" activeTab="4" xr2:uid="{00000000-000D-0000-FFFF-FFFF00000000}"/>
  </bookViews>
  <sheets>
    <sheet name="Packet Structure" sheetId="1" r:id="rId1"/>
    <sheet name="New Packet Structure" sheetId="3" r:id="rId2"/>
    <sheet name="New New Packet Structure" sheetId="4" r:id="rId3"/>
    <sheet name="New New New Packet Structure" sheetId="5" r:id="rId4"/>
    <sheet name="Final Packet Structure" sheetId="9" r:id="rId5"/>
    <sheet name="Data Projections" sheetId="2" r:id="rId6"/>
    <sheet name="Sun Sensor" sheetId="7" r:id="rId7"/>
    <sheet name="Rotatio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2" i="7"/>
  <c r="B35" i="7"/>
  <c r="C35" i="7" s="1"/>
  <c r="D2" i="8"/>
  <c r="C3" i="8"/>
  <c r="C2" i="8"/>
  <c r="C1" i="8"/>
  <c r="B3" i="8"/>
  <c r="B69" i="7"/>
  <c r="C69" i="7" s="1"/>
  <c r="B68" i="7"/>
  <c r="C68" i="7" s="1"/>
  <c r="B12" i="7"/>
  <c r="C12" i="7" s="1"/>
  <c r="B13" i="7"/>
  <c r="C13" i="7" s="1"/>
  <c r="B14" i="7"/>
  <c r="C14" i="7" s="1"/>
  <c r="B15" i="7"/>
  <c r="C15" i="7" s="1"/>
  <c r="B16" i="7"/>
  <c r="C16" i="7" s="1"/>
  <c r="B17" i="7"/>
  <c r="C17" i="7" s="1"/>
  <c r="B2" i="7"/>
  <c r="C2" i="7" s="1"/>
  <c r="B3" i="7"/>
  <c r="C3" i="7" s="1"/>
  <c r="B4" i="7"/>
  <c r="C4" i="7" s="1"/>
  <c r="B5" i="7"/>
  <c r="C5" i="7" s="1"/>
  <c r="B6" i="7"/>
  <c r="C6" i="7" s="1"/>
  <c r="B7" i="7"/>
  <c r="C7" i="7" s="1"/>
  <c r="B8" i="7"/>
  <c r="C8" i="7" s="1"/>
  <c r="B9" i="7"/>
  <c r="C9" i="7" s="1"/>
  <c r="B10" i="7"/>
  <c r="C10" i="7" s="1"/>
  <c r="B11" i="7"/>
  <c r="C11" i="7" s="1"/>
  <c r="B18" i="7"/>
  <c r="C18" i="7" s="1"/>
  <c r="B19" i="7"/>
  <c r="C19" i="7" s="1"/>
  <c r="B20" i="7"/>
  <c r="C20" i="7" s="1"/>
  <c r="B21" i="7"/>
  <c r="C21" i="7" s="1"/>
  <c r="B22" i="7"/>
  <c r="C22" i="7" s="1"/>
  <c r="B23" i="7"/>
  <c r="C23" i="7" s="1"/>
  <c r="B24" i="7"/>
  <c r="C24" i="7" s="1"/>
  <c r="B25" i="7"/>
  <c r="C25" i="7" s="1"/>
  <c r="B26" i="7"/>
  <c r="C26" i="7" s="1"/>
  <c r="B27" i="7"/>
  <c r="C27" i="7" s="1"/>
  <c r="B28" i="7"/>
  <c r="C28" i="7" s="1"/>
  <c r="B29" i="7"/>
  <c r="C29" i="7" s="1"/>
  <c r="B30" i="7"/>
  <c r="C30" i="7" s="1"/>
  <c r="B31" i="7"/>
  <c r="C31" i="7" s="1"/>
  <c r="B32" i="7"/>
  <c r="C32" i="7" s="1"/>
  <c r="B33" i="7"/>
  <c r="C33" i="7" s="1"/>
  <c r="B34" i="7"/>
  <c r="C34" i="7" s="1"/>
  <c r="B36" i="7"/>
  <c r="C36" i="7" s="1"/>
  <c r="B37" i="7"/>
  <c r="C37" i="7" s="1"/>
  <c r="B38" i="7"/>
  <c r="C38" i="7" s="1"/>
  <c r="B39" i="7"/>
  <c r="C39" i="7" s="1"/>
  <c r="B40" i="7"/>
  <c r="C40" i="7" s="1"/>
  <c r="B41" i="7"/>
  <c r="C41" i="7" s="1"/>
  <c r="B42" i="7"/>
  <c r="C42" i="7" s="1"/>
  <c r="B43" i="7"/>
  <c r="C43" i="7" s="1"/>
  <c r="B44" i="7"/>
  <c r="C44" i="7" s="1"/>
  <c r="B45" i="7"/>
  <c r="C45" i="7" s="1"/>
  <c r="B46" i="7"/>
  <c r="C46" i="7" s="1"/>
  <c r="B47" i="7"/>
  <c r="C47" i="7" s="1"/>
  <c r="B48" i="7"/>
  <c r="C48" i="7" s="1"/>
  <c r="B49" i="7"/>
  <c r="C49" i="7" s="1"/>
  <c r="B50" i="7"/>
  <c r="C50" i="7" s="1"/>
  <c r="B51" i="7"/>
  <c r="C51" i="7" s="1"/>
  <c r="B52" i="7"/>
  <c r="C52" i="7" s="1"/>
  <c r="B53" i="7"/>
  <c r="C53" i="7" s="1"/>
  <c r="B54" i="7"/>
  <c r="C54" i="7" s="1"/>
  <c r="B55" i="7"/>
  <c r="C55" i="7" s="1"/>
  <c r="B56" i="7"/>
  <c r="C56" i="7" s="1"/>
  <c r="B57" i="7"/>
  <c r="C57" i="7" s="1"/>
  <c r="B58" i="7"/>
  <c r="C58" i="7" s="1"/>
  <c r="B59" i="7"/>
  <c r="C59" i="7" s="1"/>
  <c r="B60" i="7"/>
  <c r="C60" i="7" s="1"/>
  <c r="B61" i="7"/>
  <c r="C61" i="7" s="1"/>
  <c r="B62" i="7"/>
  <c r="C62" i="7" s="1"/>
  <c r="B63" i="7"/>
  <c r="C63" i="7" s="1"/>
  <c r="B64" i="7"/>
  <c r="C64" i="7" s="1"/>
  <c r="B65" i="7"/>
  <c r="C65" i="7" s="1"/>
  <c r="B66" i="7"/>
  <c r="C66" i="7" s="1"/>
  <c r="B67" i="7"/>
  <c r="C67" i="7" s="1"/>
  <c r="B4" i="2"/>
  <c r="B7" i="2" s="1"/>
  <c r="B8" i="2" s="1"/>
  <c r="B9" i="2" s="1"/>
</calcChain>
</file>

<file path=xl/sharedStrings.xml><?xml version="1.0" encoding="utf-8"?>
<sst xmlns="http://schemas.openxmlformats.org/spreadsheetml/2006/main" count="566" uniqueCount="211">
  <si>
    <t>Byte</t>
  </si>
  <si>
    <t>Phi MSB</t>
  </si>
  <si>
    <t>Phi LSB</t>
  </si>
  <si>
    <t>Theta MSB</t>
  </si>
  <si>
    <t>Theta LSB</t>
  </si>
  <si>
    <t>V2</t>
  </si>
  <si>
    <t>I2</t>
  </si>
  <si>
    <t>V3</t>
  </si>
  <si>
    <t>I3</t>
  </si>
  <si>
    <t>V4</t>
  </si>
  <si>
    <t>I4</t>
  </si>
  <si>
    <t>Status Register</t>
  </si>
  <si>
    <t>Temp MSB</t>
  </si>
  <si>
    <t>Temp LSB</t>
  </si>
  <si>
    <t>Voc</t>
  </si>
  <si>
    <t>Ioc</t>
  </si>
  <si>
    <t>Vsc</t>
  </si>
  <si>
    <t>Isc</t>
  </si>
  <si>
    <t>Multiply v and I, find max power point from trace, send point before and after that</t>
  </si>
  <si>
    <t>Primary Packet</t>
  </si>
  <si>
    <t>Secondary Packet</t>
  </si>
  <si>
    <t>Phi StD MSB</t>
  </si>
  <si>
    <t>Phi StD LSB</t>
  </si>
  <si>
    <t>Theta StD LSB</t>
  </si>
  <si>
    <t>Temp StD MSB</t>
  </si>
  <si>
    <t>Temp StD LSB</t>
  </si>
  <si>
    <t>Theta StD NSB</t>
  </si>
  <si>
    <t>Rotation Rate</t>
  </si>
  <si>
    <t>Rotation Rate StD</t>
  </si>
  <si>
    <t>Boot count</t>
  </si>
  <si>
    <t>Relay Voltage</t>
  </si>
  <si>
    <t>Ax</t>
  </si>
  <si>
    <t>Ay</t>
  </si>
  <si>
    <t>Az</t>
  </si>
  <si>
    <t>Mx</t>
  </si>
  <si>
    <t>My</t>
  </si>
  <si>
    <t>Mz</t>
  </si>
  <si>
    <t xml:space="preserve">Bit 7 for relay, Bit 6 for orbit samples, </t>
  </si>
  <si>
    <t>0xBE</t>
  </si>
  <si>
    <t>0xEF</t>
  </si>
  <si>
    <t>LK99 Resistance??</t>
  </si>
  <si>
    <t>battery level??</t>
  </si>
  <si>
    <t>status register</t>
  </si>
  <si>
    <t>pixel</t>
  </si>
  <si>
    <t>Write zeroes to failed fields</t>
  </si>
  <si>
    <t>boot count should overflow in ~16 days</t>
  </si>
  <si>
    <t>bytes</t>
  </si>
  <si>
    <t>orbits</t>
  </si>
  <si>
    <t>per byte</t>
  </si>
  <si>
    <t>per month</t>
  </si>
  <si>
    <t>per day</t>
  </si>
  <si>
    <t>three months</t>
  </si>
  <si>
    <t>Watts per byte</t>
  </si>
  <si>
    <t>Flux Packet</t>
  </si>
  <si>
    <t>0xGH</t>
  </si>
  <si>
    <t>Voc Phi MSB</t>
  </si>
  <si>
    <t>Voc Phi LSB</t>
  </si>
  <si>
    <t>Voc Theta MSB</t>
  </si>
  <si>
    <t>Voc Theta LSB</t>
  </si>
  <si>
    <t>Vsc Phi MSB</t>
  </si>
  <si>
    <t>Vsc Phi LSB</t>
  </si>
  <si>
    <t>Vsc Theta MSB</t>
  </si>
  <si>
    <t>Vsc Theta LSB</t>
  </si>
  <si>
    <t>V1 Phi MSB</t>
  </si>
  <si>
    <t>V1 Phi LSB</t>
  </si>
  <si>
    <t>V1 Theta MSB</t>
  </si>
  <si>
    <t>V1 Theta LSB</t>
  </si>
  <si>
    <t>V2 Phi MSB</t>
  </si>
  <si>
    <t>V2 Phi LSB</t>
  </si>
  <si>
    <t>V2 Theta MSB</t>
  </si>
  <si>
    <t>V2 Theta LSB</t>
  </si>
  <si>
    <t>V1</t>
  </si>
  <si>
    <t>I1</t>
  </si>
  <si>
    <t>V3 Phi MSB</t>
  </si>
  <si>
    <t>V3 Phi LSB</t>
  </si>
  <si>
    <t>V3 Theta MSB</t>
  </si>
  <si>
    <t>V3 Theta LSB</t>
  </si>
  <si>
    <t>Pixel Packet</t>
  </si>
  <si>
    <t>Battery Level</t>
  </si>
  <si>
    <t>Mean Rotation Rate</t>
  </si>
  <si>
    <t>Relay Voltage NO</t>
  </si>
  <si>
    <t>Relay Voltage NC</t>
  </si>
  <si>
    <t>Gx</t>
  </si>
  <si>
    <t>Gy</t>
  </si>
  <si>
    <t>Gz</t>
  </si>
  <si>
    <t>one sample</t>
  </si>
  <si>
    <t>session total</t>
  </si>
  <si>
    <t>samples per session</t>
  </si>
  <si>
    <t>V4 Theta MSB</t>
  </si>
  <si>
    <t>V4 Theta LSB</t>
  </si>
  <si>
    <t>V5 Theta MSB</t>
  </si>
  <si>
    <t>V5 Theta LSB</t>
  </si>
  <si>
    <t>V5</t>
  </si>
  <si>
    <t>I5</t>
  </si>
  <si>
    <t>Rotation MSB</t>
  </si>
  <si>
    <t>Rotation LSB</t>
  </si>
  <si>
    <t>Mx MSB</t>
  </si>
  <si>
    <t>Mx LSB</t>
  </si>
  <si>
    <t>My MSB</t>
  </si>
  <si>
    <t>My LSB</t>
  </si>
  <si>
    <t>Mz MSB</t>
  </si>
  <si>
    <t>Mz LSB</t>
  </si>
  <si>
    <t>Status register</t>
  </si>
  <si>
    <t>Bit</t>
  </si>
  <si>
    <t>Pixel</t>
  </si>
  <si>
    <t>Secondary Packet 2</t>
  </si>
  <si>
    <t>Ax MSB</t>
  </si>
  <si>
    <t>Ax LSB</t>
  </si>
  <si>
    <t>Ay MSB</t>
  </si>
  <si>
    <t>Ay LSB</t>
  </si>
  <si>
    <t>Az MSB</t>
  </si>
  <si>
    <t>Az LSB</t>
  </si>
  <si>
    <t>Gx MSB</t>
  </si>
  <si>
    <t>Gy LSB</t>
  </si>
  <si>
    <t>Gz MSB</t>
  </si>
  <si>
    <t>Gz LSB</t>
  </si>
  <si>
    <t>Gx LSB</t>
  </si>
  <si>
    <t>Gy MSB</t>
  </si>
  <si>
    <t>Relay NC MSB</t>
  </si>
  <si>
    <t>Relay NC LSB</t>
  </si>
  <si>
    <t>Relay NO MSB</t>
  </si>
  <si>
    <t>Relay NO LSB</t>
  </si>
  <si>
    <t>Pressure Byte 1</t>
  </si>
  <si>
    <t>Pressure Byte 2</t>
  </si>
  <si>
    <t>Pressure Byte 3</t>
  </si>
  <si>
    <t>Pressure Byte 4</t>
  </si>
  <si>
    <t>Humidity Byte 1</t>
  </si>
  <si>
    <t>Humidity Byte 2</t>
  </si>
  <si>
    <t>Humidity Byte 3</t>
  </si>
  <si>
    <t>Humidity Byte 4</t>
  </si>
  <si>
    <t>Sample</t>
  </si>
  <si>
    <t>0x50</t>
  </si>
  <si>
    <t>0x0C</t>
  </si>
  <si>
    <t>-</t>
  </si>
  <si>
    <t>Packet</t>
  </si>
  <si>
    <t>Boot Count</t>
  </si>
  <si>
    <t>Dir</t>
  </si>
  <si>
    <t>Index</t>
  </si>
  <si>
    <t>V6</t>
  </si>
  <si>
    <t>I6</t>
  </si>
  <si>
    <t>Temp 1 MSB</t>
  </si>
  <si>
    <t>Temp 1 LSB</t>
  </si>
  <si>
    <t>Temp 2 MSB</t>
  </si>
  <si>
    <t>Temp 2 LSB</t>
  </si>
  <si>
    <t>Temp 3 MSB</t>
  </si>
  <si>
    <t>Temp 3 LSB</t>
  </si>
  <si>
    <t>Temp 4 MSB</t>
  </si>
  <si>
    <t>Temp 4 LSB</t>
  </si>
  <si>
    <t>Max</t>
  </si>
  <si>
    <t>rpm</t>
  </si>
  <si>
    <t>Min</t>
  </si>
  <si>
    <t>Phi</t>
  </si>
  <si>
    <t>Theta</t>
  </si>
  <si>
    <t>Raw</t>
  </si>
  <si>
    <t>V7</t>
  </si>
  <si>
    <t>I7</t>
  </si>
  <si>
    <t>V8</t>
  </si>
  <si>
    <t>Status</t>
  </si>
  <si>
    <t>I8</t>
  </si>
  <si>
    <t>V9</t>
  </si>
  <si>
    <t>I9</t>
  </si>
  <si>
    <t>V10</t>
  </si>
  <si>
    <t>I10</t>
  </si>
  <si>
    <t>V11</t>
  </si>
  <si>
    <t>I11</t>
  </si>
  <si>
    <t>V12</t>
  </si>
  <si>
    <t>I12</t>
  </si>
  <si>
    <t>V13</t>
  </si>
  <si>
    <t>I13</t>
  </si>
  <si>
    <t>V14</t>
  </si>
  <si>
    <t>I14</t>
  </si>
  <si>
    <t>Perovskite 1</t>
  </si>
  <si>
    <t>Perovskite 2</t>
  </si>
  <si>
    <t>Perovskite 3</t>
  </si>
  <si>
    <t>GaAs</t>
  </si>
  <si>
    <t>Flux</t>
  </si>
  <si>
    <t>GaAs Temp MSB</t>
  </si>
  <si>
    <t>GaAs Temp LSB</t>
  </si>
  <si>
    <t>P1 Temp MSB</t>
  </si>
  <si>
    <t>P1 Temp LSB</t>
  </si>
  <si>
    <t>P2 Temp MSB</t>
  </si>
  <si>
    <t>P2 Temp LSB</t>
  </si>
  <si>
    <t>P3 Temp MSB</t>
  </si>
  <si>
    <t>P3 Temp LSB</t>
  </si>
  <si>
    <t>Sun Sensor Temp MSB</t>
  </si>
  <si>
    <t>Sun Sensor Temp LSB</t>
  </si>
  <si>
    <t>Seconday Payload</t>
  </si>
  <si>
    <t>Gyro X MSB</t>
  </si>
  <si>
    <t>Gyro X LSB</t>
  </si>
  <si>
    <t>Gyro Y MSB</t>
  </si>
  <si>
    <t>Gyro Y LSB</t>
  </si>
  <si>
    <t>Gyro Z MSB</t>
  </si>
  <si>
    <t>Gyro Z LSB</t>
  </si>
  <si>
    <t>Mag X MSB</t>
  </si>
  <si>
    <t>Mag X LSB</t>
  </si>
  <si>
    <t>Mag Y MSB</t>
  </si>
  <si>
    <t>Mag Y LSB</t>
  </si>
  <si>
    <t>Mag Z MSB</t>
  </si>
  <si>
    <t>Mag Z LSB</t>
  </si>
  <si>
    <t>NC Time MSB</t>
  </si>
  <si>
    <t>NC Time LSB</t>
  </si>
  <si>
    <t>NO Time MSB</t>
  </si>
  <si>
    <t>NO Time LSB</t>
  </si>
  <si>
    <t>0x00</t>
  </si>
  <si>
    <t>Tertiary Payload</t>
  </si>
  <si>
    <t>Accel X MSB</t>
  </si>
  <si>
    <t>Accel X LSB</t>
  </si>
  <si>
    <t>Accel Y MSB</t>
  </si>
  <si>
    <t>Accel Y LSB</t>
  </si>
  <si>
    <t>Accel Z MSB</t>
  </si>
  <si>
    <t>Accel Z LSB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</si>
</sst>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4" fontId="0" fillId="0" borderId="0" xfId="1" applyFont="1"/>
    <xf numFmtId="4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workbookViewId="0">
      <selection activeCell="I3" sqref="I3"/>
    </sheetView>
  </sheetViews>
  <sheetFormatPr defaultRowHeight="14.4" x14ac:dyDescent="0.3"/>
  <cols>
    <col min="2" max="2" width="13.109375" bestFit="1" customWidth="1"/>
    <col min="3" max="3" width="15.88671875" bestFit="1" customWidth="1"/>
    <col min="8" max="8" width="12.44140625" bestFit="1" customWidth="1"/>
    <col min="10" max="10" width="4.88671875" customWidth="1"/>
  </cols>
  <sheetData>
    <row r="1" spans="1:16" x14ac:dyDescent="0.3">
      <c r="A1" s="1" t="s">
        <v>0</v>
      </c>
      <c r="B1" t="s">
        <v>19</v>
      </c>
      <c r="C1" s="1" t="s">
        <v>20</v>
      </c>
    </row>
    <row r="2" spans="1:16" x14ac:dyDescent="0.3">
      <c r="A2" s="1">
        <v>1</v>
      </c>
      <c r="B2" s="1" t="s">
        <v>1</v>
      </c>
      <c r="C2" s="1" t="s">
        <v>21</v>
      </c>
      <c r="H2" t="s">
        <v>42</v>
      </c>
      <c r="I2">
        <v>7</v>
      </c>
      <c r="J2">
        <v>6</v>
      </c>
      <c r="K2">
        <v>5</v>
      </c>
      <c r="L2">
        <v>4</v>
      </c>
      <c r="M2">
        <v>3</v>
      </c>
      <c r="N2">
        <v>2</v>
      </c>
      <c r="O2">
        <v>1</v>
      </c>
      <c r="P2">
        <v>0</v>
      </c>
    </row>
    <row r="3" spans="1:16" x14ac:dyDescent="0.3">
      <c r="A3" s="1">
        <v>2</v>
      </c>
      <c r="B3" s="1" t="s">
        <v>2</v>
      </c>
      <c r="C3" s="1" t="s">
        <v>22</v>
      </c>
      <c r="L3" t="s">
        <v>43</v>
      </c>
      <c r="M3" t="s">
        <v>43</v>
      </c>
      <c r="N3" t="s">
        <v>43</v>
      </c>
      <c r="O3" t="s">
        <v>43</v>
      </c>
      <c r="P3" t="s">
        <v>43</v>
      </c>
    </row>
    <row r="4" spans="1:16" x14ac:dyDescent="0.3">
      <c r="A4" s="1">
        <v>3</v>
      </c>
      <c r="B4" s="1" t="s">
        <v>3</v>
      </c>
      <c r="C4" s="1" t="s">
        <v>26</v>
      </c>
    </row>
    <row r="5" spans="1:16" x14ac:dyDescent="0.3">
      <c r="A5" s="1">
        <v>4</v>
      </c>
      <c r="B5" s="1" t="s">
        <v>4</v>
      </c>
      <c r="C5" s="1" t="s">
        <v>23</v>
      </c>
      <c r="E5" t="s">
        <v>24</v>
      </c>
    </row>
    <row r="6" spans="1:16" x14ac:dyDescent="0.3">
      <c r="A6" s="1">
        <v>5</v>
      </c>
      <c r="B6" s="1" t="s">
        <v>12</v>
      </c>
      <c r="C6" s="1" t="s">
        <v>27</v>
      </c>
      <c r="E6" t="s">
        <v>25</v>
      </c>
    </row>
    <row r="7" spans="1:16" x14ac:dyDescent="0.3">
      <c r="A7" s="1">
        <v>6</v>
      </c>
      <c r="B7" s="1" t="s">
        <v>13</v>
      </c>
      <c r="C7" s="1" t="s">
        <v>28</v>
      </c>
    </row>
    <row r="8" spans="1:16" x14ac:dyDescent="0.3">
      <c r="A8" s="1">
        <v>7</v>
      </c>
      <c r="B8" s="1" t="s">
        <v>11</v>
      </c>
      <c r="C8" s="1" t="s">
        <v>29</v>
      </c>
      <c r="E8" t="s">
        <v>37</v>
      </c>
    </row>
    <row r="9" spans="1:16" x14ac:dyDescent="0.3">
      <c r="A9" s="1">
        <v>8</v>
      </c>
      <c r="B9" s="1" t="s">
        <v>16</v>
      </c>
      <c r="C9" s="1" t="s">
        <v>30</v>
      </c>
      <c r="J9" t="s">
        <v>18</v>
      </c>
    </row>
    <row r="10" spans="1:16" x14ac:dyDescent="0.3">
      <c r="A10" s="1">
        <v>9</v>
      </c>
      <c r="B10" s="1" t="s">
        <v>17</v>
      </c>
      <c r="C10" s="1" t="s">
        <v>31</v>
      </c>
    </row>
    <row r="11" spans="1:16" x14ac:dyDescent="0.3">
      <c r="A11" s="1">
        <v>10</v>
      </c>
      <c r="B11" s="1" t="s">
        <v>5</v>
      </c>
      <c r="C11" s="1" t="s">
        <v>32</v>
      </c>
    </row>
    <row r="12" spans="1:16" x14ac:dyDescent="0.3">
      <c r="A12" s="1">
        <v>11</v>
      </c>
      <c r="B12" s="1" t="s">
        <v>6</v>
      </c>
      <c r="C12" s="1" t="s">
        <v>33</v>
      </c>
    </row>
    <row r="13" spans="1:16" x14ac:dyDescent="0.3">
      <c r="A13" s="1">
        <v>12</v>
      </c>
      <c r="B13" s="1" t="s">
        <v>7</v>
      </c>
      <c r="C13" s="1" t="s">
        <v>34</v>
      </c>
    </row>
    <row r="14" spans="1:16" x14ac:dyDescent="0.3">
      <c r="A14" s="1">
        <v>13</v>
      </c>
      <c r="B14" s="1" t="s">
        <v>8</v>
      </c>
      <c r="C14" s="1" t="s">
        <v>35</v>
      </c>
    </row>
    <row r="15" spans="1:16" x14ac:dyDescent="0.3">
      <c r="A15" s="1">
        <v>14</v>
      </c>
      <c r="B15" s="1" t="s">
        <v>9</v>
      </c>
      <c r="C15" s="1" t="s">
        <v>36</v>
      </c>
    </row>
    <row r="16" spans="1:16" x14ac:dyDescent="0.3">
      <c r="A16" s="1">
        <v>15</v>
      </c>
      <c r="B16" s="1" t="s">
        <v>10</v>
      </c>
      <c r="E16" s="2" t="s">
        <v>40</v>
      </c>
    </row>
    <row r="17" spans="1:5" x14ac:dyDescent="0.3">
      <c r="A17" s="1">
        <v>16</v>
      </c>
      <c r="B17" s="1" t="s">
        <v>14</v>
      </c>
      <c r="C17" s="1" t="s">
        <v>41</v>
      </c>
      <c r="E17" s="1" t="s">
        <v>38</v>
      </c>
    </row>
    <row r="18" spans="1:5" x14ac:dyDescent="0.3">
      <c r="A18" s="1">
        <v>17</v>
      </c>
      <c r="B18" s="1" t="s">
        <v>15</v>
      </c>
      <c r="C18" s="1" t="s">
        <v>39</v>
      </c>
    </row>
    <row r="21" spans="1:5" x14ac:dyDescent="0.3">
      <c r="B21" s="2" t="s">
        <v>44</v>
      </c>
    </row>
    <row r="22" spans="1:5" x14ac:dyDescent="0.3">
      <c r="B22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D60CC-E694-4E37-B9C3-8F1B8053E45D}">
  <dimension ref="A1:D18"/>
  <sheetViews>
    <sheetView workbookViewId="0">
      <selection activeCell="C7" sqref="A1:D18"/>
    </sheetView>
  </sheetViews>
  <sheetFormatPr defaultRowHeight="14.4" x14ac:dyDescent="0.3"/>
  <cols>
    <col min="2" max="2" width="13.21875" bestFit="1" customWidth="1"/>
    <col min="3" max="3" width="15.6640625" bestFit="1" customWidth="1"/>
    <col min="4" max="4" width="17.6640625" bestFit="1" customWidth="1"/>
    <col min="12" max="12" width="17.6640625" bestFit="1" customWidth="1"/>
  </cols>
  <sheetData>
    <row r="1" spans="1:4" x14ac:dyDescent="0.3">
      <c r="A1" s="5" t="s">
        <v>0</v>
      </c>
      <c r="B1" s="5" t="s">
        <v>77</v>
      </c>
      <c r="C1" s="5" t="s">
        <v>53</v>
      </c>
      <c r="D1" s="5" t="s">
        <v>20</v>
      </c>
    </row>
    <row r="2" spans="1:4" x14ac:dyDescent="0.3">
      <c r="A2" s="1">
        <v>1</v>
      </c>
      <c r="B2" s="1" t="s">
        <v>55</v>
      </c>
      <c r="C2" s="1" t="s">
        <v>59</v>
      </c>
      <c r="D2" s="1" t="s">
        <v>79</v>
      </c>
    </row>
    <row r="3" spans="1:4" x14ac:dyDescent="0.3">
      <c r="A3" s="1">
        <v>2</v>
      </c>
      <c r="B3" s="1" t="s">
        <v>56</v>
      </c>
      <c r="C3" s="1" t="s">
        <v>60</v>
      </c>
      <c r="D3" s="1" t="s">
        <v>28</v>
      </c>
    </row>
    <row r="4" spans="1:4" x14ac:dyDescent="0.3">
      <c r="A4" s="1">
        <v>3</v>
      </c>
      <c r="B4" s="1" t="s">
        <v>57</v>
      </c>
      <c r="C4" s="1" t="s">
        <v>61</v>
      </c>
      <c r="D4" s="1" t="s">
        <v>29</v>
      </c>
    </row>
    <row r="5" spans="1:4" x14ac:dyDescent="0.3">
      <c r="A5" s="1">
        <v>4</v>
      </c>
      <c r="B5" s="1" t="s">
        <v>58</v>
      </c>
      <c r="C5" s="1" t="s">
        <v>62</v>
      </c>
      <c r="D5" s="1" t="s">
        <v>81</v>
      </c>
    </row>
    <row r="6" spans="1:4" x14ac:dyDescent="0.3">
      <c r="A6" s="1">
        <v>5</v>
      </c>
      <c r="B6" s="1" t="s">
        <v>12</v>
      </c>
      <c r="C6" s="1" t="s">
        <v>63</v>
      </c>
      <c r="D6" s="1" t="s">
        <v>80</v>
      </c>
    </row>
    <row r="7" spans="1:4" x14ac:dyDescent="0.3">
      <c r="A7" s="1">
        <v>6</v>
      </c>
      <c r="B7" s="1" t="s">
        <v>13</v>
      </c>
      <c r="C7" s="1" t="s">
        <v>64</v>
      </c>
      <c r="D7" s="1" t="s">
        <v>31</v>
      </c>
    </row>
    <row r="8" spans="1:4" x14ac:dyDescent="0.3">
      <c r="A8" s="1">
        <v>7</v>
      </c>
      <c r="B8" s="1" t="s">
        <v>11</v>
      </c>
      <c r="C8" s="1" t="s">
        <v>65</v>
      </c>
      <c r="D8" s="1" t="s">
        <v>32</v>
      </c>
    </row>
    <row r="9" spans="1:4" x14ac:dyDescent="0.3">
      <c r="A9" s="1">
        <v>8</v>
      </c>
      <c r="B9" s="1" t="s">
        <v>16</v>
      </c>
      <c r="C9" s="1" t="s">
        <v>66</v>
      </c>
      <c r="D9" s="1" t="s">
        <v>33</v>
      </c>
    </row>
    <row r="10" spans="1:4" x14ac:dyDescent="0.3">
      <c r="A10" s="1">
        <v>9</v>
      </c>
      <c r="B10" s="1" t="s">
        <v>17</v>
      </c>
      <c r="C10" s="1" t="s">
        <v>67</v>
      </c>
      <c r="D10" s="1" t="s">
        <v>34</v>
      </c>
    </row>
    <row r="11" spans="1:4" x14ac:dyDescent="0.3">
      <c r="A11" s="1">
        <v>10</v>
      </c>
      <c r="B11" s="1" t="s">
        <v>71</v>
      </c>
      <c r="C11" s="1" t="s">
        <v>68</v>
      </c>
      <c r="D11" s="1" t="s">
        <v>35</v>
      </c>
    </row>
    <row r="12" spans="1:4" x14ac:dyDescent="0.3">
      <c r="A12" s="1">
        <v>11</v>
      </c>
      <c r="B12" s="1" t="s">
        <v>72</v>
      </c>
      <c r="C12" s="1" t="s">
        <v>69</v>
      </c>
      <c r="D12" s="1" t="s">
        <v>36</v>
      </c>
    </row>
    <row r="13" spans="1:4" x14ac:dyDescent="0.3">
      <c r="A13" s="1">
        <v>12</v>
      </c>
      <c r="B13" s="1" t="s">
        <v>5</v>
      </c>
      <c r="C13" s="1" t="s">
        <v>70</v>
      </c>
      <c r="D13" s="1" t="s">
        <v>82</v>
      </c>
    </row>
    <row r="14" spans="1:4" x14ac:dyDescent="0.3">
      <c r="A14" s="1">
        <v>13</v>
      </c>
      <c r="B14" s="1" t="s">
        <v>6</v>
      </c>
      <c r="C14" s="1" t="s">
        <v>73</v>
      </c>
      <c r="D14" s="1" t="s">
        <v>83</v>
      </c>
    </row>
    <row r="15" spans="1:4" x14ac:dyDescent="0.3">
      <c r="A15" s="1">
        <v>14</v>
      </c>
      <c r="B15" s="1" t="s">
        <v>7</v>
      </c>
      <c r="C15" s="1" t="s">
        <v>74</v>
      </c>
      <c r="D15" s="1" t="s">
        <v>84</v>
      </c>
    </row>
    <row r="16" spans="1:4" x14ac:dyDescent="0.3">
      <c r="A16" s="1">
        <v>15</v>
      </c>
      <c r="B16" s="1" t="s">
        <v>8</v>
      </c>
      <c r="C16" s="1" t="s">
        <v>75</v>
      </c>
    </row>
    <row r="17" spans="1:4" x14ac:dyDescent="0.3">
      <c r="A17" s="1">
        <v>16</v>
      </c>
      <c r="B17" s="1" t="s">
        <v>14</v>
      </c>
      <c r="C17" s="1" t="s">
        <v>76</v>
      </c>
      <c r="D17" s="1" t="s">
        <v>78</v>
      </c>
    </row>
    <row r="18" spans="1:4" x14ac:dyDescent="0.3">
      <c r="A18" s="1">
        <v>17</v>
      </c>
      <c r="B18" s="1" t="s">
        <v>15</v>
      </c>
      <c r="C18" s="1" t="s">
        <v>54</v>
      </c>
      <c r="D18" s="1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3EDAE-B961-42E9-B33E-3A1F119E0B1B}">
  <dimension ref="A1:N23"/>
  <sheetViews>
    <sheetView workbookViewId="0">
      <selection activeCell="E21" sqref="E21"/>
    </sheetView>
  </sheetViews>
  <sheetFormatPr defaultRowHeight="14.4" x14ac:dyDescent="0.3"/>
  <cols>
    <col min="3" max="3" width="13.88671875" bestFit="1" customWidth="1"/>
    <col min="4" max="4" width="17.6640625" bestFit="1" customWidth="1"/>
    <col min="5" max="5" width="16.109375" bestFit="1" customWidth="1"/>
    <col min="6" max="6" width="17.6640625" bestFit="1" customWidth="1"/>
    <col min="8" max="8" width="12.5546875" bestFit="1" customWidth="1"/>
    <col min="9" max="9" width="8" customWidth="1"/>
    <col min="10" max="10" width="9.44140625" customWidth="1"/>
    <col min="11" max="11" width="10.88671875" customWidth="1"/>
    <col min="12" max="12" width="11.21875" customWidth="1"/>
    <col min="13" max="13" width="9.21875" customWidth="1"/>
    <col min="14" max="14" width="12.6640625" customWidth="1"/>
  </cols>
  <sheetData>
    <row r="1" spans="1:14" x14ac:dyDescent="0.3">
      <c r="A1" s="5" t="s">
        <v>0</v>
      </c>
      <c r="B1" s="5" t="s">
        <v>137</v>
      </c>
      <c r="C1" s="5" t="s">
        <v>77</v>
      </c>
      <c r="D1" s="5" t="s">
        <v>53</v>
      </c>
      <c r="E1" s="5" t="s">
        <v>20</v>
      </c>
      <c r="F1" s="5" t="s">
        <v>105</v>
      </c>
      <c r="G1" s="5" t="s">
        <v>103</v>
      </c>
      <c r="H1" s="5" t="s">
        <v>102</v>
      </c>
    </row>
    <row r="2" spans="1:14" x14ac:dyDescent="0.3">
      <c r="A2" s="1">
        <v>0</v>
      </c>
      <c r="B2" s="1" t="s">
        <v>133</v>
      </c>
      <c r="C2" s="1" t="s">
        <v>131</v>
      </c>
      <c r="D2" s="1" t="s">
        <v>131</v>
      </c>
      <c r="E2" s="1" t="s">
        <v>131</v>
      </c>
      <c r="F2" s="1" t="s">
        <v>131</v>
      </c>
      <c r="G2" s="1">
        <v>0</v>
      </c>
      <c r="H2" s="1" t="s">
        <v>104</v>
      </c>
      <c r="I2" s="1"/>
      <c r="J2" s="1"/>
      <c r="K2" s="1"/>
      <c r="L2" s="1"/>
      <c r="M2" s="1"/>
      <c r="N2" s="1"/>
    </row>
    <row r="3" spans="1:14" x14ac:dyDescent="0.3">
      <c r="A3" s="1">
        <v>1</v>
      </c>
      <c r="B3" s="1" t="s">
        <v>133</v>
      </c>
      <c r="C3" s="1" t="s">
        <v>131</v>
      </c>
      <c r="D3" s="1" t="s">
        <v>131</v>
      </c>
      <c r="E3" s="1" t="s">
        <v>131</v>
      </c>
      <c r="F3" s="1" t="s">
        <v>131</v>
      </c>
      <c r="G3" s="1">
        <v>1</v>
      </c>
      <c r="H3" s="1" t="s">
        <v>104</v>
      </c>
      <c r="I3" s="1"/>
      <c r="J3" s="1"/>
      <c r="K3" s="1"/>
      <c r="L3" s="1"/>
      <c r="M3" s="1"/>
      <c r="N3" s="1"/>
    </row>
    <row r="4" spans="1:14" x14ac:dyDescent="0.3">
      <c r="A4" s="1">
        <v>2</v>
      </c>
      <c r="B4" s="1" t="s">
        <v>133</v>
      </c>
      <c r="C4" s="1" t="s">
        <v>131</v>
      </c>
      <c r="D4" s="1" t="s">
        <v>131</v>
      </c>
      <c r="E4" s="1" t="s">
        <v>131</v>
      </c>
      <c r="F4" s="1" t="s">
        <v>131</v>
      </c>
      <c r="G4" s="1">
        <v>2</v>
      </c>
      <c r="H4" s="1" t="s">
        <v>104</v>
      </c>
      <c r="I4" s="1"/>
      <c r="J4" s="1"/>
      <c r="K4" s="1"/>
      <c r="L4" s="1"/>
      <c r="M4" s="1"/>
      <c r="N4" s="1"/>
    </row>
    <row r="5" spans="1:14" x14ac:dyDescent="0.3">
      <c r="A5" s="1">
        <v>3</v>
      </c>
      <c r="B5" s="1" t="s">
        <v>133</v>
      </c>
      <c r="C5" s="1" t="s">
        <v>132</v>
      </c>
      <c r="D5" s="1" t="s">
        <v>132</v>
      </c>
      <c r="E5" s="1" t="s">
        <v>132</v>
      </c>
      <c r="F5" s="1" t="s">
        <v>132</v>
      </c>
      <c r="G5" s="1">
        <v>3</v>
      </c>
      <c r="H5" s="1" t="s">
        <v>130</v>
      </c>
    </row>
    <row r="6" spans="1:14" x14ac:dyDescent="0.3">
      <c r="A6" s="1">
        <v>4</v>
      </c>
      <c r="B6" s="1">
        <v>0</v>
      </c>
      <c r="C6" s="1" t="s">
        <v>12</v>
      </c>
      <c r="D6" s="1" t="s">
        <v>61</v>
      </c>
      <c r="E6" s="1" t="s">
        <v>112</v>
      </c>
      <c r="F6" s="1" t="s">
        <v>106</v>
      </c>
      <c r="G6" s="1">
        <v>4</v>
      </c>
      <c r="H6" s="1" t="s">
        <v>130</v>
      </c>
    </row>
    <row r="7" spans="1:14" x14ac:dyDescent="0.3">
      <c r="A7" s="1">
        <v>5</v>
      </c>
      <c r="B7" s="1">
        <v>1</v>
      </c>
      <c r="C7" s="1" t="s">
        <v>13</v>
      </c>
      <c r="D7" s="1" t="s">
        <v>62</v>
      </c>
      <c r="E7" s="1" t="s">
        <v>116</v>
      </c>
      <c r="F7" s="1" t="s">
        <v>107</v>
      </c>
      <c r="G7" s="1">
        <v>5</v>
      </c>
      <c r="H7" s="1" t="s">
        <v>134</v>
      </c>
    </row>
    <row r="8" spans="1:14" x14ac:dyDescent="0.3">
      <c r="A8" s="1">
        <v>6</v>
      </c>
      <c r="B8" s="1">
        <v>2</v>
      </c>
      <c r="C8" s="1" t="s">
        <v>16</v>
      </c>
      <c r="D8" s="1" t="s">
        <v>65</v>
      </c>
      <c r="E8" s="1" t="s">
        <v>117</v>
      </c>
      <c r="F8" s="1" t="s">
        <v>108</v>
      </c>
      <c r="G8" s="1">
        <v>6</v>
      </c>
      <c r="H8" s="1" t="s">
        <v>134</v>
      </c>
    </row>
    <row r="9" spans="1:14" x14ac:dyDescent="0.3">
      <c r="A9" s="1">
        <v>7</v>
      </c>
      <c r="B9" s="1">
        <v>3</v>
      </c>
      <c r="C9" s="1" t="s">
        <v>17</v>
      </c>
      <c r="D9" s="1" t="s">
        <v>66</v>
      </c>
      <c r="E9" s="1" t="s">
        <v>113</v>
      </c>
      <c r="F9" s="1" t="s">
        <v>109</v>
      </c>
      <c r="G9" s="1">
        <v>7</v>
      </c>
      <c r="H9" s="1" t="s">
        <v>136</v>
      </c>
    </row>
    <row r="10" spans="1:14" x14ac:dyDescent="0.3">
      <c r="A10" s="1">
        <v>8</v>
      </c>
      <c r="B10" s="1">
        <v>4</v>
      </c>
      <c r="C10" s="1" t="s">
        <v>71</v>
      </c>
      <c r="D10" s="1" t="s">
        <v>69</v>
      </c>
      <c r="E10" s="1" t="s">
        <v>114</v>
      </c>
      <c r="F10" s="1" t="s">
        <v>110</v>
      </c>
      <c r="G10" s="1"/>
      <c r="H10" s="1"/>
    </row>
    <row r="11" spans="1:14" x14ac:dyDescent="0.3">
      <c r="A11" s="1">
        <v>9</v>
      </c>
      <c r="B11" s="1">
        <v>5</v>
      </c>
      <c r="C11" s="1" t="s">
        <v>72</v>
      </c>
      <c r="D11" s="1" t="s">
        <v>70</v>
      </c>
      <c r="E11" s="1" t="s">
        <v>115</v>
      </c>
      <c r="F11" s="1" t="s">
        <v>111</v>
      </c>
      <c r="G11" s="1"/>
      <c r="H11" s="1"/>
    </row>
    <row r="12" spans="1:14" x14ac:dyDescent="0.3">
      <c r="A12" s="1">
        <v>10</v>
      </c>
      <c r="B12" s="1">
        <v>6</v>
      </c>
      <c r="C12" s="1" t="s">
        <v>5</v>
      </c>
      <c r="D12" s="1" t="s">
        <v>75</v>
      </c>
      <c r="E12" s="1" t="s">
        <v>96</v>
      </c>
      <c r="F12" s="1" t="s">
        <v>135</v>
      </c>
      <c r="H12" s="1"/>
    </row>
    <row r="13" spans="1:14" x14ac:dyDescent="0.3">
      <c r="A13" s="1">
        <v>11</v>
      </c>
      <c r="B13" s="1">
        <v>7</v>
      </c>
      <c r="C13" s="1" t="s">
        <v>6</v>
      </c>
      <c r="D13" s="1" t="s">
        <v>76</v>
      </c>
      <c r="E13" s="1" t="s">
        <v>97</v>
      </c>
      <c r="F13" s="1" t="s">
        <v>78</v>
      </c>
    </row>
    <row r="14" spans="1:14" x14ac:dyDescent="0.3">
      <c r="A14" s="1">
        <v>12</v>
      </c>
      <c r="B14" s="1">
        <v>8</v>
      </c>
      <c r="C14" s="1" t="s">
        <v>7</v>
      </c>
      <c r="D14" s="1" t="s">
        <v>88</v>
      </c>
      <c r="E14" s="1" t="s">
        <v>98</v>
      </c>
      <c r="F14" s="1" t="s">
        <v>122</v>
      </c>
    </row>
    <row r="15" spans="1:14" x14ac:dyDescent="0.3">
      <c r="A15" s="1">
        <v>13</v>
      </c>
      <c r="B15" s="1">
        <v>9</v>
      </c>
      <c r="C15" s="1" t="s">
        <v>8</v>
      </c>
      <c r="D15" s="1" t="s">
        <v>89</v>
      </c>
      <c r="E15" s="1" t="s">
        <v>99</v>
      </c>
      <c r="F15" s="1" t="s">
        <v>123</v>
      </c>
    </row>
    <row r="16" spans="1:14" x14ac:dyDescent="0.3">
      <c r="A16" s="1">
        <v>14</v>
      </c>
      <c r="B16" s="1">
        <v>10</v>
      </c>
      <c r="C16" s="1" t="s">
        <v>9</v>
      </c>
      <c r="D16" s="1" t="s">
        <v>90</v>
      </c>
      <c r="E16" s="1" t="s">
        <v>100</v>
      </c>
      <c r="F16" s="1" t="s">
        <v>124</v>
      </c>
    </row>
    <row r="17" spans="1:6" x14ac:dyDescent="0.3">
      <c r="A17" s="1">
        <v>15</v>
      </c>
      <c r="B17" s="1">
        <v>11</v>
      </c>
      <c r="C17" s="1" t="s">
        <v>10</v>
      </c>
      <c r="D17" s="1" t="s">
        <v>91</v>
      </c>
      <c r="E17" s="1" t="s">
        <v>101</v>
      </c>
      <c r="F17" s="1" t="s">
        <v>125</v>
      </c>
    </row>
    <row r="18" spans="1:6" x14ac:dyDescent="0.3">
      <c r="A18" s="1">
        <v>16</v>
      </c>
      <c r="B18" s="1">
        <v>12</v>
      </c>
      <c r="C18" s="1" t="s">
        <v>92</v>
      </c>
      <c r="D18" s="1" t="s">
        <v>57</v>
      </c>
      <c r="E18" s="1" t="s">
        <v>118</v>
      </c>
      <c r="F18" s="1" t="s">
        <v>126</v>
      </c>
    </row>
    <row r="19" spans="1:6" x14ac:dyDescent="0.3">
      <c r="A19" s="1">
        <v>17</v>
      </c>
      <c r="B19" s="1">
        <v>13</v>
      </c>
      <c r="C19" s="1" t="s">
        <v>93</v>
      </c>
      <c r="D19" s="1" t="s">
        <v>58</v>
      </c>
      <c r="E19" s="1" t="s">
        <v>119</v>
      </c>
      <c r="F19" s="1" t="s">
        <v>127</v>
      </c>
    </row>
    <row r="20" spans="1:6" x14ac:dyDescent="0.3">
      <c r="A20" s="1">
        <v>18</v>
      </c>
      <c r="B20" s="1">
        <v>14</v>
      </c>
      <c r="C20" s="1" t="s">
        <v>14</v>
      </c>
      <c r="D20" s="1" t="s">
        <v>94</v>
      </c>
      <c r="E20" s="1" t="s">
        <v>120</v>
      </c>
      <c r="F20" s="1" t="s">
        <v>128</v>
      </c>
    </row>
    <row r="21" spans="1:6" x14ac:dyDescent="0.3">
      <c r="A21" s="1">
        <v>19</v>
      </c>
      <c r="B21" s="1">
        <v>15</v>
      </c>
      <c r="C21" s="1" t="s">
        <v>15</v>
      </c>
      <c r="D21" s="1" t="s">
        <v>95</v>
      </c>
      <c r="E21" s="1" t="s">
        <v>121</v>
      </c>
      <c r="F21" s="1" t="s">
        <v>129</v>
      </c>
    </row>
    <row r="22" spans="1:6" x14ac:dyDescent="0.3">
      <c r="A22" s="1">
        <v>20</v>
      </c>
      <c r="B22" s="1">
        <v>16</v>
      </c>
      <c r="C22" s="1" t="s">
        <v>11</v>
      </c>
      <c r="D22" s="1" t="s">
        <v>11</v>
      </c>
      <c r="E22" s="1" t="s">
        <v>11</v>
      </c>
      <c r="F22" s="1" t="s">
        <v>11</v>
      </c>
    </row>
    <row r="23" spans="1:6" x14ac:dyDescent="0.3">
      <c r="B2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602F9-FEBF-4D81-ABA6-90AAE0EB32F1}">
  <dimension ref="A1:N22"/>
  <sheetViews>
    <sheetView workbookViewId="0">
      <selection activeCell="D5" sqref="D5:D17"/>
    </sheetView>
  </sheetViews>
  <sheetFormatPr defaultRowHeight="14.4" x14ac:dyDescent="0.3"/>
  <cols>
    <col min="1" max="1" width="4.6640625" bestFit="1" customWidth="1"/>
    <col min="2" max="2" width="5.44140625" bestFit="1" customWidth="1"/>
    <col min="3" max="3" width="13.109375" bestFit="1" customWidth="1"/>
    <col min="4" max="4" width="13.88671875" bestFit="1" customWidth="1"/>
    <col min="5" max="5" width="15.44140625" bestFit="1" customWidth="1"/>
    <col min="6" max="6" width="16.88671875" bestFit="1" customWidth="1"/>
    <col min="7" max="7" width="3.21875" bestFit="1" customWidth="1"/>
    <col min="8" max="8" width="12.5546875" bestFit="1" customWidth="1"/>
  </cols>
  <sheetData>
    <row r="1" spans="1:14" x14ac:dyDescent="0.3">
      <c r="A1" s="5" t="s">
        <v>0</v>
      </c>
      <c r="B1" s="5" t="s">
        <v>137</v>
      </c>
      <c r="C1" s="5" t="s">
        <v>77</v>
      </c>
      <c r="D1" s="5" t="s">
        <v>53</v>
      </c>
      <c r="E1" s="5" t="s">
        <v>20</v>
      </c>
      <c r="F1" s="5" t="s">
        <v>105</v>
      </c>
      <c r="G1" s="5" t="s">
        <v>103</v>
      </c>
      <c r="H1" s="5" t="s">
        <v>102</v>
      </c>
    </row>
    <row r="2" spans="1:14" x14ac:dyDescent="0.3">
      <c r="A2" s="1">
        <v>0</v>
      </c>
      <c r="B2" s="1" t="s">
        <v>133</v>
      </c>
      <c r="C2" s="1" t="s">
        <v>131</v>
      </c>
      <c r="D2" s="1" t="s">
        <v>131</v>
      </c>
      <c r="E2" s="1" t="s">
        <v>131</v>
      </c>
      <c r="F2" s="1" t="s">
        <v>131</v>
      </c>
      <c r="G2" s="1">
        <v>0</v>
      </c>
      <c r="H2" s="1" t="s">
        <v>104</v>
      </c>
    </row>
    <row r="3" spans="1:14" x14ac:dyDescent="0.3">
      <c r="A3" s="1">
        <v>1</v>
      </c>
      <c r="B3" s="1" t="s">
        <v>133</v>
      </c>
      <c r="C3" s="1" t="s">
        <v>131</v>
      </c>
      <c r="D3" s="1" t="s">
        <v>131</v>
      </c>
      <c r="E3" s="1" t="s">
        <v>131</v>
      </c>
      <c r="F3" s="1" t="s">
        <v>131</v>
      </c>
      <c r="G3" s="1">
        <v>1</v>
      </c>
      <c r="H3" s="1" t="s">
        <v>104</v>
      </c>
      <c r="N3" s="1"/>
    </row>
    <row r="4" spans="1:14" x14ac:dyDescent="0.3">
      <c r="A4" s="1">
        <v>2</v>
      </c>
      <c r="B4" s="1" t="s">
        <v>133</v>
      </c>
      <c r="C4" s="1" t="s">
        <v>131</v>
      </c>
      <c r="D4" s="1" t="s">
        <v>131</v>
      </c>
      <c r="E4" s="1" t="s">
        <v>131</v>
      </c>
      <c r="F4" s="1" t="s">
        <v>131</v>
      </c>
      <c r="G4" s="1">
        <v>2</v>
      </c>
      <c r="H4" s="1" t="s">
        <v>104</v>
      </c>
      <c r="N4" s="1"/>
    </row>
    <row r="5" spans="1:14" x14ac:dyDescent="0.3">
      <c r="A5" s="1">
        <v>3</v>
      </c>
      <c r="B5" s="1" t="s">
        <v>133</v>
      </c>
      <c r="C5" s="1" t="s">
        <v>132</v>
      </c>
      <c r="D5" s="1" t="s">
        <v>132</v>
      </c>
      <c r="E5" s="1" t="s">
        <v>132</v>
      </c>
      <c r="F5" s="1" t="s">
        <v>132</v>
      </c>
      <c r="G5" s="1">
        <v>3</v>
      </c>
      <c r="H5" s="1" t="s">
        <v>130</v>
      </c>
      <c r="N5" s="1"/>
    </row>
    <row r="6" spans="1:14" x14ac:dyDescent="0.3">
      <c r="A6" s="1">
        <v>4</v>
      </c>
      <c r="B6" s="1">
        <v>0</v>
      </c>
      <c r="C6" s="1" t="s">
        <v>16</v>
      </c>
      <c r="D6" s="1" t="s">
        <v>3</v>
      </c>
      <c r="E6" s="1" t="s">
        <v>112</v>
      </c>
      <c r="F6" s="1" t="s">
        <v>106</v>
      </c>
      <c r="G6" s="1">
        <v>4</v>
      </c>
      <c r="H6" s="1" t="s">
        <v>130</v>
      </c>
      <c r="N6" s="1"/>
    </row>
    <row r="7" spans="1:14" x14ac:dyDescent="0.3">
      <c r="A7" s="1">
        <v>5</v>
      </c>
      <c r="B7" s="1">
        <v>1</v>
      </c>
      <c r="C7" s="1" t="s">
        <v>17</v>
      </c>
      <c r="D7" s="1" t="s">
        <v>4</v>
      </c>
      <c r="E7" s="1" t="s">
        <v>116</v>
      </c>
      <c r="F7" s="1" t="s">
        <v>107</v>
      </c>
      <c r="G7" s="1">
        <v>5</v>
      </c>
      <c r="H7" s="1" t="s">
        <v>134</v>
      </c>
      <c r="N7" s="1"/>
    </row>
    <row r="8" spans="1:14" x14ac:dyDescent="0.3">
      <c r="A8" s="1">
        <v>6</v>
      </c>
      <c r="B8" s="1">
        <v>2</v>
      </c>
      <c r="C8" s="1" t="s">
        <v>71</v>
      </c>
      <c r="D8" s="1" t="s">
        <v>1</v>
      </c>
      <c r="E8" s="1" t="s">
        <v>117</v>
      </c>
      <c r="F8" s="1" t="s">
        <v>108</v>
      </c>
      <c r="G8" s="1">
        <v>6</v>
      </c>
      <c r="H8" s="1" t="s">
        <v>134</v>
      </c>
      <c r="N8" s="1"/>
    </row>
    <row r="9" spans="1:14" x14ac:dyDescent="0.3">
      <c r="A9" s="1">
        <v>7</v>
      </c>
      <c r="B9" s="1">
        <v>3</v>
      </c>
      <c r="C9" s="1" t="s">
        <v>72</v>
      </c>
      <c r="D9" s="1" t="s">
        <v>2</v>
      </c>
      <c r="E9" s="1" t="s">
        <v>113</v>
      </c>
      <c r="F9" s="1" t="s">
        <v>109</v>
      </c>
      <c r="G9" s="1">
        <v>7</v>
      </c>
      <c r="H9" s="1" t="s">
        <v>136</v>
      </c>
      <c r="N9" s="1"/>
    </row>
    <row r="10" spans="1:14" x14ac:dyDescent="0.3">
      <c r="A10" s="1">
        <v>8</v>
      </c>
      <c r="B10" s="1">
        <v>4</v>
      </c>
      <c r="C10" s="1" t="s">
        <v>5</v>
      </c>
      <c r="D10" s="1" t="s">
        <v>140</v>
      </c>
      <c r="E10" s="1" t="s">
        <v>114</v>
      </c>
      <c r="F10" s="1" t="s">
        <v>110</v>
      </c>
      <c r="G10" s="1"/>
      <c r="H10" s="1"/>
      <c r="N10" s="1"/>
    </row>
    <row r="11" spans="1:14" x14ac:dyDescent="0.3">
      <c r="A11" s="1">
        <v>9</v>
      </c>
      <c r="B11" s="1">
        <v>5</v>
      </c>
      <c r="C11" s="1" t="s">
        <v>6</v>
      </c>
      <c r="D11" s="1" t="s">
        <v>141</v>
      </c>
      <c r="E11" s="1" t="s">
        <v>115</v>
      </c>
      <c r="F11" s="1" t="s">
        <v>111</v>
      </c>
      <c r="G11" s="1"/>
      <c r="H11" s="1"/>
      <c r="N11" s="1"/>
    </row>
    <row r="12" spans="1:14" x14ac:dyDescent="0.3">
      <c r="A12" s="1">
        <v>10</v>
      </c>
      <c r="B12" s="1">
        <v>6</v>
      </c>
      <c r="C12" s="1" t="s">
        <v>7</v>
      </c>
      <c r="D12" s="1" t="s">
        <v>142</v>
      </c>
      <c r="E12" s="1" t="s">
        <v>96</v>
      </c>
      <c r="F12" s="1"/>
      <c r="H12" s="1"/>
      <c r="N12" s="1"/>
    </row>
    <row r="13" spans="1:14" x14ac:dyDescent="0.3">
      <c r="A13" s="1">
        <v>11</v>
      </c>
      <c r="B13" s="1">
        <v>7</v>
      </c>
      <c r="C13" s="1" t="s">
        <v>8</v>
      </c>
      <c r="D13" s="1" t="s">
        <v>143</v>
      </c>
      <c r="E13" s="1" t="s">
        <v>97</v>
      </c>
      <c r="F13" s="1"/>
      <c r="N13" s="1"/>
    </row>
    <row r="14" spans="1:14" x14ac:dyDescent="0.3">
      <c r="A14" s="1">
        <v>12</v>
      </c>
      <c r="B14" s="1">
        <v>8</v>
      </c>
      <c r="C14" s="1" t="s">
        <v>9</v>
      </c>
      <c r="D14" s="1" t="s">
        <v>144</v>
      </c>
      <c r="E14" s="1" t="s">
        <v>98</v>
      </c>
      <c r="F14" s="1" t="s">
        <v>122</v>
      </c>
      <c r="N14" s="1"/>
    </row>
    <row r="15" spans="1:14" x14ac:dyDescent="0.3">
      <c r="A15" s="1">
        <v>13</v>
      </c>
      <c r="B15" s="1">
        <v>9</v>
      </c>
      <c r="C15" s="1" t="s">
        <v>10</v>
      </c>
      <c r="D15" s="1" t="s">
        <v>145</v>
      </c>
      <c r="E15" s="1" t="s">
        <v>99</v>
      </c>
      <c r="F15" s="1" t="s">
        <v>123</v>
      </c>
    </row>
    <row r="16" spans="1:14" x14ac:dyDescent="0.3">
      <c r="A16" s="1">
        <v>14</v>
      </c>
      <c r="B16" s="1">
        <v>10</v>
      </c>
      <c r="C16" s="1" t="s">
        <v>92</v>
      </c>
      <c r="D16" s="1" t="s">
        <v>146</v>
      </c>
      <c r="E16" s="1" t="s">
        <v>100</v>
      </c>
      <c r="F16" s="1" t="s">
        <v>124</v>
      </c>
      <c r="N16" s="1"/>
    </row>
    <row r="17" spans="1:14" x14ac:dyDescent="0.3">
      <c r="A17" s="1">
        <v>15</v>
      </c>
      <c r="B17" s="1">
        <v>11</v>
      </c>
      <c r="C17" s="1" t="s">
        <v>93</v>
      </c>
      <c r="D17" s="1" t="s">
        <v>147</v>
      </c>
      <c r="E17" s="1" t="s">
        <v>101</v>
      </c>
      <c r="F17" s="1" t="s">
        <v>125</v>
      </c>
      <c r="N17" s="1"/>
    </row>
    <row r="18" spans="1:14" x14ac:dyDescent="0.3">
      <c r="A18" s="1">
        <v>16</v>
      </c>
      <c r="B18" s="1">
        <v>12</v>
      </c>
      <c r="C18" s="1" t="s">
        <v>138</v>
      </c>
      <c r="E18" s="1" t="s">
        <v>118</v>
      </c>
      <c r="F18" s="1" t="s">
        <v>126</v>
      </c>
    </row>
    <row r="19" spans="1:14" x14ac:dyDescent="0.3">
      <c r="A19" s="1">
        <v>17</v>
      </c>
      <c r="B19" s="1">
        <v>13</v>
      </c>
      <c r="C19" s="1" t="s">
        <v>139</v>
      </c>
      <c r="E19" s="1" t="s">
        <v>119</v>
      </c>
      <c r="F19" s="1" t="s">
        <v>127</v>
      </c>
    </row>
    <row r="20" spans="1:14" x14ac:dyDescent="0.3">
      <c r="A20" s="1">
        <v>18</v>
      </c>
      <c r="B20" s="1">
        <v>14</v>
      </c>
      <c r="C20" s="1" t="s">
        <v>14</v>
      </c>
      <c r="D20" s="1"/>
      <c r="E20" s="1" t="s">
        <v>120</v>
      </c>
      <c r="F20" s="1" t="s">
        <v>128</v>
      </c>
    </row>
    <row r="21" spans="1:14" x14ac:dyDescent="0.3">
      <c r="A21" s="1">
        <v>19</v>
      </c>
      <c r="B21" s="1">
        <v>15</v>
      </c>
      <c r="C21" s="1" t="s">
        <v>15</v>
      </c>
      <c r="D21" s="1"/>
      <c r="E21" s="1" t="s">
        <v>121</v>
      </c>
      <c r="F21" s="1" t="s">
        <v>129</v>
      </c>
    </row>
    <row r="22" spans="1:14" x14ac:dyDescent="0.3">
      <c r="A22" s="1">
        <v>20</v>
      </c>
      <c r="B22" s="1">
        <v>16</v>
      </c>
      <c r="C22" s="1" t="s">
        <v>11</v>
      </c>
      <c r="D22" s="1" t="s">
        <v>11</v>
      </c>
      <c r="E22" s="1" t="s">
        <v>11</v>
      </c>
      <c r="F22" s="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AFA3C-A47E-48F6-9ED8-05BA9452DF38}">
  <dimension ref="A1:M22"/>
  <sheetViews>
    <sheetView tabSelected="1" workbookViewId="0">
      <selection activeCell="M10" sqref="M10"/>
    </sheetView>
  </sheetViews>
  <sheetFormatPr defaultRowHeight="14.4" x14ac:dyDescent="0.3"/>
  <cols>
    <col min="11" max="11" width="19.109375" bestFit="1" customWidth="1"/>
    <col min="12" max="12" width="15.77734375" bestFit="1" customWidth="1"/>
    <col min="13" max="13" width="14.33203125" bestFit="1" customWidth="1"/>
  </cols>
  <sheetData>
    <row r="1" spans="1:13" x14ac:dyDescent="0.3">
      <c r="A1" s="5" t="s">
        <v>0</v>
      </c>
      <c r="B1" s="5" t="s">
        <v>137</v>
      </c>
      <c r="C1" s="6" t="s">
        <v>171</v>
      </c>
      <c r="D1" s="6"/>
      <c r="E1" s="6" t="s">
        <v>172</v>
      </c>
      <c r="F1" s="6"/>
      <c r="G1" s="6" t="s">
        <v>173</v>
      </c>
      <c r="H1" s="6"/>
      <c r="I1" s="6" t="s">
        <v>174</v>
      </c>
      <c r="J1" s="6"/>
      <c r="K1" s="5" t="s">
        <v>175</v>
      </c>
      <c r="L1" s="7" t="s">
        <v>186</v>
      </c>
      <c r="M1" s="7" t="s">
        <v>204</v>
      </c>
    </row>
    <row r="2" spans="1:13" x14ac:dyDescent="0.3">
      <c r="A2" s="1">
        <v>0</v>
      </c>
      <c r="B2" s="1" t="s">
        <v>133</v>
      </c>
      <c r="C2" s="1" t="s">
        <v>131</v>
      </c>
      <c r="D2" s="1" t="s">
        <v>131</v>
      </c>
      <c r="E2" s="1" t="s">
        <v>131</v>
      </c>
      <c r="F2" s="1" t="s">
        <v>131</v>
      </c>
      <c r="G2" s="1" t="s">
        <v>131</v>
      </c>
      <c r="H2" s="1" t="s">
        <v>131</v>
      </c>
      <c r="I2" s="1" t="s">
        <v>131</v>
      </c>
      <c r="J2" s="1" t="s">
        <v>131</v>
      </c>
      <c r="K2" s="1" t="s">
        <v>131</v>
      </c>
      <c r="L2" s="1" t="s">
        <v>131</v>
      </c>
      <c r="M2" s="1" t="s">
        <v>131</v>
      </c>
    </row>
    <row r="3" spans="1:13" x14ac:dyDescent="0.3">
      <c r="A3" s="1">
        <v>1</v>
      </c>
      <c r="B3" s="1" t="s">
        <v>133</v>
      </c>
      <c r="C3" s="1" t="s">
        <v>131</v>
      </c>
      <c r="D3" s="1" t="s">
        <v>131</v>
      </c>
      <c r="E3" s="1" t="s">
        <v>131</v>
      </c>
      <c r="F3" s="1" t="s">
        <v>131</v>
      </c>
      <c r="G3" s="1" t="s">
        <v>131</v>
      </c>
      <c r="H3" s="1" t="s">
        <v>131</v>
      </c>
      <c r="I3" s="1" t="s">
        <v>131</v>
      </c>
      <c r="J3" s="1" t="s">
        <v>131</v>
      </c>
      <c r="K3" s="1" t="s">
        <v>131</v>
      </c>
      <c r="L3" s="1" t="s">
        <v>131</v>
      </c>
      <c r="M3" s="1" t="s">
        <v>131</v>
      </c>
    </row>
    <row r="4" spans="1:13" x14ac:dyDescent="0.3">
      <c r="A4" s="1">
        <v>2</v>
      </c>
      <c r="B4" s="1" t="s">
        <v>133</v>
      </c>
      <c r="C4" s="1" t="s">
        <v>131</v>
      </c>
      <c r="D4" s="1" t="s">
        <v>131</v>
      </c>
      <c r="E4" s="1" t="s">
        <v>131</v>
      </c>
      <c r="F4" s="1" t="s">
        <v>131</v>
      </c>
      <c r="G4" s="1" t="s">
        <v>131</v>
      </c>
      <c r="H4" s="1" t="s">
        <v>131</v>
      </c>
      <c r="I4" s="1" t="s">
        <v>131</v>
      </c>
      <c r="J4" s="1" t="s">
        <v>131</v>
      </c>
      <c r="K4" s="1" t="s">
        <v>131</v>
      </c>
      <c r="L4" s="1" t="s">
        <v>131</v>
      </c>
      <c r="M4" s="1" t="s">
        <v>131</v>
      </c>
    </row>
    <row r="5" spans="1:13" x14ac:dyDescent="0.3">
      <c r="A5" s="1">
        <v>3</v>
      </c>
      <c r="B5" s="1" t="s">
        <v>133</v>
      </c>
      <c r="C5" s="1" t="s">
        <v>132</v>
      </c>
      <c r="D5" s="1" t="s">
        <v>132</v>
      </c>
      <c r="E5" s="1" t="s">
        <v>132</v>
      </c>
      <c r="F5" s="1" t="s">
        <v>132</v>
      </c>
      <c r="G5" s="1" t="s">
        <v>132</v>
      </c>
      <c r="H5" s="1" t="s">
        <v>132</v>
      </c>
      <c r="I5" s="1" t="s">
        <v>132</v>
      </c>
      <c r="J5" s="1" t="s">
        <v>132</v>
      </c>
      <c r="K5" s="1" t="s">
        <v>132</v>
      </c>
      <c r="L5" s="1" t="s">
        <v>132</v>
      </c>
      <c r="M5" s="1" t="s">
        <v>132</v>
      </c>
    </row>
    <row r="6" spans="1:13" x14ac:dyDescent="0.3">
      <c r="A6" s="1">
        <v>4</v>
      </c>
      <c r="B6" s="1">
        <v>0</v>
      </c>
      <c r="C6" s="1" t="s">
        <v>16</v>
      </c>
      <c r="D6" s="1" t="s">
        <v>156</v>
      </c>
      <c r="E6" s="1" t="s">
        <v>16</v>
      </c>
      <c r="F6" s="1" t="s">
        <v>156</v>
      </c>
      <c r="G6" s="1" t="s">
        <v>16</v>
      </c>
      <c r="H6" s="1" t="s">
        <v>156</v>
      </c>
      <c r="I6" s="1" t="s">
        <v>16</v>
      </c>
      <c r="J6" s="1" t="s">
        <v>156</v>
      </c>
      <c r="K6" s="1" t="s">
        <v>3</v>
      </c>
      <c r="L6" s="1" t="s">
        <v>187</v>
      </c>
      <c r="M6" s="1" t="s">
        <v>205</v>
      </c>
    </row>
    <row r="7" spans="1:13" x14ac:dyDescent="0.3">
      <c r="A7" s="1">
        <v>5</v>
      </c>
      <c r="B7" s="1">
        <v>1</v>
      </c>
      <c r="C7" s="1" t="s">
        <v>17</v>
      </c>
      <c r="D7" s="1" t="s">
        <v>158</v>
      </c>
      <c r="E7" s="1" t="s">
        <v>17</v>
      </c>
      <c r="F7" s="1" t="s">
        <v>158</v>
      </c>
      <c r="G7" s="1" t="s">
        <v>17</v>
      </c>
      <c r="H7" s="1" t="s">
        <v>158</v>
      </c>
      <c r="I7" s="1" t="s">
        <v>17</v>
      </c>
      <c r="J7" s="1" t="s">
        <v>158</v>
      </c>
      <c r="K7" s="1" t="s">
        <v>4</v>
      </c>
      <c r="L7" s="1" t="s">
        <v>188</v>
      </c>
      <c r="M7" s="1" t="s">
        <v>206</v>
      </c>
    </row>
    <row r="8" spans="1:13" x14ac:dyDescent="0.3">
      <c r="A8" s="1">
        <v>6</v>
      </c>
      <c r="B8" s="1">
        <v>2</v>
      </c>
      <c r="C8" s="1" t="s">
        <v>71</v>
      </c>
      <c r="D8" s="1" t="s">
        <v>159</v>
      </c>
      <c r="E8" s="1" t="s">
        <v>71</v>
      </c>
      <c r="F8" s="1" t="s">
        <v>159</v>
      </c>
      <c r="G8" s="1" t="s">
        <v>71</v>
      </c>
      <c r="H8" s="1" t="s">
        <v>159</v>
      </c>
      <c r="I8" s="1" t="s">
        <v>71</v>
      </c>
      <c r="J8" s="1" t="s">
        <v>159</v>
      </c>
      <c r="K8" s="1" t="s">
        <v>1</v>
      </c>
      <c r="L8" s="1" t="s">
        <v>189</v>
      </c>
      <c r="M8" s="1" t="s">
        <v>207</v>
      </c>
    </row>
    <row r="9" spans="1:13" x14ac:dyDescent="0.3">
      <c r="A9" s="1">
        <v>7</v>
      </c>
      <c r="B9" s="1">
        <v>3</v>
      </c>
      <c r="C9" s="1" t="s">
        <v>72</v>
      </c>
      <c r="D9" s="1" t="s">
        <v>160</v>
      </c>
      <c r="E9" s="1" t="s">
        <v>72</v>
      </c>
      <c r="F9" s="1" t="s">
        <v>160</v>
      </c>
      <c r="G9" s="1" t="s">
        <v>72</v>
      </c>
      <c r="H9" s="1" t="s">
        <v>160</v>
      </c>
      <c r="I9" s="1" t="s">
        <v>72</v>
      </c>
      <c r="J9" s="1" t="s">
        <v>160</v>
      </c>
      <c r="K9" s="1" t="s">
        <v>2</v>
      </c>
      <c r="L9" s="1" t="s">
        <v>190</v>
      </c>
      <c r="M9" s="1" t="s">
        <v>208</v>
      </c>
    </row>
    <row r="10" spans="1:13" x14ac:dyDescent="0.3">
      <c r="A10" s="1">
        <v>8</v>
      </c>
      <c r="B10" s="1">
        <v>4</v>
      </c>
      <c r="C10" s="1" t="s">
        <v>5</v>
      </c>
      <c r="D10" s="1" t="s">
        <v>161</v>
      </c>
      <c r="E10" s="1" t="s">
        <v>5</v>
      </c>
      <c r="F10" s="1" t="s">
        <v>161</v>
      </c>
      <c r="G10" s="1" t="s">
        <v>5</v>
      </c>
      <c r="H10" s="1" t="s">
        <v>161</v>
      </c>
      <c r="I10" s="1" t="s">
        <v>5</v>
      </c>
      <c r="J10" s="1" t="s">
        <v>161</v>
      </c>
      <c r="K10" s="1" t="s">
        <v>176</v>
      </c>
      <c r="L10" s="1" t="s">
        <v>191</v>
      </c>
      <c r="M10" s="1" t="s">
        <v>209</v>
      </c>
    </row>
    <row r="11" spans="1:13" x14ac:dyDescent="0.3">
      <c r="A11" s="1">
        <v>9</v>
      </c>
      <c r="B11" s="1">
        <v>5</v>
      </c>
      <c r="C11" s="1" t="s">
        <v>6</v>
      </c>
      <c r="D11" s="1" t="s">
        <v>162</v>
      </c>
      <c r="E11" s="1" t="s">
        <v>6</v>
      </c>
      <c r="F11" s="1" t="s">
        <v>162</v>
      </c>
      <c r="G11" s="1" t="s">
        <v>6</v>
      </c>
      <c r="H11" s="1" t="s">
        <v>162</v>
      </c>
      <c r="I11" s="1" t="s">
        <v>6</v>
      </c>
      <c r="J11" s="1" t="s">
        <v>162</v>
      </c>
      <c r="K11" s="1" t="s">
        <v>177</v>
      </c>
      <c r="L11" s="1" t="s">
        <v>192</v>
      </c>
      <c r="M11" s="1" t="s">
        <v>210</v>
      </c>
    </row>
    <row r="12" spans="1:13" x14ac:dyDescent="0.3">
      <c r="A12" s="1">
        <v>10</v>
      </c>
      <c r="B12" s="1">
        <v>6</v>
      </c>
      <c r="C12" s="1" t="s">
        <v>7</v>
      </c>
      <c r="D12" s="1" t="s">
        <v>163</v>
      </c>
      <c r="E12" s="1" t="s">
        <v>7</v>
      </c>
      <c r="F12" s="1" t="s">
        <v>163</v>
      </c>
      <c r="G12" s="1" t="s">
        <v>7</v>
      </c>
      <c r="H12" s="1" t="s">
        <v>163</v>
      </c>
      <c r="I12" s="1" t="s">
        <v>7</v>
      </c>
      <c r="J12" s="1" t="s">
        <v>163</v>
      </c>
      <c r="K12" s="1" t="s">
        <v>178</v>
      </c>
      <c r="L12" s="1" t="s">
        <v>193</v>
      </c>
      <c r="M12" s="1" t="s">
        <v>203</v>
      </c>
    </row>
    <row r="13" spans="1:13" x14ac:dyDescent="0.3">
      <c r="A13" s="1">
        <v>11</v>
      </c>
      <c r="B13" s="1">
        <v>7</v>
      </c>
      <c r="C13" s="1" t="s">
        <v>8</v>
      </c>
      <c r="D13" s="1" t="s">
        <v>164</v>
      </c>
      <c r="E13" s="1" t="s">
        <v>8</v>
      </c>
      <c r="F13" s="1" t="s">
        <v>164</v>
      </c>
      <c r="G13" s="1" t="s">
        <v>8</v>
      </c>
      <c r="H13" s="1" t="s">
        <v>164</v>
      </c>
      <c r="I13" s="1" t="s">
        <v>8</v>
      </c>
      <c r="J13" s="1" t="s">
        <v>164</v>
      </c>
      <c r="K13" s="1" t="s">
        <v>179</v>
      </c>
      <c r="L13" s="1" t="s">
        <v>194</v>
      </c>
      <c r="M13" s="1" t="s">
        <v>203</v>
      </c>
    </row>
    <row r="14" spans="1:13" x14ac:dyDescent="0.3">
      <c r="A14" s="1">
        <v>12</v>
      </c>
      <c r="B14" s="1">
        <v>8</v>
      </c>
      <c r="C14" s="1" t="s">
        <v>9</v>
      </c>
      <c r="D14" s="1" t="s">
        <v>165</v>
      </c>
      <c r="E14" s="1" t="s">
        <v>9</v>
      </c>
      <c r="F14" s="1" t="s">
        <v>165</v>
      </c>
      <c r="G14" s="1" t="s">
        <v>9</v>
      </c>
      <c r="H14" s="1" t="s">
        <v>165</v>
      </c>
      <c r="I14" s="1" t="s">
        <v>9</v>
      </c>
      <c r="J14" s="1" t="s">
        <v>165</v>
      </c>
      <c r="K14" s="1" t="s">
        <v>180</v>
      </c>
      <c r="L14" s="1" t="s">
        <v>195</v>
      </c>
      <c r="M14" s="1" t="s">
        <v>125</v>
      </c>
    </row>
    <row r="15" spans="1:13" x14ac:dyDescent="0.3">
      <c r="A15" s="1">
        <v>13</v>
      </c>
      <c r="B15" s="1">
        <v>9</v>
      </c>
      <c r="C15" s="1" t="s">
        <v>10</v>
      </c>
      <c r="D15" s="1" t="s">
        <v>166</v>
      </c>
      <c r="E15" s="1" t="s">
        <v>10</v>
      </c>
      <c r="F15" s="1" t="s">
        <v>166</v>
      </c>
      <c r="G15" s="1" t="s">
        <v>10</v>
      </c>
      <c r="H15" s="1" t="s">
        <v>166</v>
      </c>
      <c r="I15" s="1" t="s">
        <v>10</v>
      </c>
      <c r="J15" s="1" t="s">
        <v>166</v>
      </c>
      <c r="K15" s="1" t="s">
        <v>181</v>
      </c>
      <c r="L15" s="1" t="s">
        <v>196</v>
      </c>
      <c r="M15" s="1" t="s">
        <v>124</v>
      </c>
    </row>
    <row r="16" spans="1:13" x14ac:dyDescent="0.3">
      <c r="A16" s="1">
        <v>14</v>
      </c>
      <c r="B16" s="1">
        <v>10</v>
      </c>
      <c r="C16" s="1" t="s">
        <v>92</v>
      </c>
      <c r="D16" s="1" t="s">
        <v>167</v>
      </c>
      <c r="E16" s="1" t="s">
        <v>92</v>
      </c>
      <c r="F16" s="1" t="s">
        <v>167</v>
      </c>
      <c r="G16" s="1" t="s">
        <v>92</v>
      </c>
      <c r="H16" s="1" t="s">
        <v>167</v>
      </c>
      <c r="I16" s="1" t="s">
        <v>92</v>
      </c>
      <c r="J16" s="1" t="s">
        <v>167</v>
      </c>
      <c r="K16" s="1" t="s">
        <v>182</v>
      </c>
      <c r="L16" s="1" t="s">
        <v>197</v>
      </c>
      <c r="M16" s="1" t="s">
        <v>123</v>
      </c>
    </row>
    <row r="17" spans="1:13" x14ac:dyDescent="0.3">
      <c r="A17" s="1">
        <v>15</v>
      </c>
      <c r="B17" s="1">
        <v>11</v>
      </c>
      <c r="C17" s="1" t="s">
        <v>93</v>
      </c>
      <c r="D17" s="1" t="s">
        <v>168</v>
      </c>
      <c r="E17" s="1" t="s">
        <v>93</v>
      </c>
      <c r="F17" s="1" t="s">
        <v>168</v>
      </c>
      <c r="G17" s="1" t="s">
        <v>93</v>
      </c>
      <c r="H17" s="1" t="s">
        <v>168</v>
      </c>
      <c r="I17" s="1" t="s">
        <v>93</v>
      </c>
      <c r="J17" s="1" t="s">
        <v>168</v>
      </c>
      <c r="K17" s="1" t="s">
        <v>183</v>
      </c>
      <c r="L17" s="1" t="s">
        <v>198</v>
      </c>
      <c r="M17" s="1" t="s">
        <v>122</v>
      </c>
    </row>
    <row r="18" spans="1:13" x14ac:dyDescent="0.3">
      <c r="A18" s="1">
        <v>16</v>
      </c>
      <c r="B18" s="1">
        <v>12</v>
      </c>
      <c r="C18" s="1" t="s">
        <v>138</v>
      </c>
      <c r="D18" s="1" t="s">
        <v>169</v>
      </c>
      <c r="E18" s="1" t="s">
        <v>138</v>
      </c>
      <c r="F18" s="1" t="s">
        <v>169</v>
      </c>
      <c r="G18" s="1" t="s">
        <v>138</v>
      </c>
      <c r="H18" s="1" t="s">
        <v>169</v>
      </c>
      <c r="I18" s="1" t="s">
        <v>138</v>
      </c>
      <c r="J18" s="1" t="s">
        <v>169</v>
      </c>
      <c r="K18" s="1" t="s">
        <v>184</v>
      </c>
      <c r="L18" s="1" t="s">
        <v>199</v>
      </c>
      <c r="M18" s="1" t="s">
        <v>129</v>
      </c>
    </row>
    <row r="19" spans="1:13" x14ac:dyDescent="0.3">
      <c r="A19" s="1">
        <v>17</v>
      </c>
      <c r="B19" s="1">
        <v>13</v>
      </c>
      <c r="C19" s="1" t="s">
        <v>139</v>
      </c>
      <c r="D19" s="1" t="s">
        <v>170</v>
      </c>
      <c r="E19" s="1" t="s">
        <v>139</v>
      </c>
      <c r="F19" s="1" t="s">
        <v>170</v>
      </c>
      <c r="G19" s="1" t="s">
        <v>139</v>
      </c>
      <c r="H19" s="1" t="s">
        <v>170</v>
      </c>
      <c r="I19" s="1" t="s">
        <v>139</v>
      </c>
      <c r="J19" s="1" t="s">
        <v>170</v>
      </c>
      <c r="K19" s="1" t="s">
        <v>185</v>
      </c>
      <c r="L19" s="1" t="s">
        <v>200</v>
      </c>
      <c r="M19" s="1" t="s">
        <v>128</v>
      </c>
    </row>
    <row r="20" spans="1:13" x14ac:dyDescent="0.3">
      <c r="A20" s="1">
        <v>18</v>
      </c>
      <c r="B20" s="1">
        <v>14</v>
      </c>
      <c r="C20" s="1" t="s">
        <v>154</v>
      </c>
      <c r="D20" s="1" t="s">
        <v>14</v>
      </c>
      <c r="E20" s="1" t="s">
        <v>154</v>
      </c>
      <c r="F20" s="1" t="s">
        <v>14</v>
      </c>
      <c r="G20" s="1" t="s">
        <v>154</v>
      </c>
      <c r="H20" s="1" t="s">
        <v>14</v>
      </c>
      <c r="I20" s="1" t="s">
        <v>154</v>
      </c>
      <c r="J20" s="1" t="s">
        <v>14</v>
      </c>
      <c r="K20" s="1" t="s">
        <v>203</v>
      </c>
      <c r="L20" s="1" t="s">
        <v>201</v>
      </c>
      <c r="M20" s="1" t="s">
        <v>127</v>
      </c>
    </row>
    <row r="21" spans="1:13" x14ac:dyDescent="0.3">
      <c r="A21" s="1">
        <v>19</v>
      </c>
      <c r="B21" s="1">
        <v>15</v>
      </c>
      <c r="C21" s="1" t="s">
        <v>155</v>
      </c>
      <c r="D21" s="1" t="s">
        <v>15</v>
      </c>
      <c r="E21" s="1" t="s">
        <v>155</v>
      </c>
      <c r="F21" s="1" t="s">
        <v>15</v>
      </c>
      <c r="G21" s="1" t="s">
        <v>155</v>
      </c>
      <c r="H21" s="1" t="s">
        <v>15</v>
      </c>
      <c r="I21" s="1" t="s">
        <v>155</v>
      </c>
      <c r="J21" s="1" t="s">
        <v>15</v>
      </c>
      <c r="K21" s="1" t="s">
        <v>203</v>
      </c>
      <c r="L21" s="1" t="s">
        <v>202</v>
      </c>
      <c r="M21" s="1" t="s">
        <v>126</v>
      </c>
    </row>
    <row r="22" spans="1:13" x14ac:dyDescent="0.3">
      <c r="A22" s="1">
        <v>20</v>
      </c>
      <c r="B22" s="1">
        <v>16</v>
      </c>
      <c r="C22" s="1" t="s">
        <v>157</v>
      </c>
      <c r="D22" s="1" t="s">
        <v>157</v>
      </c>
      <c r="E22" s="1" t="s">
        <v>157</v>
      </c>
      <c r="F22" s="1" t="s">
        <v>157</v>
      </c>
      <c r="G22" s="1" t="s">
        <v>157</v>
      </c>
      <c r="H22" s="1" t="s">
        <v>157</v>
      </c>
      <c r="I22" s="1" t="s">
        <v>157</v>
      </c>
      <c r="J22" s="1" t="s">
        <v>157</v>
      </c>
      <c r="K22" s="1" t="s">
        <v>157</v>
      </c>
      <c r="L22" s="1" t="s">
        <v>157</v>
      </c>
      <c r="M22" s="1" t="s">
        <v>157</v>
      </c>
    </row>
  </sheetData>
  <mergeCells count="4">
    <mergeCell ref="C1:D1"/>
    <mergeCell ref="E1:F1"/>
    <mergeCell ref="G1:H1"/>
    <mergeCell ref="I1:J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174CB-6596-42C0-B80F-9E79D6DA342C}">
  <dimension ref="A1:D9"/>
  <sheetViews>
    <sheetView workbookViewId="0">
      <selection activeCell="B3" sqref="B3"/>
    </sheetView>
  </sheetViews>
  <sheetFormatPr defaultRowHeight="14.4" x14ac:dyDescent="0.3"/>
  <cols>
    <col min="1" max="1" width="17.21875" bestFit="1" customWidth="1"/>
    <col min="2" max="2" width="11.109375" bestFit="1" customWidth="1"/>
  </cols>
  <sheetData>
    <row r="1" spans="1:4" x14ac:dyDescent="0.3">
      <c r="A1" t="s">
        <v>46</v>
      </c>
      <c r="B1">
        <v>17</v>
      </c>
      <c r="D1" t="s">
        <v>52</v>
      </c>
    </row>
    <row r="2" spans="1:4" x14ac:dyDescent="0.3">
      <c r="A2" t="s">
        <v>85</v>
      </c>
      <c r="B2">
        <v>14</v>
      </c>
    </row>
    <row r="3" spans="1:4" x14ac:dyDescent="0.3">
      <c r="A3" t="s">
        <v>87</v>
      </c>
      <c r="B3">
        <v>3</v>
      </c>
    </row>
    <row r="4" spans="1:4" x14ac:dyDescent="0.3">
      <c r="A4" t="s">
        <v>86</v>
      </c>
      <c r="B4">
        <f>B2*B3</f>
        <v>42</v>
      </c>
    </row>
    <row r="5" spans="1:4" x14ac:dyDescent="0.3">
      <c r="A5" t="s">
        <v>47</v>
      </c>
      <c r="B5">
        <v>16</v>
      </c>
    </row>
    <row r="6" spans="1:4" x14ac:dyDescent="0.3">
      <c r="A6" t="s">
        <v>48</v>
      </c>
      <c r="B6" s="3">
        <v>0.01</v>
      </c>
    </row>
    <row r="7" spans="1:4" x14ac:dyDescent="0.3">
      <c r="A7" t="s">
        <v>50</v>
      </c>
      <c r="B7" s="4">
        <f>B1*B4*B5*B6</f>
        <v>114.24000000000001</v>
      </c>
    </row>
    <row r="8" spans="1:4" x14ac:dyDescent="0.3">
      <c r="A8" t="s">
        <v>49</v>
      </c>
      <c r="B8" s="4">
        <f>B7*30</f>
        <v>3427.2000000000003</v>
      </c>
    </row>
    <row r="9" spans="1:4" x14ac:dyDescent="0.3">
      <c r="A9" t="s">
        <v>51</v>
      </c>
      <c r="B9" s="4">
        <f>B8*3</f>
        <v>10281.6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1706-3CBA-495E-AEA8-9A8A95B091F7}">
  <dimension ref="A1:D69"/>
  <sheetViews>
    <sheetView workbookViewId="0">
      <selection activeCell="G21" sqref="G21"/>
    </sheetView>
  </sheetViews>
  <sheetFormatPr defaultRowHeight="14.4" x14ac:dyDescent="0.3"/>
  <sheetData>
    <row r="1" spans="1:4" x14ac:dyDescent="0.3">
      <c r="A1" t="s">
        <v>153</v>
      </c>
      <c r="B1" t="s">
        <v>152</v>
      </c>
      <c r="D1" t="s">
        <v>151</v>
      </c>
    </row>
    <row r="2" spans="1:4" x14ac:dyDescent="0.3">
      <c r="A2">
        <v>32767</v>
      </c>
      <c r="B2">
        <f t="shared" ref="B2:B10" si="0">1/3*PI()*A2/32767</f>
        <v>1.0471975511965976</v>
      </c>
      <c r="C2">
        <f>COS(B2)</f>
        <v>0.50000000000000011</v>
      </c>
      <c r="D2">
        <f>1/2*PI()*A2/32767</f>
        <v>1.5707963267948966</v>
      </c>
    </row>
    <row r="3" spans="1:4" x14ac:dyDescent="0.3">
      <c r="A3">
        <v>32000</v>
      </c>
      <c r="B3">
        <f t="shared" si="0"/>
        <v>1.0226850684619015</v>
      </c>
      <c r="C3">
        <f t="shared" ref="C3:C66" si="1">COS(B3)</f>
        <v>0.52107609899847607</v>
      </c>
      <c r="D3">
        <f t="shared" ref="D3:D66" si="2">1/2*PI()*A3/32767</f>
        <v>1.5340276026928521</v>
      </c>
    </row>
    <row r="4" spans="1:4" x14ac:dyDescent="0.3">
      <c r="A4">
        <v>31000</v>
      </c>
      <c r="B4">
        <f t="shared" si="0"/>
        <v>0.99072616007246694</v>
      </c>
      <c r="C4">
        <f t="shared" si="1"/>
        <v>0.54808262728534274</v>
      </c>
      <c r="D4">
        <f t="shared" si="2"/>
        <v>1.4860892401087007</v>
      </c>
    </row>
    <row r="5" spans="1:4" x14ac:dyDescent="0.3">
      <c r="A5">
        <v>30000</v>
      </c>
      <c r="B5">
        <f t="shared" si="0"/>
        <v>0.95876725168303256</v>
      </c>
      <c r="C5">
        <f t="shared" si="1"/>
        <v>0.57452940706373068</v>
      </c>
      <c r="D5">
        <f t="shared" si="2"/>
        <v>1.4381508775245491</v>
      </c>
    </row>
    <row r="6" spans="1:4" x14ac:dyDescent="0.3">
      <c r="A6">
        <v>29000</v>
      </c>
      <c r="B6">
        <f t="shared" si="0"/>
        <v>0.92680834329359818</v>
      </c>
      <c r="C6">
        <f t="shared" si="1"/>
        <v>0.60038942863693001</v>
      </c>
      <c r="D6">
        <f t="shared" si="2"/>
        <v>1.3902125149403974</v>
      </c>
    </row>
    <row r="7" spans="1:4" x14ac:dyDescent="0.3">
      <c r="A7">
        <v>28000</v>
      </c>
      <c r="B7">
        <f t="shared" si="0"/>
        <v>0.89484943490416369</v>
      </c>
      <c r="C7">
        <f t="shared" si="1"/>
        <v>0.62563628155552264</v>
      </c>
      <c r="D7">
        <f t="shared" si="2"/>
        <v>1.3422741523562456</v>
      </c>
    </row>
    <row r="8" spans="1:4" x14ac:dyDescent="0.3">
      <c r="A8">
        <v>27000</v>
      </c>
      <c r="B8">
        <f t="shared" si="0"/>
        <v>0.86289052651472931</v>
      </c>
      <c r="C8">
        <f t="shared" si="1"/>
        <v>0.65024418158997566</v>
      </c>
      <c r="D8">
        <f t="shared" si="2"/>
        <v>1.2943357897720942</v>
      </c>
    </row>
    <row r="9" spans="1:4" x14ac:dyDescent="0.3">
      <c r="A9">
        <v>26000</v>
      </c>
      <c r="B9">
        <f t="shared" si="0"/>
        <v>0.83093161812529492</v>
      </c>
      <c r="C9">
        <f t="shared" si="1"/>
        <v>0.67418799706368537</v>
      </c>
      <c r="D9">
        <f t="shared" si="2"/>
        <v>1.2463974271879426</v>
      </c>
    </row>
    <row r="10" spans="1:4" x14ac:dyDescent="0.3">
      <c r="A10">
        <v>25000</v>
      </c>
      <c r="B10">
        <f t="shared" si="0"/>
        <v>0.79897270973586054</v>
      </c>
      <c r="C10">
        <f t="shared" si="1"/>
        <v>0.69744327451957877</v>
      </c>
      <c r="D10">
        <f t="shared" si="2"/>
        <v>1.1984590646037907</v>
      </c>
    </row>
    <row r="11" spans="1:4" x14ac:dyDescent="0.3">
      <c r="A11">
        <v>24000</v>
      </c>
      <c r="B11">
        <f>1/3*PI()*A11/32767</f>
        <v>0.76701380134642605</v>
      </c>
      <c r="C11">
        <f t="shared" si="1"/>
        <v>0.71998626369406038</v>
      </c>
      <c r="D11">
        <f t="shared" si="2"/>
        <v>1.1505207020196391</v>
      </c>
    </row>
    <row r="12" spans="1:4" x14ac:dyDescent="0.3">
      <c r="A12">
        <v>23000</v>
      </c>
      <c r="B12">
        <f t="shared" ref="B12:B17" si="3">1/3*PI()*A12/32767</f>
        <v>0.73505489295699167</v>
      </c>
      <c r="C12">
        <f t="shared" si="1"/>
        <v>0.74179394177279723</v>
      </c>
      <c r="D12">
        <f t="shared" si="2"/>
        <v>1.1025823394354877</v>
      </c>
    </row>
    <row r="13" spans="1:4" x14ac:dyDescent="0.3">
      <c r="A13">
        <v>22000</v>
      </c>
      <c r="B13">
        <f t="shared" si="3"/>
        <v>0.70309598456755729</v>
      </c>
      <c r="C13">
        <f t="shared" si="1"/>
        <v>0.76284403690357172</v>
      </c>
      <c r="D13">
        <f t="shared" si="2"/>
        <v>1.0546439768513358</v>
      </c>
    </row>
    <row r="14" spans="1:4" x14ac:dyDescent="0.3">
      <c r="A14">
        <v>21000</v>
      </c>
      <c r="B14">
        <f t="shared" si="3"/>
        <v>0.67113707617812279</v>
      </c>
      <c r="C14">
        <f t="shared" si="1"/>
        <v>0.78311505094218792</v>
      </c>
      <c r="D14">
        <f t="shared" si="2"/>
        <v>1.0067056142671842</v>
      </c>
    </row>
    <row r="15" spans="1:4" x14ac:dyDescent="0.3">
      <c r="A15">
        <v>20000</v>
      </c>
      <c r="B15">
        <f t="shared" si="3"/>
        <v>0.63917816778868841</v>
      </c>
      <c r="C15">
        <f t="shared" si="1"/>
        <v>0.80258628140820076</v>
      </c>
      <c r="D15">
        <f t="shared" si="2"/>
        <v>0.95876725168303267</v>
      </c>
    </row>
    <row r="16" spans="1:4" x14ac:dyDescent="0.3">
      <c r="A16">
        <v>19000</v>
      </c>
      <c r="B16">
        <f t="shared" si="3"/>
        <v>0.60721925939925403</v>
      </c>
      <c r="C16">
        <f t="shared" si="1"/>
        <v>0.82123784262804767</v>
      </c>
      <c r="D16">
        <f t="shared" si="2"/>
        <v>0.91082888909888104</v>
      </c>
    </row>
    <row r="17" spans="1:4" x14ac:dyDescent="0.3">
      <c r="A17">
        <v>18000</v>
      </c>
      <c r="B17">
        <f t="shared" si="3"/>
        <v>0.57526035100981954</v>
      </c>
      <c r="C17">
        <f t="shared" si="1"/>
        <v>0.83905068604398603</v>
      </c>
      <c r="D17">
        <f t="shared" si="2"/>
        <v>0.86289052651472942</v>
      </c>
    </row>
    <row r="18" spans="1:4" x14ac:dyDescent="0.3">
      <c r="A18">
        <v>17000</v>
      </c>
      <c r="B18">
        <f t="shared" ref="B18:B66" si="4">(1/3*PI())*(A18/32767)</f>
        <v>0.54330144262038516</v>
      </c>
      <c r="C18">
        <f t="shared" si="1"/>
        <v>0.85600661966809732</v>
      </c>
      <c r="D18">
        <f t="shared" si="2"/>
        <v>0.81495216393057779</v>
      </c>
    </row>
    <row r="19" spans="1:4" x14ac:dyDescent="0.3">
      <c r="A19">
        <v>16000</v>
      </c>
      <c r="B19">
        <f t="shared" si="4"/>
        <v>0.51134253423095066</v>
      </c>
      <c r="C19">
        <f t="shared" si="1"/>
        <v>0.87208832666149028</v>
      </c>
      <c r="D19">
        <f t="shared" si="2"/>
        <v>0.76701380134642605</v>
      </c>
    </row>
    <row r="20" spans="1:4" x14ac:dyDescent="0.3">
      <c r="A20">
        <v>15000</v>
      </c>
      <c r="B20">
        <f t="shared" si="4"/>
        <v>0.47938362584151628</v>
      </c>
      <c r="C20">
        <f t="shared" si="1"/>
        <v>0.88727938301972586</v>
      </c>
      <c r="D20">
        <f t="shared" si="2"/>
        <v>0.71907543876227453</v>
      </c>
    </row>
    <row r="21" spans="1:4" x14ac:dyDescent="0.3">
      <c r="A21">
        <v>14000</v>
      </c>
      <c r="B21">
        <f t="shared" si="4"/>
        <v>0.4474247174520819</v>
      </c>
      <c r="C21">
        <f t="shared" si="1"/>
        <v>0.90156427434640585</v>
      </c>
      <c r="D21">
        <f t="shared" si="2"/>
        <v>0.67113707617812279</v>
      </c>
    </row>
    <row r="22" spans="1:4" x14ac:dyDescent="0.3">
      <c r="A22">
        <v>13000</v>
      </c>
      <c r="B22">
        <f t="shared" si="4"/>
        <v>0.41546580906264746</v>
      </c>
      <c r="C22">
        <f t="shared" si="1"/>
        <v>0.91492841169779104</v>
      </c>
      <c r="D22">
        <f t="shared" si="2"/>
        <v>0.62319871359397128</v>
      </c>
    </row>
    <row r="23" spans="1:4" x14ac:dyDescent="0.3">
      <c r="A23">
        <v>12000</v>
      </c>
      <c r="B23">
        <f t="shared" si="4"/>
        <v>0.38350690067321308</v>
      </c>
      <c r="C23">
        <f t="shared" si="1"/>
        <v>0.92735814648226933</v>
      </c>
      <c r="D23">
        <f t="shared" si="2"/>
        <v>0.57526035100981954</v>
      </c>
    </row>
    <row r="24" spans="1:4" x14ac:dyDescent="0.3">
      <c r="A24">
        <v>11000</v>
      </c>
      <c r="B24">
        <f t="shared" si="4"/>
        <v>0.35154799228377864</v>
      </c>
      <c r="C24">
        <f t="shared" si="1"/>
        <v>0.93884078439945606</v>
      </c>
      <c r="D24">
        <f t="shared" si="2"/>
        <v>0.52732198842566791</v>
      </c>
    </row>
    <row r="25" spans="1:4" x14ac:dyDescent="0.3">
      <c r="A25">
        <v>10000</v>
      </c>
      <c r="B25">
        <f t="shared" si="4"/>
        <v>0.31958908389434421</v>
      </c>
      <c r="C25">
        <f t="shared" si="1"/>
        <v>0.94936459840469112</v>
      </c>
      <c r="D25">
        <f t="shared" si="2"/>
        <v>0.47938362584151634</v>
      </c>
    </row>
    <row r="26" spans="1:4" x14ac:dyDescent="0.3">
      <c r="A26">
        <v>9000</v>
      </c>
      <c r="B26">
        <f t="shared" si="4"/>
        <v>0.28763017550490982</v>
      </c>
      <c r="C26">
        <f t="shared" si="1"/>
        <v>0.95891884068569277</v>
      </c>
      <c r="D26">
        <f t="shared" si="2"/>
        <v>0.43144526325736471</v>
      </c>
    </row>
    <row r="27" spans="1:4" x14ac:dyDescent="0.3">
      <c r="A27">
        <v>8000</v>
      </c>
      <c r="B27">
        <f t="shared" si="4"/>
        <v>0.25567126711547533</v>
      </c>
      <c r="C27">
        <f t="shared" si="1"/>
        <v>0.96749375363913592</v>
      </c>
      <c r="D27">
        <f t="shared" si="2"/>
        <v>0.38350690067321302</v>
      </c>
    </row>
    <row r="28" spans="1:4" x14ac:dyDescent="0.3">
      <c r="A28">
        <v>7000</v>
      </c>
      <c r="B28">
        <f t="shared" si="4"/>
        <v>0.22371235872604095</v>
      </c>
      <c r="C28">
        <f t="shared" si="1"/>
        <v>0.97508057983594509</v>
      </c>
      <c r="D28">
        <f t="shared" si="2"/>
        <v>0.3355685380890614</v>
      </c>
    </row>
    <row r="29" spans="1:4" x14ac:dyDescent="0.3">
      <c r="A29">
        <v>6000</v>
      </c>
      <c r="B29">
        <f t="shared" si="4"/>
        <v>0.19175345033660654</v>
      </c>
      <c r="C29">
        <f t="shared" si="1"/>
        <v>0.98167157096512414</v>
      </c>
      <c r="D29">
        <f t="shared" si="2"/>
        <v>0.28763017550490977</v>
      </c>
    </row>
    <row r="30" spans="1:4" x14ac:dyDescent="0.3">
      <c r="A30">
        <v>5000</v>
      </c>
      <c r="B30">
        <f t="shared" si="4"/>
        <v>0.1597945419471721</v>
      </c>
      <c r="C30">
        <f t="shared" si="1"/>
        <v>0.98725999574698942</v>
      </c>
      <c r="D30">
        <f t="shared" si="2"/>
        <v>0.23969181292075817</v>
      </c>
    </row>
    <row r="31" spans="1:4" x14ac:dyDescent="0.3">
      <c r="A31">
        <v>4000</v>
      </c>
      <c r="B31">
        <f t="shared" si="4"/>
        <v>0.12783563355773767</v>
      </c>
      <c r="C31">
        <f t="shared" si="1"/>
        <v>0.99184014680772425</v>
      </c>
      <c r="D31">
        <f t="shared" si="2"/>
        <v>0.19175345033660651</v>
      </c>
    </row>
    <row r="32" spans="1:4" x14ac:dyDescent="0.3">
      <c r="A32">
        <v>3000</v>
      </c>
      <c r="B32">
        <f t="shared" si="4"/>
        <v>9.587672516830327E-2</v>
      </c>
      <c r="C32">
        <f t="shared" si="1"/>
        <v>0.99540734650823326</v>
      </c>
      <c r="D32">
        <f t="shared" si="2"/>
        <v>0.14381508775245488</v>
      </c>
    </row>
    <row r="33" spans="1:4" x14ac:dyDescent="0.3">
      <c r="A33">
        <v>2000</v>
      </c>
      <c r="B33">
        <f t="shared" si="4"/>
        <v>6.3917816778868833E-2</v>
      </c>
      <c r="C33">
        <f t="shared" si="1"/>
        <v>0.99795795172134483</v>
      </c>
      <c r="D33">
        <f t="shared" si="2"/>
        <v>9.5876725168303256E-2</v>
      </c>
    </row>
    <row r="34" spans="1:4" x14ac:dyDescent="0.3">
      <c r="A34">
        <v>1000</v>
      </c>
      <c r="B34">
        <f t="shared" si="4"/>
        <v>3.1958908389434416E-2</v>
      </c>
      <c r="C34">
        <f t="shared" si="1"/>
        <v>0.99948935755248158</v>
      </c>
      <c r="D34">
        <f t="shared" si="2"/>
        <v>4.7938362584151628E-2</v>
      </c>
    </row>
    <row r="35" spans="1:4" x14ac:dyDescent="0.3">
      <c r="A35">
        <v>320</v>
      </c>
      <c r="B35">
        <f t="shared" si="4"/>
        <v>1.0226850684619015E-2</v>
      </c>
      <c r="C35">
        <f t="shared" si="1"/>
        <v>0.99994770621831686</v>
      </c>
      <c r="D35">
        <f t="shared" si="2"/>
        <v>1.5340276026928522E-2</v>
      </c>
    </row>
    <row r="36" spans="1:4" x14ac:dyDescent="0.3">
      <c r="A36">
        <v>0</v>
      </c>
      <c r="B36">
        <f t="shared" si="4"/>
        <v>0</v>
      </c>
      <c r="C36">
        <f t="shared" si="1"/>
        <v>1</v>
      </c>
      <c r="D36">
        <f t="shared" si="2"/>
        <v>0</v>
      </c>
    </row>
    <row r="37" spans="1:4" x14ac:dyDescent="0.3">
      <c r="A37">
        <v>-1000</v>
      </c>
      <c r="B37">
        <f t="shared" si="4"/>
        <v>-3.1958908389434416E-2</v>
      </c>
      <c r="C37">
        <f t="shared" si="1"/>
        <v>0.99948935755248158</v>
      </c>
      <c r="D37">
        <f t="shared" si="2"/>
        <v>-4.7938362584151628E-2</v>
      </c>
    </row>
    <row r="38" spans="1:4" x14ac:dyDescent="0.3">
      <c r="A38">
        <v>-2000</v>
      </c>
      <c r="B38">
        <f t="shared" si="4"/>
        <v>-6.3917816778868833E-2</v>
      </c>
      <c r="C38">
        <f t="shared" si="1"/>
        <v>0.99795795172134483</v>
      </c>
      <c r="D38">
        <f t="shared" si="2"/>
        <v>-9.5876725168303256E-2</v>
      </c>
    </row>
    <row r="39" spans="1:4" x14ac:dyDescent="0.3">
      <c r="A39">
        <v>-3000</v>
      </c>
      <c r="B39">
        <f t="shared" si="4"/>
        <v>-9.587672516830327E-2</v>
      </c>
      <c r="C39">
        <f t="shared" si="1"/>
        <v>0.99540734650823326</v>
      </c>
      <c r="D39">
        <f t="shared" si="2"/>
        <v>-0.14381508775245488</v>
      </c>
    </row>
    <row r="40" spans="1:4" x14ac:dyDescent="0.3">
      <c r="A40">
        <v>-4000</v>
      </c>
      <c r="B40">
        <f t="shared" si="4"/>
        <v>-0.12783563355773767</v>
      </c>
      <c r="C40">
        <f t="shared" si="1"/>
        <v>0.99184014680772425</v>
      </c>
      <c r="D40">
        <f t="shared" si="2"/>
        <v>-0.19175345033660651</v>
      </c>
    </row>
    <row r="41" spans="1:4" x14ac:dyDescent="0.3">
      <c r="A41">
        <v>-5000</v>
      </c>
      <c r="B41">
        <f t="shared" si="4"/>
        <v>-0.1597945419471721</v>
      </c>
      <c r="C41">
        <f t="shared" si="1"/>
        <v>0.98725999574698942</v>
      </c>
      <c r="D41">
        <f t="shared" si="2"/>
        <v>-0.23969181292075817</v>
      </c>
    </row>
    <row r="42" spans="1:4" x14ac:dyDescent="0.3">
      <c r="A42">
        <v>-6000</v>
      </c>
      <c r="B42">
        <f t="shared" si="4"/>
        <v>-0.19175345033660654</v>
      </c>
      <c r="C42">
        <f t="shared" si="1"/>
        <v>0.98167157096512414</v>
      </c>
      <c r="D42">
        <f t="shared" si="2"/>
        <v>-0.28763017550490977</v>
      </c>
    </row>
    <row r="43" spans="1:4" x14ac:dyDescent="0.3">
      <c r="A43">
        <v>-7000</v>
      </c>
      <c r="B43">
        <f t="shared" si="4"/>
        <v>-0.22371235872604095</v>
      </c>
      <c r="C43">
        <f t="shared" si="1"/>
        <v>0.97508057983594509</v>
      </c>
      <c r="D43">
        <f t="shared" si="2"/>
        <v>-0.3355685380890614</v>
      </c>
    </row>
    <row r="44" spans="1:4" x14ac:dyDescent="0.3">
      <c r="A44">
        <v>-8000</v>
      </c>
      <c r="B44">
        <f t="shared" si="4"/>
        <v>-0.25567126711547533</v>
      </c>
      <c r="C44">
        <f t="shared" si="1"/>
        <v>0.96749375363913592</v>
      </c>
      <c r="D44">
        <f t="shared" si="2"/>
        <v>-0.38350690067321302</v>
      </c>
    </row>
    <row r="45" spans="1:4" x14ac:dyDescent="0.3">
      <c r="A45">
        <v>-9000</v>
      </c>
      <c r="B45">
        <f t="shared" si="4"/>
        <v>-0.28763017550490982</v>
      </c>
      <c r="C45">
        <f t="shared" si="1"/>
        <v>0.95891884068569277</v>
      </c>
      <c r="D45">
        <f t="shared" si="2"/>
        <v>-0.43144526325736471</v>
      </c>
    </row>
    <row r="46" spans="1:4" x14ac:dyDescent="0.3">
      <c r="A46">
        <v>-10000</v>
      </c>
      <c r="B46">
        <f t="shared" si="4"/>
        <v>-0.31958908389434421</v>
      </c>
      <c r="C46">
        <f t="shared" si="1"/>
        <v>0.94936459840469112</v>
      </c>
      <c r="D46">
        <f t="shared" si="2"/>
        <v>-0.47938362584151634</v>
      </c>
    </row>
    <row r="47" spans="1:4" x14ac:dyDescent="0.3">
      <c r="A47">
        <v>-11000</v>
      </c>
      <c r="B47">
        <f t="shared" si="4"/>
        <v>-0.35154799228377864</v>
      </c>
      <c r="C47">
        <f t="shared" si="1"/>
        <v>0.93884078439945606</v>
      </c>
      <c r="D47">
        <f t="shared" si="2"/>
        <v>-0.52732198842566791</v>
      </c>
    </row>
    <row r="48" spans="1:4" x14ac:dyDescent="0.3">
      <c r="A48">
        <v>-12000</v>
      </c>
      <c r="B48">
        <f t="shared" si="4"/>
        <v>-0.38350690067321308</v>
      </c>
      <c r="C48">
        <f t="shared" si="1"/>
        <v>0.92735814648226933</v>
      </c>
      <c r="D48">
        <f t="shared" si="2"/>
        <v>-0.57526035100981954</v>
      </c>
    </row>
    <row r="49" spans="1:4" x14ac:dyDescent="0.3">
      <c r="A49">
        <v>-13000</v>
      </c>
      <c r="B49">
        <f t="shared" si="4"/>
        <v>-0.41546580906264746</v>
      </c>
      <c r="C49">
        <f t="shared" si="1"/>
        <v>0.91492841169779104</v>
      </c>
      <c r="D49">
        <f t="shared" si="2"/>
        <v>-0.62319871359397128</v>
      </c>
    </row>
    <row r="50" spans="1:4" x14ac:dyDescent="0.3">
      <c r="A50">
        <v>-14000</v>
      </c>
      <c r="B50">
        <f t="shared" si="4"/>
        <v>-0.4474247174520819</v>
      </c>
      <c r="C50">
        <f t="shared" si="1"/>
        <v>0.90156427434640585</v>
      </c>
      <c r="D50">
        <f t="shared" si="2"/>
        <v>-0.67113707617812279</v>
      </c>
    </row>
    <row r="51" spans="1:4" x14ac:dyDescent="0.3">
      <c r="A51">
        <v>-15000</v>
      </c>
      <c r="B51">
        <f t="shared" si="4"/>
        <v>-0.47938362584151628</v>
      </c>
      <c r="C51">
        <f t="shared" si="1"/>
        <v>0.88727938301972586</v>
      </c>
      <c r="D51">
        <f t="shared" si="2"/>
        <v>-0.71907543876227453</v>
      </c>
    </row>
    <row r="52" spans="1:4" x14ac:dyDescent="0.3">
      <c r="A52">
        <v>-16000</v>
      </c>
      <c r="B52">
        <f t="shared" si="4"/>
        <v>-0.51134253423095066</v>
      </c>
      <c r="C52">
        <f t="shared" si="1"/>
        <v>0.87208832666149028</v>
      </c>
      <c r="D52">
        <f t="shared" si="2"/>
        <v>-0.76701380134642605</v>
      </c>
    </row>
    <row r="53" spans="1:4" x14ac:dyDescent="0.3">
      <c r="A53">
        <v>-17000</v>
      </c>
      <c r="B53">
        <f t="shared" si="4"/>
        <v>-0.54330144262038516</v>
      </c>
      <c r="C53">
        <f t="shared" si="1"/>
        <v>0.85600661966809732</v>
      </c>
      <c r="D53">
        <f t="shared" si="2"/>
        <v>-0.81495216393057779</v>
      </c>
    </row>
    <row r="54" spans="1:4" x14ac:dyDescent="0.3">
      <c r="A54">
        <v>-18000</v>
      </c>
      <c r="B54">
        <f t="shared" si="4"/>
        <v>-0.57526035100981965</v>
      </c>
      <c r="C54">
        <f t="shared" si="1"/>
        <v>0.83905068604398592</v>
      </c>
      <c r="D54">
        <f t="shared" si="2"/>
        <v>-0.86289052651472942</v>
      </c>
    </row>
    <row r="55" spans="1:4" x14ac:dyDescent="0.3">
      <c r="A55">
        <v>-19000</v>
      </c>
      <c r="B55">
        <f t="shared" si="4"/>
        <v>-0.60721925939925392</v>
      </c>
      <c r="C55">
        <f t="shared" si="1"/>
        <v>0.82123784262804767</v>
      </c>
      <c r="D55">
        <f t="shared" si="2"/>
        <v>-0.91082888909888104</v>
      </c>
    </row>
    <row r="56" spans="1:4" x14ac:dyDescent="0.3">
      <c r="A56">
        <v>-20000</v>
      </c>
      <c r="B56">
        <f t="shared" si="4"/>
        <v>-0.63917816778868841</v>
      </c>
      <c r="C56">
        <f t="shared" si="1"/>
        <v>0.80258628140820076</v>
      </c>
      <c r="D56">
        <f t="shared" si="2"/>
        <v>-0.95876725168303267</v>
      </c>
    </row>
    <row r="57" spans="1:4" x14ac:dyDescent="0.3">
      <c r="A57">
        <v>-21000</v>
      </c>
      <c r="B57">
        <f t="shared" si="4"/>
        <v>-0.67113707617812279</v>
      </c>
      <c r="C57">
        <f t="shared" si="1"/>
        <v>0.78311505094218792</v>
      </c>
      <c r="D57">
        <f t="shared" si="2"/>
        <v>-1.0067056142671842</v>
      </c>
    </row>
    <row r="58" spans="1:4" x14ac:dyDescent="0.3">
      <c r="A58">
        <v>-22000</v>
      </c>
      <c r="B58">
        <f t="shared" si="4"/>
        <v>-0.70309598456755729</v>
      </c>
      <c r="C58">
        <f t="shared" si="1"/>
        <v>0.76284403690357172</v>
      </c>
      <c r="D58">
        <f t="shared" si="2"/>
        <v>-1.0546439768513358</v>
      </c>
    </row>
    <row r="59" spans="1:4" x14ac:dyDescent="0.3">
      <c r="A59">
        <v>-23000</v>
      </c>
      <c r="B59">
        <f t="shared" si="4"/>
        <v>-0.73505489295699167</v>
      </c>
      <c r="C59">
        <f t="shared" si="1"/>
        <v>0.74179394177279723</v>
      </c>
      <c r="D59">
        <f t="shared" si="2"/>
        <v>-1.1025823394354877</v>
      </c>
    </row>
    <row r="60" spans="1:4" x14ac:dyDescent="0.3">
      <c r="A60">
        <v>-24000</v>
      </c>
      <c r="B60">
        <f t="shared" si="4"/>
        <v>-0.76701380134642616</v>
      </c>
      <c r="C60">
        <f t="shared" si="1"/>
        <v>0.71998626369406027</v>
      </c>
      <c r="D60">
        <f t="shared" si="2"/>
        <v>-1.1505207020196391</v>
      </c>
    </row>
    <row r="61" spans="1:4" x14ac:dyDescent="0.3">
      <c r="A61">
        <v>-25000</v>
      </c>
      <c r="B61">
        <f t="shared" si="4"/>
        <v>-0.79897270973586043</v>
      </c>
      <c r="C61">
        <f t="shared" si="1"/>
        <v>0.69744327451957877</v>
      </c>
      <c r="D61">
        <f t="shared" si="2"/>
        <v>-1.1984590646037907</v>
      </c>
    </row>
    <row r="62" spans="1:4" x14ac:dyDescent="0.3">
      <c r="A62">
        <v>-26000</v>
      </c>
      <c r="B62">
        <f t="shared" si="4"/>
        <v>-0.83093161812529492</v>
      </c>
      <c r="C62">
        <f t="shared" si="1"/>
        <v>0.67418799706368537</v>
      </c>
      <c r="D62">
        <f t="shared" si="2"/>
        <v>-1.2463974271879426</v>
      </c>
    </row>
    <row r="63" spans="1:4" x14ac:dyDescent="0.3">
      <c r="A63">
        <v>-27000</v>
      </c>
      <c r="B63">
        <f t="shared" si="4"/>
        <v>-0.86289052651472931</v>
      </c>
      <c r="C63">
        <f t="shared" si="1"/>
        <v>0.65024418158997566</v>
      </c>
      <c r="D63">
        <f t="shared" si="2"/>
        <v>-1.2943357897720942</v>
      </c>
    </row>
    <row r="64" spans="1:4" x14ac:dyDescent="0.3">
      <c r="A64">
        <v>-28000</v>
      </c>
      <c r="B64">
        <f t="shared" si="4"/>
        <v>-0.8948494349041638</v>
      </c>
      <c r="C64">
        <f t="shared" si="1"/>
        <v>0.62563628155552264</v>
      </c>
      <c r="D64">
        <f t="shared" si="2"/>
        <v>-1.3422741523562456</v>
      </c>
    </row>
    <row r="65" spans="1:4" x14ac:dyDescent="0.3">
      <c r="A65">
        <v>-29000</v>
      </c>
      <c r="B65">
        <f t="shared" si="4"/>
        <v>-0.92680834329359818</v>
      </c>
      <c r="C65">
        <f t="shared" si="1"/>
        <v>0.60038942863693001</v>
      </c>
      <c r="D65">
        <f t="shared" si="2"/>
        <v>-1.3902125149403974</v>
      </c>
    </row>
    <row r="66" spans="1:4" x14ac:dyDescent="0.3">
      <c r="A66">
        <v>-30000</v>
      </c>
      <c r="B66">
        <f t="shared" si="4"/>
        <v>-0.95876725168303256</v>
      </c>
      <c r="C66">
        <f t="shared" si="1"/>
        <v>0.57452940706373068</v>
      </c>
      <c r="D66">
        <f t="shared" si="2"/>
        <v>-1.4381508775245491</v>
      </c>
    </row>
    <row r="67" spans="1:4" x14ac:dyDescent="0.3">
      <c r="A67">
        <v>-31000</v>
      </c>
      <c r="B67">
        <f t="shared" ref="B67:B69" si="5">(1/3*PI())*(A67/32767)</f>
        <v>-0.99072616007246694</v>
      </c>
      <c r="C67">
        <f t="shared" ref="C67:C69" si="6">COS(B67)</f>
        <v>0.54808262728534274</v>
      </c>
      <c r="D67">
        <f t="shared" ref="D67:D69" si="7">1/2*PI()*A67/32767</f>
        <v>-1.4860892401087007</v>
      </c>
    </row>
    <row r="68" spans="1:4" x14ac:dyDescent="0.3">
      <c r="A68">
        <v>-32000</v>
      </c>
      <c r="B68">
        <f t="shared" si="5"/>
        <v>-1.0226850684619013</v>
      </c>
      <c r="C68">
        <f t="shared" si="6"/>
        <v>0.52107609899847629</v>
      </c>
      <c r="D68">
        <f t="shared" si="7"/>
        <v>-1.5340276026928521</v>
      </c>
    </row>
    <row r="69" spans="1:4" x14ac:dyDescent="0.3">
      <c r="A69">
        <v>-32767</v>
      </c>
      <c r="B69">
        <f t="shared" si="5"/>
        <v>-1.0471975511965976</v>
      </c>
      <c r="C69">
        <f t="shared" si="6"/>
        <v>0.50000000000000011</v>
      </c>
      <c r="D69">
        <f t="shared" si="7"/>
        <v>-1.5707963267948966</v>
      </c>
    </row>
  </sheetData>
  <sortState xmlns:xlrd2="http://schemas.microsoft.com/office/spreadsheetml/2017/richdata2" ref="A37:A69">
    <sortCondition descending="1" ref="A37:A6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0D3CA-2BF1-4A73-B2A0-4DC22298D529}">
  <dimension ref="A1:D3"/>
  <sheetViews>
    <sheetView workbookViewId="0">
      <selection activeCell="E10" sqref="E10"/>
    </sheetView>
  </sheetViews>
  <sheetFormatPr defaultRowHeight="14.4" x14ac:dyDescent="0.3"/>
  <sheetData>
    <row r="1" spans="1:4" x14ac:dyDescent="0.3">
      <c r="A1">
        <v>90</v>
      </c>
      <c r="B1" t="s">
        <v>149</v>
      </c>
      <c r="C1">
        <f>45/360</f>
        <v>0.125</v>
      </c>
    </row>
    <row r="2" spans="1:4" x14ac:dyDescent="0.3">
      <c r="A2" t="s">
        <v>148</v>
      </c>
      <c r="B2">
        <v>2</v>
      </c>
      <c r="C2">
        <f>B2/60</f>
        <v>3.3333333333333333E-2</v>
      </c>
      <c r="D2">
        <f>30*1/8</f>
        <v>3.75</v>
      </c>
    </row>
    <row r="3" spans="1:4" x14ac:dyDescent="0.3">
      <c r="A3" t="s">
        <v>150</v>
      </c>
      <c r="B3">
        <f>2/A1</f>
        <v>2.2222222222222223E-2</v>
      </c>
      <c r="C3">
        <f>B3/60</f>
        <v>3.7037037037037041E-4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Packet Structure</vt:lpstr>
      <vt:lpstr>New Packet Structure</vt:lpstr>
      <vt:lpstr>New New Packet Structure</vt:lpstr>
      <vt:lpstr>New New New Packet Structure</vt:lpstr>
      <vt:lpstr>Final Packet Structure</vt:lpstr>
      <vt:lpstr>Data Projections</vt:lpstr>
      <vt:lpstr>Sun Sensor</vt:lpstr>
      <vt:lpstr>Rotation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 Arce</dc:creator>
  <cp:lastModifiedBy>Walker Arce</cp:lastModifiedBy>
  <dcterms:created xsi:type="dcterms:W3CDTF">2015-06-05T18:17:20Z</dcterms:created>
  <dcterms:modified xsi:type="dcterms:W3CDTF">2024-02-09T23:45:00Z</dcterms:modified>
</cp:coreProperties>
</file>