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hermann/Documents/"/>
    </mc:Choice>
  </mc:AlternateContent>
  <xr:revisionPtr revIDLastSave="0" documentId="13_ncr:1_{EB8DB176-F977-904F-B690-54903CB0A181}" xr6:coauthVersionLast="28" xr6:coauthVersionMax="28" xr10:uidLastSave="{00000000-0000-0000-0000-000000000000}"/>
  <bookViews>
    <workbookView xWindow="220" yWindow="460" windowWidth="27940" windowHeight="15840" xr2:uid="{D96C4238-3DB7-EB4A-9DC3-2C3F0638F275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7" i="1" l="1"/>
  <c r="P116" i="1"/>
  <c r="P115" i="1"/>
  <c r="P126" i="1"/>
  <c r="P125" i="1"/>
  <c r="P124" i="1"/>
  <c r="Q122" i="1"/>
  <c r="P121" i="1"/>
  <c r="P123" i="1"/>
  <c r="P122" i="1"/>
  <c r="N121" i="1"/>
  <c r="K124" i="1"/>
  <c r="P114" i="1"/>
  <c r="K93" i="1"/>
  <c r="K102" i="1"/>
  <c r="K122" i="1"/>
  <c r="J116" i="1"/>
  <c r="J117" i="1"/>
  <c r="J118" i="1"/>
  <c r="J119" i="1"/>
  <c r="J120" i="1"/>
  <c r="J121" i="1"/>
  <c r="H121" i="1"/>
  <c r="H120" i="1"/>
  <c r="H119" i="1"/>
  <c r="H118" i="1"/>
  <c r="H117" i="1"/>
  <c r="H116" i="1"/>
  <c r="J95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90" i="1"/>
  <c r="J91" i="1"/>
  <c r="J92" i="1"/>
  <c r="J93" i="1"/>
  <c r="J94" i="1"/>
  <c r="N97" i="1"/>
  <c r="N98" i="1"/>
  <c r="N99" i="1"/>
  <c r="N100" i="1"/>
  <c r="N101" i="1"/>
  <c r="N102" i="1"/>
  <c r="N104" i="1"/>
  <c r="H67" i="1"/>
  <c r="H68" i="1"/>
  <c r="H69" i="1"/>
  <c r="H70" i="1"/>
  <c r="H71" i="1"/>
  <c r="H72" i="1"/>
  <c r="H73" i="1"/>
  <c r="H74" i="1"/>
  <c r="H75" i="1"/>
  <c r="H76" i="1"/>
  <c r="H77" i="1"/>
  <c r="K74" i="1"/>
  <c r="K77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K63" i="1"/>
  <c r="K66" i="1"/>
  <c r="H78" i="1"/>
  <c r="H79" i="1"/>
  <c r="H80" i="1"/>
  <c r="H81" i="1"/>
  <c r="H82" i="1"/>
  <c r="H83" i="1"/>
  <c r="H84" i="1"/>
  <c r="H85" i="1"/>
  <c r="H86" i="1"/>
  <c r="H87" i="1"/>
  <c r="H88" i="1"/>
  <c r="H8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H16" i="1"/>
  <c r="H15" i="1"/>
  <c r="H14" i="1"/>
  <c r="H13" i="1"/>
  <c r="H12" i="1"/>
  <c r="H11" i="1"/>
  <c r="H4" i="1"/>
  <c r="H5" i="1"/>
  <c r="H9" i="1"/>
  <c r="H10" i="1"/>
  <c r="H17" i="1"/>
  <c r="K14" i="1"/>
  <c r="H43" i="1"/>
  <c r="H44" i="1"/>
  <c r="H45" i="1"/>
  <c r="H46" i="1"/>
  <c r="H47" i="1"/>
  <c r="H48" i="1"/>
  <c r="H49" i="1"/>
  <c r="H50" i="1"/>
  <c r="H51" i="1"/>
  <c r="H52" i="1"/>
  <c r="H53" i="1"/>
  <c r="K50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K39" i="1"/>
  <c r="H18" i="1"/>
  <c r="H19" i="1"/>
  <c r="H20" i="1"/>
  <c r="H21" i="1"/>
  <c r="H22" i="1"/>
  <c r="H23" i="1"/>
  <c r="H24" i="1"/>
  <c r="H25" i="1"/>
  <c r="H27" i="1"/>
  <c r="K24" i="1"/>
  <c r="K53" i="1"/>
  <c r="K42" i="1"/>
  <c r="K27" i="1"/>
  <c r="K17" i="1"/>
</calcChain>
</file>

<file path=xl/sharedStrings.xml><?xml version="1.0" encoding="utf-8"?>
<sst xmlns="http://schemas.openxmlformats.org/spreadsheetml/2006/main" count="182" uniqueCount="82">
  <si>
    <t>f</t>
  </si>
  <si>
    <t>g</t>
  </si>
  <si>
    <t>Date</t>
  </si>
  <si>
    <t>OUT</t>
  </si>
  <si>
    <t>IN</t>
  </si>
  <si>
    <t>CATEGORY</t>
  </si>
  <si>
    <t>F total</t>
  </si>
  <si>
    <t>BALANCE</t>
  </si>
  <si>
    <t>TOTAL</t>
  </si>
  <si>
    <t>FOOD</t>
  </si>
  <si>
    <t>sobe</t>
  </si>
  <si>
    <t>movie</t>
  </si>
  <si>
    <t>bowling(FHE)</t>
  </si>
  <si>
    <t>date</t>
  </si>
  <si>
    <t>ice skating</t>
  </si>
  <si>
    <t>parents</t>
  </si>
  <si>
    <t>deposit</t>
  </si>
  <si>
    <t>Reese's Deposit</t>
  </si>
  <si>
    <t>date?</t>
  </si>
  <si>
    <t>costa vida</t>
  </si>
  <si>
    <t>helmet?</t>
  </si>
  <si>
    <t>gas?</t>
  </si>
  <si>
    <t>date alyssa?</t>
  </si>
  <si>
    <t>walmart?</t>
  </si>
  <si>
    <t>Deseret Book?</t>
  </si>
  <si>
    <t>Helmet?</t>
  </si>
  <si>
    <t>rent</t>
  </si>
  <si>
    <t>usu?</t>
  </si>
  <si>
    <t>chick</t>
  </si>
  <si>
    <t>sonic</t>
  </si>
  <si>
    <t>tandoori date</t>
  </si>
  <si>
    <t>venmo</t>
  </si>
  <si>
    <t>charlies</t>
  </si>
  <si>
    <t>bowling</t>
  </si>
  <si>
    <t>Top Hat</t>
  </si>
  <si>
    <t>textbook online</t>
  </si>
  <si>
    <t>gas</t>
  </si>
  <si>
    <t>temple</t>
  </si>
  <si>
    <t>stacked date</t>
  </si>
  <si>
    <t>wendys(group)</t>
  </si>
  <si>
    <t>textbook</t>
  </si>
  <si>
    <t>venmo check</t>
  </si>
  <si>
    <t>textbook?</t>
  </si>
  <si>
    <t>texas roadhouse</t>
  </si>
  <si>
    <t>itunes</t>
  </si>
  <si>
    <t>Undies?</t>
  </si>
  <si>
    <t>January</t>
  </si>
  <si>
    <t>February</t>
  </si>
  <si>
    <t>Albertos</t>
  </si>
  <si>
    <t>wolfram alpha</t>
  </si>
  <si>
    <t>library panini</t>
  </si>
  <si>
    <t>burger king</t>
  </si>
  <si>
    <t>café rio</t>
  </si>
  <si>
    <t>USU?</t>
  </si>
  <si>
    <t>Parents</t>
  </si>
  <si>
    <t>taco bell</t>
  </si>
  <si>
    <t>beaver</t>
  </si>
  <si>
    <t>mcdonalds</t>
  </si>
  <si>
    <t>Grocery</t>
  </si>
  <si>
    <t>grocery?</t>
  </si>
  <si>
    <t xml:space="preserve">amazon seatle </t>
  </si>
  <si>
    <t>LD's</t>
  </si>
  <si>
    <t>cherry peak</t>
  </si>
  <si>
    <t>spotify</t>
  </si>
  <si>
    <t>pay pal</t>
  </si>
  <si>
    <t>tacos</t>
  </si>
  <si>
    <t>Burger King</t>
  </si>
  <si>
    <t>burger King</t>
  </si>
  <si>
    <t>Bridgerland?</t>
  </si>
  <si>
    <t>SDL</t>
  </si>
  <si>
    <t>Tacos</t>
  </si>
  <si>
    <t>Gas</t>
  </si>
  <si>
    <t>Usu panini</t>
  </si>
  <si>
    <t>Tucanos</t>
  </si>
  <si>
    <t>hair cut</t>
  </si>
  <si>
    <t>in-n-out</t>
  </si>
  <si>
    <t>Walmart cashback</t>
  </si>
  <si>
    <t>March</t>
  </si>
  <si>
    <t>chickfila</t>
  </si>
  <si>
    <t>grocery</t>
  </si>
  <si>
    <t>TOTAL SO FAR: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</si>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</sst>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0" fontId="0" fillId="0" borderId="0" xfId="0" applyNumberFormat="1"/>
    <xf numFmtId="0" fontId="0" fillId="0" borderId="0" xfId="0" applyFill="1" applyBorder="1"/>
    <xf numFmtId="16" fontId="0" fillId="0" borderId="0" xfId="0" applyNumberFormat="1"/>
    <xf numFmtId="0" fontId="0" fillId="0" borderId="2" xfId="0" applyBorder="1"/>
    <xf numFmtId="0" fontId="0" fillId="0" borderId="2" xfId="0" applyFill="1" applyBorder="1"/>
    <xf numFmtId="0" fontId="0" fillId="2" borderId="0" xfId="0" applyFont="1" applyFill="1"/>
    <xf numFmtId="0" fontId="0" fillId="2" borderId="0" xfId="0" applyFill="1"/>
    <xf numFmtId="0" fontId="0" fillId="2" borderId="2" xfId="0" applyFill="1" applyBorder="1"/>
    <xf numFmtId="0" fontId="0" fillId="2" borderId="0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23299-33F5-9941-9C75-E88DF100DA22}">
  <dimension ref="A1:Q126"/>
  <sheetViews>
    <sheetView tabSelected="1" topLeftCell="A101" zoomScale="110" workbookViewId="0">
      <selection activeCell="P118" sqref="P118"/>
    </sheetView>
  </sheetViews>
  <sheetFormatPr baseColWidth="10" defaultRowHeight="16" x14ac:dyDescent="0.2"/>
  <sheetData>
    <row r="1" spans="1:11" x14ac:dyDescent="0.2">
      <c r="B1" t="s">
        <v>2</v>
      </c>
      <c r="C1" t="s">
        <v>3</v>
      </c>
      <c r="D1" t="s">
        <v>4</v>
      </c>
      <c r="F1" t="s">
        <v>5</v>
      </c>
      <c r="H1" t="s">
        <v>6</v>
      </c>
      <c r="J1" t="s">
        <v>7</v>
      </c>
    </row>
    <row r="2" spans="1:11" x14ac:dyDescent="0.2">
      <c r="J2">
        <v>3446.59</v>
      </c>
    </row>
    <row r="3" spans="1:11" x14ac:dyDescent="0.2">
      <c r="A3" t="s">
        <v>46</v>
      </c>
      <c r="B3">
        <v>9</v>
      </c>
      <c r="D3">
        <v>631.64</v>
      </c>
      <c r="J3">
        <f>J2-C3+D3</f>
        <v>4078.23</v>
      </c>
    </row>
    <row r="4" spans="1:11" x14ac:dyDescent="0.2">
      <c r="B4">
        <v>9</v>
      </c>
      <c r="C4">
        <v>3.99</v>
      </c>
      <c r="F4" t="s">
        <v>44</v>
      </c>
      <c r="H4">
        <f>IF(F4="f",C4,)</f>
        <v>0</v>
      </c>
      <c r="J4">
        <f>J3-C4+D4</f>
        <v>4074.2400000000002</v>
      </c>
    </row>
    <row r="5" spans="1:11" x14ac:dyDescent="0.2">
      <c r="B5">
        <v>9</v>
      </c>
      <c r="C5">
        <v>14.67</v>
      </c>
      <c r="E5" t="s">
        <v>43</v>
      </c>
      <c r="F5" t="s">
        <v>0</v>
      </c>
      <c r="H5">
        <f>IF(F5="f",C5,)</f>
        <v>14.67</v>
      </c>
      <c r="J5">
        <f t="shared" ref="J5:J68" si="0">J4-C5+D5</f>
        <v>4059.57</v>
      </c>
    </row>
    <row r="6" spans="1:11" x14ac:dyDescent="0.2">
      <c r="B6">
        <v>10</v>
      </c>
      <c r="D6">
        <v>36.5</v>
      </c>
      <c r="F6" t="s">
        <v>31</v>
      </c>
      <c r="J6">
        <f t="shared" si="0"/>
        <v>4096.07</v>
      </c>
    </row>
    <row r="7" spans="1:11" x14ac:dyDescent="0.2">
      <c r="B7">
        <v>10</v>
      </c>
      <c r="D7">
        <v>0.35</v>
      </c>
      <c r="J7">
        <f t="shared" si="0"/>
        <v>4096.42</v>
      </c>
    </row>
    <row r="8" spans="1:11" x14ac:dyDescent="0.2">
      <c r="B8">
        <v>10</v>
      </c>
      <c r="D8">
        <v>0.17</v>
      </c>
      <c r="J8">
        <f t="shared" si="0"/>
        <v>4096.59</v>
      </c>
    </row>
    <row r="9" spans="1:11" x14ac:dyDescent="0.2">
      <c r="B9">
        <v>10</v>
      </c>
      <c r="C9">
        <v>43.75</v>
      </c>
      <c r="F9" t="s">
        <v>1</v>
      </c>
      <c r="H9">
        <f t="shared" ref="H9:H25" si="1">IF(F9="f",C9,)</f>
        <v>0</v>
      </c>
      <c r="J9">
        <f t="shared" si="0"/>
        <v>4052.84</v>
      </c>
    </row>
    <row r="10" spans="1:11" x14ac:dyDescent="0.2">
      <c r="B10">
        <v>10</v>
      </c>
      <c r="C10">
        <v>7.59</v>
      </c>
      <c r="F10" t="s">
        <v>1</v>
      </c>
      <c r="H10">
        <f t="shared" si="1"/>
        <v>0</v>
      </c>
      <c r="J10">
        <f t="shared" si="0"/>
        <v>4045.25</v>
      </c>
    </row>
    <row r="11" spans="1:11" x14ac:dyDescent="0.2">
      <c r="B11">
        <v>10</v>
      </c>
      <c r="C11">
        <v>102.69</v>
      </c>
      <c r="F11" t="s">
        <v>42</v>
      </c>
      <c r="H11">
        <f t="shared" si="1"/>
        <v>0</v>
      </c>
      <c r="J11">
        <f t="shared" si="0"/>
        <v>3942.56</v>
      </c>
    </row>
    <row r="12" spans="1:11" x14ac:dyDescent="0.2">
      <c r="B12">
        <v>10</v>
      </c>
      <c r="C12">
        <v>0.35</v>
      </c>
      <c r="F12" t="s">
        <v>41</v>
      </c>
      <c r="H12">
        <f t="shared" si="1"/>
        <v>0</v>
      </c>
      <c r="J12">
        <f t="shared" si="0"/>
        <v>3942.21</v>
      </c>
    </row>
    <row r="13" spans="1:11" x14ac:dyDescent="0.2">
      <c r="B13">
        <v>10</v>
      </c>
      <c r="C13">
        <v>0.17</v>
      </c>
      <c r="F13" t="s">
        <v>41</v>
      </c>
      <c r="H13">
        <f t="shared" si="1"/>
        <v>0</v>
      </c>
      <c r="J13">
        <f t="shared" si="0"/>
        <v>3942.04</v>
      </c>
      <c r="K13" t="s">
        <v>9</v>
      </c>
    </row>
    <row r="14" spans="1:11" x14ac:dyDescent="0.2">
      <c r="B14">
        <v>11</v>
      </c>
      <c r="C14">
        <v>69.95</v>
      </c>
      <c r="F14" t="s">
        <v>40</v>
      </c>
      <c r="H14">
        <f t="shared" si="1"/>
        <v>0</v>
      </c>
      <c r="J14">
        <f t="shared" si="0"/>
        <v>3872.09</v>
      </c>
      <c r="K14">
        <f>SUM(H3:H17)</f>
        <v>35.159999999999997</v>
      </c>
    </row>
    <row r="15" spans="1:11" x14ac:dyDescent="0.2">
      <c r="B15">
        <v>11</v>
      </c>
      <c r="C15">
        <v>42</v>
      </c>
      <c r="F15" t="s">
        <v>40</v>
      </c>
      <c r="H15">
        <f t="shared" si="1"/>
        <v>0</v>
      </c>
      <c r="J15">
        <f t="shared" si="0"/>
        <v>3830.09</v>
      </c>
    </row>
    <row r="16" spans="1:11" x14ac:dyDescent="0.2">
      <c r="B16">
        <v>11</v>
      </c>
      <c r="C16">
        <v>87.75</v>
      </c>
      <c r="F16" t="s">
        <v>40</v>
      </c>
      <c r="H16">
        <f t="shared" si="1"/>
        <v>0</v>
      </c>
      <c r="J16">
        <f t="shared" si="0"/>
        <v>3742.34</v>
      </c>
      <c r="K16" t="s">
        <v>8</v>
      </c>
    </row>
    <row r="17" spans="2:11" ht="17" thickBot="1" x14ac:dyDescent="0.25">
      <c r="B17">
        <v>11</v>
      </c>
      <c r="C17">
        <v>20.49</v>
      </c>
      <c r="E17" t="s">
        <v>39</v>
      </c>
      <c r="F17" t="s">
        <v>0</v>
      </c>
      <c r="H17">
        <f t="shared" si="1"/>
        <v>20.49</v>
      </c>
      <c r="J17">
        <f t="shared" si="0"/>
        <v>3721.8500000000004</v>
      </c>
      <c r="K17">
        <f>SUM(C3:C17)</f>
        <v>393.4</v>
      </c>
    </row>
    <row r="18" spans="2:11" x14ac:dyDescent="0.2">
      <c r="B18" s="1">
        <v>16</v>
      </c>
      <c r="C18" s="1">
        <v>15.44</v>
      </c>
      <c r="D18" s="1"/>
      <c r="E18" s="1" t="s">
        <v>38</v>
      </c>
      <c r="F18" s="1" t="s">
        <v>0</v>
      </c>
      <c r="G18" s="1"/>
      <c r="H18" s="1">
        <f t="shared" si="1"/>
        <v>15.44</v>
      </c>
      <c r="I18" s="1"/>
      <c r="J18" s="1">
        <f t="shared" si="0"/>
        <v>3706.4100000000003</v>
      </c>
    </row>
    <row r="19" spans="2:11" x14ac:dyDescent="0.2">
      <c r="B19">
        <v>16</v>
      </c>
      <c r="C19">
        <v>11.6</v>
      </c>
      <c r="E19" t="s">
        <v>19</v>
      </c>
      <c r="F19" t="s">
        <v>0</v>
      </c>
      <c r="H19">
        <f t="shared" si="1"/>
        <v>11.6</v>
      </c>
      <c r="J19">
        <f t="shared" si="0"/>
        <v>3694.8100000000004</v>
      </c>
    </row>
    <row r="20" spans="2:11" x14ac:dyDescent="0.2">
      <c r="B20">
        <v>16</v>
      </c>
      <c r="C20">
        <v>4</v>
      </c>
      <c r="F20" t="s">
        <v>37</v>
      </c>
      <c r="H20">
        <f t="shared" si="1"/>
        <v>0</v>
      </c>
      <c r="J20">
        <f t="shared" si="0"/>
        <v>3690.8100000000004</v>
      </c>
    </row>
    <row r="21" spans="2:11" x14ac:dyDescent="0.2">
      <c r="B21">
        <v>16</v>
      </c>
      <c r="C21">
        <v>22.86</v>
      </c>
      <c r="F21" t="s">
        <v>36</v>
      </c>
      <c r="H21">
        <f t="shared" si="1"/>
        <v>0</v>
      </c>
      <c r="J21">
        <f t="shared" si="0"/>
        <v>3667.9500000000003</v>
      </c>
    </row>
    <row r="22" spans="2:11" x14ac:dyDescent="0.2">
      <c r="B22">
        <v>16</v>
      </c>
      <c r="C22">
        <v>20</v>
      </c>
      <c r="F22" t="s">
        <v>35</v>
      </c>
      <c r="H22">
        <f t="shared" si="1"/>
        <v>0</v>
      </c>
      <c r="J22">
        <f t="shared" si="0"/>
        <v>3647.9500000000003</v>
      </c>
    </row>
    <row r="23" spans="2:11" x14ac:dyDescent="0.2">
      <c r="B23">
        <v>16</v>
      </c>
      <c r="C23">
        <v>27.72</v>
      </c>
      <c r="F23" t="s">
        <v>34</v>
      </c>
      <c r="H23">
        <f t="shared" si="1"/>
        <v>0</v>
      </c>
      <c r="J23">
        <f t="shared" si="0"/>
        <v>3620.2300000000005</v>
      </c>
      <c r="K23" t="s">
        <v>9</v>
      </c>
    </row>
    <row r="24" spans="2:11" x14ac:dyDescent="0.2">
      <c r="B24">
        <v>16</v>
      </c>
      <c r="C24">
        <v>11</v>
      </c>
      <c r="F24" t="s">
        <v>33</v>
      </c>
      <c r="H24">
        <f t="shared" si="1"/>
        <v>0</v>
      </c>
      <c r="J24">
        <f t="shared" si="0"/>
        <v>3609.2300000000005</v>
      </c>
      <c r="K24">
        <f>SUM(H18:H27)</f>
        <v>42.03</v>
      </c>
    </row>
    <row r="25" spans="2:11" x14ac:dyDescent="0.2">
      <c r="B25">
        <v>17</v>
      </c>
      <c r="C25">
        <v>3.55</v>
      </c>
      <c r="E25" t="s">
        <v>32</v>
      </c>
      <c r="F25" t="s">
        <v>0</v>
      </c>
      <c r="H25">
        <f t="shared" si="1"/>
        <v>3.55</v>
      </c>
      <c r="J25">
        <f t="shared" si="0"/>
        <v>3605.6800000000003</v>
      </c>
    </row>
    <row r="26" spans="2:11" x14ac:dyDescent="0.2">
      <c r="B26">
        <v>19</v>
      </c>
      <c r="D26">
        <v>33</v>
      </c>
      <c r="F26" t="s">
        <v>31</v>
      </c>
      <c r="J26">
        <f t="shared" si="0"/>
        <v>3638.6800000000003</v>
      </c>
      <c r="K26" t="s">
        <v>8</v>
      </c>
    </row>
    <row r="27" spans="2:11" ht="17" thickBot="1" x14ac:dyDescent="0.25">
      <c r="B27">
        <v>19</v>
      </c>
      <c r="C27">
        <v>11.44</v>
      </c>
      <c r="E27" t="s">
        <v>19</v>
      </c>
      <c r="F27" t="s">
        <v>0</v>
      </c>
      <c r="H27">
        <f t="shared" ref="H27:H33" si="2">IF(F27="f",C27,)</f>
        <v>11.44</v>
      </c>
      <c r="J27">
        <f t="shared" si="0"/>
        <v>3627.2400000000002</v>
      </c>
      <c r="K27">
        <f>SUM(C18:C27)</f>
        <v>127.61</v>
      </c>
    </row>
    <row r="28" spans="2:11" x14ac:dyDescent="0.2">
      <c r="B28" s="1">
        <v>22</v>
      </c>
      <c r="C28" s="1">
        <v>10.63</v>
      </c>
      <c r="D28" s="1"/>
      <c r="E28" s="1" t="s">
        <v>19</v>
      </c>
      <c r="F28" s="1" t="s">
        <v>0</v>
      </c>
      <c r="G28" s="1"/>
      <c r="H28" s="1">
        <f t="shared" si="2"/>
        <v>10.63</v>
      </c>
      <c r="I28" s="1"/>
      <c r="J28" s="1">
        <f t="shared" si="0"/>
        <v>3616.61</v>
      </c>
    </row>
    <row r="29" spans="2:11" x14ac:dyDescent="0.2">
      <c r="B29">
        <v>22</v>
      </c>
      <c r="C29">
        <v>8</v>
      </c>
      <c r="F29" s="3" t="s">
        <v>14</v>
      </c>
      <c r="H29">
        <f t="shared" si="2"/>
        <v>0</v>
      </c>
      <c r="J29">
        <f t="shared" si="0"/>
        <v>3608.61</v>
      </c>
    </row>
    <row r="30" spans="2:11" x14ac:dyDescent="0.2">
      <c r="B30">
        <v>22</v>
      </c>
      <c r="C30">
        <v>3.07</v>
      </c>
      <c r="F30" t="s">
        <v>23</v>
      </c>
      <c r="H30">
        <f t="shared" si="2"/>
        <v>0</v>
      </c>
      <c r="J30">
        <f t="shared" si="0"/>
        <v>3605.54</v>
      </c>
    </row>
    <row r="31" spans="2:11" x14ac:dyDescent="0.2">
      <c r="B31">
        <v>22</v>
      </c>
      <c r="C31">
        <v>34.01</v>
      </c>
      <c r="E31" t="s">
        <v>30</v>
      </c>
      <c r="F31" t="s">
        <v>0</v>
      </c>
      <c r="H31">
        <f t="shared" si="2"/>
        <v>34.01</v>
      </c>
      <c r="J31">
        <f t="shared" si="0"/>
        <v>3571.5299999999997</v>
      </c>
    </row>
    <row r="32" spans="2:11" x14ac:dyDescent="0.2">
      <c r="B32">
        <v>22</v>
      </c>
      <c r="C32">
        <v>2.5499999999999998</v>
      </c>
      <c r="E32" t="s">
        <v>29</v>
      </c>
      <c r="F32" t="s">
        <v>0</v>
      </c>
      <c r="H32">
        <f t="shared" si="2"/>
        <v>2.5499999999999998</v>
      </c>
      <c r="J32">
        <f t="shared" si="0"/>
        <v>3568.9799999999996</v>
      </c>
    </row>
    <row r="33" spans="2:12" x14ac:dyDescent="0.2">
      <c r="B33">
        <v>22</v>
      </c>
      <c r="C33">
        <v>4.04</v>
      </c>
      <c r="E33" t="s">
        <v>28</v>
      </c>
      <c r="F33" t="s">
        <v>0</v>
      </c>
      <c r="H33">
        <f t="shared" si="2"/>
        <v>4.04</v>
      </c>
      <c r="J33">
        <f t="shared" si="0"/>
        <v>3564.9399999999996</v>
      </c>
    </row>
    <row r="34" spans="2:12" x14ac:dyDescent="0.2">
      <c r="B34">
        <v>23</v>
      </c>
      <c r="D34">
        <v>65</v>
      </c>
      <c r="F34" t="s">
        <v>15</v>
      </c>
      <c r="J34">
        <f t="shared" si="0"/>
        <v>3629.9399999999996</v>
      </c>
    </row>
    <row r="35" spans="2:12" x14ac:dyDescent="0.2">
      <c r="B35">
        <v>23</v>
      </c>
      <c r="C35" s="8">
        <v>8.31</v>
      </c>
      <c r="F35" t="s">
        <v>27</v>
      </c>
      <c r="H35">
        <f t="shared" ref="H35:H98" si="3">IF(F35="f",C35,)</f>
        <v>0</v>
      </c>
      <c r="J35">
        <f t="shared" si="0"/>
        <v>3621.6299999999997</v>
      </c>
    </row>
    <row r="36" spans="2:12" x14ac:dyDescent="0.2">
      <c r="B36">
        <v>23</v>
      </c>
      <c r="C36">
        <v>297.5</v>
      </c>
      <c r="F36" t="s">
        <v>26</v>
      </c>
      <c r="H36">
        <f t="shared" si="3"/>
        <v>0</v>
      </c>
      <c r="J36">
        <f t="shared" si="0"/>
        <v>3324.1299999999997</v>
      </c>
    </row>
    <row r="37" spans="2:12" x14ac:dyDescent="0.2">
      <c r="B37">
        <v>24</v>
      </c>
      <c r="C37">
        <v>4.3</v>
      </c>
      <c r="F37" t="s">
        <v>0</v>
      </c>
      <c r="H37">
        <f t="shared" si="3"/>
        <v>4.3</v>
      </c>
      <c r="J37">
        <f t="shared" si="0"/>
        <v>3319.8299999999995</v>
      </c>
    </row>
    <row r="38" spans="2:12" x14ac:dyDescent="0.2">
      <c r="B38">
        <v>24</v>
      </c>
      <c r="C38">
        <v>20.91</v>
      </c>
      <c r="F38" t="s">
        <v>1</v>
      </c>
      <c r="H38">
        <f t="shared" si="3"/>
        <v>0</v>
      </c>
      <c r="J38">
        <f t="shared" si="0"/>
        <v>3298.9199999999996</v>
      </c>
      <c r="K38" t="s">
        <v>9</v>
      </c>
    </row>
    <row r="39" spans="2:12" x14ac:dyDescent="0.2">
      <c r="B39">
        <v>25</v>
      </c>
      <c r="C39">
        <v>20.64</v>
      </c>
      <c r="F39" t="s">
        <v>0</v>
      </c>
      <c r="H39">
        <f t="shared" si="3"/>
        <v>20.64</v>
      </c>
      <c r="J39">
        <f t="shared" si="0"/>
        <v>3278.2799999999997</v>
      </c>
      <c r="K39">
        <f>SUM(H28:H42)</f>
        <v>76.169999999999987</v>
      </c>
      <c r="L39" s="2"/>
    </row>
    <row r="40" spans="2:12" x14ac:dyDescent="0.2">
      <c r="B40">
        <v>26</v>
      </c>
      <c r="C40">
        <v>5</v>
      </c>
      <c r="F40" t="s">
        <v>25</v>
      </c>
      <c r="H40">
        <f t="shared" si="3"/>
        <v>0</v>
      </c>
      <c r="J40">
        <f t="shared" si="0"/>
        <v>3273.2799999999997</v>
      </c>
    </row>
    <row r="41" spans="2:12" x14ac:dyDescent="0.2">
      <c r="B41">
        <v>26</v>
      </c>
      <c r="C41">
        <v>10.39</v>
      </c>
      <c r="F41" t="s">
        <v>24</v>
      </c>
      <c r="H41">
        <f t="shared" si="3"/>
        <v>0</v>
      </c>
      <c r="J41">
        <f t="shared" si="0"/>
        <v>3262.89</v>
      </c>
      <c r="K41" t="s">
        <v>8</v>
      </c>
    </row>
    <row r="42" spans="2:12" ht="17" thickBot="1" x14ac:dyDescent="0.25">
      <c r="B42">
        <v>26</v>
      </c>
      <c r="C42">
        <v>14.1</v>
      </c>
      <c r="F42" t="s">
        <v>1</v>
      </c>
      <c r="H42">
        <f t="shared" si="3"/>
        <v>0</v>
      </c>
      <c r="J42">
        <f t="shared" si="0"/>
        <v>3248.79</v>
      </c>
      <c r="K42">
        <f>SUM(C28:C42)</f>
        <v>443.45000000000005</v>
      </c>
    </row>
    <row r="43" spans="2:12" x14ac:dyDescent="0.2">
      <c r="B43" s="1">
        <v>29</v>
      </c>
      <c r="C43" s="11">
        <v>5.99</v>
      </c>
      <c r="D43" s="1"/>
      <c r="E43" s="1"/>
      <c r="F43" s="1" t="s">
        <v>15</v>
      </c>
      <c r="G43" s="1"/>
      <c r="H43" s="1">
        <f t="shared" si="3"/>
        <v>0</v>
      </c>
      <c r="I43" s="1"/>
      <c r="J43" s="1">
        <f t="shared" si="0"/>
        <v>3242.8</v>
      </c>
    </row>
    <row r="44" spans="2:12" x14ac:dyDescent="0.2">
      <c r="B44">
        <v>29</v>
      </c>
      <c r="C44">
        <v>14</v>
      </c>
      <c r="F44" t="s">
        <v>45</v>
      </c>
      <c r="H44">
        <f t="shared" si="3"/>
        <v>0</v>
      </c>
      <c r="J44">
        <f t="shared" si="0"/>
        <v>3228.8</v>
      </c>
    </row>
    <row r="45" spans="2:12" x14ac:dyDescent="0.2">
      <c r="B45">
        <v>29</v>
      </c>
      <c r="C45">
        <v>5.75</v>
      </c>
      <c r="F45" t="s">
        <v>23</v>
      </c>
      <c r="H45">
        <f t="shared" si="3"/>
        <v>0</v>
      </c>
      <c r="J45">
        <f t="shared" si="0"/>
        <v>3223.05</v>
      </c>
    </row>
    <row r="46" spans="2:12" x14ac:dyDescent="0.2">
      <c r="B46">
        <v>29</v>
      </c>
      <c r="C46">
        <v>19.23</v>
      </c>
      <c r="E46" t="s">
        <v>22</v>
      </c>
      <c r="F46" t="s">
        <v>0</v>
      </c>
      <c r="H46">
        <f t="shared" si="3"/>
        <v>19.23</v>
      </c>
      <c r="J46">
        <f t="shared" si="0"/>
        <v>3203.82</v>
      </c>
    </row>
    <row r="47" spans="2:12" x14ac:dyDescent="0.2">
      <c r="B47">
        <v>29</v>
      </c>
      <c r="C47">
        <v>17.46</v>
      </c>
      <c r="F47" t="s">
        <v>21</v>
      </c>
      <c r="H47">
        <f t="shared" si="3"/>
        <v>0</v>
      </c>
      <c r="J47">
        <f t="shared" si="0"/>
        <v>3186.36</v>
      </c>
    </row>
    <row r="48" spans="2:12" x14ac:dyDescent="0.2">
      <c r="B48">
        <v>30</v>
      </c>
      <c r="C48" s="8">
        <v>3.11</v>
      </c>
      <c r="F48" t="s">
        <v>15</v>
      </c>
      <c r="H48">
        <f t="shared" si="3"/>
        <v>0</v>
      </c>
      <c r="J48">
        <f t="shared" si="0"/>
        <v>3183.25</v>
      </c>
    </row>
    <row r="49" spans="1:12" x14ac:dyDescent="0.2">
      <c r="B49">
        <v>30</v>
      </c>
      <c r="C49">
        <v>4.16</v>
      </c>
      <c r="F49" t="s">
        <v>20</v>
      </c>
      <c r="H49">
        <f t="shared" si="3"/>
        <v>0</v>
      </c>
      <c r="J49">
        <f t="shared" si="0"/>
        <v>3179.09</v>
      </c>
      <c r="K49" t="s">
        <v>9</v>
      </c>
    </row>
    <row r="50" spans="1:12" x14ac:dyDescent="0.2">
      <c r="B50">
        <v>31</v>
      </c>
      <c r="C50">
        <v>10</v>
      </c>
      <c r="E50" t="s">
        <v>19</v>
      </c>
      <c r="F50" t="s">
        <v>0</v>
      </c>
      <c r="H50">
        <f t="shared" si="3"/>
        <v>10</v>
      </c>
      <c r="J50">
        <f t="shared" si="0"/>
        <v>3169.09</v>
      </c>
      <c r="K50">
        <f>SUM(H43:H53)</f>
        <v>29.23</v>
      </c>
      <c r="L50" s="2"/>
    </row>
    <row r="51" spans="1:12" x14ac:dyDescent="0.2">
      <c r="A51" t="s">
        <v>47</v>
      </c>
      <c r="B51">
        <v>1</v>
      </c>
      <c r="C51">
        <v>11.17</v>
      </c>
      <c r="E51" t="s">
        <v>18</v>
      </c>
      <c r="F51" t="s">
        <v>1</v>
      </c>
      <c r="H51">
        <f t="shared" si="3"/>
        <v>0</v>
      </c>
      <c r="J51">
        <f t="shared" si="0"/>
        <v>3157.92</v>
      </c>
    </row>
    <row r="52" spans="1:12" x14ac:dyDescent="0.2">
      <c r="B52">
        <v>1</v>
      </c>
      <c r="C52">
        <v>200</v>
      </c>
      <c r="F52" t="s">
        <v>16</v>
      </c>
      <c r="H52">
        <f t="shared" si="3"/>
        <v>0</v>
      </c>
      <c r="J52">
        <f t="shared" si="0"/>
        <v>2957.92</v>
      </c>
      <c r="K52" t="s">
        <v>8</v>
      </c>
    </row>
    <row r="53" spans="1:12" ht="17" thickBot="1" x14ac:dyDescent="0.25">
      <c r="B53">
        <v>1</v>
      </c>
      <c r="C53">
        <v>200</v>
      </c>
      <c r="F53" t="s">
        <v>17</v>
      </c>
      <c r="H53">
        <f t="shared" si="3"/>
        <v>0</v>
      </c>
      <c r="J53">
        <f t="shared" si="0"/>
        <v>2757.92</v>
      </c>
      <c r="K53">
        <f>SUM(C43:C53)</f>
        <v>490.87</v>
      </c>
    </row>
    <row r="54" spans="1:12" x14ac:dyDescent="0.2">
      <c r="B54" s="1">
        <v>5</v>
      </c>
      <c r="C54" s="11">
        <v>22.88</v>
      </c>
      <c r="D54" s="1"/>
      <c r="E54" s="1"/>
      <c r="F54" s="1" t="s">
        <v>15</v>
      </c>
      <c r="G54" s="1"/>
      <c r="H54" s="1">
        <f t="shared" si="3"/>
        <v>0</v>
      </c>
      <c r="I54" s="1"/>
      <c r="J54" s="1">
        <f t="shared" si="0"/>
        <v>2735.04</v>
      </c>
    </row>
    <row r="55" spans="1:12" x14ac:dyDescent="0.2">
      <c r="B55">
        <v>5</v>
      </c>
      <c r="C55">
        <v>14</v>
      </c>
      <c r="E55" t="s">
        <v>13</v>
      </c>
      <c r="F55" t="s">
        <v>14</v>
      </c>
      <c r="H55">
        <f t="shared" si="3"/>
        <v>0</v>
      </c>
      <c r="J55">
        <f t="shared" si="0"/>
        <v>2721.04</v>
      </c>
    </row>
    <row r="56" spans="1:12" x14ac:dyDescent="0.2">
      <c r="B56">
        <v>5</v>
      </c>
      <c r="C56">
        <v>35.590000000000003</v>
      </c>
      <c r="E56" t="s">
        <v>13</v>
      </c>
      <c r="F56" t="s">
        <v>0</v>
      </c>
      <c r="H56">
        <f t="shared" si="3"/>
        <v>35.590000000000003</v>
      </c>
      <c r="J56">
        <f t="shared" si="0"/>
        <v>2685.45</v>
      </c>
    </row>
    <row r="57" spans="1:12" x14ac:dyDescent="0.2">
      <c r="B57">
        <v>6</v>
      </c>
      <c r="C57">
        <v>6.93</v>
      </c>
      <c r="F57" t="s">
        <v>12</v>
      </c>
      <c r="H57">
        <f t="shared" si="3"/>
        <v>0</v>
      </c>
      <c r="J57">
        <f t="shared" si="0"/>
        <v>2678.52</v>
      </c>
    </row>
    <row r="58" spans="1:12" x14ac:dyDescent="0.2">
      <c r="B58">
        <v>6</v>
      </c>
      <c r="C58">
        <v>10.39</v>
      </c>
      <c r="F58" t="s">
        <v>11</v>
      </c>
      <c r="H58">
        <f t="shared" si="3"/>
        <v>0</v>
      </c>
      <c r="J58">
        <f t="shared" si="0"/>
        <v>2668.13</v>
      </c>
    </row>
    <row r="59" spans="1:12" x14ac:dyDescent="0.2">
      <c r="B59">
        <v>7</v>
      </c>
      <c r="C59">
        <v>2.0499999999999998</v>
      </c>
      <c r="F59" t="s">
        <v>10</v>
      </c>
      <c r="H59">
        <f t="shared" si="3"/>
        <v>0</v>
      </c>
      <c r="J59">
        <f t="shared" si="0"/>
        <v>2666.08</v>
      </c>
    </row>
    <row r="60" spans="1:12" x14ac:dyDescent="0.2">
      <c r="B60">
        <v>7</v>
      </c>
      <c r="C60">
        <v>4.3</v>
      </c>
      <c r="F60" t="s">
        <v>0</v>
      </c>
      <c r="H60">
        <f t="shared" si="3"/>
        <v>4.3</v>
      </c>
      <c r="J60">
        <f t="shared" si="0"/>
        <v>2661.7799999999997</v>
      </c>
    </row>
    <row r="61" spans="1:12" x14ac:dyDescent="0.2">
      <c r="B61">
        <v>8</v>
      </c>
      <c r="D61">
        <v>461</v>
      </c>
      <c r="F61" t="s">
        <v>31</v>
      </c>
      <c r="H61">
        <f t="shared" si="3"/>
        <v>0</v>
      </c>
      <c r="J61">
        <f t="shared" si="0"/>
        <v>3122.7799999999997</v>
      </c>
    </row>
    <row r="62" spans="1:12" x14ac:dyDescent="0.2">
      <c r="B62">
        <v>8</v>
      </c>
      <c r="C62">
        <v>7.54</v>
      </c>
      <c r="E62" t="s">
        <v>48</v>
      </c>
      <c r="F62" t="s">
        <v>0</v>
      </c>
      <c r="H62">
        <f t="shared" si="3"/>
        <v>7.54</v>
      </c>
      <c r="J62">
        <f t="shared" si="0"/>
        <v>3115.24</v>
      </c>
      <c r="K62" t="s">
        <v>9</v>
      </c>
    </row>
    <row r="63" spans="1:12" x14ac:dyDescent="0.2">
      <c r="B63">
        <v>8</v>
      </c>
      <c r="C63">
        <v>6</v>
      </c>
      <c r="F63" t="s">
        <v>49</v>
      </c>
      <c r="H63">
        <f t="shared" si="3"/>
        <v>0</v>
      </c>
      <c r="J63">
        <f t="shared" si="0"/>
        <v>3109.24</v>
      </c>
      <c r="K63">
        <f>SUM(H54:H66)</f>
        <v>87.47999999999999</v>
      </c>
    </row>
    <row r="64" spans="1:12" x14ac:dyDescent="0.2">
      <c r="B64">
        <v>8</v>
      </c>
      <c r="C64">
        <v>5.58</v>
      </c>
      <c r="E64" t="s">
        <v>50</v>
      </c>
      <c r="F64" t="s">
        <v>0</v>
      </c>
      <c r="H64">
        <f t="shared" si="3"/>
        <v>5.58</v>
      </c>
      <c r="J64">
        <f t="shared" si="0"/>
        <v>3103.66</v>
      </c>
    </row>
    <row r="65" spans="2:11" x14ac:dyDescent="0.2">
      <c r="B65">
        <v>8</v>
      </c>
      <c r="C65">
        <v>575</v>
      </c>
      <c r="F65" t="s">
        <v>26</v>
      </c>
      <c r="H65">
        <f t="shared" si="3"/>
        <v>0</v>
      </c>
      <c r="J65">
        <f t="shared" si="0"/>
        <v>2528.66</v>
      </c>
      <c r="K65" t="s">
        <v>8</v>
      </c>
    </row>
    <row r="66" spans="2:11" ht="17" thickBot="1" x14ac:dyDescent="0.25">
      <c r="B66">
        <v>9</v>
      </c>
      <c r="C66">
        <v>34.47</v>
      </c>
      <c r="E66" t="s">
        <v>30</v>
      </c>
      <c r="F66" t="s">
        <v>0</v>
      </c>
      <c r="H66">
        <f t="shared" si="3"/>
        <v>34.47</v>
      </c>
      <c r="J66">
        <f t="shared" si="0"/>
        <v>2494.19</v>
      </c>
      <c r="K66">
        <f>SUM(C54:C66)</f>
        <v>724.73</v>
      </c>
    </row>
    <row r="67" spans="2:11" x14ac:dyDescent="0.2">
      <c r="B67" s="1">
        <v>12</v>
      </c>
      <c r="C67" s="1">
        <v>5.56</v>
      </c>
      <c r="D67" s="1"/>
      <c r="E67" s="1" t="s">
        <v>51</v>
      </c>
      <c r="F67" s="1" t="s">
        <v>0</v>
      </c>
      <c r="G67" s="1"/>
      <c r="H67" s="1">
        <f t="shared" si="3"/>
        <v>5.56</v>
      </c>
      <c r="I67" s="1"/>
      <c r="J67" s="1">
        <f t="shared" si="0"/>
        <v>2488.63</v>
      </c>
    </row>
    <row r="68" spans="2:11" x14ac:dyDescent="0.2">
      <c r="B68">
        <v>12</v>
      </c>
      <c r="C68">
        <v>12.68</v>
      </c>
      <c r="E68" t="s">
        <v>52</v>
      </c>
      <c r="F68" t="s">
        <v>0</v>
      </c>
      <c r="H68">
        <f t="shared" si="3"/>
        <v>12.68</v>
      </c>
      <c r="J68">
        <f t="shared" si="0"/>
        <v>2475.9500000000003</v>
      </c>
    </row>
    <row r="69" spans="2:11" x14ac:dyDescent="0.2">
      <c r="B69">
        <v>12</v>
      </c>
      <c r="C69">
        <v>5</v>
      </c>
      <c r="F69" t="s">
        <v>53</v>
      </c>
      <c r="H69">
        <f t="shared" si="3"/>
        <v>0</v>
      </c>
      <c r="J69">
        <f t="shared" ref="J69:J121" si="4">J68-C69+D69</f>
        <v>2470.9500000000003</v>
      </c>
    </row>
    <row r="70" spans="2:11" x14ac:dyDescent="0.2">
      <c r="B70">
        <v>12</v>
      </c>
      <c r="C70" s="8">
        <v>20.79</v>
      </c>
      <c r="F70" t="s">
        <v>54</v>
      </c>
      <c r="H70">
        <f t="shared" si="3"/>
        <v>0</v>
      </c>
      <c r="J70">
        <f t="shared" si="4"/>
        <v>2450.1600000000003</v>
      </c>
    </row>
    <row r="71" spans="2:11" x14ac:dyDescent="0.2">
      <c r="B71">
        <v>13</v>
      </c>
      <c r="C71">
        <v>8</v>
      </c>
      <c r="F71" t="s">
        <v>31</v>
      </c>
      <c r="H71">
        <f t="shared" si="3"/>
        <v>0</v>
      </c>
      <c r="J71">
        <f t="shared" si="4"/>
        <v>2442.1600000000003</v>
      </c>
    </row>
    <row r="72" spans="2:11" x14ac:dyDescent="0.2">
      <c r="B72">
        <v>15</v>
      </c>
      <c r="C72">
        <v>5.56</v>
      </c>
      <c r="E72" t="s">
        <v>51</v>
      </c>
      <c r="F72" t="s">
        <v>0</v>
      </c>
      <c r="H72">
        <f t="shared" si="3"/>
        <v>5.56</v>
      </c>
      <c r="J72">
        <f t="shared" si="4"/>
        <v>2436.6000000000004</v>
      </c>
    </row>
    <row r="73" spans="2:11" x14ac:dyDescent="0.2">
      <c r="B73">
        <v>15</v>
      </c>
      <c r="C73">
        <v>8.31</v>
      </c>
      <c r="F73" t="s">
        <v>53</v>
      </c>
      <c r="H73">
        <f t="shared" si="3"/>
        <v>0</v>
      </c>
      <c r="J73">
        <f t="shared" si="4"/>
        <v>2428.2900000000004</v>
      </c>
      <c r="K73" t="s">
        <v>9</v>
      </c>
    </row>
    <row r="74" spans="2:11" x14ac:dyDescent="0.2">
      <c r="B74">
        <v>15</v>
      </c>
      <c r="C74">
        <v>6.12</v>
      </c>
      <c r="E74" t="s">
        <v>50</v>
      </c>
      <c r="F74" t="s">
        <v>0</v>
      </c>
      <c r="H74">
        <f t="shared" si="3"/>
        <v>6.12</v>
      </c>
      <c r="J74">
        <f t="shared" si="4"/>
        <v>2422.1700000000005</v>
      </c>
      <c r="K74">
        <f>SUM(H67:H77)</f>
        <v>44.959999999999994</v>
      </c>
    </row>
    <row r="75" spans="2:11" x14ac:dyDescent="0.2">
      <c r="B75">
        <v>15</v>
      </c>
      <c r="C75">
        <v>15.04</v>
      </c>
      <c r="E75" t="s">
        <v>55</v>
      </c>
      <c r="F75" t="s">
        <v>0</v>
      </c>
      <c r="H75">
        <f t="shared" si="3"/>
        <v>15.04</v>
      </c>
      <c r="J75">
        <f t="shared" si="4"/>
        <v>2407.1300000000006</v>
      </c>
    </row>
    <row r="76" spans="2:11" x14ac:dyDescent="0.2">
      <c r="B76">
        <v>15</v>
      </c>
      <c r="C76">
        <v>12</v>
      </c>
      <c r="F76" t="s">
        <v>56</v>
      </c>
      <c r="H76">
        <f t="shared" si="3"/>
        <v>0</v>
      </c>
      <c r="J76">
        <f t="shared" si="4"/>
        <v>2395.1300000000006</v>
      </c>
      <c r="K76" t="s">
        <v>8</v>
      </c>
    </row>
    <row r="77" spans="2:11" ht="17" thickBot="1" x14ac:dyDescent="0.25">
      <c r="B77">
        <v>16</v>
      </c>
      <c r="C77">
        <v>17.37</v>
      </c>
      <c r="F77" t="s">
        <v>31</v>
      </c>
      <c r="H77">
        <f t="shared" si="3"/>
        <v>0</v>
      </c>
      <c r="J77">
        <f t="shared" si="4"/>
        <v>2377.7600000000007</v>
      </c>
      <c r="K77">
        <f>SUM(C67:C77)</f>
        <v>116.43</v>
      </c>
    </row>
    <row r="78" spans="2:11" x14ac:dyDescent="0.2">
      <c r="B78" s="1">
        <v>20</v>
      </c>
      <c r="C78" s="1">
        <v>24.52</v>
      </c>
      <c r="D78" s="1"/>
      <c r="E78" s="1"/>
      <c r="F78" s="1" t="s">
        <v>21</v>
      </c>
      <c r="G78" s="1"/>
      <c r="H78" s="1">
        <f t="shared" si="3"/>
        <v>0</v>
      </c>
      <c r="I78" s="1"/>
      <c r="J78" s="1">
        <f t="shared" si="4"/>
        <v>2353.2400000000007</v>
      </c>
    </row>
    <row r="79" spans="2:11" x14ac:dyDescent="0.2">
      <c r="B79">
        <v>20</v>
      </c>
      <c r="C79">
        <v>12.35</v>
      </c>
      <c r="E79" t="s">
        <v>19</v>
      </c>
      <c r="F79" t="s">
        <v>0</v>
      </c>
      <c r="H79">
        <f t="shared" si="3"/>
        <v>12.35</v>
      </c>
      <c r="J79">
        <f t="shared" si="4"/>
        <v>2340.8900000000008</v>
      </c>
    </row>
    <row r="80" spans="2:11" x14ac:dyDescent="0.2">
      <c r="B80">
        <v>20</v>
      </c>
      <c r="C80">
        <v>4.3</v>
      </c>
      <c r="E80" t="s">
        <v>57</v>
      </c>
      <c r="F80" t="s">
        <v>0</v>
      </c>
      <c r="H80">
        <f t="shared" si="3"/>
        <v>4.3</v>
      </c>
      <c r="J80">
        <f t="shared" si="4"/>
        <v>2336.5900000000006</v>
      </c>
    </row>
    <row r="81" spans="2:14" x14ac:dyDescent="0.2">
      <c r="B81">
        <v>20</v>
      </c>
      <c r="C81">
        <v>14.1</v>
      </c>
      <c r="E81" t="s">
        <v>58</v>
      </c>
      <c r="F81" t="s">
        <v>1</v>
      </c>
      <c r="H81">
        <f t="shared" si="3"/>
        <v>0</v>
      </c>
      <c r="J81">
        <f t="shared" si="4"/>
        <v>2322.4900000000007</v>
      </c>
    </row>
    <row r="82" spans="2:14" x14ac:dyDescent="0.2">
      <c r="B82">
        <v>20</v>
      </c>
      <c r="C82">
        <v>8.99</v>
      </c>
      <c r="E82" t="s">
        <v>59</v>
      </c>
      <c r="F82" t="s">
        <v>1</v>
      </c>
      <c r="H82">
        <f t="shared" si="3"/>
        <v>0</v>
      </c>
      <c r="J82">
        <f t="shared" si="4"/>
        <v>2313.5000000000009</v>
      </c>
    </row>
    <row r="83" spans="2:14" x14ac:dyDescent="0.2">
      <c r="B83">
        <v>20</v>
      </c>
      <c r="C83">
        <v>11</v>
      </c>
      <c r="F83" t="s">
        <v>31</v>
      </c>
      <c r="H83">
        <f t="shared" si="3"/>
        <v>0</v>
      </c>
      <c r="J83">
        <f t="shared" si="4"/>
        <v>2302.5000000000009</v>
      </c>
    </row>
    <row r="84" spans="2:14" x14ac:dyDescent="0.2">
      <c r="B84">
        <v>21</v>
      </c>
      <c r="C84">
        <v>5.1100000000000003</v>
      </c>
      <c r="E84" t="s">
        <v>57</v>
      </c>
      <c r="F84" t="s">
        <v>0</v>
      </c>
      <c r="H84">
        <f t="shared" si="3"/>
        <v>5.1100000000000003</v>
      </c>
      <c r="J84">
        <f t="shared" si="4"/>
        <v>2297.3900000000008</v>
      </c>
    </row>
    <row r="85" spans="2:14" x14ac:dyDescent="0.2">
      <c r="B85">
        <v>21</v>
      </c>
      <c r="C85">
        <v>9.49</v>
      </c>
      <c r="F85" t="s">
        <v>60</v>
      </c>
      <c r="H85">
        <f t="shared" si="3"/>
        <v>0</v>
      </c>
      <c r="J85">
        <f t="shared" si="4"/>
        <v>2287.900000000001</v>
      </c>
    </row>
    <row r="86" spans="2:14" x14ac:dyDescent="0.2">
      <c r="B86">
        <v>21</v>
      </c>
      <c r="C86">
        <v>22.56</v>
      </c>
      <c r="E86" t="s">
        <v>61</v>
      </c>
      <c r="F86" t="s">
        <v>0</v>
      </c>
      <c r="H86">
        <f t="shared" si="3"/>
        <v>22.56</v>
      </c>
      <c r="J86">
        <f t="shared" si="4"/>
        <v>2265.3400000000011</v>
      </c>
    </row>
    <row r="87" spans="2:14" x14ac:dyDescent="0.2">
      <c r="B87">
        <v>21</v>
      </c>
      <c r="C87" s="8">
        <v>4.16</v>
      </c>
      <c r="F87" t="s">
        <v>53</v>
      </c>
      <c r="H87">
        <f t="shared" si="3"/>
        <v>0</v>
      </c>
      <c r="J87">
        <f t="shared" si="4"/>
        <v>2261.1800000000012</v>
      </c>
    </row>
    <row r="88" spans="2:14" x14ac:dyDescent="0.2">
      <c r="B88">
        <v>21</v>
      </c>
      <c r="C88">
        <v>15</v>
      </c>
      <c r="F88" t="s">
        <v>62</v>
      </c>
      <c r="H88">
        <f t="shared" si="3"/>
        <v>0</v>
      </c>
      <c r="J88">
        <f t="shared" si="4"/>
        <v>2246.1800000000012</v>
      </c>
    </row>
    <row r="89" spans="2:14" x14ac:dyDescent="0.2">
      <c r="B89">
        <v>22</v>
      </c>
      <c r="C89">
        <v>5.38</v>
      </c>
      <c r="F89" t="s">
        <v>63</v>
      </c>
      <c r="H89">
        <f t="shared" si="3"/>
        <v>0</v>
      </c>
      <c r="J89">
        <f t="shared" si="4"/>
        <v>2240.8000000000011</v>
      </c>
    </row>
    <row r="90" spans="2:14" x14ac:dyDescent="0.2">
      <c r="B90">
        <v>23</v>
      </c>
      <c r="D90">
        <v>0.04</v>
      </c>
      <c r="F90" t="s">
        <v>64</v>
      </c>
      <c r="H90">
        <f t="shared" si="3"/>
        <v>0</v>
      </c>
      <c r="J90">
        <f t="shared" si="4"/>
        <v>2240.8400000000011</v>
      </c>
    </row>
    <row r="91" spans="2:14" x14ac:dyDescent="0.2">
      <c r="B91">
        <v>23</v>
      </c>
      <c r="D91">
        <v>7.0000000000000007E-2</v>
      </c>
      <c r="F91" t="s">
        <v>64</v>
      </c>
      <c r="H91">
        <f t="shared" si="3"/>
        <v>0</v>
      </c>
      <c r="J91">
        <f t="shared" si="4"/>
        <v>2240.9100000000012</v>
      </c>
    </row>
    <row r="92" spans="2:14" x14ac:dyDescent="0.2">
      <c r="B92">
        <v>23</v>
      </c>
      <c r="D92">
        <v>57</v>
      </c>
      <c r="F92" t="s">
        <v>64</v>
      </c>
      <c r="H92">
        <f t="shared" si="3"/>
        <v>0</v>
      </c>
      <c r="J92">
        <f t="shared" si="4"/>
        <v>2297.9100000000012</v>
      </c>
      <c r="K92" t="s">
        <v>81</v>
      </c>
    </row>
    <row r="93" spans="2:14" x14ac:dyDescent="0.2">
      <c r="B93">
        <v>23</v>
      </c>
      <c r="C93" s="8">
        <v>8.9</v>
      </c>
      <c r="F93" t="s">
        <v>27</v>
      </c>
      <c r="H93">
        <f t="shared" si="3"/>
        <v>0</v>
      </c>
      <c r="J93">
        <f t="shared" si="4"/>
        <v>2289.0100000000011</v>
      </c>
      <c r="K93">
        <f>SUM(C78:C94)</f>
        <v>145.97</v>
      </c>
    </row>
    <row r="94" spans="2:14" ht="17" thickBot="1" x14ac:dyDescent="0.25">
      <c r="B94">
        <v>23</v>
      </c>
      <c r="C94">
        <v>0.11</v>
      </c>
      <c r="F94" t="s">
        <v>64</v>
      </c>
      <c r="H94">
        <f t="shared" si="3"/>
        <v>0</v>
      </c>
      <c r="J94">
        <f t="shared" si="4"/>
        <v>2288.900000000001</v>
      </c>
    </row>
    <row r="95" spans="2:14" x14ac:dyDescent="0.2">
      <c r="B95" s="1">
        <v>26</v>
      </c>
      <c r="C95" s="1">
        <v>4.84</v>
      </c>
      <c r="D95" s="1"/>
      <c r="E95" s="1" t="s">
        <v>65</v>
      </c>
      <c r="F95" s="1" t="s">
        <v>0</v>
      </c>
      <c r="G95" s="1"/>
      <c r="H95" s="1">
        <f t="shared" si="3"/>
        <v>4.84</v>
      </c>
      <c r="I95" s="1"/>
      <c r="J95" s="1">
        <f t="shared" si="4"/>
        <v>2284.0600000000009</v>
      </c>
      <c r="M95" s="4">
        <v>43282</v>
      </c>
      <c r="N95">
        <v>1475</v>
      </c>
    </row>
    <row r="96" spans="2:14" x14ac:dyDescent="0.2">
      <c r="B96">
        <v>26</v>
      </c>
      <c r="C96" s="3">
        <v>19.72</v>
      </c>
      <c r="F96" s="3" t="s">
        <v>11</v>
      </c>
      <c r="H96">
        <f t="shared" si="3"/>
        <v>0</v>
      </c>
      <c r="J96">
        <f t="shared" si="4"/>
        <v>2264.3400000000011</v>
      </c>
      <c r="M96" s="4">
        <v>43337</v>
      </c>
      <c r="N96">
        <v>975</v>
      </c>
    </row>
    <row r="97" spans="1:15" x14ac:dyDescent="0.2">
      <c r="B97">
        <v>26</v>
      </c>
      <c r="C97" s="3">
        <v>58.81</v>
      </c>
      <c r="F97" s="3" t="s">
        <v>1</v>
      </c>
      <c r="H97">
        <f t="shared" si="3"/>
        <v>0</v>
      </c>
      <c r="J97">
        <f t="shared" si="4"/>
        <v>2205.5300000000011</v>
      </c>
      <c r="M97" s="4">
        <v>43160</v>
      </c>
      <c r="N97">
        <f>575/2</f>
        <v>287.5</v>
      </c>
    </row>
    <row r="98" spans="1:15" x14ac:dyDescent="0.2">
      <c r="B98">
        <v>26</v>
      </c>
      <c r="C98" s="3">
        <v>3.64</v>
      </c>
      <c r="E98" s="3" t="s">
        <v>66</v>
      </c>
      <c r="F98" s="3" t="s">
        <v>0</v>
      </c>
      <c r="H98">
        <f t="shared" si="3"/>
        <v>3.64</v>
      </c>
      <c r="J98">
        <f t="shared" si="4"/>
        <v>2201.8900000000012</v>
      </c>
      <c r="M98" s="4">
        <v>43191</v>
      </c>
      <c r="N98">
        <f t="shared" ref="N98:N102" si="5">575/2</f>
        <v>287.5</v>
      </c>
    </row>
    <row r="99" spans="1:15" x14ac:dyDescent="0.2">
      <c r="B99">
        <v>26</v>
      </c>
      <c r="C99" s="10">
        <v>10.39</v>
      </c>
      <c r="F99" s="3" t="s">
        <v>24</v>
      </c>
      <c r="H99">
        <f t="shared" ref="H99:H121" si="6">IF(F99="f",C99,)</f>
        <v>0</v>
      </c>
      <c r="J99">
        <f t="shared" si="4"/>
        <v>2191.5000000000014</v>
      </c>
      <c r="M99" s="4">
        <v>43221</v>
      </c>
      <c r="N99">
        <f t="shared" si="5"/>
        <v>287.5</v>
      </c>
    </row>
    <row r="100" spans="1:15" x14ac:dyDescent="0.2">
      <c r="A100" t="s">
        <v>77</v>
      </c>
      <c r="B100">
        <v>1</v>
      </c>
      <c r="D100">
        <v>322.95999999999998</v>
      </c>
      <c r="F100" s="3" t="s">
        <v>31</v>
      </c>
      <c r="H100">
        <f t="shared" si="6"/>
        <v>0</v>
      </c>
      <c r="J100">
        <f t="shared" si="4"/>
        <v>2514.4600000000014</v>
      </c>
      <c r="M100" s="4">
        <v>43252</v>
      </c>
      <c r="N100">
        <f t="shared" si="5"/>
        <v>287.5</v>
      </c>
    </row>
    <row r="101" spans="1:15" x14ac:dyDescent="0.2">
      <c r="B101">
        <v>1</v>
      </c>
      <c r="C101">
        <v>5.56</v>
      </c>
      <c r="E101" s="3" t="s">
        <v>67</v>
      </c>
      <c r="F101" s="3" t="s">
        <v>0</v>
      </c>
      <c r="H101">
        <f t="shared" si="6"/>
        <v>5.56</v>
      </c>
      <c r="J101">
        <f t="shared" si="4"/>
        <v>2508.9000000000015</v>
      </c>
      <c r="K101" t="s">
        <v>81</v>
      </c>
      <c r="M101" s="4">
        <v>43282</v>
      </c>
      <c r="N101">
        <f t="shared" si="5"/>
        <v>287.5</v>
      </c>
    </row>
    <row r="102" spans="1:15" ht="17" thickBot="1" x14ac:dyDescent="0.25">
      <c r="B102" s="5">
        <v>2</v>
      </c>
      <c r="C102" s="9">
        <v>12</v>
      </c>
      <c r="D102" s="5"/>
      <c r="E102" s="5"/>
      <c r="F102" s="6" t="s">
        <v>68</v>
      </c>
      <c r="G102" s="5"/>
      <c r="H102" s="5">
        <f t="shared" si="6"/>
        <v>0</v>
      </c>
      <c r="I102" s="5"/>
      <c r="J102" s="5">
        <f t="shared" si="4"/>
        <v>2496.9000000000015</v>
      </c>
      <c r="K102">
        <f>SUM(C95:C102)</f>
        <v>114.96000000000001</v>
      </c>
      <c r="M102" s="4">
        <v>43313</v>
      </c>
      <c r="N102">
        <f t="shared" si="5"/>
        <v>287.5</v>
      </c>
    </row>
    <row r="103" spans="1:15" x14ac:dyDescent="0.2">
      <c r="B103">
        <v>5</v>
      </c>
      <c r="D103">
        <v>406.74</v>
      </c>
      <c r="F103" s="3" t="s">
        <v>69</v>
      </c>
      <c r="H103">
        <f t="shared" si="6"/>
        <v>0</v>
      </c>
      <c r="J103">
        <f t="shared" si="4"/>
        <v>2903.6400000000012</v>
      </c>
    </row>
    <row r="104" spans="1:15" x14ac:dyDescent="0.2">
      <c r="B104">
        <v>5</v>
      </c>
      <c r="C104">
        <v>9.68</v>
      </c>
      <c r="E104" s="3" t="s">
        <v>70</v>
      </c>
      <c r="F104" s="3" t="s">
        <v>0</v>
      </c>
      <c r="H104">
        <f t="shared" si="6"/>
        <v>9.68</v>
      </c>
      <c r="J104">
        <f t="shared" si="4"/>
        <v>2893.9600000000014</v>
      </c>
      <c r="N104">
        <f>SUM(N95:N102)</f>
        <v>4175</v>
      </c>
    </row>
    <row r="105" spans="1:15" x14ac:dyDescent="0.2">
      <c r="B105">
        <v>5</v>
      </c>
      <c r="C105">
        <v>5.92</v>
      </c>
      <c r="E105" s="3" t="s">
        <v>70</v>
      </c>
      <c r="F105" s="3" t="s">
        <v>0</v>
      </c>
      <c r="H105">
        <f t="shared" si="6"/>
        <v>5.92</v>
      </c>
      <c r="J105">
        <f t="shared" si="4"/>
        <v>2888.0400000000013</v>
      </c>
      <c r="O105">
        <v>393.4</v>
      </c>
    </row>
    <row r="106" spans="1:15" x14ac:dyDescent="0.2">
      <c r="B106">
        <v>5</v>
      </c>
      <c r="C106">
        <v>28.84</v>
      </c>
      <c r="F106" s="3" t="s">
        <v>71</v>
      </c>
      <c r="H106">
        <f t="shared" si="6"/>
        <v>0</v>
      </c>
      <c r="J106">
        <f t="shared" si="4"/>
        <v>2859.2000000000012</v>
      </c>
      <c r="O106">
        <v>127.61</v>
      </c>
    </row>
    <row r="107" spans="1:15" x14ac:dyDescent="0.2">
      <c r="B107">
        <v>5</v>
      </c>
      <c r="C107" s="8">
        <v>5.58</v>
      </c>
      <c r="E107" s="3" t="s">
        <v>72</v>
      </c>
      <c r="F107" s="3" t="s">
        <v>0</v>
      </c>
      <c r="H107">
        <f t="shared" si="6"/>
        <v>5.58</v>
      </c>
      <c r="J107">
        <f t="shared" si="4"/>
        <v>2853.6200000000013</v>
      </c>
      <c r="O107">
        <v>443.45</v>
      </c>
    </row>
    <row r="108" spans="1:15" x14ac:dyDescent="0.2">
      <c r="B108">
        <v>5</v>
      </c>
      <c r="C108">
        <v>38.17</v>
      </c>
      <c r="E108" s="3" t="s">
        <v>73</v>
      </c>
      <c r="F108" s="3" t="s">
        <v>0</v>
      </c>
      <c r="H108">
        <f t="shared" si="6"/>
        <v>38.17</v>
      </c>
      <c r="J108">
        <f t="shared" si="4"/>
        <v>2815.4500000000012</v>
      </c>
      <c r="O108">
        <v>490.87</v>
      </c>
    </row>
    <row r="109" spans="1:15" x14ac:dyDescent="0.2">
      <c r="B109">
        <v>5</v>
      </c>
      <c r="C109">
        <v>23</v>
      </c>
      <c r="F109" s="3" t="s">
        <v>74</v>
      </c>
      <c r="H109">
        <f t="shared" si="6"/>
        <v>0</v>
      </c>
      <c r="J109">
        <f t="shared" si="4"/>
        <v>2792.4500000000012</v>
      </c>
      <c r="O109">
        <v>724.73</v>
      </c>
    </row>
    <row r="110" spans="1:15" x14ac:dyDescent="0.2">
      <c r="B110">
        <v>5</v>
      </c>
      <c r="C110">
        <v>25.53</v>
      </c>
      <c r="F110" s="3" t="s">
        <v>36</v>
      </c>
      <c r="H110">
        <f t="shared" si="6"/>
        <v>0</v>
      </c>
      <c r="J110">
        <f t="shared" si="4"/>
        <v>2766.920000000001</v>
      </c>
      <c r="O110">
        <v>116.43</v>
      </c>
    </row>
    <row r="111" spans="1:15" x14ac:dyDescent="0.2">
      <c r="B111">
        <v>5</v>
      </c>
      <c r="C111">
        <v>7.5</v>
      </c>
      <c r="E111" s="3" t="s">
        <v>75</v>
      </c>
      <c r="F111" s="3" t="s">
        <v>0</v>
      </c>
      <c r="H111">
        <f t="shared" si="6"/>
        <v>7.5</v>
      </c>
      <c r="J111">
        <f t="shared" si="4"/>
        <v>2759.420000000001</v>
      </c>
      <c r="O111">
        <v>145.97</v>
      </c>
    </row>
    <row r="112" spans="1:15" x14ac:dyDescent="0.2">
      <c r="B112">
        <v>5</v>
      </c>
      <c r="C112" s="7">
        <v>3.99</v>
      </c>
      <c r="F112" s="3" t="s">
        <v>54</v>
      </c>
      <c r="H112">
        <f t="shared" si="6"/>
        <v>0</v>
      </c>
      <c r="J112">
        <f t="shared" si="4"/>
        <v>2755.4300000000012</v>
      </c>
      <c r="O112">
        <v>114.96</v>
      </c>
    </row>
    <row r="113" spans="2:17" x14ac:dyDescent="0.2">
      <c r="B113">
        <v>6</v>
      </c>
      <c r="C113">
        <v>6.33</v>
      </c>
      <c r="E113" s="3" t="s">
        <v>19</v>
      </c>
      <c r="F113" s="3" t="s">
        <v>0</v>
      </c>
      <c r="H113">
        <f t="shared" si="6"/>
        <v>6.33</v>
      </c>
      <c r="J113">
        <f t="shared" si="4"/>
        <v>2749.1000000000013</v>
      </c>
      <c r="O113">
        <v>821.47</v>
      </c>
    </row>
    <row r="114" spans="2:17" x14ac:dyDescent="0.2">
      <c r="B114">
        <v>7</v>
      </c>
      <c r="C114">
        <v>20</v>
      </c>
      <c r="F114" s="3" t="s">
        <v>1</v>
      </c>
      <c r="H114">
        <f t="shared" si="6"/>
        <v>0</v>
      </c>
      <c r="J114">
        <f t="shared" si="4"/>
        <v>2729.1000000000013</v>
      </c>
      <c r="P114">
        <f>AVERAGE(O105:O113)</f>
        <v>375.43222222222215</v>
      </c>
    </row>
    <row r="115" spans="2:17" x14ac:dyDescent="0.2">
      <c r="B115">
        <v>7</v>
      </c>
      <c r="C115">
        <v>30.46</v>
      </c>
      <c r="F115" s="3" t="s">
        <v>76</v>
      </c>
      <c r="H115">
        <f t="shared" si="6"/>
        <v>0</v>
      </c>
      <c r="J115">
        <f t="shared" si="4"/>
        <v>2698.6400000000012</v>
      </c>
      <c r="P115">
        <f>10.85*13</f>
        <v>141.04999999999998</v>
      </c>
    </row>
    <row r="116" spans="2:17" x14ac:dyDescent="0.2">
      <c r="B116">
        <v>8</v>
      </c>
      <c r="C116">
        <v>3.64</v>
      </c>
      <c r="E116" t="s">
        <v>51</v>
      </c>
      <c r="F116" s="3" t="s">
        <v>0</v>
      </c>
      <c r="H116">
        <f t="shared" si="6"/>
        <v>3.64</v>
      </c>
      <c r="J116">
        <f t="shared" si="4"/>
        <v>2695.0000000000014</v>
      </c>
      <c r="P116">
        <f>P114-P115</f>
        <v>234.38222222222217</v>
      </c>
    </row>
    <row r="117" spans="2:17" x14ac:dyDescent="0.2">
      <c r="B117">
        <v>8</v>
      </c>
      <c r="C117">
        <v>575</v>
      </c>
      <c r="F117" s="3" t="s">
        <v>26</v>
      </c>
      <c r="H117">
        <f t="shared" si="6"/>
        <v>0</v>
      </c>
      <c r="J117">
        <f t="shared" si="4"/>
        <v>2120.0000000000014</v>
      </c>
      <c r="P117">
        <f>J121/P116</f>
        <v>8.8836515852548619</v>
      </c>
    </row>
    <row r="118" spans="2:17" x14ac:dyDescent="0.2">
      <c r="B118">
        <v>9</v>
      </c>
      <c r="C118">
        <v>7.44</v>
      </c>
      <c r="E118" t="s">
        <v>78</v>
      </c>
      <c r="F118" s="3" t="s">
        <v>0</v>
      </c>
      <c r="H118">
        <f t="shared" si="6"/>
        <v>7.44</v>
      </c>
      <c r="J118">
        <f t="shared" si="4"/>
        <v>2112.5600000000013</v>
      </c>
    </row>
    <row r="119" spans="2:17" x14ac:dyDescent="0.2">
      <c r="B119">
        <v>9</v>
      </c>
      <c r="C119">
        <v>6</v>
      </c>
      <c r="F119" s="3" t="s">
        <v>49</v>
      </c>
      <c r="H119">
        <f t="shared" si="6"/>
        <v>0</v>
      </c>
      <c r="J119">
        <f t="shared" si="4"/>
        <v>2106.5600000000013</v>
      </c>
    </row>
    <row r="120" spans="2:17" x14ac:dyDescent="0.2">
      <c r="C120">
        <v>18.739999999999998</v>
      </c>
      <c r="E120" t="s">
        <v>79</v>
      </c>
      <c r="F120" s="3" t="s">
        <v>1</v>
      </c>
      <c r="H120">
        <f t="shared" si="6"/>
        <v>0</v>
      </c>
      <c r="J120">
        <f t="shared" si="4"/>
        <v>2087.8200000000015</v>
      </c>
    </row>
    <row r="121" spans="2:17" x14ac:dyDescent="0.2">
      <c r="C121">
        <v>5.65</v>
      </c>
      <c r="E121" t="s">
        <v>57</v>
      </c>
      <c r="F121" s="3" t="s">
        <v>0</v>
      </c>
      <c r="H121">
        <f t="shared" si="6"/>
        <v>5.65</v>
      </c>
      <c r="J121">
        <f t="shared" si="4"/>
        <v>2082.1700000000014</v>
      </c>
      <c r="K121" t="s">
        <v>80</v>
      </c>
      <c r="N121">
        <f>J121/P114</f>
        <v>5.5460609845245088</v>
      </c>
      <c r="P121">
        <f>Q122/4</f>
        <v>71.875</v>
      </c>
    </row>
    <row r="122" spans="2:17" x14ac:dyDescent="0.2">
      <c r="K122">
        <f>SUM(C103:C121)</f>
        <v>821.47</v>
      </c>
      <c r="P122">
        <f>1475/17</f>
        <v>86.764705882352942</v>
      </c>
      <c r="Q122">
        <f>575/2</f>
        <v>287.5</v>
      </c>
    </row>
    <row r="123" spans="2:17" x14ac:dyDescent="0.2">
      <c r="P123">
        <f>975/25</f>
        <v>39</v>
      </c>
    </row>
    <row r="124" spans="2:17" x14ac:dyDescent="0.2">
      <c r="K124">
        <f>SUM(H103:H121)</f>
        <v>89.91</v>
      </c>
      <c r="P124">
        <f>P123+P122+P121</f>
        <v>197.63970588235293</v>
      </c>
    </row>
    <row r="125" spans="2:17" x14ac:dyDescent="0.2">
      <c r="P125">
        <f>P124+70</f>
        <v>267.63970588235293</v>
      </c>
    </row>
    <row r="126" spans="2:17" x14ac:dyDescent="0.2">
      <c r="P126">
        <f>P125/10.85</f>
        <v>24.667253998373543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2018-02-08T03:50:21Z</dcterms:created>
  <dcterms:modified xsi:type="dcterms:W3CDTF">2018-03-11T00:45:32Z</dcterms:modified>
</cp:coreProperties>
</file>